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https://buchogholm-my.sharepoint.com/personal/kla_buch-holm_dk/Documents/Dokumenter/Produktgrupper/Mikroskopi/Prislister og konfigurationer/WEB-konfigurationer 2026 aug/"/>
    </mc:Choice>
  </mc:AlternateContent>
  <xr:revisionPtr revIDLastSave="542" documentId="14_{54F828DE-A483-4A24-97B7-F15466AFD177}" xr6:coauthVersionLast="47" xr6:coauthVersionMax="47" xr10:uidLastSave="{AAF7B3AD-48F6-4E39-B452-26FC21A66869}"/>
  <bookViews>
    <workbookView xWindow="38280" yWindow="-120" windowWidth="38640" windowHeight="21120" activeTab="4" xr2:uid="{41600331-8616-42E2-9DE2-FF1C7D8BE33F}"/>
  </bookViews>
  <sheets>
    <sheet name="Distrib. Pricing Only Full" sheetId="1" r:id="rId1"/>
    <sheet name="Stamou Lab, Ixplore" sheetId="3" state="hidden" r:id="rId2"/>
    <sheet name="Miniopslag" sheetId="2" state="hidden" r:id="rId3"/>
    <sheet name="Ark1" sheetId="4" state="hidden" r:id="rId4"/>
    <sheet name="Udregning" sheetId="5" r:id="rId5"/>
    <sheet name="Kundeark" sheetId="6" r:id="rId6"/>
  </sheets>
  <definedNames>
    <definedName name="_xlnm._FilterDatabase" localSheetId="0" hidden="1">'Distrib. Pricing Only Full'!$A$1:$AA$4621</definedName>
    <definedName name="_xlnm._FilterDatabase" localSheetId="2" hidden="1">Miniopslag!$B$1:$M$32</definedName>
    <definedName name="_xlnm._FilterDatabase" localSheetId="4" hidden="1">Udregning!$A$1:$M$21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3" i="5" l="1"/>
  <c r="O4" i="5"/>
  <c r="O5" i="5"/>
  <c r="O6" i="5"/>
  <c r="O7" i="5"/>
  <c r="O8" i="5"/>
  <c r="O9" i="5"/>
  <c r="O10" i="5"/>
  <c r="O11" i="5"/>
  <c r="O12" i="5"/>
  <c r="O13" i="5"/>
  <c r="O14" i="5"/>
  <c r="O15" i="5"/>
  <c r="O16" i="5"/>
  <c r="O17" i="5"/>
  <c r="O18" i="5"/>
  <c r="O19" i="5"/>
  <c r="O20" i="5"/>
  <c r="O21" i="5"/>
  <c r="O22" i="5"/>
  <c r="O23" i="5"/>
  <c r="O24" i="5"/>
  <c r="O25" i="5"/>
  <c r="O26" i="5"/>
  <c r="O2" i="5"/>
  <c r="G8" i="6"/>
  <c r="G9" i="6"/>
  <c r="G10" i="6"/>
  <c r="G11" i="6"/>
  <c r="G12" i="6"/>
  <c r="G13" i="6"/>
  <c r="G14" i="6"/>
  <c r="G15" i="6"/>
  <c r="G16" i="6"/>
  <c r="G17" i="6"/>
  <c r="G18" i="6"/>
  <c r="G19" i="6"/>
  <c r="G20" i="6"/>
  <c r="G21" i="6"/>
  <c r="G22" i="6"/>
  <c r="G23" i="6"/>
  <c r="G24" i="6"/>
  <c r="G25" i="6"/>
  <c r="G26" i="6"/>
  <c r="G27" i="6"/>
  <c r="C8" i="6"/>
  <c r="C9" i="6"/>
  <c r="C10" i="6"/>
  <c r="C11" i="6"/>
  <c r="C12" i="6"/>
  <c r="C13" i="6"/>
  <c r="C14" i="6"/>
  <c r="C15" i="6"/>
  <c r="C16" i="6"/>
  <c r="C17" i="6"/>
  <c r="C18" i="6"/>
  <c r="C19" i="6"/>
  <c r="C20" i="6"/>
  <c r="C21" i="6"/>
  <c r="C22" i="6"/>
  <c r="C23" i="6"/>
  <c r="C24" i="6"/>
  <c r="C25" i="6"/>
  <c r="C26" i="6"/>
  <c r="C27" i="6"/>
  <c r="B8" i="6"/>
  <c r="B9" i="6"/>
  <c r="B10" i="6"/>
  <c r="B11" i="6"/>
  <c r="B12" i="6"/>
  <c r="B13" i="6"/>
  <c r="B14" i="6"/>
  <c r="B15" i="6"/>
  <c r="B16" i="6"/>
  <c r="B17" i="6"/>
  <c r="B18" i="6"/>
  <c r="B19" i="6"/>
  <c r="B20" i="6"/>
  <c r="B21" i="6"/>
  <c r="B22" i="6"/>
  <c r="B23" i="6"/>
  <c r="B24" i="6"/>
  <c r="B25" i="6"/>
  <c r="B26" i="6"/>
  <c r="B27" i="6"/>
  <c r="E4" i="5" l="1"/>
  <c r="N4" i="5" s="1"/>
  <c r="E5" i="5"/>
  <c r="N5" i="5" s="1"/>
  <c r="E6" i="5"/>
  <c r="N6" i="5" s="1"/>
  <c r="E7" i="5"/>
  <c r="E8" i="5"/>
  <c r="N8" i="5" s="1"/>
  <c r="E9" i="5"/>
  <c r="E10" i="5"/>
  <c r="E11" i="5"/>
  <c r="E12" i="5"/>
  <c r="N12" i="5" s="1"/>
  <c r="E13" i="5"/>
  <c r="E14" i="5"/>
  <c r="E15" i="5"/>
  <c r="E16" i="5"/>
  <c r="N16" i="5" s="1"/>
  <c r="E17" i="5"/>
  <c r="N17" i="5" s="1"/>
  <c r="E18" i="5"/>
  <c r="E19" i="5"/>
  <c r="E20" i="5"/>
  <c r="E21" i="5"/>
  <c r="N21" i="5" s="1"/>
  <c r="E22" i="5"/>
  <c r="E23" i="5"/>
  <c r="E24" i="5"/>
  <c r="E25" i="5"/>
  <c r="E26" i="5"/>
  <c r="E3" i="5"/>
  <c r="E2" i="5"/>
  <c r="C22" i="5"/>
  <c r="D22" i="5"/>
  <c r="C23" i="5"/>
  <c r="D23" i="5"/>
  <c r="C24" i="5"/>
  <c r="D24" i="5"/>
  <c r="C25" i="5"/>
  <c r="D25" i="5"/>
  <c r="C26" i="5"/>
  <c r="D26" i="5"/>
  <c r="H20" i="6"/>
  <c r="H21" i="6"/>
  <c r="H24" i="6"/>
  <c r="F17" i="5"/>
  <c r="H17" i="5" s="1"/>
  <c r="F23" i="6" s="1"/>
  <c r="D2" i="5"/>
  <c r="E8" i="6" s="1"/>
  <c r="C3" i="5"/>
  <c r="D9" i="6" s="1"/>
  <c r="C4" i="5"/>
  <c r="D10" i="6" s="1"/>
  <c r="C5" i="5"/>
  <c r="D11" i="6" s="1"/>
  <c r="C6" i="5"/>
  <c r="D12" i="6" s="1"/>
  <c r="C7" i="5"/>
  <c r="D13" i="6" s="1"/>
  <c r="C8" i="5"/>
  <c r="D14" i="6" s="1"/>
  <c r="C9" i="5"/>
  <c r="D15" i="6" s="1"/>
  <c r="C10" i="5"/>
  <c r="D16" i="6" s="1"/>
  <c r="C11" i="5"/>
  <c r="D17" i="6" s="1"/>
  <c r="C12" i="5"/>
  <c r="D18" i="6" s="1"/>
  <c r="C13" i="5"/>
  <c r="D19" i="6" s="1"/>
  <c r="C14" i="5"/>
  <c r="D20" i="6" s="1"/>
  <c r="C15" i="5"/>
  <c r="D21" i="6" s="1"/>
  <c r="C16" i="5"/>
  <c r="D22" i="6" s="1"/>
  <c r="C17" i="5"/>
  <c r="D23" i="6" s="1"/>
  <c r="C18" i="5"/>
  <c r="D24" i="6" s="1"/>
  <c r="C19" i="5"/>
  <c r="D25" i="6" s="1"/>
  <c r="C20" i="5"/>
  <c r="D26" i="6" s="1"/>
  <c r="C21" i="5"/>
  <c r="D27" i="6" s="1"/>
  <c r="C2" i="5"/>
  <c r="D8" i="6" s="1"/>
  <c r="D4" i="5"/>
  <c r="E10" i="6" s="1"/>
  <c r="D5" i="5"/>
  <c r="E11" i="6" s="1"/>
  <c r="D6" i="5"/>
  <c r="E12" i="6" s="1"/>
  <c r="D7" i="5"/>
  <c r="E13" i="6" s="1"/>
  <c r="D8" i="5"/>
  <c r="E14" i="6" s="1"/>
  <c r="D9" i="5"/>
  <c r="E15" i="6" s="1"/>
  <c r="D10" i="5"/>
  <c r="E16" i="6" s="1"/>
  <c r="D11" i="5"/>
  <c r="E17" i="6" s="1"/>
  <c r="D12" i="5"/>
  <c r="E18" i="6" s="1"/>
  <c r="D13" i="5"/>
  <c r="E19" i="6" s="1"/>
  <c r="D14" i="5"/>
  <c r="E20" i="6" s="1"/>
  <c r="D15" i="5"/>
  <c r="E21" i="6" s="1"/>
  <c r="D16" i="5"/>
  <c r="E22" i="6" s="1"/>
  <c r="D17" i="5"/>
  <c r="E23" i="6" s="1"/>
  <c r="D18" i="5"/>
  <c r="E24" i="6" s="1"/>
  <c r="D19" i="5"/>
  <c r="E25" i="6" s="1"/>
  <c r="D20" i="5"/>
  <c r="E26" i="6" s="1"/>
  <c r="D21" i="5"/>
  <c r="E27" i="6" s="1"/>
  <c r="D3" i="5"/>
  <c r="E9" i="6" s="1"/>
  <c r="F4" i="5" l="1"/>
  <c r="H4" i="5" s="1"/>
  <c r="F10" i="6" s="1"/>
  <c r="F21" i="5"/>
  <c r="H21" i="5" s="1"/>
  <c r="F27" i="6" s="1"/>
  <c r="F12" i="5"/>
  <c r="H12" i="5" s="1"/>
  <c r="F18" i="6" s="1"/>
  <c r="F16" i="5"/>
  <c r="H16" i="5" s="1"/>
  <c r="F22" i="6" s="1"/>
  <c r="F5" i="5"/>
  <c r="H5" i="5" s="1"/>
  <c r="F11" i="6" s="1"/>
  <c r="F3" i="5"/>
  <c r="H3" i="5" s="1"/>
  <c r="F9" i="6" s="1"/>
  <c r="H9" i="6" s="1"/>
  <c r="N3" i="5"/>
  <c r="F15" i="5"/>
  <c r="H15" i="5" s="1"/>
  <c r="F21" i="6" s="1"/>
  <c r="N15" i="5"/>
  <c r="F26" i="5"/>
  <c r="H26" i="5" s="1"/>
  <c r="N26" i="5"/>
  <c r="F14" i="5"/>
  <c r="H14" i="5" s="1"/>
  <c r="F20" i="6" s="1"/>
  <c r="N14" i="5"/>
  <c r="F25" i="5"/>
  <c r="H25" i="5" s="1"/>
  <c r="N25" i="5"/>
  <c r="F13" i="5"/>
  <c r="H13" i="5" s="1"/>
  <c r="F19" i="6" s="1"/>
  <c r="H19" i="6" s="1"/>
  <c r="N13" i="5"/>
  <c r="F8" i="5"/>
  <c r="H8" i="5" s="1"/>
  <c r="F24" i="5"/>
  <c r="L24" i="5" s="1"/>
  <c r="N24" i="5"/>
  <c r="F6" i="5"/>
  <c r="H6" i="5" s="1"/>
  <c r="F12" i="6" s="1"/>
  <c r="H12" i="6" s="1"/>
  <c r="F23" i="5"/>
  <c r="H23" i="5" s="1"/>
  <c r="N23" i="5"/>
  <c r="F11" i="5"/>
  <c r="H11" i="5" s="1"/>
  <c r="F17" i="6" s="1"/>
  <c r="H17" i="6" s="1"/>
  <c r="N11" i="5"/>
  <c r="F22" i="5"/>
  <c r="L22" i="5" s="1"/>
  <c r="N22" i="5"/>
  <c r="F10" i="5"/>
  <c r="H10" i="5" s="1"/>
  <c r="F16" i="6" s="1"/>
  <c r="H16" i="6" s="1"/>
  <c r="N10" i="5"/>
  <c r="F9" i="5"/>
  <c r="H9" i="5" s="1"/>
  <c r="F15" i="6" s="1"/>
  <c r="H15" i="6" s="1"/>
  <c r="N9" i="5"/>
  <c r="F20" i="5"/>
  <c r="H20" i="5" s="1"/>
  <c r="F26" i="6" s="1"/>
  <c r="N20" i="5"/>
  <c r="F19" i="5"/>
  <c r="H19" i="5" s="1"/>
  <c r="F25" i="6" s="1"/>
  <c r="N19" i="5"/>
  <c r="F7" i="5"/>
  <c r="H7" i="5" s="1"/>
  <c r="F13" i="6" s="1"/>
  <c r="H13" i="6" s="1"/>
  <c r="N7" i="5"/>
  <c r="F18" i="5"/>
  <c r="H18" i="5" s="1"/>
  <c r="F24" i="6" s="1"/>
  <c r="N18" i="5"/>
  <c r="F2" i="5"/>
  <c r="L2" i="5" s="1"/>
  <c r="N2" i="5"/>
  <c r="H10" i="6"/>
  <c r="L25" i="5"/>
  <c r="H24" i="5"/>
  <c r="H25" i="6"/>
  <c r="H18" i="6"/>
  <c r="H23" i="6"/>
  <c r="H11" i="6"/>
  <c r="H26" i="6"/>
  <c r="H27" i="6"/>
  <c r="H22" i="6"/>
  <c r="L4" i="5"/>
  <c r="M16" i="5"/>
  <c r="M12" i="5"/>
  <c r="M3" i="5"/>
  <c r="M20" i="5"/>
  <c r="M17" i="5"/>
  <c r="M15" i="5"/>
  <c r="M21" i="5"/>
  <c r="M4" i="5"/>
  <c r="L12" i="5"/>
  <c r="L21" i="5"/>
  <c r="L17" i="5"/>
  <c r="L16" i="5"/>
  <c r="L5" i="5"/>
  <c r="K12" i="5"/>
  <c r="J12" i="5"/>
  <c r="J17" i="5"/>
  <c r="K17" i="5"/>
  <c r="J4" i="5"/>
  <c r="K4" i="5"/>
  <c r="K21" i="5"/>
  <c r="J21" i="5"/>
  <c r="K16" i="5"/>
  <c r="K3" i="5" l="1"/>
  <c r="J19" i="5"/>
  <c r="K20" i="5"/>
  <c r="J20" i="5"/>
  <c r="K9" i="5"/>
  <c r="L3" i="5"/>
  <c r="J9" i="5"/>
  <c r="L8" i="5"/>
  <c r="M19" i="5"/>
  <c r="J14" i="5"/>
  <c r="J16" i="5"/>
  <c r="J3" i="5"/>
  <c r="J15" i="5"/>
  <c r="M5" i="5"/>
  <c r="L11" i="5"/>
  <c r="L15" i="5"/>
  <c r="L6" i="5"/>
  <c r="J7" i="5"/>
  <c r="N27" i="5" a="1"/>
  <c r="N27" i="5" s="1"/>
  <c r="M9" i="5"/>
  <c r="L9" i="5"/>
  <c r="K6" i="5"/>
  <c r="K5" i="5"/>
  <c r="J5" i="5"/>
  <c r="K15" i="5"/>
  <c r="K14" i="5"/>
  <c r="L20" i="5"/>
  <c r="M14" i="5"/>
  <c r="L10" i="5"/>
  <c r="L7" i="5"/>
  <c r="K11" i="5"/>
  <c r="J11" i="5"/>
  <c r="M11" i="5"/>
  <c r="K7" i="5"/>
  <c r="F14" i="6"/>
  <c r="H14" i="6" s="1"/>
  <c r="M13" i="5"/>
  <c r="J10" i="5"/>
  <c r="K13" i="5"/>
  <c r="L19" i="5"/>
  <c r="H22" i="5"/>
  <c r="J22" i="5" s="1"/>
  <c r="L13" i="5"/>
  <c r="J18" i="5"/>
  <c r="K10" i="5"/>
  <c r="L18" i="5"/>
  <c r="K18" i="5"/>
  <c r="J13" i="5"/>
  <c r="M10" i="5"/>
  <c r="L26" i="5"/>
  <c r="L23" i="5"/>
  <c r="M7" i="5"/>
  <c r="J6" i="5"/>
  <c r="M6" i="5"/>
  <c r="K19" i="5"/>
  <c r="L14" i="5"/>
  <c r="M18" i="5"/>
  <c r="K24" i="5"/>
  <c r="M24" i="5"/>
  <c r="J24" i="5"/>
  <c r="K25" i="5"/>
  <c r="M25" i="5"/>
  <c r="J25" i="5"/>
  <c r="J23" i="5"/>
  <c r="K23" i="5"/>
  <c r="M23" i="5"/>
  <c r="J26" i="5"/>
  <c r="K26" i="5"/>
  <c r="M26" i="5"/>
  <c r="M8" i="5"/>
  <c r="K8" i="5"/>
  <c r="J8" i="5"/>
  <c r="M22" i="5" l="1"/>
  <c r="L27" i="5" a="1"/>
  <c r="L27" i="5" s="1"/>
  <c r="K22" i="5"/>
  <c r="H3" i="6"/>
  <c r="C26" i="3" l="1"/>
  <c r="C7" i="2"/>
  <c r="G62" i="3"/>
  <c r="I58" i="3"/>
  <c r="H57" i="3"/>
  <c r="H61" i="3"/>
  <c r="H59" i="3"/>
  <c r="H58" i="3"/>
  <c r="D62" i="3"/>
  <c r="E58" i="3"/>
  <c r="G61" i="3"/>
  <c r="F58" i="3"/>
  <c r="G7" i="3"/>
  <c r="G53" i="3"/>
  <c r="C3" i="3"/>
  <c r="C4" i="3"/>
  <c r="C5" i="3"/>
  <c r="C6" i="3"/>
  <c r="C7" i="3"/>
  <c r="C8" i="3"/>
  <c r="C9" i="3"/>
  <c r="C10" i="3"/>
  <c r="C11" i="3"/>
  <c r="C12" i="3"/>
  <c r="C13" i="3"/>
  <c r="C14" i="3"/>
  <c r="C15" i="3"/>
  <c r="C16" i="3"/>
  <c r="C17" i="3"/>
  <c r="C18" i="3"/>
  <c r="C19" i="3"/>
  <c r="C20" i="3"/>
  <c r="C21" i="3"/>
  <c r="C22" i="3"/>
  <c r="C23" i="3"/>
  <c r="C24" i="3"/>
  <c r="C25" i="3"/>
  <c r="C27" i="3"/>
  <c r="C28" i="3"/>
  <c r="C29" i="3"/>
  <c r="C30" i="3"/>
  <c r="C31" i="3"/>
  <c r="C32" i="3"/>
  <c r="C33" i="3"/>
  <c r="C34" i="3"/>
  <c r="C35" i="3"/>
  <c r="C36" i="3"/>
  <c r="C37" i="3"/>
  <c r="C38" i="3"/>
  <c r="C39" i="3"/>
  <c r="C40" i="3"/>
  <c r="C41" i="3"/>
  <c r="C42" i="3"/>
  <c r="C43" i="3"/>
  <c r="C44" i="3"/>
  <c r="C45" i="3"/>
  <c r="C46" i="3"/>
  <c r="C47" i="3"/>
  <c r="C48" i="3"/>
  <c r="C49" i="3"/>
  <c r="C50" i="3"/>
  <c r="C51" i="3"/>
  <c r="C52" i="3"/>
  <c r="C2" i="3"/>
  <c r="J52" i="3"/>
  <c r="K52" i="3" s="1"/>
  <c r="L52" i="3" s="1"/>
  <c r="I52" i="3"/>
  <c r="H52" i="3"/>
  <c r="G52" i="3"/>
  <c r="E52" i="3"/>
  <c r="J51" i="3"/>
  <c r="K51" i="3" s="1"/>
  <c r="L51" i="3" s="1"/>
  <c r="I51" i="3"/>
  <c r="H51" i="3"/>
  <c r="G51" i="3"/>
  <c r="E51" i="3"/>
  <c r="H2" i="5" l="1"/>
  <c r="F60" i="3"/>
  <c r="F62" i="3" s="1"/>
  <c r="C3" i="4"/>
  <c r="C4" i="4"/>
  <c r="C5" i="4"/>
  <c r="C6" i="4"/>
  <c r="C7" i="4"/>
  <c r="C8" i="4"/>
  <c r="C9" i="4"/>
  <c r="C10" i="4"/>
  <c r="C11" i="4"/>
  <c r="C12" i="4"/>
  <c r="C13" i="4"/>
  <c r="L33" i="4"/>
  <c r="L34" i="4" s="1"/>
  <c r="L35" i="4" s="1"/>
  <c r="E32" i="4"/>
  <c r="F32" i="4" s="1"/>
  <c r="C32" i="4"/>
  <c r="E31" i="4"/>
  <c r="F31" i="4" s="1"/>
  <c r="C31" i="4"/>
  <c r="E30" i="4"/>
  <c r="F30" i="4" s="1"/>
  <c r="C30" i="4"/>
  <c r="E29" i="4"/>
  <c r="F29" i="4" s="1"/>
  <c r="C29" i="4"/>
  <c r="E28" i="4"/>
  <c r="F28" i="4" s="1"/>
  <c r="C28" i="4"/>
  <c r="G27" i="4"/>
  <c r="E27" i="4"/>
  <c r="F27" i="4" s="1"/>
  <c r="J27" i="4" s="1"/>
  <c r="K27" i="4" s="1"/>
  <c r="C27" i="4"/>
  <c r="G26" i="4"/>
  <c r="E26" i="4"/>
  <c r="F26" i="4" s="1"/>
  <c r="J26" i="4" s="1"/>
  <c r="K26" i="4" s="1"/>
  <c r="C26" i="4"/>
  <c r="G25" i="4"/>
  <c r="E25" i="4"/>
  <c r="F25" i="4" s="1"/>
  <c r="J25" i="4" s="1"/>
  <c r="K25" i="4" s="1"/>
  <c r="C25" i="4"/>
  <c r="E24" i="4"/>
  <c r="F24" i="4" s="1"/>
  <c r="C24" i="4"/>
  <c r="G23" i="4"/>
  <c r="E23" i="4"/>
  <c r="F23" i="4" s="1"/>
  <c r="C23" i="4"/>
  <c r="G22" i="4"/>
  <c r="E22" i="4"/>
  <c r="F22" i="4" s="1"/>
  <c r="K22" i="4" s="1"/>
  <c r="L22" i="4" s="1"/>
  <c r="M22" i="4" s="1"/>
  <c r="C22" i="4"/>
  <c r="E21" i="4"/>
  <c r="F21" i="4" s="1"/>
  <c r="C21" i="4"/>
  <c r="G20" i="4"/>
  <c r="E20" i="4"/>
  <c r="F20" i="4" s="1"/>
  <c r="C20" i="4"/>
  <c r="G19" i="4"/>
  <c r="E19" i="4"/>
  <c r="F19" i="4" s="1"/>
  <c r="C19" i="4"/>
  <c r="G18" i="4"/>
  <c r="E18" i="4"/>
  <c r="F18" i="4" s="1"/>
  <c r="C18" i="4"/>
  <c r="G17" i="4"/>
  <c r="E17" i="4"/>
  <c r="F17" i="4" s="1"/>
  <c r="C17" i="4"/>
  <c r="G16" i="4"/>
  <c r="E16" i="4"/>
  <c r="F16" i="4" s="1"/>
  <c r="C16" i="4"/>
  <c r="G15" i="4"/>
  <c r="E15" i="4"/>
  <c r="F15" i="4" s="1"/>
  <c r="C15" i="4"/>
  <c r="G14" i="4"/>
  <c r="E14" i="4"/>
  <c r="F14" i="4" s="1"/>
  <c r="C14" i="4"/>
  <c r="G13" i="4"/>
  <c r="E13" i="4"/>
  <c r="F13" i="4" s="1"/>
  <c r="G12" i="4"/>
  <c r="E12" i="4"/>
  <c r="F12" i="4" s="1"/>
  <c r="G11" i="4"/>
  <c r="E11" i="4"/>
  <c r="F11" i="4" s="1"/>
  <c r="G10" i="4"/>
  <c r="E10" i="4"/>
  <c r="F10" i="4" s="1"/>
  <c r="G9" i="4"/>
  <c r="E9" i="4"/>
  <c r="F9" i="4" s="1"/>
  <c r="G8" i="4"/>
  <c r="E8" i="4"/>
  <c r="F8" i="4" s="1"/>
  <c r="G7" i="4"/>
  <c r="E7" i="4"/>
  <c r="F7" i="4" s="1"/>
  <c r="K6" i="4"/>
  <c r="L6" i="4" s="1"/>
  <c r="M6" i="4" s="1"/>
  <c r="G6" i="4"/>
  <c r="E6" i="4"/>
  <c r="F6" i="4" s="1"/>
  <c r="J6" i="4" s="1"/>
  <c r="K5" i="4"/>
  <c r="L5" i="4" s="1"/>
  <c r="M5" i="4" s="1"/>
  <c r="I5" i="4"/>
  <c r="G5" i="4"/>
  <c r="E5" i="4"/>
  <c r="F5" i="4" s="1"/>
  <c r="G4" i="4"/>
  <c r="E4" i="4"/>
  <c r="F4" i="4" s="1"/>
  <c r="G3" i="4"/>
  <c r="E3" i="4"/>
  <c r="F3" i="4" s="1"/>
  <c r="K2" i="4"/>
  <c r="K3" i="4" s="1"/>
  <c r="G2" i="4"/>
  <c r="E2" i="4"/>
  <c r="F2" i="4" s="1"/>
  <c r="C2" i="4"/>
  <c r="G41" i="3"/>
  <c r="J2" i="3"/>
  <c r="K2" i="3" s="1"/>
  <c r="L2" i="3" s="1"/>
  <c r="I2" i="3"/>
  <c r="H2" i="3"/>
  <c r="E2" i="3"/>
  <c r="G2" i="3"/>
  <c r="E3" i="3"/>
  <c r="E4" i="3"/>
  <c r="E5" i="3"/>
  <c r="E6" i="3"/>
  <c r="E7" i="3"/>
  <c r="E8"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G5" i="3"/>
  <c r="K2" i="2"/>
  <c r="K3" i="2" s="1"/>
  <c r="G19" i="3"/>
  <c r="G17" i="3"/>
  <c r="E2" i="2"/>
  <c r="F2" i="2" s="1"/>
  <c r="J49" i="3"/>
  <c r="H3" i="3"/>
  <c r="I3" i="3"/>
  <c r="J3" i="3"/>
  <c r="K3" i="3" s="1"/>
  <c r="H4" i="3"/>
  <c r="I4" i="3"/>
  <c r="J4" i="3"/>
  <c r="K4" i="3" s="1"/>
  <c r="L4" i="3" s="1"/>
  <c r="H5" i="3"/>
  <c r="I5" i="3"/>
  <c r="J5" i="3"/>
  <c r="K5" i="3" s="1"/>
  <c r="L5" i="3" s="1"/>
  <c r="H6" i="3"/>
  <c r="I6" i="3"/>
  <c r="J6" i="3"/>
  <c r="K6" i="3" s="1"/>
  <c r="L6" i="3" s="1"/>
  <c r="H7" i="3"/>
  <c r="I7" i="3"/>
  <c r="J7" i="3"/>
  <c r="K7" i="3" s="1"/>
  <c r="L7" i="3" s="1"/>
  <c r="H8" i="3"/>
  <c r="I8" i="3"/>
  <c r="J8" i="3"/>
  <c r="K8" i="3" s="1"/>
  <c r="L8" i="3" s="1"/>
  <c r="H9" i="3"/>
  <c r="I9" i="3"/>
  <c r="J9" i="3"/>
  <c r="K9" i="3" s="1"/>
  <c r="L9" i="3" s="1"/>
  <c r="H10" i="3"/>
  <c r="I10" i="3"/>
  <c r="J10" i="3"/>
  <c r="K10" i="3" s="1"/>
  <c r="L10" i="3" s="1"/>
  <c r="H11" i="3"/>
  <c r="I11" i="3"/>
  <c r="J11" i="3"/>
  <c r="K11" i="3" s="1"/>
  <c r="L11" i="3" s="1"/>
  <c r="H12" i="3"/>
  <c r="I12" i="3"/>
  <c r="J12" i="3"/>
  <c r="K12" i="3" s="1"/>
  <c r="L12" i="3" s="1"/>
  <c r="H13" i="3"/>
  <c r="I13" i="3"/>
  <c r="J13" i="3"/>
  <c r="K13" i="3" s="1"/>
  <c r="L13" i="3" s="1"/>
  <c r="H14" i="3"/>
  <c r="I14" i="3"/>
  <c r="J14" i="3"/>
  <c r="K14" i="3" s="1"/>
  <c r="L14" i="3" s="1"/>
  <c r="H15" i="3"/>
  <c r="I15" i="3"/>
  <c r="J15" i="3"/>
  <c r="K15" i="3" s="1"/>
  <c r="L15" i="3" s="1"/>
  <c r="H16" i="3"/>
  <c r="I16" i="3"/>
  <c r="J16" i="3"/>
  <c r="K16" i="3" s="1"/>
  <c r="L16" i="3" s="1"/>
  <c r="H17" i="3"/>
  <c r="I17" i="3"/>
  <c r="J17" i="3"/>
  <c r="K17" i="3" s="1"/>
  <c r="L17" i="3" s="1"/>
  <c r="H18" i="3"/>
  <c r="I18" i="3"/>
  <c r="J18" i="3"/>
  <c r="K18" i="3" s="1"/>
  <c r="L18" i="3" s="1"/>
  <c r="H19" i="3"/>
  <c r="I19" i="3"/>
  <c r="J19" i="3"/>
  <c r="K19" i="3" s="1"/>
  <c r="L19" i="3" s="1"/>
  <c r="H20" i="3"/>
  <c r="I20" i="3"/>
  <c r="J20" i="3"/>
  <c r="K20" i="3" s="1"/>
  <c r="L20" i="3" s="1"/>
  <c r="H21" i="3"/>
  <c r="I21" i="3"/>
  <c r="J21" i="3"/>
  <c r="K21" i="3" s="1"/>
  <c r="L21" i="3" s="1"/>
  <c r="H22" i="3"/>
  <c r="I22" i="3"/>
  <c r="J22" i="3"/>
  <c r="K22" i="3" s="1"/>
  <c r="L22" i="3" s="1"/>
  <c r="H23" i="3"/>
  <c r="I23" i="3"/>
  <c r="J23" i="3"/>
  <c r="K23" i="3" s="1"/>
  <c r="L23" i="3" s="1"/>
  <c r="H24" i="3"/>
  <c r="I24" i="3"/>
  <c r="J24" i="3"/>
  <c r="K24" i="3" s="1"/>
  <c r="L24" i="3" s="1"/>
  <c r="H25" i="3"/>
  <c r="I25" i="3"/>
  <c r="J25" i="3"/>
  <c r="K25" i="3" s="1"/>
  <c r="L25" i="3" s="1"/>
  <c r="H26" i="3"/>
  <c r="I26" i="3"/>
  <c r="J26" i="3"/>
  <c r="K26" i="3" s="1"/>
  <c r="L26" i="3" s="1"/>
  <c r="H27" i="3"/>
  <c r="I27" i="3"/>
  <c r="J27" i="3"/>
  <c r="K27" i="3" s="1"/>
  <c r="L27" i="3" s="1"/>
  <c r="H28" i="3"/>
  <c r="I28" i="3"/>
  <c r="J28" i="3"/>
  <c r="K28" i="3" s="1"/>
  <c r="L28" i="3" s="1"/>
  <c r="H29" i="3"/>
  <c r="I29" i="3"/>
  <c r="J29" i="3"/>
  <c r="K29" i="3" s="1"/>
  <c r="L29" i="3" s="1"/>
  <c r="H30" i="3"/>
  <c r="I30" i="3"/>
  <c r="J30" i="3"/>
  <c r="K30" i="3" s="1"/>
  <c r="L30" i="3" s="1"/>
  <c r="H31" i="3"/>
  <c r="I31" i="3"/>
  <c r="J31" i="3"/>
  <c r="K31" i="3" s="1"/>
  <c r="L31" i="3" s="1"/>
  <c r="H32" i="3"/>
  <c r="I32" i="3"/>
  <c r="J32" i="3"/>
  <c r="K32" i="3" s="1"/>
  <c r="L32" i="3" s="1"/>
  <c r="H33" i="3"/>
  <c r="I33" i="3"/>
  <c r="J33" i="3"/>
  <c r="K33" i="3" s="1"/>
  <c r="L33" i="3" s="1"/>
  <c r="H34" i="3"/>
  <c r="I34" i="3"/>
  <c r="J34" i="3"/>
  <c r="K34" i="3" s="1"/>
  <c r="L34" i="3" s="1"/>
  <c r="H35" i="3"/>
  <c r="I35" i="3"/>
  <c r="J35" i="3"/>
  <c r="K35" i="3" s="1"/>
  <c r="L35" i="3" s="1"/>
  <c r="H36" i="3"/>
  <c r="I36" i="3"/>
  <c r="J36" i="3"/>
  <c r="K36" i="3" s="1"/>
  <c r="L36" i="3" s="1"/>
  <c r="H37" i="3"/>
  <c r="I37" i="3"/>
  <c r="J37" i="3"/>
  <c r="K37" i="3" s="1"/>
  <c r="L37" i="3" s="1"/>
  <c r="H38" i="3"/>
  <c r="I38" i="3"/>
  <c r="J38" i="3"/>
  <c r="K38" i="3" s="1"/>
  <c r="H39" i="3"/>
  <c r="I39" i="3"/>
  <c r="J39" i="3"/>
  <c r="K39" i="3" s="1"/>
  <c r="L39" i="3" s="1"/>
  <c r="H40" i="3"/>
  <c r="I40" i="3"/>
  <c r="J40" i="3"/>
  <c r="K40" i="3" s="1"/>
  <c r="H41" i="3"/>
  <c r="I41" i="3"/>
  <c r="J41" i="3"/>
  <c r="H42" i="3"/>
  <c r="I42" i="3"/>
  <c r="J42" i="3"/>
  <c r="K42" i="3" s="1"/>
  <c r="L42" i="3" s="1"/>
  <c r="H43" i="3"/>
  <c r="I43" i="3"/>
  <c r="J43" i="3"/>
  <c r="K43" i="3" s="1"/>
  <c r="L43" i="3" s="1"/>
  <c r="H44" i="3"/>
  <c r="I44" i="3"/>
  <c r="J44" i="3"/>
  <c r="K44" i="3" s="1"/>
  <c r="L44" i="3" s="1"/>
  <c r="H45" i="3"/>
  <c r="I45" i="3"/>
  <c r="J45" i="3"/>
  <c r="K45" i="3" s="1"/>
  <c r="L45" i="3" s="1"/>
  <c r="H46" i="3"/>
  <c r="I46" i="3"/>
  <c r="J46" i="3"/>
  <c r="K46" i="3" s="1"/>
  <c r="L46" i="3" s="1"/>
  <c r="H47" i="3"/>
  <c r="I47" i="3"/>
  <c r="J47" i="3"/>
  <c r="K47" i="3" s="1"/>
  <c r="L47" i="3" s="1"/>
  <c r="H48" i="3"/>
  <c r="I48" i="3"/>
  <c r="J48" i="3"/>
  <c r="K48" i="3" s="1"/>
  <c r="L48" i="3" s="1"/>
  <c r="H49" i="3"/>
  <c r="I49" i="3"/>
  <c r="H50" i="3"/>
  <c r="I50" i="3"/>
  <c r="J50" i="3"/>
  <c r="K50" i="3" s="1"/>
  <c r="L50" i="3" s="1"/>
  <c r="G3" i="3"/>
  <c r="G4" i="3"/>
  <c r="G6" i="3"/>
  <c r="G8" i="3"/>
  <c r="G9" i="3"/>
  <c r="G10" i="3"/>
  <c r="G11" i="3"/>
  <c r="G12" i="3"/>
  <c r="G13" i="3"/>
  <c r="G14" i="3"/>
  <c r="G15" i="3"/>
  <c r="G16" i="3"/>
  <c r="G18" i="3"/>
  <c r="G20" i="3"/>
  <c r="G21" i="3"/>
  <c r="G22" i="3"/>
  <c r="G23" i="3"/>
  <c r="G24" i="3"/>
  <c r="G25" i="3"/>
  <c r="G26" i="3"/>
  <c r="G27" i="3"/>
  <c r="G28" i="3"/>
  <c r="G29" i="3"/>
  <c r="G30" i="3"/>
  <c r="G31" i="3"/>
  <c r="G32" i="3"/>
  <c r="G33" i="3"/>
  <c r="G34" i="3"/>
  <c r="G35" i="3"/>
  <c r="G36" i="3"/>
  <c r="G37" i="3"/>
  <c r="G38" i="3"/>
  <c r="G39" i="3"/>
  <c r="G40" i="3"/>
  <c r="G42" i="3"/>
  <c r="G43" i="3"/>
  <c r="G44" i="3"/>
  <c r="G45" i="3"/>
  <c r="G46" i="3"/>
  <c r="G47" i="3"/>
  <c r="G48" i="3"/>
  <c r="G49" i="3"/>
  <c r="G50" i="3"/>
  <c r="D53" i="3"/>
  <c r="D54" i="3" s="1"/>
  <c r="L35" i="2"/>
  <c r="L34" i="2"/>
  <c r="L33" i="2"/>
  <c r="G27" i="2"/>
  <c r="G26" i="2"/>
  <c r="G25" i="2"/>
  <c r="G23" i="2"/>
  <c r="G22" i="2"/>
  <c r="C21" i="2"/>
  <c r="E21" i="2"/>
  <c r="F21" i="2" s="1"/>
  <c r="K5" i="2"/>
  <c r="K6" i="2"/>
  <c r="E4" i="2"/>
  <c r="F4" i="2" s="1"/>
  <c r="I5" i="2"/>
  <c r="G20" i="2"/>
  <c r="G19" i="2"/>
  <c r="G18" i="2"/>
  <c r="G17" i="2"/>
  <c r="G16" i="2"/>
  <c r="G15" i="2"/>
  <c r="G14" i="2"/>
  <c r="G13" i="2"/>
  <c r="G12" i="2"/>
  <c r="G11" i="2"/>
  <c r="G10" i="2"/>
  <c r="G9" i="2"/>
  <c r="G8" i="2"/>
  <c r="G7" i="2"/>
  <c r="G6" i="2"/>
  <c r="G5" i="2"/>
  <c r="G4" i="2"/>
  <c r="G3" i="2"/>
  <c r="G2" i="2"/>
  <c r="C30" i="2"/>
  <c r="C29" i="2"/>
  <c r="C28" i="2"/>
  <c r="C27" i="2"/>
  <c r="C26" i="2"/>
  <c r="C25" i="2"/>
  <c r="C24" i="2"/>
  <c r="C23" i="2"/>
  <c r="C22" i="2"/>
  <c r="C20" i="2"/>
  <c r="C19" i="2"/>
  <c r="C18" i="2"/>
  <c r="C17" i="2"/>
  <c r="C16" i="2"/>
  <c r="C15" i="2"/>
  <c r="C14" i="2"/>
  <c r="C13" i="2"/>
  <c r="C12" i="2"/>
  <c r="C11" i="2"/>
  <c r="C10" i="2"/>
  <c r="C9" i="2"/>
  <c r="C8" i="2"/>
  <c r="C6" i="2"/>
  <c r="C5" i="2"/>
  <c r="C4" i="2"/>
  <c r="C3" i="2"/>
  <c r="E30" i="2"/>
  <c r="F30" i="2" s="1"/>
  <c r="E29" i="2"/>
  <c r="F29" i="2" s="1"/>
  <c r="E28" i="2"/>
  <c r="F28" i="2" s="1"/>
  <c r="E27" i="2"/>
  <c r="F27" i="2" s="1"/>
  <c r="E26" i="2"/>
  <c r="E25" i="2"/>
  <c r="E24" i="2"/>
  <c r="F24" i="2" s="1"/>
  <c r="E23" i="2"/>
  <c r="F23" i="2" s="1"/>
  <c r="E22" i="2"/>
  <c r="E20" i="2"/>
  <c r="F20" i="2" s="1"/>
  <c r="E19" i="2"/>
  <c r="F19" i="2" s="1"/>
  <c r="E18" i="2"/>
  <c r="F18" i="2" s="1"/>
  <c r="E17" i="2"/>
  <c r="F17" i="2" s="1"/>
  <c r="E16" i="2"/>
  <c r="F16" i="2" s="1"/>
  <c r="E15" i="2"/>
  <c r="F15" i="2" s="1"/>
  <c r="E14" i="2"/>
  <c r="F14" i="2" s="1"/>
  <c r="E13" i="2"/>
  <c r="F13" i="2" s="1"/>
  <c r="E12" i="2"/>
  <c r="F12" i="2" s="1"/>
  <c r="E11" i="2"/>
  <c r="F11" i="2" s="1"/>
  <c r="E10" i="2"/>
  <c r="F10" i="2" s="1"/>
  <c r="E9" i="2"/>
  <c r="F9" i="2" s="1"/>
  <c r="E8" i="2"/>
  <c r="F8" i="2" s="1"/>
  <c r="E7" i="2"/>
  <c r="F7" i="2" s="1"/>
  <c r="E6" i="2"/>
  <c r="F6" i="2" s="1"/>
  <c r="E5" i="2"/>
  <c r="F5" i="2" s="1"/>
  <c r="E3" i="2"/>
  <c r="F3" i="2" s="1"/>
  <c r="E32" i="2"/>
  <c r="F32" i="2" s="1"/>
  <c r="E31" i="2"/>
  <c r="F31" i="2" s="1"/>
  <c r="C32" i="2"/>
  <c r="C31" i="2"/>
  <c r="F8" i="6" l="1"/>
  <c r="H8" i="6" s="1"/>
  <c r="H29" i="6" s="1"/>
  <c r="M2" i="5"/>
  <c r="M27" i="5" s="1" a="1"/>
  <c r="M27" i="5" s="1"/>
  <c r="J2" i="5"/>
  <c r="J27" i="5" s="1" a="1"/>
  <c r="J27" i="5" s="1"/>
  <c r="K2" i="5"/>
  <c r="H60" i="3"/>
  <c r="H62" i="3" s="1"/>
  <c r="I62" i="3" s="1"/>
  <c r="E53" i="3"/>
  <c r="G54" i="3" s="1"/>
  <c r="E34" i="4"/>
  <c r="J2" i="4"/>
  <c r="F34" i="4"/>
  <c r="J5" i="4"/>
  <c r="L2" i="4"/>
  <c r="M2" i="4" s="1"/>
  <c r="J2" i="2"/>
  <c r="F22" i="2"/>
  <c r="K22" i="2" s="1"/>
  <c r="L22" i="2" s="1"/>
  <c r="M22" i="2" s="1"/>
  <c r="L2" i="2"/>
  <c r="M2" i="2" s="1"/>
  <c r="F25" i="2"/>
  <c r="J25" i="2" s="1"/>
  <c r="K25" i="2" s="1"/>
  <c r="J27" i="2"/>
  <c r="K27" i="2" s="1"/>
  <c r="F26" i="2"/>
  <c r="J26" i="2" s="1"/>
  <c r="K26" i="2" s="1"/>
  <c r="K41" i="3"/>
  <c r="L41" i="3" s="1"/>
  <c r="K53" i="3"/>
  <c r="K49" i="3"/>
  <c r="L49" i="3" s="1"/>
  <c r="L3" i="3"/>
  <c r="J5" i="2"/>
  <c r="J6" i="2"/>
  <c r="L5" i="2"/>
  <c r="M5" i="2" s="1"/>
  <c r="L6" i="2"/>
  <c r="M6" i="2" s="1"/>
  <c r="E34" i="2"/>
  <c r="F34" i="2" l="1"/>
  <c r="F38" i="2" s="1"/>
  <c r="F40" i="4"/>
  <c r="F38" i="4"/>
  <c r="L53" i="3"/>
  <c r="F40" i="2" l="1"/>
  <c r="F41" i="2" s="1"/>
  <c r="F42" i="4"/>
  <c r="F41" i="4"/>
  <c r="F42" i="2"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<sst xmlns="http://schemas.openxmlformats.org/spreadsheetml/2006/main" count="77961" uniqueCount="12775">
  <si>
    <t>Material</t>
  </si>
  <si>
    <t>Material Description</t>
  </si>
  <si>
    <t>Material Long Description</t>
  </si>
  <si>
    <t>MTyp</t>
  </si>
  <si>
    <t>US Re-export Control</t>
  </si>
  <si>
    <t>Flag for Dual Use</t>
  </si>
  <si>
    <t>Product Hierarchy = BSS Code</t>
  </si>
  <si>
    <t>Business Segment</t>
  </si>
  <si>
    <t>Product Material Type</t>
  </si>
  <si>
    <t>Product Category</t>
  </si>
  <si>
    <t>Product Hierarchy</t>
  </si>
  <si>
    <t>Price Change Valid From date</t>
  </si>
  <si>
    <t xml:space="preserve">price or availability change?
</t>
  </si>
  <si>
    <t xml:space="preserve">price or availability change comment
</t>
  </si>
  <si>
    <t>EMEA List Price Discount %</t>
  </si>
  <si>
    <t>Distributor Cluster Markdown Group</t>
  </si>
  <si>
    <t>Code number</t>
  </si>
  <si>
    <t>Country of Orig</t>
  </si>
  <si>
    <t>Item Serialized?</t>
  </si>
  <si>
    <t>E0444002</t>
  </si>
  <si>
    <t>SUP-LS Training 0,5 day</t>
  </si>
  <si>
    <t>NLAG</t>
  </si>
  <si>
    <t>02</t>
  </si>
  <si>
    <t>available</t>
  </si>
  <si>
    <t/>
  </si>
  <si>
    <t>Microscope Finished Goods</t>
  </si>
  <si>
    <t>Regional/Local use</t>
  </si>
  <si>
    <t>Regional use</t>
  </si>
  <si>
    <t>no change</t>
  </si>
  <si>
    <t>Field Service Labour</t>
  </si>
  <si>
    <t>DE</t>
  </si>
  <si>
    <t>no</t>
  </si>
  <si>
    <t>E0444003</t>
  </si>
  <si>
    <t>SUP-LS Training 1 day</t>
  </si>
  <si>
    <t>E0444004</t>
  </si>
  <si>
    <t>SUP-IE Training 0,5 day</t>
  </si>
  <si>
    <t>Half day customer Industrial Microscopy training provided by a qualified sales person.</t>
  </si>
  <si>
    <t>E0444005</t>
  </si>
  <si>
    <t>SUP-IE Training 1 day</t>
  </si>
  <si>
    <t>One day customer Industrial Microscopy training provided by a qualified sales person.</t>
  </si>
  <si>
    <t>04</t>
  </si>
  <si>
    <t>E0444012</t>
  </si>
  <si>
    <t>SUP-LS Remote Training 0,5 day</t>
  </si>
  <si>
    <t>Half day customer Life Science remote training provided by a qualified sales person.</t>
  </si>
  <si>
    <t>E0444013</t>
  </si>
  <si>
    <t>SUP-LS Remote Training 1 day</t>
  </si>
  <si>
    <t>One day customer Life Science remote training provided by a qualified sales person.</t>
  </si>
  <si>
    <t>E0444014</t>
  </si>
  <si>
    <t>SUP-LS Installation 2 hours</t>
  </si>
  <si>
    <t>E0444015</t>
  </si>
  <si>
    <t>SUP-IE Installation 2 hours</t>
  </si>
  <si>
    <t>Two hours of installation for Industrial Microscopy products provided by a qualified sales person.</t>
  </si>
  <si>
    <t>ESS00856</t>
  </si>
  <si>
    <t>VIX_ALL-D0-INST Installation</t>
  </si>
  <si>
    <t>VANTA iX Installation and Commissioning, includes  ? The mechanical installation of the VANTA iX at a customer supplied mounting bracket and adjustment to the material surface optimized for best application performance ? Installation of optional connection box and connecting of all necessary cables and wires ? Installation of VANTA PC app and application related plugins ? Functionality tests of all connections to PLC, network and or control unit (PC) ? Set up of all application Vanta IX related parameters and settings ? Manual, offline tests on dedicated material ? Assisting first in-line tests, troubleshooting and providing documentation ? Running the on-site acceptance test defined in sales contract incl. handover documentation The price includes all labor and travel expenses.</t>
  </si>
  <si>
    <t>DIEN</t>
  </si>
  <si>
    <t>Services</t>
  </si>
  <si>
    <t>Service On-Demand</t>
  </si>
  <si>
    <t>E0444000</t>
  </si>
  <si>
    <t>SUP-HE-LS Training 0,5 day</t>
  </si>
  <si>
    <t>Half day customer High-End Life Science training provided by High-End sales specialist</t>
  </si>
  <si>
    <t>Field Service Labour HE</t>
  </si>
  <si>
    <t>E0444001</t>
  </si>
  <si>
    <t>SUP-HE-LS Training 1 day</t>
  </si>
  <si>
    <t>One day customer High-End Life Science training provided by High-End sales specialist</t>
  </si>
  <si>
    <t>Service Contract</t>
  </si>
  <si>
    <t>ESS00168</t>
  </si>
  <si>
    <t>IXPSPSR-D0-INST Installation</t>
  </si>
  <si>
    <t>ESS00169</t>
  </si>
  <si>
    <t>IXPSPSR-C2-PMNT Contract 2yr</t>
  </si>
  <si>
    <t>The SSD Select IXplore Maintenance Contract for IXplore Spin and SpinSR includes a preventive maintenance for the 1st &amp; 2nd year of use after installation. The preventive maintenance will be performed once in each contract year and includes · Performance check and adjustment of laser heads, fiber and collimator · Performance check of Confocal Scan Unit (CSU) · Performance check, adjustment and cleaning of the optical light path (without CSU disk) · Alignment of laser combiner · PC performance check and necessary updates if needed Engineering updates, telephone support, service reporting, travel expenses and labor costs are covered. Costs for any replacement units and spare parts are excluded. The Olympus and 3rd party products installed with the IXplore Spin &amp; SpinSR system and purchased from Olympus are covered by the contract and statutory warranty in the 1st year. Items installed with the system but purchased by the customer from other suppliers are not part of the agreement and have to be handled by the appropriate supplier. For more details see the SSD Select Service Overview ?Research Microscopy CARE IXplore? which can be downloaded from the page https://www.olympus-europa.com/ssd/en/service/protected_download/downloads_1.html by using the password ?Select?.</t>
  </si>
  <si>
    <t>ESS00170</t>
  </si>
  <si>
    <t>IXPSPSR-C3-PMNT Contract 3yr</t>
  </si>
  <si>
    <t>The SSD Select IXplore Maintenance Contract for IXplore Spin and SpinSR includes a preventive maintenance for the 1st to 3rd year of use after installation. The preventive maintenance will be performed once in each contract year and includes · Performance check and adjustment of laser heads, fiber and collimator · Performance check of Confocal Scan Unit (CSU) · Performance check, adjustment and cleaning of the optical light path (without CSU disk) · Alignment of laser combiner · PC performance check and necessary updates if needed Engineering updates, telephone support, service reporting, travel expenses and labor costs are covered. Costs for any replacement units and spare parts are excluded. The Olympus and 3rd party products installed with the IXplore Spin &amp; SpinSR system and purchased from Olympus are covered by the contract and statutory warranty in the 1st year. Items installed with the system but purchased by the customer from other suppliers are not part of the agreement and have to be handled by the appropriate supplier. For more details see the SSD Select Service Overview ?Research Microscopy CARE IXplore? which can be downloaded from the page https://www.olympus-europa.com/ssd/en/service/protected_download/downloads_1.html by using the password ?Select?.</t>
  </si>
  <si>
    <t>ESS00171</t>
  </si>
  <si>
    <t>IXPSPSR-C4-PMNT Contract 4yr</t>
  </si>
  <si>
    <t>The SSD Select IXplore Maintenance Contract for IXplore Spin and SpinSR includes a preventive maintenance for the 1st to 4th year of use after installation. The preventive maintenance will be performed once in each contract year and includes · Performance check and adjustment of laser heads, fiber and collimator · Performance check of Confocal Scan Unit (CSU) · Performance check, adjustment and cleaning of the optical light path (without CSU disk) · Alignment of laser combiner · PC performance check and necessary updates if needed Engineering updates, telephone support, service reporting, travel expenses and labor costs are covered. Costs for any replacement units and spare parts are excluded. The Olympus and 3rd party products installed with the IXplore Spin &amp; SpinSR system and purchased from Olympus are covered by the contract and statutory warranty in the 1st year. Items installed with the system but purchased by the customer from other suppliers are not part of the agreement and have to be handled by the appropriate supplier. For more details see the SSD Select Service Overview ?Research Microscopy CARE IXplore? which can be downloaded from the page https://www.olympus-europa.com/ssd/en/service/protected_download/downloads_1.html by using the password ?Select?.</t>
  </si>
  <si>
    <t>ESS00172</t>
  </si>
  <si>
    <t>IXPSPSR-C5-PMNT Contract 5yr</t>
  </si>
  <si>
    <t>The SSD Select IXplore Maintenance Contract for IXplore Spin and SpinSR includes a preventive maintenance for the 1st to 5th year of use after installation. The preventive maintenance will be performed once in each contract year and includes · Performance check and adjustment of laser heads, fiber and collimator · Performance check of Confocal Scan Unit (CSU) · Performance check, adjustment and cleaning of the optical light path (without CSU disk) · Alignment of laser combiner · PC performance check and necessary updates if needed Engineering updates, telephone support, service reporting, travel expenses and labor costs are covered. Costs for any replacement units and spare parts are excluded. The Olympus and 3rd party products installed with the IXplore Spin &amp; SpinSR system and purchased from Olympus are covered by the contract and statutory warranty in the 1st year. Items installed with the system but purchased by the customer from other suppliers are not part of the agreement and have to be handled by the appropriate supplier. For more details see the SSD Select Service Overview ?Research Microscopy CARE IXplore? which can be downloaded from the page https://www.olympus-europa.com/ssd/en/service/protected_download/downloads_1.html by using the password ?Select?.</t>
  </si>
  <si>
    <t>ESS00173</t>
  </si>
  <si>
    <t>IXPSPSR-C2-RECL Contract 2yr</t>
  </si>
  <si>
    <t>The SSD Select IXplore Regular Cleaning Contract for IXplore Spin and SpinSR Confocal Scan Unit (CSU) Disc includes two cleanings per year of the optical light path including shading correction for the 1st &amp; 2nd year of use after installation independent of statutory warranty. One cleaning will take place in the 1st contract year. The Olympus and 3rd party products installed with the IXplore Spin &amp; SpinSR system and purchased from Olympus are covered by the contract. Items installed with the system but purchased by the customer from other suppliers are not part of the agreement and have to be handled by the appropriate supplier. Travel costs are included. For more details see the SSD Select Service Overview ?Research Microscopy CARE IXplore? which can be downloaded from the page https://www.olympus-europa.com/ssd/en/service/protected_download/downloads_1.html by using the password ?Select?.</t>
  </si>
  <si>
    <t>ESS00174</t>
  </si>
  <si>
    <t>IXPSPSR-C3-RECL Contract 3yr</t>
  </si>
  <si>
    <t>The SSD Select IXplore Regular Cleaning Contract for IXplore Spin and SpinSR Confocal Scan Unit (CSU) Disc includes two cleanings per year of the optical light path including shading correction for the 1st to 3rd year of use after installation independent of statutory warranty. One cleaning will take place in the 1st contract year. The Olympus and 3rd party products installed with the IXplore Spin &amp; SpinSR system and purchased from Olympus are covered by the contract. Items installed with the system but purchased by the customer from other suppliers are not part of the agreement and have to be handled by the appropriate supplier. Travel costs are included. For more details see the SSD Select Service Overview ?Research Microscopy CARE IXplore? which can be downloaded from the page https://www.olympus-europa.com/ssd/en/service/protected_download/downloads_1.html by using the password ?Select?.</t>
  </si>
  <si>
    <t>ESS00175</t>
  </si>
  <si>
    <t>IXPSPSR-C4-RECL Contract 4yr</t>
  </si>
  <si>
    <t>The SSD Select IXplore Regular Cleaning Contract for IXplore Spin and SpinSR Confocal Scan Unit (CSU) Disc includes two cleanings per year of the optical light path including shading correction for the 1st to 4th year of use after installation independent of statutory warranty. One cleaning will take place in the 1st contract year. The Olympus and 3rd party products installed with the IXplore Spin &amp; SpinSR system and purchased from Olympus are covered by the contract. Items installed with the system but purchased by the customer from other suppliers are not part of the agreement and have to be handled by the appropriate supplier. Travel costs are included. For more details see the SSD Select Service Overview ?Research Microscopy CARE IXplore? which can be downloaded from the page https://www.olympus-europa.com/ssd/en/service/protected_download/downloads_1.html by using the password ?Select?.</t>
  </si>
  <si>
    <t>ESS00176</t>
  </si>
  <si>
    <t>IXPSPSR-C5-RECL Contract 5yr</t>
  </si>
  <si>
    <t>The SSD Select IXplore Regular Cleaning Contract for IXplore Spin and SpinSR Confocal Scan Unit (CSU) Disc includes two cleanings per year of the optical light path including shading correction for the 1st to 5th year of use after installation independent of statutory warranty. One cleaning will take place in the 1st contract year. The Olympus and 3rd party products installed with the IXplore Spin &amp; SpinSR system and purchased from Olympus are covered by the contract. Items installed with the system but purchased by the customer from other suppliers are not part of the agreement and have to be handled by the appropriate supplier. Travel costs are included. For more details see the SSD Select Service Overview ?Research Microscopy CARE IXplore? which can be downloaded from the page https://www.olympus-europa.com/ssd/en/service/protected_download/downloads_1.html by using the password ?Select?.</t>
  </si>
  <si>
    <t>ESS00177</t>
  </si>
  <si>
    <t>IXPSPSR-C2-LCOV Contract 2yr</t>
  </si>
  <si>
    <t>The SSD Select IXplore Labour Coverage Contract for IXplore Spin &amp; SpinSR includes a preventive maintenance and unlimited breakdown service in the 1st &amp; 2nd year of use after installation, as the 1st year is covered by statutory warranty. The preventive maintenance will take place once in every contract year. The mandatory preventive maintenance will be performed in each contract year and includes · Performance check and adjustment of laser heads, fiber and collimator · Performance check of Confocal Scan Unit (CSU) · Performance check, adjustment and cleaning of the optical light path (without CSU disc) · Alignment of laser combiner · PC performance check and necessary updates if needed The unlimited breakdown service is covering the support including fault analysis and repair works at customer site during the contract period. Not included: · Single event of only CSU disc cleaning isn't part of the unlimited breakdown service. · Single event of only shading correction isn't part of the unlimited breakdown service. Engineering updates, telephone support, service reporting, travel expenses and labor costs are covered. Costs for any replacement units and spare parts are excluded. The Olympus and 3rd party products installed with the IXploreSpin &amp; SpinSR system and purchased from Olympus are covered by the contract and statutory warranty in the 1st year. Items installed with the system but purchased by the customer from other suppliers are not part of the agreement and have to be handled by the appropriate supplier. For more details see the SSD Select Service Overview ?Research Microscopy CARE IXplore? which can be downloaded from the page https://www.olympus-europa.com/ssd/en/service/protected_download/downloads_1.html by using the password ?Select?.</t>
  </si>
  <si>
    <t>ESS00178</t>
  </si>
  <si>
    <t>IXPSPSR-C3-LCOV Contract 3yr</t>
  </si>
  <si>
    <t>The SSD Select IXplore Labour Coverage Contract for IXplore Spin &amp; SpinSR includes a preventive maintenance for and unlimited breakdown service in the 1st &amp; 3rd year of use after installation, as the 1st year is covered by statutory warranty.  The preventive maintenance will take place once in every contract year. The mandatory preventive maintenance will be performed in each contract year and includes · Performance check and adjustment of laser heads, fiber and collimator · Performance check of Confocal Scan Unit (CSU) · Performance check, adjustment and cleaning of the optical light path (without CSU disc) · Alignment of laser combiner · PC performance check and necessary updates if needed The unlimited breakdown service is covering the support including fault analysis and repair works at customer site during the contract period. Not included: · Single event of only CSU disc cleaning isn't part of the unlimited breakdown service. · Single event of only shading correction isn't part of the unlimited breakdown service. Engineering updates, telephone support, service reporting, travel expenses and labor costs are covered. Costs for any replacement units and spare parts are excluded. The Olympus and 3rd party products installed with the IXplore Spin &amp; SpinSR system and purchased from Olympus are covered by the contract and statutory warranty in the 1st year. Items installed with the system but purchased by the customer from other suppliers are not part of the agreement and have to be handled by the appropriate supplier. For more details see the SSD Select Service Overview ?Research Microscopy CARE IXplore? which can be downloaded from the page https://www.olympus-europa.com/ssd/en/service/protected_download/downloads_1.html by using the password ?Select?.</t>
  </si>
  <si>
    <t>ESS00179</t>
  </si>
  <si>
    <t>IXPSPSR-C4-LCOV Contract 4yr</t>
  </si>
  <si>
    <t>The SSD Select IXplore Labour Coverage Contract for IXplore Spin &amp; SpinSR includes a preventive maintenance for and unlimited breakdown service in the 1st to 4th year of use after installation, as the 1st year is covered by statutory warranty.  The preventive maintenance will take place once in every contract year. The mandatory preventive maintenance will be performed in each contract year and includes · Performance check and adjustment of laser heads, fiber and collimator · Performance check of Confocal Scan Unit (CSU) · Performance check, adjustment and cleaning of the optical light path (without CSU disc) · Alignment of laser combiner · PC performance check and necessary updates if needed The unlimited breakdown service is covering the support including fault analysis and repair works at customer site during the contract period. Not included: · Single event of only CSU disc cleaning isn't part of the unlimited breakdown service. · Single event of only shading correction isn't part of the unlimited breakdown service. Engineering updates, telephone support, service reporting, travel expenses and labor costs are covered. Costs for any replacement units and spare parts are excluded. The Olympus and 3rd party products installed with the IXplore Spin &amp; SpinSR system and purchased from Olympus are covered by the contract and statutory warranty in the 1st year. Items installed with the system but purchased by the customer from other suppliers are not part of the agreement and have to be handled by the appropriate supplier. For more details see the SSD Select Service Overview ?Research Microscopy CARE IXplore? which can be downloaded from the page https://www.olympus-europa.com/ssd/en/service/protected_download/downloads_1.html by using the password ?Select?.</t>
  </si>
  <si>
    <t>ESS00180</t>
  </si>
  <si>
    <t>IXPSPSR-C5-LCOV Contract 5yr</t>
  </si>
  <si>
    <t>The SSD Select IXplore Labour Coverage Contract for IXplore Spin &amp; SpinSR includes a preventive maintenance for and unlimited breakdown service in the 1st to 5th year of use after installation, as the 1st year is covered by statutory warranty.  The preventive maintenance will take place once in every contract year. The mandatory preventive maintenance will be performed in each contract year and includes · Performance check and adjustment of laser heads, fiber and collimator · Performance check of Confocal Scan Unit (CSU) · Performance check, adjustment and cleaning of the optical light path (without CSU disc) · Alignment of laser combiner · PC performance check and necessary updates if needed The unlimited breakdown service is covering the support including fault analysis and repair works at customer site during the contract period. Not included: · Single event of only CSU disc cleaning isn't part of the unlimited breakdown service. · Single event of only shading correction isn't part of the unlimited breakdown service. Engineering updates, telephone support, service reporting, travel expenses and labor costs are covered. Costs for any replacement units and spare parts are excluded. The Olympus and 3rd party products installed with the IXplore Spin &amp; SpinSR system and purchased from Olympus are covered by the contract and statutory warranty in the 1st year. Items installed with the system but purchased by the customer from other suppliers are not part of the agreement and have to be handled by the appropriate supplier. For more details see the SSD Select Service Overview ?Research Microscopy CARE IXplore? which can be downloaded from the page https://www.olympus-europa.com/ssd/en/service/protected_download/downloads_1.html by using the password ?Select?.</t>
  </si>
  <si>
    <t>ESS00205</t>
  </si>
  <si>
    <t>VS20STB-D0-INST Installation</t>
  </si>
  <si>
    <t>The installation and complete alignment of the VS200 single tray microscope system with brightfield components will be carried out in accordance with the manufacturer installation procedure. Also included is the installation of the Olympus software and drivers on an appropriate PC. The configuration of the software in connection with the microscope system without data base (NISSQL) integration will be carried out. A basic operation instruction for the user will be performed by an Olympus Service engineer with a Olympus standard sample. The installation documentation will be handed over. All labor and travel expenses are included.</t>
  </si>
  <si>
    <t>ESS00206</t>
  </si>
  <si>
    <t>VS20MTB-D0-INST Installation</t>
  </si>
  <si>
    <t>The installation and complete alignment of the VS200 multi tray microscope system with brightfield components will be carried out in accordance with the manufacturer installation procedure. Also included is the installation of the Olympus software and drivers on an appropriate PC. The configuration of the software in connection with the microscope system without data base (NISSQL) integration will be carried out. A basic operation instruction for the user will be performed by an Olympus Service engineer with a Olympus standard sample. The installation documentation will be handed over. All labor and travel expenses are included.</t>
  </si>
  <si>
    <t>ESS00207</t>
  </si>
  <si>
    <t>VS20STF-D0-INST Installation</t>
  </si>
  <si>
    <t>The installation and complete alignment of the VS200 single tray microscope system with brightfield and fluorescence components will be carried out in accordance with the manufacturer installation procedure. Also included is the installation of the Olympus software and drivers on an appropriate PC. The configuration of the software in connection with the microscope system without data base (NISSQL) integration will be carried out. A basic operation instruction for the user will be performed by an Olympus Service engineer with a Olympus standard sample. The installation documentation will be handed over. All labor and travel expenses are included.</t>
  </si>
  <si>
    <t>ESS00208</t>
  </si>
  <si>
    <t>VS20MTF-D0-INST Installation</t>
  </si>
  <si>
    <t>The installation and complete alignment of the VS200 multi tray microscope system with brightfield and fluorescence components will be carried out in accordance with the manufacturer installation procedure. Also included is the installation of the Olympus software and drivers on an appropriate PC. The configuration of the software in connection with the microscope system without data base (NISSQL) integration will be carried out. A basic operation instruction for the user will be performed by an Olympus Service engineer with a Olympus standard sample. The installation documentation will be handed over. All labor and travel expenses are included.</t>
  </si>
  <si>
    <t>ESS00209</t>
  </si>
  <si>
    <t>VS20ST_-C2-PMNT Contract 2yr</t>
  </si>
  <si>
    <t>The SSD Select VS200 Maintenance Contract for all VS200 single tray microscope systems is including the annual preventive maintenance for the 1st &amp; 2nd year of use after installation. The preventive maintenance will be performed in each contract year and includes · Performance check, cleaning and adjustment of the complete system · Performance check and cleaning of the objectives · Check and cleaning of the stage · PC performance check and necessary update installation if needed · Performance check and alignment with a dedicated Olympus slide Engineering updates, telephone support, service reporting, travel expenses and labor costs are covered. The data base (NISSQL) will be supported but not frequently maintained. Costs for any replacement units and spare parts are excluded. The Olympus and 3rd party products installed with the VS200 microscope system and purchased from Olympus are covered by the contract and statutory warranty in the 1st year. Items installed with the system but purchased by the customer from other suppliers are not part of the agreement and have to be handled by the appropriate supplier. For more details see the SSD Select Service Overview ?Research Microscopy CARE VS200? which can be downloaded from the page https://www.olympus-europa.com/ssd/en/service/protected_download/downloads_1.html by using the password ?Select?.</t>
  </si>
  <si>
    <t>ESS00210</t>
  </si>
  <si>
    <t>VS20ST_-C3-PMNT Contract 3yr</t>
  </si>
  <si>
    <t>The SSD Select VS200 Maintenance Contract for all VS200 single tray microscope systems is including the annual preventive maintenance for the 1st to 3rd year of use after installation. The preventive maintenance will be performed in each contract year and includes · Performance check, cleaning and adjustment of the complete system · Performance check and cleaning of the objectives · Check and cleaning of the stage · PC performance check and necessary update installation if needed · Performance check and alignment with a dedicated Olympus slide Engineering updates, telephone support, service reporting, travel expenses and labor costs are covered. The data base (NISSQL) will be supported but not frequently maintained. Costs for any replacement units and spare parts are excluded. The Olympus and 3rd party products installed with the VS200 microscope system and purchased from Olympus are covered by the contract and statutory warranty in the 1st year. Items installed with the system but purchased by the customer from other suppliers are not part of the agreement and have to be handled by the appropriate supplier. For more details see the SSD Select Service Overview ?Research Microscopy CARE VS200? which can be downloaded from the page https://www.olympus-europa.com/ssd/en/service/protected_download/downloads_1.html by using the password ?Select?.</t>
  </si>
  <si>
    <t>ESS00211</t>
  </si>
  <si>
    <t>VS20ST_-C4-PMNT Contract 4yr</t>
  </si>
  <si>
    <t>The SSD Select VS200 Maintenance Contract for all VS200 single tray microscope systems is including the annual preventive maintenance for the 1st to 4th year of use after installation. The preventive maintenance will be performed in each contract year and includes · Performance check, cleaning and adjustment of the complete system · Performance check and cleaning of the objectives · Check and cleaning of the stage · PC performance check and necessary update installation if needed · Performance check and alignment with a dedicated Olympus slide Engineering updates, telephone support, service reporting, travel expenses and labor costs are covered. The data base (NISSQL) will be supported but not frequently maintained. Costs for any replacement units and spare parts are excluded. The Olympus and 3rd party products installed with the VS200 microscope system and purchased from Olympus are covered by the contract and statutory warranty in the 1st year. Items installed with the system but purchased by the customer from other suppliers are not part of the agreement and have to be handled by the appropriate supplier. For more details see the SSD Select Service Overview ?Research Microscopy CARE VS200? which can be downloaded from the page https://www.olympus-europa.com/ssd/en/service/protected_download/downloads_1.html by using the password ?Select?.</t>
  </si>
  <si>
    <t>ESS00212</t>
  </si>
  <si>
    <t>VS20ST_-C5-PMNT Contract 5yr</t>
  </si>
  <si>
    <t>The SSD Select VS200 Maintenance Contract for all VS200 single tray microscope systems is including the annual preventive maintenance for the 1st to 5th year of use after installation. The preventive maintenance will be performed in each contract year and includes Â· Performance check, cleaning and adjustment of the complete system Â· Performance check and cleaning of the objectives Â· Check and cleaning of the stage Â· PC performance check and necessary update installation if needed Â· Performance check and alignment with a dedicated Olympus slide Engineering updates, telephone support, service reporting, travel expenses and labor costs are covered. The data base (NISSQL) will be supported but not frequently maintained. Costs for any replacement units and spare parts are excluded. The Olympus and 3rd party products installed with the VS200 microscope system and purchased from Olympus are covered by the contract and statutory warranty in the 1st year. Items installed with the system but purchased by the customer from other suppliers are not part of the agreement and have to be handled by the appropriate supplier. For more details see the SSD Select Service Overview â??Research Microscopy CARE VS200â?? which can be downloaded from the page https://www.olympus-europa.com/ssd/en/service/protected_download/downloads_1.html by using the password â??Selectâ??.</t>
  </si>
  <si>
    <t>ESS00213</t>
  </si>
  <si>
    <t>VS20MT_-C2-PMNT Contract 2yr</t>
  </si>
  <si>
    <t>The SSD Select VS200 Maintenance Contract for all VS200 multi tray microscope systems is including the annual preventive maintenance for the Â 1st &amp; 2nd year of use after installation. The preventive maintenance will be performed in each contract year and includes Â· Performance check, cleaning and adjustment of the complete system Â· Performance check and cleaning of the objectives Â· Check and cleaning of the stage Â· Check and cleaning of the multi tray loader Â· PC performance check and necessary update installation if needed Â· Performance check and alignment with a dedicated Olympus slide Engineering updates, telephone support, service reporting, travel expenses and labor costs are covered. The data base (NISSQL) will be supported but not frequently maintained. Costs for any replacement units and spare parts are excluded. The Olympus and 3rd party products installed with the VS200 microscope system and purchased from Olympus are covered by the contract and statutory warranty in the 1st year. Items installed with the system but purchased by the customer from other suppliers are not part of the agreement and have to be handled by the appropriate supplier. For more details see the SSD Select Service Overview â??Research Microscopy CARE VS200â?? which can be downloaded from the page https://www.olympus-europa.com/ssd/en/service/protected_download/downloads_1.html by using the password â??Selectâ??.</t>
  </si>
  <si>
    <t>ESS00214</t>
  </si>
  <si>
    <t>VS20MT_-C3-PMNT Contract 3yr</t>
  </si>
  <si>
    <t>The SSD Select VS200 Maintenance Contract for all VS200 multi tray microscope systems is including the annual preventive maintenance for the 1st to 3rd year of use after installation. The preventive maintenance will be performed in each contract year and includes Â· Performance check, cleaning and adjustment of the complete system Â· Performance check and cleaning of the objectives Â· Check and cleaning of the stage Â· Check and cleaning of the multi tray loader Â· PC performance check and necessary update installation if needed Â· Performance check and alignment with a dedicated Olympus slide Engineering updates, telephone support, service reporting, travel expenses and labor costs are covered. The data base (NISSQL) will be supported but not frequently maintained. Costs for any replacement units and spare parts are excluded. The Olympus and 3rd party products installed with the VS200 microscope system and purchased from Olympus are covered by the contract and statutory warranty in the 1st year. Items installed with the system but purchased by the customer from other suppliers are not part of the agreement and have to be handled by the appropriate supplier. For more details see the SSD Select Service Overview â??Research Microscopy CARE VS200â?? which can be downloaded from the page https://www.olympus-europa.com/ssd/en/service/protected_download/downloads_1.html by using the password â??Selectâ??.</t>
  </si>
  <si>
    <t>ESS00215</t>
  </si>
  <si>
    <t>VS20MT_-C4-PMNT Contract 4yr</t>
  </si>
  <si>
    <t>The SSD Select VS200 Maintenance Contract for all VS200 multi tray microscope systems is including the annual preventive maintenance for the 1st to 4th year of use after installation. The preventive maintenance will be performed in each contract year and includes Â· Performance check, cleaning and adjustment of the complete system Â· Performance check and cleaning of the objectives Â· Check and cleaning of the stage Â· Check and cleaning of the multi tray loader Â· PC performance check and necessary update installation if needed Â· Performance check and alignment with a dedicated Olympus slide Engineering updates, telephone support, service reporting, travel expenses and labor costs are covered. The data base (NISSQL) will be supported but not frequently maintained. Costs for any replacement units and spare parts are excluded. The Olympus and 3rd party products installed with the VS200 microscope system and purchased from Olympus are covered by the contract and statutory warranty in the 1st year. Items installed with the system but purchased by the customer from other suppliers are not part of the agreement and have to be handled by the appropriate supplier. For more details see the SSD Select Service Overview â??Research Microscopy CARE VS200â?? which can be downloaded from the page https://www.olympus-europa.com/ssd/en/service/protected_download/downloads_1.html by using the password â??Selectâ??.</t>
  </si>
  <si>
    <t>ESS00216</t>
  </si>
  <si>
    <t>VS20MT_-C5-PMNT Contract 5yr</t>
  </si>
  <si>
    <t>The SSD Select VS200 Maintenance Contract for all VS200 multi tray microscope systems is including the annual preventive maintenance for the 1st to 5th year of use after installation. The preventive maintenance will be performed in each contract year and includes Â· Performance check, cleaning and adjustment of the complete system Â· Performance check and cleaning of the objectives Â· Check and cleaning of the stage Â· Check and cleaning of the multi tray loader Â· PC performance check and necessary update installation if needed Â· Performance check and alignment with a dedicated Olympus slide Engineering updates, telephone support, service reporting, travel expenses and labor costs are covered. The data base (NISSQL) will be supported but not frequently maintained. Costs for any replacement units and spare parts are excluded. The Olympus and 3rd party products installed with the VS200 microscope system and purchased from Olympus are covered by the contract and statutory warranty in the 1st year. Items installed with the system but purchased by the customer from other suppliers are not part of the agreement and have to be handled by the appropriate supplier. For more details see the SSD Select Service Overview â??Research Microscopy CARE VS200â?? which can be downloaded from the page https://www.olympus-europa.com/ssd/en/service/protected_download/downloads_1.html by using the password â??Selectâ??.</t>
  </si>
  <si>
    <t>ESS00257</t>
  </si>
  <si>
    <t>DSX10__-D0-INST Installation</t>
  </si>
  <si>
    <t>The installation of a DSX1000 microscope system will be carried out in accordance with the manufacturer installation procedure. Also included is the installation of the Olympus software and drivers on an appropriate PC. The configuration of the software in connection with the microscope system. After installation the performance of the system is checked by a calibration with an Olympus calibration slide (uncertified). A basic operation instruction for the user will be performed by an Olympus Service engineer with Olympus standard sample. The installation documentation will be handed over. All labor and travel expenses are included.</t>
  </si>
  <si>
    <t>ESS00258</t>
  </si>
  <si>
    <t>DSX10__-D0-CINS Installation</t>
  </si>
  <si>
    <t>The installation of a DSX1000 microscope system will be carried out in accordance with the manufacturer installation procedure. Also included is the installation of the Olympus software and drivers on an appropriate PC. Configuration of the software in connection with the microscope system. After the installation the performance of the system is checked by a calibration with an Olympus calibration slide (ILAC certified). A calibration certificate with results in regards to Olympus specifications is issued. A basic operation instruction for the user will be performed by an Olympus Service engineer with Olympus standard sample. The installation documentation and the calibration certificate will be handed over. All labor and travel expenses are included.</t>
  </si>
  <si>
    <t>ESS00259</t>
  </si>
  <si>
    <t>DSX10__-C2-PMNT Contract 2yr</t>
  </si>
  <si>
    <t>The SSD Select DSX1000 Maintenance Contract for all DSX1000 microscope systems is including the annual preventive maintenance for the 2nd year of use after installation, as the 1st year is covered by statutory warranty. The preventive maintenance will be performed at the beginning of each year of use and includes · Performance check, cleaning, adjustment and lubrication (if necessary) of the frame · Performance check and cleaning of the objectives · Performance check and cleaning of the stage · PC performance check and necessary update installation if needed · Performance check, calibration with an Olympus calibration slide (ILAC certified) and creation of a calibration certificate Engineering updates, telephone support, service reporting, travel expenses and labor costs are covered. Costs for any replacement units and spare parts are excluded. The Olympus and 3rd party products installed with the DSX1000 microscope system and purchased from Olympus are covered by the contract and statutory warranty in the 1st year. Items installed with the system but purchased by the customer from other suppliers are not part of the agreement and have to be handled by the appropriate supplier. For more details see the SSD Select Service Overview ?Research Microscopy CARE DSX1000? which can be downloaded from the page https://www.olympus-europa.com/ssd/en/service/protected_download/downloads_1.html by using the password ?Select?.</t>
  </si>
  <si>
    <t>ESS00260</t>
  </si>
  <si>
    <t>DSX10__-C3-PMNT Contract 3yr</t>
  </si>
  <si>
    <t>The SSD Select DSX1000 Maintenance Contract for all DSX1000 microscope systemsm is including the annual preventive maintenance for the 2nd &amp; 3rd year of use after installation, as the 1st year is covered by statutory warranty. The preventive maintenance will be performed at the beginning of each year of use and includes · Performance check, cleaning, adjustment and lubrication (if necessary) of the frame · Performance check and cleaning of the objectives · Performance check and cleaning of the stage · PC performance check and necessary update installation if needed · Performance check, calibration with an Olympus calibration slide (ILAC certified) and creation of a calibration certificate Engineering updates, telephone support, service reporting, travel expenses and labor costs are covered. Costs for any replacement units and spare parts are excluded. The Olympus and 3rd party products installed with the DSX1000 microscope system and purchased from Olympus are covered by the contract and statutory warranty in the 1st year. Items installed with the system but purchased by the customer from other suppliers are not part of the agreement and have to be handled by the appropriate supplier. For more details see the SSD Select Service Overview ?Research Microscopy CARE DSX1000? which can be downloaded from the page https://www.olympus-europa.com/ssd/en/service/protected_download/downloads_1.html by using the password ?Select?.</t>
  </si>
  <si>
    <t>ESS00261</t>
  </si>
  <si>
    <t>DSX10__-C4-PMNT Contract 4yr</t>
  </si>
  <si>
    <t>The SSD Select DSX1000 Maintenance Contract for all DSX1000 microscope systems is including the annual preventive maintenance for the 2nd to 4th year of use after installation, as the 1st year is covered by statutory warranty. The preventive maintenance will be performed at the beginning of each year of use and includes · Performance check, cleaning, adjustment and lubrication (if necessary) of the frame · Performance check and cleaning of the objectives · Performance check and cleaning of the stage · PC performance check and necessary update installation if needed · Performance check, calibration with an Olympus calibration slide (ILAC certified) and creation of a calibration certificate Engineering updates, telephone support, service reporting, travel expenses and labor costs are covered. Costs for any replacement units and spare parts are excluded. The Olympus and 3rd party products installed with the DSX1000 microscope system and purchased from Olympus are covered by the contract and statutory warranty in the 1st year. Items installed with the system but purchased by the customer from other suppliers are not part of the agreement and have to be handled by the appropriate supplier. For more details see the SSD Select Service Overview ?Research Microscopy CARE DSX1000? which can be downloaded from the page https://www.olympus-europa.com/ssd/en/service/protected_download/downloads_1.html by using the password ?Select?.</t>
  </si>
  <si>
    <t>ESS00262</t>
  </si>
  <si>
    <t>DSX10__-C5-PMNT Contract 5yr</t>
  </si>
  <si>
    <t>The SSD Select DSX1000 Maintenance Contract for all DSX1000 microscope systems is including the annual preventive maintenance for the 2nd to 5th year of use after installation, as the 1st year is covered by statutory warranty. The preventive maintenance will be performed at the beginning of each year of use and includes · Performance check, cleaning, adjustment and lubrication (if necessary) of the frame · Performance check and cleaning of the objectives · Performance check and cleaning of the stage · PC performance check and necessary update installation if needed · Performance check, calibration with an Olympus calibration slide (ILAC certified) and creation of a calibration certificate Engineering updates, telephone support, service reporting, travel expenses and labor costs are covered. Costs for any replacement units and spare parts are excluded. The Olympus and 3rd party products installed with the DSX1000 microscope system and purchased from Olympus are covered by the contract and statutory warranty in the 1st year. Items installed with the system but purchased by the customer from other suppliers are not part of the agreement and have to be handled by the appropriate supplier. For more details see the SSD Select Service Overview ?Research Microscopy CARE DSX1000? which can be downloaded from the page https://www.olympus-europa.com/ssd/en/service/protected_download/downloads_1.html by using the password ?Select?.</t>
  </si>
  <si>
    <t>ESS00263</t>
  </si>
  <si>
    <t>DSX10__-C2-LCOV Contract 2yr</t>
  </si>
  <si>
    <t>The SSD Select DSX1000 Labour Coverage Contract for all DSX1000 microscope systems is including the annual preventive maintenance and two annual breakdown services in the 2nd year of use after installation, as the 1st year is covered by statutory warranty. The mandatory preventive maintenance will be performed at the beginning of each year of use and includes · Performance check, cleaning, adjustment and lubrication (if necessary) of the frame · Performance check and cleaning of the objectives · Performance check and cleaning of the stage · PC performance check and necessary update installation if needed · Performance check, calibration with an Olympus calibration slide (ILAC certified) and creation of a calibration certificate A maximum of two annual breakdown services is covering the support including fault analysis and repair works at customer site during the contract period. Engineering updates, telephone support, service reporting, travel expenses and labor costs are covered. Costs for any replacement units and spare parts are excluded. The Olympus and 3rd party products installed with the DSX1000 microscope system and purchased from Olympus are covered by the contract and statutory warranty in the 1st year. Items installed with the system but purchased by the customer from other suppliers are not part of the agreement and have to be handled by the appropriate supplier. For more details see the SSD Select Service Overview ?Research Microscopy CARE DSX1000? which can be downloaded from the page https://www.olympus-europa.com/ssd/en/service/protected_download/downloads_1.html by using the password ?Select?.</t>
  </si>
  <si>
    <t>ESS00264</t>
  </si>
  <si>
    <t>DSX10__-C3-LCOV Contract 3yr</t>
  </si>
  <si>
    <t>The SSD Select DSX1000 Labour Coverage Contract for all DSX1000 microscope systems is including the annual preventive maintenance and two annual breakdown services in the 2nd &amp; 3rd year of use after installation, as the 1st year is covered by statutory warranty. The mandatory preventive maintenance will be performed at the beginning of each year of use and includes · Performance check, cleaning, adjustment and lubrication (if necessary) of the frame · Performance check and cleaning of the objectives · Performance check and cleaning of the stage · PC performance check and necessary update installation if needed · Performance check, calibration with an Olympus calibration slide (ILAC certified) and creation of a calibration certificate A maximum of two annual breakdown services is covering the support including fault analysis and repair works at customer site during the contract period. Engineering updates, telephone support, service reporting, travel expenses and labor costs are covered. Costs for any replacement units and spare parts are excluded. The Olympus and 3rd party products installed with the DSX1000 microscope system and purchased from Olympus are covered by the contract and statutory warranty in the 1st year. Items installed with the system but purchased by the customer from other suppliers are not part of the agreement and have to be handled by the appropriate supplier. For more details see the SSD Select Service Overview ?Research Microscopy CARE DSX1000? which can be downloaded from the page https://www.olympus-europa.com/ssd/en/service/protected_download/downloads_1.html by using the password ?Select?.</t>
  </si>
  <si>
    <t>ESS00265</t>
  </si>
  <si>
    <t>DSX10__-C4-LCOV Contract 4yr</t>
  </si>
  <si>
    <t>The SSD Select DSX1000 Labour Coverage Contract for all DSX1000 microscope systems is including the annual preventive maintenance and two annual breakdown services in the 2nd to 4th year of use after installation, as the 1st year is covered by statutory warranty. The mandatory preventive maintenance will be performed at the beginning of each year of use and includes · Performance check, cleaning, adjustment and lubrication (if necessary) of the frame · Performance check and cleaning of the objectives · Performance check and cleaning of the stage · PC performance check and necessary update installation if needed · Performance check, calibration with an Olympus calibration slide (ILAC certified) and creation of a calibration certificate A maximum of two annual breakdown services is covering the support including fault analysis and repair works at customer site during the contract period. Engineering updates, telephone support, service reporting, travel expenses and labor costs are covered. Costs for any replacement units and spare parts are excluded. The Olympus and 3rd party products installed with the DSX1000 microscope system and purchased from Olympus are covered by the contract and statutory warranty in the 1st year. Items installed with the system but purchased by the customer from other suppliers are not part of the agreement and have to be handled by the appropriate supplier. For more details see the SSD Select Service Overview ?Research Microscopy CARE DSX1000? which can be downloaded from the page https://www.olympus-europa.com/ssd/en/service/protected_download/downloads_1.html by using the password ?Select?.</t>
  </si>
  <si>
    <t>ESS00266</t>
  </si>
  <si>
    <t>DSX10__-C5-LCOV Contract 5yr</t>
  </si>
  <si>
    <t>The SSD Select DSX1000 Labour Coverage Contract for all DSX1000 microscope systems is including the annual preventive maintenance and two annual breakdown services in the 2nd to 5th year of use after installation, as the 1st year is covered by statutory warranty. The mandatory preventive maintenance will be performed at the beginning of each year of use and includes · Performance check, cleaning, adjustment and lubrication (if necessary) of the frame · Performance check and cleaning of the objectives · Performance check and cleaning of the stage · PC performance check and necessary update installation if needed · Performance check, calibration with an Olympus calibration slide (ILAC certified) and creation of a calibration certificate A maximum of two breakdown services is covering the support including fault analysis and repair works at customer site during the contract period. Engineering updates, telephone support, service reporting, travel expenses and labor costs are covered. Costs for any replacement units and spare parts are excluded. The Olympus and 3rd party products installed with the DSX1000 microscope system and purchased from Olympus are covered by the contract and statutory warranty in the 1st year. Items installed with the system but purchased by the customer from other suppliers are not part of the agreement and have to be handled by the appropriate supplier. For more details see the SSD Select Service Overview ?Research Microscopy CARE DSX1000? which can be downloaded from the page https://www.olympus-europa.com/ssd/en/service/protected_download/downloads_1.html by using the password ?Select?.</t>
  </si>
  <si>
    <t>ESS00291</t>
  </si>
  <si>
    <t>OLS51AF-D0-INST Installation</t>
  </si>
  <si>
    <t>The Installation of the OLS5100 system incl. 6 objectives will be carried out in accordance with the manufacturer installation procedure. After the installation a calibration will be proceed and a measuring certificate with results in regards to Olympus specifications created. A basic operation instruction for the user will be performed by an Olympus Service engineer with Olympus standard test specimens. The installation documentation and calibration certificate will be handed over. The price includes all labor and travel expenses.</t>
  </si>
  <si>
    <t>ESS00292</t>
  </si>
  <si>
    <t>OLS51HS-D0-INST Installation</t>
  </si>
  <si>
    <t>The Installation of the OLS5100 system incl. 6 objectives will be carried out in accordance with the manufacturer installation procedure.  After the installation a calibration will be proceed and a measuring certificate with results in regards to Olympus specifications created. A basic operation instruction for the user will be performed by an Olympus Service engineer with Olympus standard test specimens. The installation documentation and calibration certificate will be handed over. The price includes all labor and travel expenses.</t>
  </si>
  <si>
    <t>ESS00293</t>
  </si>
  <si>
    <t>OLS51OB-D0-INST Installation</t>
  </si>
  <si>
    <t>Setup and calibration of each additional objective during system installation.</t>
  </si>
  <si>
    <t>ESS00294</t>
  </si>
  <si>
    <t>OLS5100-C2-PMNT Contract 2yr</t>
  </si>
  <si>
    <t>The SSD Select OLS5100 Maintenance Contract for all OLS5100 microscope systems is including the annual preventive maintenance for the 1st &amp; 2nd year after installation. The preventive maintenance will be performed in each contract year and includes · Performance check, adjustment of scan unit, calibration and generation of a calibration certificate · Performance check and adjustment of the stage · Cleaning of optical components and adjustment of image related settings · PC performance improvement and initialization Engineering updates (if available), telephone support, service reporting, travel expenses and labor costs are covered. Costs for any replacement units and spare parts are excluded. The Olympus and 3rd party products installed with the OLS5100 microscope system and purchased from Olympus are covered by the contract and statutory warranty in the 1st year. Items installed with the system but purchased by the customer from other suppliers are not part of the agreement and have to be handled by the appropriate supplier. For more details see the SSD Select Overview Research Microscopy CARE OLS5100 which can be downloaded at https://www.olympus-europa.com/ssd/en/service/protected_download/downloads_1.html by using the password ?Select?.</t>
  </si>
  <si>
    <t>ESS00295</t>
  </si>
  <si>
    <t>OLS5100-C3-PMNT Contract 3yr</t>
  </si>
  <si>
    <t>The SSD Select OLS5100 Maintenance Contract for all OLS5100 microscope systems is including the annual preventive maintenance for the 1st to 3rd year after installation. The preventive maintenance will be performed in each contract year and includes · Performance check, adjustment of scan unit, calibration and generation of a calibration certificate · Performance check and adjustment of the stage · Cleaning of optical components and adjustment of image related settings · PC performance improvement and initialization Engineering updates (if available), telephone support, service reporting, travel expenses and labor costs are covered. Costs for any replacement units and spare parts are excluded. The Olympus and 3rd party products installed with the OLS5100 microscope system and purchased from Olympus are covered by the contract and statutory warranty in the 1st year. Items installed with the system but purchased by the customer from other suppliers are not part of the agreement and have to be handled by the appropriate supplier. For more details see the SSD Select Overview Research Microscopy CARE OLS5100 which can be downloaded at https://www.olympus-europa.com/ssd/en/service/protected_download/downloads_1.html by using the password ?Select?.</t>
  </si>
  <si>
    <t>ESS00296</t>
  </si>
  <si>
    <t>OLS5100-C4-PMNT Contract 4yr</t>
  </si>
  <si>
    <t>The SSD Select OLS5100 Maintenance Contract for all OLS5100 microscope systems is including the annual preventive maintenance for the 1st to 4th year after installation. The preventive maintenance will be performed in each contract year and includes · Performance check, adjustment of scan unit, calibration and generation of a calibration certificate · Performance check and adjustment of the stage · Cleaning of optical components and adjustment of image related settings · PC performance improvement and initialization Engineering updates (if available), telephone support, service reporting, travel expenses and labor costs are covered. Costs for any replacement units and spare parts are excluded. The Olympus and 3rd party products installed with the OLS5100 microscope system and purchased from Olympus are covered by the contract and statutory warranty in the 1st year. Items installed with the system but purchased by the customer from other suppliers are not part of the agreement and have to be handled by the appropriate supplier. For more details see the SSD Select Overview Research Microscopy CARE OLS5100 which can be downloaded at https://www.olympus-europa.com/ssd/en/service/protected_download/downloads_1.html by using the password ?Select?.</t>
  </si>
  <si>
    <t>ESS00297</t>
  </si>
  <si>
    <t>OLS5100-C5-PMNT Contract 5yr</t>
  </si>
  <si>
    <t>The SSD Select OLS5100 Maintenance Contract for all OLS5100 microscope systems is including the annual preventive maintenance for the 1st to 5th year after installation. The preventive maintenance will be performed in each contract year and includes · Performance check, adjustment of scan unit, calibration and generation of a calibration certificate · Performance check and adjustment of the stage · Cleaning of optical components and adjustment of image related settings · PC performance improvement and initialization Engineering updates (if available), telephone support, service reporting, travel expenses and labor costs are covered. Costs for any replacement units and spare parts are excluded. The Olympus and 3rd party products installed with the OLS5100 microscope system and purchased from Olympus are covered by the contract and statutory warranty in the 1st year. Items installed with the system but purchased by the customer from other suppliers are not part of the agreement and have to be handled by the appropriate supplier. For more details see the SSD Select Overview Research Microscopy CARE OLS5100 which can be downloaded at https://www.olympus-europa.com/ssd/en/service/protected_download/downloads_1.html by using the password ?Select?.</t>
  </si>
  <si>
    <t>ESS00298</t>
  </si>
  <si>
    <t>OLS5100-C2-LCOV Contract 2yr</t>
  </si>
  <si>
    <t>The SSD Select OLS5100 Labor Coverage Contract for all OLS5100 microscope systems is including preventive maintenance and unlimited breakdown services in the 1st &amp; 2nd year of use after installation, as the 1st year is covered by statutory warranty. The preventive maintenance will take place once in every contract year. The mandatory preventive maintenance will be performed in each contract year and includes · Performance check, adjustment of scan unit, calibration and generation of a calibration certificate · Performance check and adjustment of the stage · Cleaning of optical components and adjustment of image related settings · PC performance improvement and initialization The unlimited breakdown service is covering the support including fault analysis and repair works at customer site during the contract period. Engineering updates (if available), telephone support, service reporting, travel expenses and labor costs are covered. Costs for any replacement units and spare parts are excluded. The Olympus and 3rd party products installed with the OLS5100 microscope system and purchased from Olympus are covered by the contract and statutory warranty in the 1st year.   Items installed with the system but purchased by the customer from other suppliers are not part of the agreement and have to be handled by the appropriate supplier. For more details see the SSD Select Overview Research Microscopy CARE OLS5100 which can be downloaded at https://www.olympus-europa.com/ssd/en/service/protected_download/downloads_1.html by using the password ?Select?.</t>
  </si>
  <si>
    <t>ESS00299</t>
  </si>
  <si>
    <t>OLS5100-C3-LCOV Contract 3yr</t>
  </si>
  <si>
    <t>The SSD Select OLS5100 Labor Coverage Contract for all OLS5100 microscope systems is including preventive maintenance and unlimited breakdown services in the 1st to 3rd year of use after installation, as the 1st year is covered by statutory warranty. The preventive maintenance will take place once in every contract year. The mandatory preventive maintenance will be performed in each contract year and includes · Performance check, adjustment of scan unit, calibration and generation of a calibration certificate · Performance check and adjustment of the stage · Cleaning of optical components and adjustment of image related settings · PC performance improvement and initialization The unlimited breakdown service is covering the support including fault analysis and repair works at customer site during the contract period. Engineering updates (if available), telephone support, service reporting, travel expenses and labor costs are covered. Costs for any replacement units and spare parts are excluded. The Olympus and 3rd party products installed with the OLS5100 microscope system and purchased from Olympus are covered by the contract and statutory warranty in the 1st year.   Items installed with the system but purchased by the customer from other suppliers are not part of the agreement and have to be handled by the appropriate supplier. For more details see the SSD Select Overview Research Microscopy CARE OLS5100 which can be downloaded at https://www.olympus-europa.com/ssd/en/service/protected_download/downloads_1.html by using the password ?Select?.</t>
  </si>
  <si>
    <t>ESS00300</t>
  </si>
  <si>
    <t>OLS5100-C4-LCOV Contract 4yr</t>
  </si>
  <si>
    <t>The SSD Select OLS5100 Labor Coverage Contract for all OLS5100 microscope systems is including preventive maintenance and unlimited breakdown services in the 1st to 4th year of use after installation, as the 1st year is covered by statutory warranty. The preventive maintenance will take place once in every contract year. The mandatory preventive maintenance will be performed in each contract year and includes · Performance check, adjustment of scan unit, calibration and generation of a calibration certificate · Performance check and adjustment of the stage · Cleaning of optical components and adjustment of image related settings · PC performance improvement and initialization The unlimited breakdown service is covering the support including fault analysis and repair works at customer site during the contract period. Engineering updates (if available), telephone support, service reporting, travel expenses and labor costs are covered. Costs for any replacement units and spare parts are excluded. The Olympus and 3rd party products installed with the OLS5100 microscope system and purchased from Olympus are covered by the contract and statutory warranty in the 1st year.   Items installed with the system but purchased by the customer from other suppliers are not part of the agreement and have to be handled by the appropriate supplier. For more details see the SSD Select Overview Research Microscopy CARE OLS5100 which can be downloaded at https://www.olympus-europa.com/ssd/en/service/protected_download/downloads_1.html by using the password ?Select?.</t>
  </si>
  <si>
    <t>ESS00301</t>
  </si>
  <si>
    <t>OLS5100-C5-LCOV Contract 5yr</t>
  </si>
  <si>
    <t>The SSD Select OLS5100 Labor Coverage Contract for all OLS5100 microscope systems is including preventive maintenance and unlimited breakdown services in the 1st to 5th year of use after installation, as the 1st year is covered by statutory warranty. The preventive maintenance will take place once in every contract year. The mandatory preventive maintenance will be performed in each contract year and includes · Performance check, adjustment of scan unit, calibration and generation of a calibration certificate · Performance check and adjustment of the stage · Cleaning of optical components and adjustment of image related settings · PC performance improvement and initialization The unlimited breakdown service is covering the support including fault analysis and repair works at customer site during the contract period. Engineering updates (if available), telephone support, service reporting, travel expenses and labor costs are covered. Costs for any replacement units and spare parts are excluded. The Olympus and 3rd party products installed with the OLS5100 microscope system and purchased from Olympus are covered by the contract and statutory warranty in the 1st year.   Items installed with the system but purchased by the customer from other suppliers are not part of the agreement and have to be handled by the appropriate supplier. For more details see the SSD Select Overview Research Microscopy CARE OLS5100 which can be downloaded at https://www.olympus-europa.com/ssd/en/service/protected_download/downloads_1.html by using the password ?Select?.</t>
  </si>
  <si>
    <t>ESS00306</t>
  </si>
  <si>
    <t>VS20ST_-D0-IQOQ Qualification</t>
  </si>
  <si>
    <t>Qualification of the installation and Operation Qualification of an VS200 microscope system including software by appropriate tests after the installation. Included is the preparation of the necessary documents, the execution of the qualifications and the documentation.  The following aspects are checked by an instructed and certified Olympus technician with calibrated measuring equipment: Delivery, safety precautions, availability of manuals and schedules, assembly, environmental conditions, functional tests, functionality of the equipment and training of personnel. All required certificates and documents are included in the IQ/OQ.</t>
  </si>
  <si>
    <t>ESS00307</t>
  </si>
  <si>
    <t>VS20MT_-D0-IQOQ Qualification</t>
  </si>
  <si>
    <t>Qualification of the installation and Operation Qualification of an VS200 microscope system with loader including software by appropriate tests after the installation. Included is the preparation of the necessary documents, the execution of the qualifications and the documentation.  The following aspects are checked by an instructed and certified Olympus technician with calibrated measuring equipment: Delivery, safety precautions, availability of manuals and schedules, assembly, environmental conditions, functional tests, functionality of the equipment and training of personnel. All required certificates and documents are included in the IQ/OQ.</t>
  </si>
  <si>
    <t>ESS00695</t>
  </si>
  <si>
    <t>APX100_-D0-INST Installation</t>
  </si>
  <si>
    <t>The Installation of the APX100 system will be carried out in accordance with the manufacturer installation procedure.  After the installation a performance check including all adjustments of the system in accordance to Evident Tokyo specifications will be proceed and an installation protocol created. A basic operation instruction (approx. 2 hours) for the user will be performed by an Evident Service engineer. The installation documentation will be handed over. The price includes all labor and travel expenses.</t>
  </si>
  <si>
    <t>not available in MEA</t>
  </si>
  <si>
    <t>ESS00696</t>
  </si>
  <si>
    <t>APX100_-D0-IQOQ Qualification</t>
  </si>
  <si>
    <t>Qualification of the installation and Operation Qualification of an APX100 microscope system including software by appropriate tests after the installation. Included is the preparation of the necessary documents, the execution of the qualifications and the documentation.  The following aspects are checked by an instructed and certified Evident technician with calibrated measuring equipment: Delivery, safety precautions, availability of manuals and schedules, assembly, environmental conditions, functional tests, functionality of the equipment and training of personnel. All required certificates and documents are included in the IQ/OQ.</t>
  </si>
  <si>
    <t>ESS00697</t>
  </si>
  <si>
    <t>APX100_-C2-PMNT Contract 2yr</t>
  </si>
  <si>
    <t>The Evident Select APX100 Maintenance Contract for all APX100 microscope systems is including the annual preventive maintenance for the 1st &amp; 2nd year of use after installation.  The preventive maintenance will be performed in each contract year and includes · Performance check, cleaning, and adjustment (if necessary) of the cameras · Performance check and cleaning of macro &amp; micro unit · Performance check and cleaning of the objectives, motorised correction collar, condenser and fluorescence filter cubes · Performance check, and cleaning of the stage · PC performance check, system recovery and necessary update installation  Engineering updates (if available), telephone support, service reporting, travel expenses and labor costs are covered. Costs for any replacement units and spare parts are excluded.  The Evident and 3rd party products installed with the APX100 microscope system and purchased from Evident are covered by the contract and statutory warranty in the 1st year.    System units and spare parts that have received unauthorized repair or misuse are excluded.  Items installed with the system but purchased by the customer from other suppliers are not part of the agreement and have to be handled by the appropriate supplier.  For more details see the Evident Select Overview ?APX100 CARE? which can be downloaded from the page https://www.olympus-ims.com/de/servicesolutions/hidden-downloads/ by using the password ?Select?.</t>
  </si>
  <si>
    <t>ESS00698</t>
  </si>
  <si>
    <t>APX100_-C3-PMNT Contract 3yr</t>
  </si>
  <si>
    <t>The Evident Select APX100 Maintenance Contract for all APX100 microscope systems is including the annual preventive maintenance for the  1st to 3rd year of use after installation.  The preventive maintenance will be performed in each contract year and includes · Performance check, cleaning, and adjustment (if necessary) of the cameras · Performance check and cleaning of macro &amp; micro unit · Performance check and cleaning of the objectives, motorised correction collar, condenser and fluorescence filter cubes · Performance check, and cleaning of the stage · PC performance check, system recovery and necessary update installation  Engineering updates (if available), telephone support, service reporting, travel expenses and labor costs are covered. Costs for any replacement units and spare parts are excluded.  The Evident and 3rd party products installed with the APX100 microscope system and purchased from Evident are covered by the contract and statutory warranty in the 1st year.    System units and spare parts that have received unauthorized repair or misuse are excluded.  Items installed with the system but purchased by the customer from other suppliers are not part of the agreement and have to be handled by the appropriate supplier.  For more details see the Evident Select Overview ?APX100 CARE? which can be downloaded from the page https://www.olympus-ims.com/de/servicesolutions/hidden-downloads/ by using the password ?Select?.</t>
  </si>
  <si>
    <t>ESS00699</t>
  </si>
  <si>
    <t>APX100_-C4-PMNT Contract 4yr</t>
  </si>
  <si>
    <t>The Evident Select APX100 Maintenance Contract for all APX100 microscope systems is including the annual preventive maintenance for the  1st to 4th year of use after installation.  The preventive maintenance will be performed in each contract year and includes · Performance check, cleaning, and adjustment (if necessary) of the cameras · Performance check and cleaning of macro &amp; micro unit · Performance check and cleaning of the objectives, motorised correction collar, condenser and fluorescence filter cubes · Performance check, and cleaning of the stage · PC performance check, system recovery and necessary update installation  Engineering updates (if available), telephone support, service reporting, travel expenses and labor costs are covered. Costs for any replacement units and spare parts are excluded.  The Evident and 3rd party products installed with the APX100 microscope system and purchased from Evident are covered by the contract and statutory warranty in the 1st year.    System units and spare parts that have received unauthorized repair or misuse are excluded.  Items installed with the system but purchased by the customer from other suppliers are not part of the agreement and have to be handled by the appropriate supplier.  For more details see the Evident Select Overview ?APX100 CARE? which can be downloaded from the page https://www.olympus-ims.com/de/servicesolutions/hidden-downloads/ by using the password ?Select?.</t>
  </si>
  <si>
    <t>ESS00700</t>
  </si>
  <si>
    <t>APX100_-C5-PMNT Contract 5yr</t>
  </si>
  <si>
    <t>The Evident Select APX100 Maintenance Contract for all APX100 microscope systems is including the annual preventive maintenance for the  1st to 5th year of use after installation.  The preventive maintenance will be performed in each contract year and includes · Performance check, cleaning, and adjustment (if necessary) of the cameras · Performance check and cleaning of macro &amp; micro unit · Performance check and cleaning of the objectives, motorised correction collar, condenser and fluorescence filter cubes · Performance check, and cleaning of the stage · PC performance check, system recovery and necessary update installation  Engineering updates (if available), telephone support, service reporting, travel expenses and labor costs are covered. Costs for any replacement units and spare parts are excluded.  The Evident and 3rd party products installed with the APX100 microscope system and purchased from Evident are covered by the contract and statutory warranty in the 1st year.    System units and spare parts that have received unauthorized repair or misuse are excluded.  Items installed with the system but purchased by the customer from other suppliers are not part of the agreement and have to be handled by the appropriate supplier.  For more details see the Evident Select Overview ?APX100 CARE? which can be downloaded from the page https://www.olympus-ims.com/de/servicesolutions/hidden-downloads/ by using the password ?Select?.</t>
  </si>
  <si>
    <t>ESS00701</t>
  </si>
  <si>
    <t>APX100_-C2-LCOV Contract 2yr</t>
  </si>
  <si>
    <t>The Evident Select APX100 Labour Coverage Contract for all APX100 microscope systems is including the annual preventive maintenance and unlimited breakdown services in the 1st &amp; 2nd year of use after installation, as the 1st year is covered by statutory warranty. The preventive maintenance will take place once in every contract year.  The mandatory preventive maintenance will be performed in each contract year and includes · Performance check, cleaning, and adjustment (if necessary) of the cameras · Performance check and cleaning of macro &amp; micro unit · Performance check and cleaning of the objectives, motorised correction collar, condenser and fluorescence filter cubes · Performance check, and cleaning of the stage · PC performance check, system recovery and necessary update installation  The unlimited breakdown services is covering the support including fault analysis and repair works at customer site during the contract period.  Engineering updates (if available), telephone support, service reporting, travel expenses and labor costs are covered. Costs for any replacement units and spare parts are excluded.  The Evident and 3rd party products installed with the APX100 microscope system and purchased from Evident are covered by the contract and statutory warranty in the 1st year.    System units and spare parts that have received unauthorized repair or misuse are excluded.  Items installed with the system but purchased by the customer from other suppliers are not part of the agreement and have to be handled by the appropriate supplier.  For more details see the Evident Select Overview ?APX100 CARE? which can be downloaded from the page https://www.olympus-ims.com/de/servicesolutions/hidden-downloads/ by using the password ?Select?.</t>
  </si>
  <si>
    <t>ESS00702</t>
  </si>
  <si>
    <t>APX100_-C3-LCOV Contract 3yr</t>
  </si>
  <si>
    <t>The Evident Select APX100 Labour Coverage Contract for all APX100 microscope systems is including the annual preventive maintenance and unlimited breakdown services in the 1st to 3rd year of use after installation, as the 1st year is covered by statutory warranty. The preventive maintenance will take place once in every contract year.  The mandatory preventive maintenance will be performed in each contract year and includes · Performance check, cleaning, and adjustment (if necessary) of the cameras · Performance check and cleaning of macro &amp; micro unit · Performance check and cleaning of the objectives, motorised correction collar, condenser and fluorescence filter cubes · Performance check, and cleaning of the stage · PC performance check, system recovery and necessary update installation  The unlimited breakdown services is covering the support including fault analysis and repair works at customer site during the contract period.  Engineering updates (if available), telephone support, service reporting, travel expenses and labor costs are covered. Costs for any replacement units and spare parts are excluded.  The Evident and 3rd party products installed with the APX100 microscope system and purchased from Evident are covered by the contract and statutory warranty in the 1st year.    System units and spare parts that have received unauthorized repair or misuse are excluded.  Items installed with the system but purchased by the customer from other suppliers are not part of the agreement and have to be handled by the appropriate supplier.  For more details see the Evident Select Overview ?APX100 CARE? which can be downloaded from the page https://www.olympus-ims.com/de/servicesolutions/hidden-downloads/ by using the password ?Select?.</t>
  </si>
  <si>
    <t>ESS00703</t>
  </si>
  <si>
    <t>APX100_-C4-LCOV Contract 4yr</t>
  </si>
  <si>
    <t>The Evident Select APX100 Labour Coverage Contract for all APX100 microscope systems is including the annual preventive maintenance and unlimited breakdown services in the 1st to 4th year of use after installation, as the 1st year is covered by statutory warranty. The preventive maintenance will take place once in every contract year.  The mandatory preventive maintenance will be performed in each contract year and includes · Performance check, cleaning, and adjustment (if necessary) of the cameras · Performance check and cleaning of macro &amp; micro unit · Performance check and cleaning of the objectives, motorised correction collar, condenser and fluorescence filter cubes · Performance check, and cleaning of the stage · PC performance check, system recovery and necessary update installation  The unlimited breakdown services is covering the support including fault analysis and repair works at customer site during the contract period.  Engineering updates (if available), telephone support, service reporting, travel expenses and labor costs are covered. Costs for any replacement units and spare parts are excluded.  The Evident and 3rd party products installed with the APX100 microscope system and purchased from Evident are covered by the contract and statutory warranty in the 1st year.    System units and spare parts that have received unauthorized repair or misuse are excluded.  Items installed with the system but purchased by the customer from other suppliers are not part of the agreement and have to be handled by the appropriate supplier.  For more details see the Evident Select Overview ?APX100 CARE? which can be downloaded from the page https://www.olympus-ims.com/de/servicesolutions/hidden-downloads/ by using the password ?Select?.</t>
  </si>
  <si>
    <t>ESS00704</t>
  </si>
  <si>
    <t>APX100_-C5-LCOV Contract 5yr</t>
  </si>
  <si>
    <t>The Evident Select APX100 Labour Coverage Contract for all APX100 microscope systems is including the annual preventive maintenance and unlimited breakdown services in the 1st to 5th year of use after installation, as the 1st year is covered by statutory warranty. The preventive maintenance will take place once in every contract year.  The mandatory preventive maintenance will be performed in each contract year and includes · Performance check, cleaning, and adjustment (if necessary) of the cameras · Performance check and cleaning of macro &amp; micro unit · Performance check and cleaning of the objectives, motorised correction collar, condenser and fluorescence filter cubes · Performance check, and cleaning of the stage · PC performance check, system recovery and necessary update installation  The unlimited breakdown services is covering the support including fault analysis and repair works at customer site during the contract period.  Engineering updates (if available), telephone support, service reporting, travel expenses and labor costs are covered. Costs for any replacement units and spare parts are excluded.  The Evident and 3rd party products installed with the APX100 microscope system and purchased from Evident are covered by the contract and statutory warranty in the 1st year.    System units and spare parts that have received unauthorized repair or misuse are excluded.  Items installed with the system but purchased by the customer from other suppliers are not part of the agreement and have to be handled by the appropriate supplier.  For more details see the Evident Select Overview ?APX100 CARE? which can be downloaded from the page https://www.olympus-ims.com/de/servicesolutions/hidden-downloads/ by using the password ?Select?.</t>
  </si>
  <si>
    <t>ESS00818</t>
  </si>
  <si>
    <t>VS_M1__-D0-INST Installation</t>
  </si>
  <si>
    <t>The Installation of the SlideView DX system will be carried out in accordance with the manufacturer installation procedure.  After the installation a performance check including all adjustments of the system in accordance to Evident Tokyo specifications will be proceed and an installation protocol created. A basic operation instruction (approx. 2 hours) for the user will be performed by an Evident Service engineer. The installation documentation will be handed over. The price includes all labor and travel expenses.</t>
  </si>
  <si>
    <t>ESS00820</t>
  </si>
  <si>
    <t>VS_M1__-C2-PMNT Contract 2yr</t>
  </si>
  <si>
    <t>During the contract period of two years, an appointment for the preventive maintenance of the SlideView DX (?System?) will be scheduled at the beginning of each year.  The contract period starts after full installation of the System. Preventive Maintenance twice in the first contract year, then once per year, including (if applicable): ? Performance check, cleaning and adjustment of the System ? Performance check and cleaning of the optical components ? Performance check, and cleaning of the stage &amp; Slide Feeder Robot ? PC performance check (and necessary update installation if available) ? Performance check and adjustment with a dedicated Evident slide Updates and Support ? Installation of available software and firmware updates ? Remote support (on working days ? except local public holidays ? between 09:00 am and 05:00 pm CEST) ? Customer self-service training (1x training for a person with technical skills nominated by the customer) ? Documentation and generation of a service report All costs for the travel and labour of the service technician are included in the price. The cost of any replacement unit and spare parts is excluded. Third party products installed by Evident with the System are covered by the service package. Third party products purchased and/or installed with the System by the customer are not covered by the service package and must be handled by the appropriate supplier.</t>
  </si>
  <si>
    <t>ESS00821</t>
  </si>
  <si>
    <t>VS_M1__-C3-PMNT Contract 3yr</t>
  </si>
  <si>
    <t>During the contract period of three years, an appointment for the preventive maintenance of the SlideView DX (?System?) will be scheduled at the beginning of each year.  The contract period starts after full installation of the System. Preventive Maintenance twice in the first contract year, then once per year, including (if applicable): ? Performance check, cleaning and adjustment of the System ? Performance check and cleaning of the optical components ? Performance check, and cleaning of the stage &amp; Slide Feeder Robot ? PC performance check (and necessary update installation if available) ? Performance check and adjustment with a dedicated Evident slide Updates and Support ? Installation of available software and firmware updates ? Remote support (on working days ? except local public holidays ? between 09:00 am and 05:00 pm CEST) ? Customer self-service training (1x training for a person with technical skills nominated by the customer) ? Documentation and generation of a service report All costs for the travel and labour of the service technician are included in the price. The cost of any replacement unit and spare parts is excluded. Third party products installed by Evident with the System are covered by the service package. Third party products purchased and/or installed with the System by the customer are not covered by the service package and must be handled by the appropriate supplier.</t>
  </si>
  <si>
    <t>ESS00822</t>
  </si>
  <si>
    <t>VS_M1__-C4-PMNT Contract 4yr</t>
  </si>
  <si>
    <t>During the contract period of four years, an appointment for the preventive maintenance of the SlideView DX (?System?) will be scheduled at the beginning of each year.  The contract period starts after full installation of the System. Preventive Maintenance twice in the first contract year, then once per year, including (if applicable): ? Performance check, cleaning and adjustment of the System ? Performance check and cleaning of the optical components ? Performance check, and cleaning of the stage &amp; Slide Feeder Robot ? PC performance check (and necessary update installation if available) ? Performance check and adjustment with a dedicated Evident slide Updates and Support ? Installation of available software and firmware updates ? Remote support (on working days ? except local public holidays ? between 09:00 am and 05:00 pm CEST) ? Customer self-service training (1x training for a person with technical skills nominated by the customer) ? Documentation and generation of a service report All costs for the travel and labour of the service technician are included in the price. The cost of any replacement unit and spare parts is excluded. Third party products installed by Evident with the System are covered by the service package. Third party products purchased and/or installed with the System by the customer are not covered by the service package and must be handled by the appropriate supplier.</t>
  </si>
  <si>
    <t>ESS00823</t>
  </si>
  <si>
    <t>VS_M1__-C5-PMNT Contract 5yr</t>
  </si>
  <si>
    <t>During the contract period of five years, an appointment for the preventive maintenance of the SlideView DX (?System?) will be scheduled at the beginning of each year.  The contract period starts after full installation of the System. Preventive Maintenance twice in the first contract year, then once per year, including (if applicable): ? Performance check, cleaning and adjustment of the System ? Performance check and cleaning of the optical components ? Performance check, and cleaning of the stage &amp; Slide Feeder Robot ? PC performance check (and necessary update installation if available) ? Performance check and adjustment with a dedicated Evident slide Updates and Support ? Installation of available software and firmware updates ? Remote support (on working days ? except local public holidays ? between 09:00 am and 05:00 pm CEST) ? Customer self-service training (1x training for a person with technical skills nominated by the customer) ? Documentation and generation of a service report All costs for the travel and labour of the service technician are included in the price. The cost of any replacement unit and spare parts is excluded. Third party products installed by Evident with the System are covered by the service package. Third party products purchased and/or installed with the System by the customer are not covered by the service package and must be handled by the appropriate supplier.</t>
  </si>
  <si>
    <t>ESS00884</t>
  </si>
  <si>
    <t>FV40ALL-D0-INST Installation</t>
  </si>
  <si>
    <t>The Installation of the FV4000 system will be carried out in accordance with the manufacturer installation procedure.  After the installation a performance check including all adjustments of the system in accordance to Evident Tokyo specifications will be done and an installation protocol created. A basic operation instruction (approx. 2 hours) for the user will be performed by an Evident Service engineer. The installation documentation will be handed over. The price includes all labor and travel expenses.</t>
  </si>
  <si>
    <t>ESS00885</t>
  </si>
  <si>
    <t>FV40ALL-D0-EXTD Extended Day</t>
  </si>
  <si>
    <t>One additional day to install optional components on a FV4000 system. The installation will be carried out in accordance with the manufacturers installation procedure.  After the installation a performance check including all adjustments of the system in accordance to Evident Tokyo specifications will be proceed and an installation protocol created. The installation documentation will be handed over. The price includes all labor expenses.</t>
  </si>
  <si>
    <t>ESS00886</t>
  </si>
  <si>
    <t>FV40ALL-D0-SIDA Additional Day</t>
  </si>
  <si>
    <t>One day to install optional components on a FV4000 system. The installation will be carried out in accordance with the manufacturers installation procedure.  After the installation a performance check including all adjustments of the system in accordance to Evident Tokyo specifications will be proceed and an installation protocol created. The installation documentation will be handed over. The price includes all labor and travel expenses.</t>
  </si>
  <si>
    <t>ESS00887</t>
  </si>
  <si>
    <t>FV40ALL-C2-PMNT Contract 2yr</t>
  </si>
  <si>
    <t>During the contract period of two years, an appointment for the preventive maintenance of the FV4000 (?System?) will be scheduled at the beginning of each year.  The contract period starts after full installation of the System. Inspections once a year, including (if applicable): ? Performance check and adjustment of scanner, detectors and microscope ? Performance check and adjustment of the optical light path ? Alignment of laser combiner ? PC performance check Updates and Support ? Installation of available software and firmware updates ? Remote support (on working days ? except local public holidays ? between 09:00 am and 05:00 pm CEST) ? Documentation and generation of a service report All costs for the travel and labour of the service technician are included in the price. The cost of any replacement unit and spare parts is excluded. Third party products installed by Evident with the System are covered by the service package. Third party products purchased and/or installed with the System by the customer are not covered by the service package and must be handled by the appropriate supplier.</t>
  </si>
  <si>
    <t>ESS00888</t>
  </si>
  <si>
    <t>FV40ALL-C3-PMNT Contract 3yr</t>
  </si>
  <si>
    <t>During the contract period of three years, an appointment for the preventive maintenance of the FV4000 (?System?) will be scheduled at the beginning of each year.  The contract period starts after full installation of the System. Inspections once a year, including (if applicable): ? Performance check and adjustment of scanner, detectors and microscope ? Performance check and adjustment of the optical light path ? Alignment of laser combiner ? PC performance check Updates and Support ? Installation of available software and firmware updates ? Remote support (on working days ? except local public holidays ? between 09:00 am and 05:00 pm CEST) ? Documentation and generation of a service report All costs for the travel and labour of the service technician are included in the price. The cost of any replacement unit and spare parts is excluded. Third party products installed by Evident with the System are covered by the service package. Third party products purchased and/or installed with the System by the customer are not covered by the service package and must be handled by the appropriate supplier.</t>
  </si>
  <si>
    <t>ESS00889</t>
  </si>
  <si>
    <t>FV40ALL-C4-PMNT Contract 4yr</t>
  </si>
  <si>
    <t>During the contract period of four years, an appointment for the preventive maintenance of the FV4000 (?System?) will be scheduled at the beginning of each year.  The contract period starts after full installation of the System. Inspections once a year, including (if applicable): ? Performance check and adjustment of scanner, detectors and microscope ? Performance check and adjustment of the optical light path ? Alignment of laser combiner ? PC performance check Updates and Support ? Installation of available software and firmware updates ? Remote support (on working days ? except local public holidays ? between 09:00 am and 05:00 pm CEST) ? Documentation and generation of a service report All costs for the travel and labour of the service technician are included in the price. The cost of any replacement unit and spare parts is excluded. Third party products installed by Evident with the System are covered by the service package. Third party products purchased and/or installed with the System by the customer are not covered by the service package and must be handled by the appropriate supplier.</t>
  </si>
  <si>
    <t>ESS00890</t>
  </si>
  <si>
    <t>FV40ALL-C5-PMNT Contract 5yr</t>
  </si>
  <si>
    <t>During the contract period of five years, an appointment for the preventive maintenance of the FV4000 (?System?) will be scheduled at the beginning of each year.  The contract period starts after full installation of the System. Inspections once a year, including (if applicable): ? Performance check and adjustment of scanner, detectors and microscope ? Performance check and adjustment of the optical light path ? Alignment of laser combiner ? PC performance check Updates and Support ? Installation of available software and firmware updates ? Remote support (on working days ? except local public holidays ? between 09:00 am and 05:00 pm CEST) ? Documentation and generation of a service report All costs for the travel and labour of the service technician are included in the price. The cost of any replacement unit and spare parts is excluded. Third party products installed by Evident with the System are covered by the service package. Third party products purchased and/or installed with the System by the customer are not covered by the service package and must be handled by the appropriate supplier.</t>
  </si>
  <si>
    <t>Field Service Labour HE &amp; Spare Parts</t>
  </si>
  <si>
    <t>ESS00181</t>
  </si>
  <si>
    <t>IXPSPIN-C2-FCOV Contract 2yr</t>
  </si>
  <si>
    <t>The SSD Select IXplore Full Coverage Contract for IXplore Spin is including annual preventive maintenance, unlimited breakdown services, as well as hardware and laser coverage for the 1st &amp; 2nd year of use after installation, as the 1st year is covered by statutory warranty.  The preventive maintenance will take place once in every contract year. The mandatory preventive maintenance will be performed in each contract year and includes · Performance check and adjustment laser heads, fiber and collimator · Performance check of Confocal Scan Unit (CSU) · Performance check, adjustment and cleaning of the optical light path (without CSU disc) · Alignment of laser combiner · PC performance check and necessary updates if needed The unlimited breakdown service is covering the support including fault analysis and repair works at customer site during the contract period. Not included: · Single event of only CSU disc cleaning isn't part of the unlimited breakdown service. · Single event of only shading correction isn't part of the unlimited breakdown service. The Hardware and Laser coverage elements are covering the costs for spare parts and replacement units such as scanners, detectors, shutters, boards, cables, LED illumination and the exchange of defect laser diodes during the contract period. A defect laser diode will not emit any or provide unstable laser light. Engineering updates, telephone support, service reporting, travel expenses and labor costs are covered. The Olympus and 3rd party products installed with the IXplore Spin system and purchased from Olympus are covered by the contract and statutory warranty in the 1st year. Not included: System units and spare parts that have received unauthorised repair or misuse. Items installed with the system but purchased by the customer from other suppliers are not part of the agreement and have to be handled by the appropriate supplier. For more details see the SSD Select Service Overview ?Research Microscopy CARE IXplore? which can be downloaded from the page https://www.olympus-europa.com/ssd/en/service/protected_download/downloads_1.html by using the password ?Select?.</t>
  </si>
  <si>
    <t>ESS00182</t>
  </si>
  <si>
    <t>IXPSPIN-C3-FCOV Contract 3yr</t>
  </si>
  <si>
    <t>The SSD Select IXplore Full Coverage Contract for IXplore Spin is including annual preventive maintenance, unlimited breakdown services, as well as hardware and laser coverage for the 1st to 3rd year of use after installation, as the 1st year is covered by statutory warranty.  The preventive maintenance will take place once in every contract year. The mandatory preventive maintenance will be performed in each contract year and includes · Performance check and adjustment laser heads, fiber and collimator · Performance check of Confocal Scan Unit (CSU) · Performance check, adjustment and cleaning of the optical light path (without CSU disc) · Alignment of laser combiner · PC performance check and necessary updates if needed The unlimited breakdown service is covering the support including fault analysis and repair works at customer site during the contract period. Not included: · Single event of only CSU disc cleaning isn't part of the unlimited breakdown service. · Single event of only shading correction isn't part of the unlimited breakdown service. The Hardware and Laser coverage elements are covering the costs for spare parts and replacement units such as scanners, detectors, shutters, boards, cables, LED illumination and the exchange of defect laser diodes during the contract period. A defect laser diode will not emit any or provide unstable laser light. Engineering updates, telephone support, service reporting, travel expenses and labor costs are covered. The Olympus and 3rd party products installed with the IXplore Spin system and purchased from Olympus are covered by the contract and statutory warranty in the 1st year. Not included: System units and spare parts that have received unauthorised repair or misuse. Items installed with the system but purchased by the customer from other suppliers are not part of the agreement and have to be handled by the appropriate supplier. For more details see the SSD Select Service Overview ?Research Microscopy CARE IXplore? which can be downloaded from the page https://www.olympus-europa.com/ssd/en/service/protected_download/downloads_1.html by using the password ?Select?.</t>
  </si>
  <si>
    <t>ESS00183</t>
  </si>
  <si>
    <t>IXPSPIN-C4-FCOV Contract 4yr</t>
  </si>
  <si>
    <t>The SSD Select IXplore Full Coverage Contract for IXplore Spin is including annual preventive maintenance, unlimited breakdown services, as well as hardware and laser coverage for the 1st to 4th year of use after installation, as the 1st year is covered by statutory warranty.  The preventive maintenance will take place once in every contract year. The mandatory preventive maintenance will be performed in each contract year and includes · Performance check and adjustment laser heads, fiber and collimator · Performance check of Confocal Scan Unit (CSU) · Performance check, adjustment and cleaning of the optical light path (without CSU disc) · Alignment of laser combiner · PC performance check and necessary updates if needed The unlimited breakdown service is covering the support including fault analysis and repair works at customer site during the contract period. Not included: · Single event of only CSU disc cleaning isn't part of the unlimited breakdown service. · Single event of only shading correction isn't part of the unlimited breakdown service. The Hardware and Laser coverage elements are covering the costs for spare parts and replacement units such as scanners, detectors, shutters, boards, cables, LED illumination and the exchange of defect laser diodes during the contract period. A defect laser diode will not emit any or provide unstable laser light. Engineering updates, telephone support, service reporting, travel expenses and labor costs are covered. The Olympus and 3rd party products installed with the IXplore Spin system and purchased from Olympus are covered by the contract and statutory warranty in the 1st year. Not included: System units and spare parts that have received unauthorised repair or misuse. Items installed with the system but purchased by the customer from other suppliers are not part of the agreement and have to be handled by the appropriate supplier. For more details see the SSD Select Service Overview ?Research Microscopy CARE IXplore? which can be downloaded from the page https://www.olympus-europa.com/ssd/en/service/protected_download/downloads_1.html by using the password ?Select?.</t>
  </si>
  <si>
    <t>ESS00184</t>
  </si>
  <si>
    <t>IXPSPIN-C5-FCOV Contract 5yr</t>
  </si>
  <si>
    <t>The SSD Select IXplore Full Coverage Contract for IXplore Spin is including annual preventive maintenance, unlimited breakdown services, as well as hardware and laser coverage for the 1st to 5th year of use after installation, as the 1st year is covered by statutory warranty.  The preventive maintenance will take place once in every contract year. The mandatory preventive maintenance will be performed in each contract year and includes · Performance check and adjustment laser heads, fiber and collimator · Performance check of Confocal Scan Unit (CSU) · Performance check, adjustment and cleaning of the optical light path (without CSU disc) · Alignment of laser combiner · PC performance check and necessary updates if needed The unlimited breakdown service is covering the support including fault analysis and repair works at customer site during the contract period. Not included: · Single event of only CSU disc cleaning isn't part of the unlimited breakdown service. · Single event of only shading correction isn't part of the unlimited breakdown service. The Hardware and Laser coverage elements are covering the costs for spare parts and replacement units such as scanners, detectors, shutters, boards, cables, LED illumination and the exchange of defect laser diodes during the contract period. A defect laser diode will not emit any or provide unstable laser light. Engineering updates, telephone support, service reporting, travel expenses and labor costs are covered. The Olympus and 3rd party products installed with the IXplore Spin system and purchased from Olympus are covered by the contract and statutory warranty in the 1st year. Not included: System units and spare parts that have received unauthorised repair or misuse. Items installed with the system but purchased by the customer from other suppliers are not part of the agreement and have to be handled by the appropriate supplier. For more details see the SSD Select Service Overview ?Research Microscopy CARE IXplore? which can be downloaded from the page https://www.olympus-europa.com/ssd/en/service/protected_download/downloads_1.html by using the password ?Select?.</t>
  </si>
  <si>
    <t>ESS00185</t>
  </si>
  <si>
    <t>IXPSRFR-C2-FCOV Contract 2yr</t>
  </si>
  <si>
    <t>The SSD Select IXplore Full Coverage Contract for IXplore Spin &amp; SpinSR with FRAP is including annual preventive maintenance, unlimited breakdown services, as well as hardware and laser coverage for the 1st &amp; 2nd year of use after installation, as the 1st year is covered by statutory warranty.  The preventive maintenance will take place once in every contract year. The mandatory preventive maintenance will be performed in each contract year and includes · Performance check and adjustment laser heads, fiber and collimator · Performance check of Confocal Scan Unit (CSU) · Performance check, adjustment and cleaning of the optical light path (without CSU disc) · Alignment of laser combiner · PC performance check and necessary updates if needed The unlimited breakdown service is covering the support including fault analysis and repair works at customer site during the contract period. Not included: · Single event of only CSU disc cleaning isn't part of the unlimited breakdown service. · Single event of only shading correction isn't part of the unlimited breakdown service. The Hardware and Laser coverage elements are covering the costs for spare parts and replacement units such as scanners, detectors, shutters, boards, cables, LED illumination and the exchange of defect laser diodes during the contract period. A defect laser diode will not emit any or provide unstable laser light. Engineering updates, telephone support, service reporting, travel expenses and labor costs are covered. The Olympus and 3rd party products installed with the IXplore Spin &amp; SpinSR system and purchased from Olympus are covered by the contract and statutory warranty in the 1st year. Not included: System units and spare parts that have received unauthorised repair or misuse. Items installed with the system but purchased by the customer from other suppliers are not part of the agreement and have to be handled by the appropriate supplier. For more details see the SSD Select Service Overview ?Research Microscopy CARE IXplore? which can be downloaded from the page https://www.olympus-europa.com/ssd/en/service/protected_download/downloads_1.html by using the password ?Select?.</t>
  </si>
  <si>
    <t>ESS00186</t>
  </si>
  <si>
    <t>IXPSRFR-C3-FCOV Contract 3yr</t>
  </si>
  <si>
    <t>The SSD Select IXplore Full Coverage Contract for IXplore Spin &amp; SpinSR with FRAP is including annual preventive maintenance, unlimited breakdown services, as well as hardware and laser coverage for the 1st to 3rd year of use after installation, as the 1st year is covered by statutory warranty.  The preventive maintenance will take place once in every contract year. The mandatory preventive maintenance will be performed in each contract year and includes · Performance check and adjustment laser heads, fiber and collimator · Performance check of Confocal Scan Unit (CSU) · Performance check, adjustment and cleaning of the optical light path (without CSU disc) · Alignment of laser combiner · PC performance check and necessary updates if needed The unlimited breakdown service is covering the support including fault analysis and repair works at customer site during the contract period. Not included: · Single event of only CSU disc cleaning isn't part of the unlimited breakdown service. · Single event of only shading correction isn't part of the unlimited breakdown service. The Hardware and Laser coverage elements are covering the costs for spare parts and replacement units such as scanners, detectors, shutters, boards, cables, LED illumination and the exchange of defect laser diodes during the contract period. A defect laser diode will not emit any or provide unstable laser light. Engineering updates, telephone support, service reporting, travel expenses and labor costs are covered. The Olympus and 3rd party products installed with the IXplore Spin &amp; SpinSR system and purchased from Olympus are covered by the contract and statutory warranty in the 1st year. Not included: System units and spare parts that have received unauthorised repair or misuse. Items installed with the system but purchased by the customer from other suppliers are not part of the agreement and have to be handled by the appropriate supplier. For more details see the SSD Select Service Overview ?Research Microscopy CARE IXplore? which can be downloaded from the page https://www.olympus-europa.com/ssd/en/service/protected_download/downloads_1.html by using the password ?Select?.</t>
  </si>
  <si>
    <t>ESS00187</t>
  </si>
  <si>
    <t>IXPSRFR-C4-FCOV Contract 4yr</t>
  </si>
  <si>
    <t>The SSD Select IXplore Full Coverage Contract for IXplore Spin &amp; SpinSR with FRAP is including annual preventive maintenance, unlimited breakdown services, as well as hardware and laser coverage for the 1st to 4th year of use after installation, as the 1st year is covered by statutory warranty.  The preventive maintenance will take place once in every contract year. The mandatory preventive maintenance will be performed in each contract year and includes · Performance check and adjustment laser heads, fiber and collimator · Performance check of Confocal Scan Unit (CSU) · Performance check, adjustment and cleaning of the optical light path (without CSU disc) · Alignment of laser combiner · PC performance check and necessary updates if needed The unlimited breakdown service is covering the support including fault analysis and repair works at customer site during the contract period. Not included: · Single event of only CSU disc cleaning isn't part of the unlimited breakdown service. · Single event of only shading correction isn't part of the unlimited breakdown service. The Hardware and Laser coverage elements are covering the costs for spare parts and replacement units such as scanners, detectors, shutters, boards, cables, LED illumination and the exchange of defect laser diodes during the contract period. A defect laser diode will not emit any or provide unstable laser light. Engineering updates, telephone support, service reporting, travel expenses and labor costs are covered. The Olympus and 3rd party products installed with the IXplore Spin &amp; SpinSR system and purchased from Olympus are covered by the contract and statutory warranty in the 1st year. Not included: System units and spare parts that have received unauthorised repair or misuse. Items installed with the system but purchased by the customer from other suppliers are not part of the agreement and have to be handled by the appropriate supplier. For more details see the SSD Select Service Overview ?Research Microscopy CARE IXplore? which can be downloaded from the page https://www.olympus-europa.com/ssd/en/service/protected_download/downloads_1.html by using the password ?Select?.</t>
  </si>
  <si>
    <t>ESS00188</t>
  </si>
  <si>
    <t>IXPSRFR-C5-FCOV Contract 5yr</t>
  </si>
  <si>
    <t>The SSD Select IXplore Full Coverage Contract for IXplore Spin &amp; SpinSR with FRAP is including annual preventive maintenance, unlimited breakdown services, as well as hardware and laser coverage for the 1st to 5th year of use after installation, as the 1st year is covered by statutory warranty. The preventive maintenance will take place once in every contract year. The mandatory preventive maintenance will be performed in each contract year and includes · Performance check and adjustment laser heads, fiber and collimator · Performance check of Confocal Scan Unit (CSU) · Performance check, adjustment and cleaning of the optical light path (without CSU disc) · Alignment of laser combiner · PC performance check and necessary updates if needed The unlimited breakdown service is covering the support including fault analysis and repair works at customer site during the contract period. Not included: · Single event of only CSU disc cleaning isn't part of the unlimited breakdown service. · Single event of only shading correction isn't part of the unlimited breakdown service. The Hardware and Laser coverage elements are covering the costs for spare parts and replacement units such as scanners, detectors, shutters, boards, cables, LED illumination and the exchange of defect laser diodes during the contract period. A defect laser diode will not emit any or provide unstable laser light. Engineering updates, telephone support, service reporting, travel expenses and labor costs are covered. The Olympus and 3rd party products installed with the IXplore Spin &amp; SpinSR system and purchased from Olympus are covered by the contract and statutory warranty in the 1st year. Not included: System units and spare parts that have received unauthorised repair or misuse. Items installed with the system but purchased by the customer from other suppliers are not part of the agreement and have to be handled by the appropriate supplier. For more details see the SSD Select Service Overview ?Research Microscopy CARE IXplore? which can be downloaded from the page https://www.olympus-europa.com/ssd/en/service/protected_download/downloads_1.html by using the password ?Select?.</t>
  </si>
  <si>
    <t>ESS00189</t>
  </si>
  <si>
    <t>IXPSRFA-C2-FCOV Contract 2yr</t>
  </si>
  <si>
    <t>The SSD Select IXplore Full Coverage Contract for IXplore SpinSR with FRAP and Add-ons is including annual preventive maintenance, unlimited breakdown services, as well as hardware and laser coverage for the 1st &amp; 2nd year of use after installation, as the 1st year is covered by statutory warranty.  The preventive maintenance will take place once in every contract year. The mandatory preventive maintenance will be performed in each contract year and includes · Performance check and adjustment laser heads, fiber and collimator · Performance check of Confocal Scan Unit (CSU) · Performance check, adjustment and cleaning of the optical light path (without CSU disc) · Alignment of laser combiner · PC performance check and necessary updates if needed The unlimited breakdown service is covering the support including fault analysis and repair works at customer site during the contract period. Not included: · Single event of only CSU disc cleaning isn't part of the unlimited breakdown service. · Single event of only shading correction isn't part of the unlimited breakdown service. The Hardware and Laser coverage elements are covering the costs for spare parts and replacement units such as scanners, detectors, shutters, boards, cables, LED illumination and the exchange of defect laser diodes during the contract period. A defect laser diode will not emit any or provide unstable laser light.   Engineering updates, telephone support, service reporting, travel expenses and labor costs are covered. The Olympus and 3rd party products installed with the IXplore SpinSR system and purchased from Olympus are covered by the contract and statutory warranty in the 1st year. Not included: System units and spare parts that have received unauthorised repair or misuse. Items installed with the system but purchased by the customer from other suppliers are not part of the agreement and have to be handled by the appropriate supplier. For more details see the SSD Select Service Overview ?Research Microscopy CARE IXplore? which can be downloaded from the page https://www.olympus-europa.com/ssd/en/service/protected_download/downloads_1.html by using the password ?Select?.</t>
  </si>
  <si>
    <t>ESS00190</t>
  </si>
  <si>
    <t>IXPSRFA-C3-FCOV Contract 3yr</t>
  </si>
  <si>
    <t>The SSD Select IXplore Full Coverage Contract for IXplore SpinSR with FRAP and Add-ons is including annual preventive maintenance, unlimited breakdown services, as well as hardware and laser coverage for the 1st to 3rd year of use after installation, as the 1st year is covered by statutory warranty.  The preventive maintenance will take place once in every contract year. The mandatory preventive maintenance will be performed in each contract year and includes · Performance check and adjustment laser heads, fiber and collimator · Performance check of Confocal Scan Unit (CSU) · Performance check, adjustment and cleaning of the optical light path (without CSU disc) · Alignment of laser combiner · PC performance check and necessary updates if needed The unlimited breakdown service is covering the support including fault analysis and repair works at customer site during the contract period. Not included: · Single event of only CSU disc cleaning isn't part of the unlimited breakdown service. · Single event of only shading correction isn't part of the unlimited breakdown service. The Hardware and Laser coverage elements are covering the costs for spare parts and replacement units such as scanners, detectors, shutters, boards, cables, LED illumination and the exchange of defect laser diodes during the contract period. A defect laser diode will not emit any or provide unstable laser light.   Engineering updates, telephone support, service reporting, travel expenses and labor costs are covered. The Olympus and 3rd party products installed with the IXplore SpinSR system and purchased from Olympus are covered by the contract and statutory warranty in the 1st year. Not included: System units and spare parts that have received unauthorised repair or misuse. Items installed with the system but purchased by the customer from other suppliers are not part of the agreement and have to be handled by the appropriate supplier. For more details see the SSD Select Service Overview ?Research Microscopy CARE IXplore? which can be downloaded from the page https://www.olympus-europa.com/ssd/en/service/protected_download/downloads_1.html by using the password ?Select?.</t>
  </si>
  <si>
    <t>ESS00191</t>
  </si>
  <si>
    <t>IXPSRFA-C4-FCOV Contract 4yr</t>
  </si>
  <si>
    <t>The SSD Select IXplore Full Coverage Contract for IXplore SpinSR with FRAP and Add-ons is including annual preventive maintenance, unlimited breakdown services, as well as hardware and laser coverage for the 1st to 4th year of use after installation, as the 1st year is covered by statutory warranty.  The preventive maintenance will take place once in every contract year. The mandatory preventive maintenance will be performed in each contract year and includes · Performance check and adjustment laser heads, fiber and collimator · Performance check of Confocal Scan Unit (CSU) · Performance check, adjustment and cleaning of the optical light path (without CSU disc) · Alignment of laser combiner · PC performance check and necessary updates if needed The unlimited breakdown service is covering the support including fault analysis and repair works at customer site during the contract period. Not included: · Single event of only CSU disc cleaning isn't part of the unlimited breakdown service. · Single event of only shading correction isn't part of the unlimited breakdown service. The Hardware and Laser coverage elements are covering the costs for spare parts and replacement units such as scanners, detectors, shutters, boards, cables, LED illumination and the exchange of defect laser diodes during the contract period. A defect laser diode will not emit any or provide unstable laser light.   Engineering updates, telephone support, service reporting, travel expenses and labor costs are covered. The Olympus and 3rd party products installed with the IXplore SpinSR system and purchased from Olympus are covered by the contract and statutory warranty in the 1st year. Not included: System units and spare parts that have received unauthorised repair or misuse. Items installed with the system but purchased by the customer from other suppliers are not part of the agreement and have to be handled by the appropriate supplier. For more details see the SSD Select Service Overview ?Research Microscopy CARE IXplore? which can be downloaded from the page https://www.olympus-europa.com/ssd/en/service/protected_download/downloads_1.html by using the password ?Select?.</t>
  </si>
  <si>
    <t>ESS00192</t>
  </si>
  <si>
    <t>IXPSRFA-C5-FCOV Contract 5yr</t>
  </si>
  <si>
    <t>The SSD Select IXplore Full Coverage Contract for IXplore SpinSR with FRAP and Add-ons is including annual preventive maintenance, unlimited breakdown services, as well as hardware and laser coverage for the 1st to 5th year of use after installation, as the 1st year is covered by statutory warranty. The preventive maintenance will take place once in every contract year. The mandatory preventive maintenance will be performed in each contract year and includes · Performance check and adjustment laser heads, fiber and collimator · Performance check of Confocal Scan Unit (CSU) · Performance check, adjustment and cleaning of the optical light path (without CSU disc) · Alignment of laser combiner · PC performance check and necessary updates if needed The unlimited breakdown service is covering the support including fault analysis and repair works at customer site during the contract period. Not included: · Single event of only CSU disc cleaning isn't part of the unlimited breakdown service. · Single event of only shading correction isn't part of the unlimited breakdown service. The Hardware and Laser coverage elements are covering the costs for spare parts and replacement units such as scanners, detectors, shutters, boards, cables, LED illumination and the exchange of defect laser diodes during the contract period. A defect laser diode will not emit any or provide unstable laser light.   Engineering updates, telephone support, service reporting, travel expenses and labor costs are covered. The Olympus and 3rd party products installed with the IXplore SpinSR system and purchased from Olympus are covered by the contract and statutory warranty in the 1st year. Not included: System units and spare parts that have received unauthorised repair or misuse. Items installed with the system but purchased by the customer from other suppliers are not part of the agreement and have to be handled by the appropriate supplier. For more details see the SSD Select Service Overview ?Research Microscopy CARE IXplore? which can be downloaded from the page https://www.olympus-europa.com/ssd/en/service/protected_download/downloads_1.html by using the password ?Select?.</t>
  </si>
  <si>
    <t>ESS00193</t>
  </si>
  <si>
    <t>IXPSPIN-C2-EXWAContract 2yr</t>
  </si>
  <si>
    <t>The SSD Select IXplore Extended Warranty Contract for IXplore Spin is including annual preventive maintenance, one breakdown service as well as hardware and laser coverage for the 1st &amp; 2nd year of use after installation, as the 1st year is covered by statutory warranty.  The preventive maintenance will take place once in every contract year. The mandatory preventive maintenance will be performed in each year and includes · Performance check and adjustment laser heads, fiber and collimator · Performance check of Confocal Scan Unit (CSU) · Performance check, adjustment and cleaning of the optical light path (without CSU disc) · Alignment of laser combiner · Cleaning of the CSU disc · PC performance check and necessary updates if needed The unlimited breakdown service is covering the support including fault analysis and repair works at customer site during the contract period. Not included: · Additional CSU disc cleaning events. · Single event of only shading correction isn't part of the unlimited breakdown service. The Hardware and Laser coverage elements are covering the costs for spare parts and replacement units such as scanners, detectors, shutters, boards, cables, LED illumination and the exchange of defect laser diodes during the contract period. A defect laser diode will not emit any or provide unstable laser light. Engineering updates, telephone support, service reporting, travel expenses and labor costs are covered. The Olympus and 3rd party products installed with the IXplore Spin system and purchased from Olympus are covered by the contract and statutory warranty in the 1st year. Not included: System units and spare parts that have received unauthorised repair or misuse. Items installed with the system but purchased by the customer from other suppliers are not part of the agreement and have to be handled by the appropriate supplier. For more details see the SSD Select Service Overview ?Research Microscopy CARE IXplore? which can be downloaded from the page https://www.olympus-europa.com/ssd/en/service/protected_download/downloads_1.html by using the password ?Select?.</t>
  </si>
  <si>
    <t>ESS00194</t>
  </si>
  <si>
    <t>IXPSPIN-C3-EXWA Contract 3yr</t>
  </si>
  <si>
    <t>The SSD Select IXplore Extended Warranty Contract for IXplore Spin is including annual preventive maintenance, one breakdown service as well as hardware and laser coverage for the 1st to 3rd year of use after installation, as the 1st year is covered by statutory warranty. The preventive maintenance will take place once in every contract year. The mandatory preventive maintenance will be performed in each contract year and includes · Performance check and adjustment laser heads, fiber and collimator · Performance check of Confocal Scan Unit (CSU) · Performance check, adjustment and cleaning of the optical light path (without CSU disc) · Alignment of laser combiner · Cleaning of the CSU disc · PC performance check and necessary updates if needed The unlimited breakdown service is covering the support including fault analysis and repair works at customer site during the contract period. Not included: · Additional CSU disc cleaning events. · Single event of only shading correction isn't part of the unlimited breakdown service. The Hardware and Laser coverage elements are covering the costs for spare parts and replacement units such as scanners, detectors, shutters, boards, cables, LED illumination and the exchange of defect laser diodes during the contract period. A defect laser diode will not emit any or provide unstable laser light. Engineering updates, telephone support, service reporting, travel expenses and labor costs are covered. The Olympus and 3rd party products installed with the IXplore Spin system and purchased from Olympus are covered by the contract and statutory warranty in the 1st year. Not included: System units and spare parts that have received unauthorised repair or misuse. Items installed with the system but purchased by the customer from other suppliers are not part of the agreement and have to be handled by the appropriate supplier. For more details see the SSD Select Service Overview ?Research Microscopy CARE IXplore? which can be downloaded from the page https://www.olympus-europa.com/ssd/en/service/protected_download/downloads_1.html by using the password ?Select?.</t>
  </si>
  <si>
    <t>ESS00195</t>
  </si>
  <si>
    <t>IXPSPIN-C4-EXWA Contract 4yr</t>
  </si>
  <si>
    <t>The SSD Select IXplore Extended Warranty Contract for IXplore Spin is including annual preventive maintenance, one breakdown service as well as hardware and laser coverage for the 1st to 4th year of use after installation, as the 1st year is covered by statutory warranty. The preventive maintenance will take place once in every contract year. The mandatory preventive maintenance will be performed in each contract year and includes · Performance check and adjustment laser heads, fiber and collimator · Performance check of Confocal Scan Unit (CSU) · Performance check, adjustment and cleaning of the optical light path (without CSU disc) · Alignment of laser combiner · Cleaning of the CSU disc · PC performance check and necessary updates if needed The unlimited breakdown service is covering the support including fault analysis and repair works at customer site during the contract period. Not included: · Additional CSU disc cleaning events. · Single event of only shading correction isn't part of the unlimited breakdown service. The Hardware and Laser coverage elements are covering the costs for spare parts and replacement units such as scanners, detectors, shutters, boards, cables, LED illumination and the exchange of defect laser diodes during the contract period. A defect laser diode will not emit any or provide unstable laser light. Engineering updates, telephone support, service reporting, travel expenses and labor costs are covered. The Olympus and 3rd party products installed with the IXplore Spin system and purchased from Olympus are covered by the contract and statutory warranty in the 1st year. Not included: System units and spare parts that have received unauthorised repair or misuse. Items installed with the system but purchased by the customer from other suppliers are not part of the agreement and have to be handled by the appropriate supplier. For more details see the SSD Select Service Overview ?Research Microscopy CARE IXplore? which can be downloaded from the page https://www.olympus-europa.com/ssd/en/service/protected_download/downloads_1.html by using the password ?Select?.</t>
  </si>
  <si>
    <t>ESS00196</t>
  </si>
  <si>
    <t>IXPSPIN-C5-EXWA Contract 5yr</t>
  </si>
  <si>
    <t>The SSD Select IXplore Extended Warranty Contract for IXplore Spin is including annual preventive maintenance, one breakdown service as well as hardware and laser coverage for the 1st to 5th year of use after installation, as the 1st year is covered by statutory warranty. The preventive maintenance will take place once in every contract year. The mandatory preventive maintenance will be performed in each contract year and includes · Performance check and adjustment laser heads, fiber and collimator · Performance check of Confocal Scan Unit (CSU) · Performance check, adjustment and cleaning of the optical light path (without CSU disc) · Alignment of laser combiner · Cleaning of the CSU disc · PC performance check and necessary updates if needed The unlimited breakdown service is covering the support including fault analysis and repair works at customer site during the contract period. Not included: · Additional CSU disc cleaning events. · Single event of only shading correction isn't part of the unlimited breakdown service. The Hardware and Laser coverage elements are covering the costs for spare parts and replacement units such as scanners, detectors, shutters, boards, cables, LED illumination and the exchange of defect laser diodes during the contract period. A defect laser diode will not emit any or provide unstable laser light. Engineering updates, telephone support, service reporting, travel expenses and labor costs are covered. The Olympus and 3rd party products installed with the IXplore Spin system and purchased from Olympus are covered by the contract and statutory warranty in the 1st year. Not included: System units and spare parts that have received unauthorised repair or misuse. Items installed with the system but purchased by the customer from other suppliers are not part of the agreement and have to be handled by the appropriate supplier. For more details see the SSD Select Service Overview ?Research Microscopy CARE IXplore? which can be downloaded from the page https://www.olympus-europa.com/ssd/en/service/protected_download/downloads_1.html by using the password ?Select?.</t>
  </si>
  <si>
    <t>ESS00197</t>
  </si>
  <si>
    <t>IXPSRFR-C2-EXWA Contract 2yr</t>
  </si>
  <si>
    <t>The SSD Select IXplore Extended Warranty Contract for IXplore Spin &amp; SpinSR with FRAP is including annual preventive maintenance, one breakdown service as well as hardware and laser coverage for the 1st &amp; 2nd year of use after installation, as the 1st year is covered by statutory warranty. The preventive maintenance will take place once in every contract year. The mandatory preventive maintenance will be performed in each contract year and includes · Performance check and adjustment laser heads, fiber and collimator · Performance check of Confocal Scan Unit (CSU) · Performance check, adjustment and cleaning of the optical light path (without CSU disc) · Alignment of laser combiner · Cleaning of the CSU disc · PC performance check and necessary updates if needed The unlimited breakdown service is covering the support including fault analysis and repair works at customer site during the contract period. Not included: · Additional CSU disc cleaning events. · Single event of only shading correction isn't part of the unlimited breakdown service. The Hardware and Laser coverage elements are covering the costs for spare parts and replacement units such as scanners, detectors, shutters, boards, cables, LED illumination and the exchange of defect laser diodes during the contract period. A defect laser diode will not emit any or provide unstable laser light. Engineering updates, telephone support, service reporting, travel expenses and labor costs are covered. The Olympus and 3rd party products installed with the IXplore Spin &amp; SpinSR system and purchased from Olympus are covered by the contract and statutory warranty in the 1st year. Not included: System units and spare parts that have received unauthorised repair or misuse. Items installed with the system but purchased by the customer from other suppliers are not part of the agreement and have to be handled by the appropriate supplier. For more details see the SSD Select Service Overview ?Research Microscopy CARE IXplore? which can be downloaded from the page https://www.olympus-europa.com/ssd/en/service/protected_download/downloads_1.html by using the password ?Select?.</t>
  </si>
  <si>
    <t>ESS00198</t>
  </si>
  <si>
    <t>IXPSRFR-C3-EXWA Contract 3yr</t>
  </si>
  <si>
    <t>The SSD Select IXplore Extended Warranty Contract for IXplore Spin &amp; SpinSR with FRAP is including annual preventive maintenance, one breakdown service as well as hardware and laser coverage for the 1st to 3rd year of use after installation, as the 1st year is covered by statutory warranty. The preventive maintenance will take place once in every contract year. The mandatory preventive maintenance will be performed in each contract year and includes · Performance check and adjustment laser heads, fiber and collimator · Performance check of Confocal Scan Unit (CSU) · Performance check, adjustment and cleaning of the optical light path (without CSU disc) · Alignment of laser combiner · Cleaning of the CSU disc · PC performance check and necessary updates if needed The unlimited breakdown service is covering the support including fault analysis and repair works at customer site during the contract period. Not included: · Additional CSU disc cleaning events. · Single event of only shading correction isn't part of the unlimited breakdown service. The Hardware and Laser coverage elements are covering the costs for spare parts and replacement units such as scanners, detectors, shutters, boards, cables, LED illumination and the exchange of defect laser diodes during the contract period. A defect laser diode will not emit any or provide unstable laser light. Engineering updates, telephone support, service reporting, travel expenses and labor costs are covered. The Olympus and 3rd party products installed with the IXplore Spin &amp; SpinSR system and purchased from Olympus are covered by the contract and statutory warranty in the 1st year. Not included: System units and spare parts that have received unauthorised repair or misuse. Items installed with the system but purchased by the customer from other suppliers are not part of the agreement and have to be handled by the appropriate supplier. For more details see the SSD Select Service Overview ?Research Microscopy CARE IXplore? which can be downloaded from the page https://www.olympus-europa.com/ssd/en/service/protected_download/downloads_1.html by using the password ?Select?.</t>
  </si>
  <si>
    <t>ESS00199</t>
  </si>
  <si>
    <t>IXPSRFR-C4-EXWA Contract 4yr</t>
  </si>
  <si>
    <t>The SSD Select IXplore Extended Warranty Contract for IXplore Spin &amp; SpinSR with FRAP is including annual preventive maintenance, one breakdown service as well as hardware and laser coverage for the 1st to 4th year of use after installation, as the 1st year is covered by statutory warranty. The preventive maintenance will take place once in every contract year. The mandatory preventive maintenance will be performed in each contract year and includes · Performance check and adjustment laser heads, fiber and collimator · Performance check of Confocal Scan Unit (CSU) · Performance check, adjustment and cleaning of the optical light path (without CSU disc) · Alignment of laser combiner · Cleaning of the CSU disc · PC performance check and necessary updates if needed The unlimited breakdown service is covering the support including fault analysis and repair works at customer site during the contract period. Not included: · Additional CSU disc cleaning events. · Single event of only shading correction isn't part of the unlimited breakdown service. The Hardware and Laser coverage elements are covering the costs for spare parts and replacement units such as scanners, detectors, shutters, boards, cables, LED illumination and the exchange of defect laser diodes during the contract period. A defect laser diode will not emit any or provide unstable laser light. Engineering updates, telephone support, service reporting, travel expenses and labor costs are covered. The Olympus and 3rd party products installed with the IXplore Spin &amp; SpinSR system and purchased from Olympus are covered by the contract and statutory warranty in the 1st year. Not included: System units and spare parts that have received unauthorised repair or misuse. Items installed with the system but purchased by the customer from other suppliers are not part of the agreement and have to be handled by the appropriate supplier. For more details see the SSD Select Service Overview ?Research Microscopy CARE IXplore? which can be downloaded from the page https://www.olympus-europa.com/ssd/en/service/protected_download/downloads_1.html by using the password ?Select?.</t>
  </si>
  <si>
    <t>ESS00200</t>
  </si>
  <si>
    <t>IXPSRFR-C5-EXWA Contract 5yr</t>
  </si>
  <si>
    <t>The SSD Select IXplore Extended Warranty Contract for IXplore Spin &amp; SpinSR with FRAP is including annual preventive maintenance, one breakdown service as well as hardware and laser coverage for the 1st to 5th year of use after installation, as the 1st year is covered by statutory warranty. The preventive maintenance will take place once in every contract year. The mandatory preventive maintenance will be performed in each contract year and includes · Performance check and adjustment laser heads, fiber and collimator · Performance check of Confocal Scan Unit (CSU) · Performance check, adjustment and cleaning of the optical light path (without CSU disc) · Alignment of laser combiner · Cleaning of the CSU disc · PC performance check and necessary updates if needed The unlimited breakdown service is covering the support including fault analysis and repair works at customer site during the contract period. Not included: · Additional CSU disc cleaning events. · Single event of only shading correction isn't part of the unlimited breakdown service. The Hardware and Laser coverage elements are covering the costs for spare parts and replacement units such as scanners, detectors, shutters, boards, cables, LED illumination and the exchange of defect laser diodes during the contract period. A defect laser diode will not emit any or provide unstable laser light. Engineering updates, telephone support, service reporting, travel expenses and labor costs are covered. The Olympus and 3rd party products installed with the IXplore Spin &amp; SpinSR system and purchased from Olympus are covered by the contract and statutory warranty in the 1st year. Not included: System units and spare parts that have received unauthorised repair or misuse. Items installed with the system but purchased by the customer from other suppliers are not part of the agreement and have to be handled by the appropriate supplier. For more details see the SSD Select Service Overview ?Research Microscopy CARE IXplore? which can be downloaded from the page https://www.olympus-europa.com/ssd/en/service/protected_download/downloads_1.html by using the password ?Select?.</t>
  </si>
  <si>
    <t>ESS00201</t>
  </si>
  <si>
    <t>IXPSRFA-C2-EXWA Contract 2yr</t>
  </si>
  <si>
    <t>The SSD Select IXplore Extended Warranty Contract for IXplore SpinSR with FRAP and Add-ons is including annual preventive maintenance, one breakdown service as well as hardware and laser coverage for the 1st &amp; 2nd year of use after installation, as the 1st year is covered by statutory warranty.  The preventive maintenance will take place once in every contract year. The mandatory preventive maintenance will be performed in each contract year and includes · Performance check and adjustment laser heads, fiber and collimator · Performance check of Confocal Scan Unit (CSU) · Performance check, adjustment and cleaning of the optical light path (without CSU disc) · Alignment of laser combiner · Cleaning of the CSU disc · PC performance check and necessary updates if needed The unlimited breakdown service is covering the support including fault analysis and repair works at customer site during the contract period. Not included: · Additional CSU disc cleaning events. · Single event of only shading correction isn't part of the unlimited breakdown service. The Hardware and Laser coverage elements are covering the costs for spare parts and replacement units such as scanners, detectors, shutters, boards, cables, LED illumination and the exchange of defect laser diodes during the contract period. A defect laser diode will not emit any or provide unstable laser light. Engineering updates, telephone support, service reporting, travel expenses and labor costs are covered. The Olympus and 3rd party products installed with the IXplore SpinSR system and purchased from Olympus are covered by the contract and statutory warranty in the 1st year. Not included: System units and spare parts that have received unauthorised repair or misuse. Items installed with the system but purchased by the customer from other suppliers are not part of the agreement and have to be handled by the appropriate supplier. For more details see the SSD Select Service Overview ?Research Microscopy CARE IXplore? which can be downloaded from the page https://www.olympus-europa.com/ssd/en/service/protected_download/downloads_1.html by using the password ?Select?.</t>
  </si>
  <si>
    <t>ESS00202</t>
  </si>
  <si>
    <t>IXPSRFA-C3-EXWA Contract 3yr</t>
  </si>
  <si>
    <t>The SSD Select IXplore Extended Warranty Contract for IXplore SpinSR with FRAP and Add-ons is including annual preventive maintenance, one breakdown service as well as hardware and laser coverage for the 1st to 3rd year of use after installation, as the 1st year is covered by statutory warranty. The preventive maintenance will take place once in every contract year. The mandatory preventive maintenance will be performed in each contract year and includes · Performance check and adjustment laser heads, fiber and collimator · Performance check of Confocal Scan Unit (CSU) · Performance check, adjustment and cleaning of the optical light path (without CSU disc) · Alignment of laser combiner · Cleaning of the CSU disc · PC performance check and necessary updates if needed The unlimited breakdown service is covering the support including fault analysis and repair works at customer site during the contract period. Not included: · Additional CSU disc cleaning events. · Single event of only shading correction isn't part of the unlimited breakdown service. The Hardware and Laser coverage elements are covering the costs for spare parts and replacement units such as scanners, detectors, shutters, boards, cables, LED illumination and the exchange of defect laser diodes during the contract period. A defect laser diode will not emit any or provide unstable laser light. Engineering updates, telephone support, service reporting, travel expenses and labor costs are covered. The Olympus and 3rd party products installed with the IXplore SpinSR system and purchased from Olympus are covered by the contract and statutory warranty in the 1st year. Not included: System units and spare parts that have received unauthorised repair or misuse. Items installed with the system but purchased by the customer from other suppliers are not part of the agreement and have to be handled by the appropriate supplier. For more details see the SSD Select Service Overview ?Research Microscopy CARE IXplore? which can be downloaded from the page https://www.olympus-europa.com/ssd/en/service/protected_download/downloads_1.html by using the password ?Select?.</t>
  </si>
  <si>
    <t>ESS00203</t>
  </si>
  <si>
    <t>IXPSRFA-C4-EXWA Contract 4yr</t>
  </si>
  <si>
    <t>The SSD Select IXplore Extended Warranty Contract for IXplore SpinSR with FRAP and Add-ons is including annual preventive maintenance, one breakdown service as well as hardware and laser coverage for the 1st to 4th year of use after installation, as the 1st year is covered by statutory warranty. The preventive maintenance will take place once in every contract year. The mandatory preventive maintenance will be performed in each contract year and includes · Performance check and adjustment laser heads, fiber and collimator · Performance check of Confocal Scan Unit (CSU) · Performance check, adjustment and cleaning of the optical light path (without CSU disc) · Alignment of laser combiner · Cleaning of the CSU disc · PC performance check and necessary updates if needed The unlimited breakdown service is covering the support including fault analysis and repair works at customer site during the contract period. Not included: · Additional CSU disc cleaning events. · Single event of only shading correction isn't part of the unlimited breakdown service. The Hardware and Laser coverage elements are covering the costs for spare parts and replacement units such as scanners, detectors, shutters, boards, cables, LED illumination and the exchange of defect laser diodes during the contract period. A defect laser diode will not emit any or provide unstable laser light. Engineering updates, telephone support, service reporting, travel expenses and labor costs are covered. The Olympus and 3rd party products installed with the IXplore SpinSR system and purchased from Olympus are covered by the contract and statutory warranty in the 1st year. Not included: System units and spare parts that have received unauthorised repair or misuse. Items installed with the system but purchased by the customer from other suppliers are not part of the agreement and have to be handled by the appropriate supplier. For more details see the SSD Select Service Overview ?Research Microscopy CARE IXplore? which can be downloaded from the page https://www.olympus-europa.com/ssd/en/service/protected_download/downloads_1.html by using the password ?Select?.</t>
  </si>
  <si>
    <t>ESS00204</t>
  </si>
  <si>
    <t>IXPSRFA-C5-EXWA Contract 5yr</t>
  </si>
  <si>
    <t>The SSD Select IXplore Extended Warranty Contract for IXplore SpinSR with FRAP and Add-ons is including annual preventive maintenance, one breakdown service as well as hardware and laser coverage for the 1st to 5th year of use after installation, as the 1st year is covered by statutory warranty. The preventive maintenance will take place once in every contract year. The mandatory preventive maintenance will be performed in each contract year and includes · Performance check and adjustment laser heads, fiber and collimator · Performance check of Confocal Scan Unit (CSU) · Performance check, adjustment and cleaning of the optical light path (without CSU disc) · Alignment of laser combiner · Cleaning of the CSU disc · PC performance check and necessary updates if needed The unlimited breakdown service is covering the support including fault analysis and repair works at customer site during the contract period. Not included: · Additional CSU disc cleaning events. · Single event of only shading correction isn't part of the unlimited breakdown service. The Hardware and Laser coverage elements are covering the costs for spare parts and replacement units such as scanners, detectors, shutters, boards, cables, LED illumination and the exchange of defect laser diodes during the contract period. A defect laser diode will not emit any or provide unstable laser light. Engineering updates, telephone support, service reporting, travel expenses and labor costs are covered. The Olympus and 3rd party products installed with the IXplore SpinSR system and purchased from Olympus are covered by the contract and statutory warranty in the 1st year. Not included: System units and spare parts that have received unauthorised repair or misuse. Items installed with the system but purchased by the customer from other suppliers are not part of the agreement and have to be handled by the appropriate supplier. For more details see the SSD Select Service Overview ?Research Microscopy CARE IXplore? which can be downloaded from the page https://www.olympus-europa.com/ssd/en/service/protected_download/downloads_1.html by using the password ?Select?.</t>
  </si>
  <si>
    <t>ESS00225</t>
  </si>
  <si>
    <t>VS20STB-C2-FCOV Contract 2yr</t>
  </si>
  <si>
    <t>The SSD Select VS200 Full Coverage Contract for VS200 single tray microscope system with brightfield components is including the annual preventive maintenance, unlimited breakdown services, as well as hardware coverage for the 1st &amp; 2nd year of use after installation, as the 1st year is covered by statutory warranty. The preventive maintenance will take place once in every contract year. The mandatory preventive maintenance will be performed in each contract year and includes · Performance check, cleaning and adjustment of the complete system · Performance check and cleaning of the objectives · Check and cleaning of the stage · PC performance check and necessary update installation if needed · Performance check and alignment with a dedicated Olympus slide The unlimited breakdown service is covering the support including fault analysis and repair works at customer site during the contract period. The hardware coverage element is covering the costs for spare parts and replacement units such as camera, stage, Z-drive, electronic boards, immersion oil pump, cables and LED illumination during the contract period. Engineering updates, telephone support, service reporting, travel expenses and labor costs are covered. The data base (NISSQL) will be supported but not frequently maintained. The Olympus and 3rd party products installed with the VS200 microscope system and purchased from Olympus are covered by the contract and statutory warranty in the 1st year. Not included: System units and spare parts that have received unauthorized repair or misuse. Items installed with the system but purchased by the customer from other suppliers are not part of the agreement and have to be handled by the appropriate supplier. For more details see the SSD Select Service Overview ?Research Microscopy CARE VS200? which can be downloaded from the page https://www.olympus-europa.com/ssd/en/service/protected_download/downloads_1.html by using the password ?Select?.</t>
  </si>
  <si>
    <t>ESS00226</t>
  </si>
  <si>
    <t>VS20STB-C3-FCOV Contract 3yr</t>
  </si>
  <si>
    <t>The SSD Select VS200 Full Coverage Contract for VS200 single tray microscope system with brightfield components is including the annual preventive maintenance, unlimited breakdown services, as well as hardware coverage for the 1st to 3rd year of use after installation, as the 1st year is covered by statutory warranty. The preventive maintenance will take place once in every contract year. The mandatory preventive maintenance will be performed in each contract year and includes · Performance check, cleaning and adjustment of the complete system · Performance check and cleaning of the objectives · Check and cleaning of the stage · PC performance check and necessary update installation if needed · Performance check and alignment with a dedicated Olympus slide The unlimited breakdown service is covering the support including fault analysis and repair works at customer site during the contract period. The hardware coverage element is covering the costs for spare parts and replacement units such as camera, stage, Z-drive, electronic boards, immersion oil pump, cables and LED illumination during the contract period. Engineering updates, telephone support, service reporting, travel expenses and labor costs are covered. The data base (NISSQL) will be supported but not frequently maintained. The Olympus and 3rd party products installed with the VS200 microscope system and purchased from Olympus are covered by the contract and statutory warranty in the 1st year. Not included: System units and spare parts that have received unauthorized repair or misuse. Items installed with the system but purchased by the customer from other suppliers are not part of the agreement and have to be handled by the appropriate supplier. For more details see the SSD Select Service Overview ?Research Microscopy CARE VS200? which can be downloaded from the page https://www.olympus-europa.com/ssd/en/service/protected_download/downloads_1.html by using the password ?Select?.</t>
  </si>
  <si>
    <t>ESS00227</t>
  </si>
  <si>
    <t>VS20STB-C4-FCOV Contract 4yr</t>
  </si>
  <si>
    <t>The SSD Select VS200 Full Coverage Contract for VS200 single tray microscope system with brightfield components is including the annual preventive maintenance, unlimited breakdown services, as well as hardware coverage for the 1st to 4th year of use after installation, as the 1st year is covered by statutory warranty. The preventive maintenance will take place once in every contract year. The mandatory preventive maintenance will be performed in each contract year and includes · Performance check, cleaning and adjustment of the complete system · Performance check and cleaning of the objectives · Check and cleaning of the stage · PC performance check and necessary update installation if needed · Performance check and alignment with a dedicated Olympus slide The unlimited breakdown service is covering the support including fault analysis and repair works at customer site during the contract period. The hardware coverage element is covering the costs for spare parts and replacement units such as camera, stage, Z-drive, electronic boards, immersion oil pump, cables and LED illumination during the contract period. Engineering updates, telephone support, service reporting, travel expenses and labor costs are covered. The data base (NISSQL) will be supported but not frequently maintained. The Olympus and 3rd party products installed with the VS200 microscope system and purchased from Olympus are covered by the contract and statutory warranty in the 1st year. Not included: System units and spare parts that have received unauthorized repair or misuse. Items installed with the system but purchased by the customer from other suppliers are not part of the agreement and have to be handled by the appropriate supplier. For more details see the SSD Select Service Overview ?Research Microscopy CARE VS200? which can be downloaded from the page https://www.olympus-europa.com/ssd/en/service/protected_download/downloads_1.html by using the password ?Select?.</t>
  </si>
  <si>
    <t>ESS00228</t>
  </si>
  <si>
    <t>VS20STB-C5-FCOV Contract 5yr</t>
  </si>
  <si>
    <t>The SSD Select VS200 Full Coverage Contract for VS200 single tray microscope system with brightfield components is including the annual preventive maintenance, unlimited breakdown services, as well as hardware coverage for the 1st to 5th year of use after installation, as the 1st year is covered by statutory warranty. The preventive maintenance will take place once in every contract year. The mandatory preventive maintenance will be performed in each contract year and includes · Performance check, cleaning and adjustment of the complete system · Performance check and cleaning of the objectives · Check and cleaning of the stage · PC performance check and necessary update installation if needed · Performance check and alignment with a dedicated Olympus slide The unlimited breakdown service is covering the support including fault analysis and repair works at customer site during the contract period. The hardware coverage element is covering the costs for spare parts and replacement units such as camera, stage, Z-drive, electronic boards, immersion oil pump, cables and LED illumination during the contract period. Engineering updates, telephone support, service reporting, travel expenses and labor costs are covered. The data base (NISSQL) will be supported but not frequently maintained. The Olympus and 3rd party products installed with the VS200 microscope system and purchased from Olympus are covered by the contract and statutory warranty in the 1st year. Not included: System units and spare parts that have received unauthorized repair or misuse. Items installed with the system but purchased by the customer from other suppliers are not part of the agreement and have to be handled by the appropriate supplier. For more details see the SSD Select Service Overview ?Research Microscopy CARE VS200? which can be downloaded from the page https://www.olympus-europa.com/ssd/en/service/protected_download/downloads_1.html by using the password ?Select?.</t>
  </si>
  <si>
    <t>ESS00229</t>
  </si>
  <si>
    <t>VS20MTB-C2-FCOV Contract 2yr</t>
  </si>
  <si>
    <t>The SSD Select VS200 Full Coverage Contract for VS200 multi tray microscope system with brightfield components is including the annual preventive maintenance, unlimited breakdown services, as well as hardware coverage for the 1st &amp; 2nd year of use after installation, as the 1st year is covered by statutory warranty. The preventive maintenance will take place once in every contract year. The mandatory preventive maintenance will be performed in each contract year and includes · Performance check, cleaning and adjustment of the complete system · Performance check and cleaning of the objectives · Check and cleaning of the stage · Check and cleaning of the multi tray loader · PC performance check and necessary update installation if needed · Performance check and alignment with a dedicated Olympus slide The unlimited breakdown service is covering the support including fault analysis and repair works at customer site during the contract period. The hardware coverage element is covering the costs for spare parts and replacement units such as camera, stage, Z-drive, electronic boards, loader arm, tray hotel, immersion oil pump, cables and LED illumination during the contract period. Engineering updates, telephone support, service reporting, travel expenses and labor costs are covered. The data base (NISSQL) will be supported but not frequently maintained. The Olympus and 3rd party products installed with the VS200 microscope system and purchased from Olympus are covered by the contract and statutory warranty in the 1st year. Not included: System units and spare parts that have received unauthorized repair or misuse. Items installed with the system but purchased by the customer from other suppliers are not part of the agreement and have to be handled by the appropriate supplier. For more details see the SSD Select Service Overview ?Research Microscopy CARE VS200? which can be downloaded from the page https://www.olympus-europa.com/ssd/en/service/protected_download/downloads_1.html by using the password ?Select?.</t>
  </si>
  <si>
    <t>ESS00230</t>
  </si>
  <si>
    <t>VS20MTB-C3-FCOV Contract 3yr</t>
  </si>
  <si>
    <t>The SSD Select VS200 Full Coverage Contract for VS200 multi tray microscope system with brightfield components is including the annual preventive maintenance, unlimited breakdown services, as well as hardware coverage for the 1st to 3rd year of use after installation, as the 1st year is covered by statutory warranty. The preventive maintenance will take place once in every contract year. The mandatory preventive maintenance will be performed in each contract year and includes · Performance check, cleaning and adjustment of the complete system · Performance check and cleaning of the objectives · Check and cleaning of the stage · Check and cleaning of the multi tray loader · PC performance check and necessary update installation if needed · Performance check and alignment with a dedicated Olympus slide The unlimited breakdown service is covering the support including fault analysis and repair works at customer site during the contract period. The hardware coverage element is covering the costs for spare parts and replacement units such as camera, stage, Z-drive, electronic boards, loader arm, tray hotel, immersion oil pump, cables and LED illumination during the contract period. Engineering updates, telephone support, service reporting, travel expenses and labor costs are covered. The data base (NISSQL) will be supported but not frequently maintained. The Olympus and 3rd party products installed with the VS200 microscope system and purchased from Olympus are covered by the contract and statutory warranty in the 1st year. Not included: System units and spare parts that have received unauthorized repair or misuse. Items installed with the system but purchased by the customer from other suppliers are not part of the agreement and have to be handled by the appropriate supplier. For more details see the SSD Select Service Overview ?Research Microscopy CARE VS200? which can be downloaded from the page https://www.olympus-europa.com/ssd/en/service/protected_download/downloads_1.html by using the password ?Select?.</t>
  </si>
  <si>
    <t>ESS00231</t>
  </si>
  <si>
    <t>VS20MTB-C4-FCOV Contract 4yr</t>
  </si>
  <si>
    <t>The SSD Select VS200 Full Coverage Contract for VS200 multi tray microscope system with brightfield components is including the annual preventive maintenance, unlimited breakdown services, as well as hardware coverage for the 1st to 4th year of use after installation, as the 1st year is covered by statutory warranty. The preventive maintenance will take place once in every contract year. The mandatory preventive maintenance will be performed in each contract year and includes · Performance check, cleaning and adjustment of the complete system · Performance check and cleaning of the objectives · Check and cleaning of the stage · Check and cleaning of the multi tray loader · PC performance check and necessary update installation if needed · Performance check and alignment with a dedicated Olympus slide The unlimited breakdown service is covering the support including fault analysis and repair works at customer site during the contract period. The hardware coverage element is covering the costs for spare parts and replacement units such as camera, stage, Z-drive, electronic boards, loader arm, tray hotel, immersion oil pump, cables and LED illumination during the contract period. Engineering updates, telephone support, service reporting, travel expenses and labor costs are covered. The data base (NISSQL) will be supported but not frequently maintained. The Olympus and 3rd party products installed with the VS200 microscope system and purchased from Olympus are covered by the contract and statutory warranty in the 1st year. Not included: System units and spare parts that have received unauthorized repair or misuse. Items installed with the system but purchased by the customer from other suppliers are not part of the agreement and have to be handled by the appropriate supplier. For more details see the SSD Select Service Overview ?Research Microscopy CARE VS200? which can be downloaded from the page https://www.olympus-europa.com/ssd/en/service/protected_download/downloads_1.html by using the password ?Select?.</t>
  </si>
  <si>
    <t>ESS00232</t>
  </si>
  <si>
    <t>VS20MTB-C5-FCOV Contract 5yr</t>
  </si>
  <si>
    <t>The SSD Select VS200 Full Coverage Contract for VS200 multi tray microscope system with brightfield components is including the annual preventive maintenance, unlimited breakdown services, as well as hardware coverage for the 1st to 5th year of use after installation, as the 1st year is covered by statutory warranty. The preventive maintenance will take place once in every contract year. The mandatory preventive maintenance will be performed in each contract year and includes · Performance check, cleaning and adjustment of the complete system · Performance check and cleaning of the objectives · Check and cleaning of the stage · Check and cleaning of the multi tray loader · PC performance check and necessary update installation if needed · Performance check and alignment with a dedicated Olympus slide The unlimited breakdown service is covering the support including fault analysis and repair works at customer site during the contract period. The hardware coverage element is covering the costs for spare parts and replacement units such as camera, stage, Z-drive, electronic boards, loader arm, tray hotel, immersion oil pump, cables and LED illumination during the contract period. Engineering updates, telephone support, service reporting, travel expenses and labor costs are covered. The data base (NISSQL) will be supported but not frequently maintained. The Olympus and 3rd party products installed with the VS200 microscope system and purchased from Olympus are covered by the contract and statutory warranty in the 1st year. Not included: System units and spare parts that have received unauthorized repair or misuse. Items installed with the system but purchased by the customer from other suppliers are not part of the agreement and have to be handled by the appropriate supplier. For more details see the SSD Select Service Overview ?Research Microscopy CARE VS200? which can be downloaded from the page https://www.olympus-europa.com/ssd/en/service/protected_download/downloads_1.html by using the password ?Select?.</t>
  </si>
  <si>
    <t>ESS00233</t>
  </si>
  <si>
    <t>VS20STF-C2-FCOV Contract 2yr</t>
  </si>
  <si>
    <t>The SSD Select VS200 Full Coverage Contract for VS200 single tray microscope system with brightfield and fluorescence components is including the annual preventive maintenance, unlimited breakdown services, as well as hardware coverage for the 1st &amp; 2nd year of use after installation, as the 1st year is covered by statutory warranty. The preventive maintenance will take place once in every contract year. The mandatory preventive maintenance will be performed in each contract year and includes · Performance check, cleaning and adjustment of the complete system · Performance check and cleaning of the objectives · Check and cleaning of the stage · PC performance check and necessary update installation if needed · Performance check and alignment with a dedicated Olympus slide The unlimited breakdown service is covering the support including fault analysis and repair works at customer site during the contract period. The hardware coverage element is covering the costs for spare parts and replacement units such as camera, stage, Z-drive, electronic boards, filter wheels, filters, immersion oil pump, cables, LED &amp; fluorescence illumination during the contract period. Engineering updates, telephone support, service reporting, travel expenses and labor costs are covered. The data base (NISSQL) will be supported but not frequently maintained. The Olympus and 3rd party products installed with the VS200 microscope system and purchased from Olympus are covered by the contract and statutory warranty in the 1st year. Not included: System units and spare parts that have received unauthorized repair or misuse. Items installed with the system but purchased by the customer from other suppliers are not part of the agreement and have to be handled by the appropriate supplier. For more details see the SSD Select Service Overview ?Research Microscopy CARE VS200? which can be downloaded from the page https://www.olympus-europa.com/ssd/en/service/protected_download/downloads_1.html by using the password ?Select?.</t>
  </si>
  <si>
    <t>ESS00234</t>
  </si>
  <si>
    <t>VS20STF-C3-FCOV Contract 3yr</t>
  </si>
  <si>
    <t>The SSD Select VS200 Full Coverage Contract for VS200 single tray microscope system with brightfield and fluorescence components is including the annual preventive maintenance, unlimited breakdown services, as well as hardware coverage for the 1st to 3rd year of use after installation, as the 1st year is covered by statutory warranty. The preventive maintenance will take place once in every contract year. The mandatory preventive maintenance will be performed in each contract year and includes · Performance check, cleaning and adjustment of the complete system · Performance check and cleaning of the objectives · Check and cleaning of the stage · PC performance check and necessary update installation if needed · Performance check and alignment with a dedicated Olympus slide The unlimited breakdown service is covering the support including fault analysis and repair works at customer site during the contract period. The hardware coverage element is covering the costs for spare parts and replacement units such as camera, stage, Z-drive, electronic boards, filter wheels, filters, immersion oil pump, cables, LED &amp; fluorescence illumination during the contract period. Engineering updates, telephone support, service reporting, travel expenses and labor costs are covered. The data base (NISSQL) will be supported but not frequently maintained. The Olympus and 3rd party products installed with the VS200 microscope system and purchased from Olympus are covered by the contract and statutory warranty in the 1st year. Not included: System units and spare parts that have received unauthorized repair or misuse. Items installed with the system but purchased by the customer from other suppliers are not part of the agreement and have to be handled by the appropriate supplier. For more details see the SSD Select Service Overview ?Research Microscopy CARE VS200? which can be downloaded from the page https://www.olympus-europa.com/ssd/en/service/protected_download/downloads_1.html by using the password ?Select?.</t>
  </si>
  <si>
    <t>ESS00235</t>
  </si>
  <si>
    <t>VS20STF-C4-FCOV Contract 4yr</t>
  </si>
  <si>
    <t>The SSD Select VS200 Full Coverage Contract for VS200 single tray microscope system with brightfield and fluorescence components is including the annual preventive maintenance, unlimited breakdown services, as well as hardware coverage for the 1st to 4th year of use after installation, as the 1st year is covered by statutory warranty. The preventive maintenance will take place once in every contract year. The mandatory preventive maintenance will be performed in each contract year and includes · Performance check, cleaning and adjustment of the complete system · Performance check and cleaning of the objectives · Check and cleaning of the stage · PC performance check and necessary update installation if needed · Performance check and alignment with a dedicated Olympus slide The unlimited breakdown service is covering the support including fault analysis and repair works at customer site during the contract period. The hardware coverage element is covering the costs for spare parts and replacement units such as camera, stage, Z-drive, electronic boards, filter wheels, filters, immersion oil pump, cables, LED &amp; fluorescence illumination during the contract period. Engineering updates, telephone support, service reporting, travel expenses and labor costs are covered. The data base (NISSQL) will be supported but not frequently maintained. The Olympus and 3rd party products installed with the VS200 microscope system and purchased from Olympus are covered by the contract and statutory warranty in the 1st year. Not included: System units and spare parts that have received unauthorized repair or misuse. Items installed with the system but purchased by the customer from other suppliers are not part of the agreement and have to be handled by the appropriate supplier. For more details see the SSD Select Service Overview ?Research Microscopy CARE VS200? which can be downloaded from the page https://www.olympus-europa.com/ssd/en/service/protected_download/downloads_1.html by using the password ?Select?.</t>
  </si>
  <si>
    <t>ESS00236</t>
  </si>
  <si>
    <t>VS20STF-C5-FCOV Contract 5yr</t>
  </si>
  <si>
    <t>The SSD Select VS200 Full Coverage Contract for VS200 single tray microscope system with brightfield and fluorescence components is including the annual preventive maintenance, unlimited breakdown services, as well as hardware coverage for the 1st to 5th year of use after installation, as the 1st year is covered by statutory warranty. The preventive maintenance will take place once in every contract year. The mandatory preventive maintenance will be performed in each contract year and includes · Performance check, cleaning and adjustment of the complete system · Performance check and cleaning of the objectives · Check and cleaning of the stage · PC performance check and necessary update installation if needed · Performance check and alignment with a dedicated Olympus slide The unlimited breakdown service is covering the support including fault analysis and repair works at customer site during the contract period. The hardware coverage element is covering the costs for spare parts and replacement units such as camera, stage, Z-drive, electronic boards, filter wheels, filters, immersion oil pump, cables, LED &amp; fluorescence illumination during the contract period. Engineering updates, telephone support, service reporting, travel expenses and labor costs are covered. The data base (NISSQL) will be supported but not frequently maintained. The Olympus and 3rd party products installed with the VS200 microscope system and purchased from Olympus are covered by the contract and statutory warranty in the 1st year. Not included: System units and spare parts that have received unauthorized repair or misuse. Items installed with the system but purchased by the customer from other suppliers are not part of the agreement and have to be handled by the appropriate supplier. For more details see the SSD Select Service Overview ?Research Microscopy CARE VS200? which can be downloaded from the page https://www.olympus-europa.com/ssd/en/service/protected_download/downloads_1.html by using the password ?Select?.</t>
  </si>
  <si>
    <t>ESS00237</t>
  </si>
  <si>
    <t>VS20MTF-C2-FCOV Contract 2yr</t>
  </si>
  <si>
    <t>The SSD Select VS200 Full Coverage Contract for VS200 multi tray microscope system with brightfield and fluorescence components is including the annual preventive maintenance, unlimited breakdown services, as well as hardware coverage for the 1st &amp; 2nd year of use after installation, as the 1st year is covered by statutory warranty. The preventive maintenance will take place once in every contract year. The mandatory preventive maintenance will be performed in each contract year and includes · Performance check, cleaning and adjustment of the complete system · Performance check and cleaning of the objectives · Check and cleaning of the stage · Check and cleaning of the multi tray loader · PC performance check and necessary update installation if needed · Performance check and alignment with a dedicated Olympus slide The unlimited breakdown service is covering the support including fault analysis and repair works at customer site during the contract period. The hardware coverage element is covering the costs for spare parts and replacement units such as camera, stage, Z-drive, electronic boards, loader arm, tray hotel, filter wheels, filters, immersion oil pump, cables, LED &amp; fluorescence illumination during the contract period. Engineering updates, telephone support, service reporting, travel expenses and labor costs are covered. The data base (NISSQL) will be supported but not frequently maintained. The Olympus and 3rd party products installed with the VS200 microscope system and purchased from Olympus are covered by the contract and statutory warranty in the 1st year. Not included: System units and spare parts that have received unauthorized repair or misuse. Items installed with the system but purchased by the customer from other suppliers are not part of the agreement and have to be handled by the appropriate supplier. For more details see the SSD Select Service Overview ?Research Microscopy CARE VS200? which can be downloaded from the page https://www.olympus-europa.com/ssd/en/service/protected_download/downloads_1.html by using the password ?Select?.</t>
  </si>
  <si>
    <t>ESS00238</t>
  </si>
  <si>
    <t>VS20MTF-C3-FCOV Contract 3yr</t>
  </si>
  <si>
    <t>The SSD Select VS200 Full Coverage Contract for VS200 multi tray microscope system with brightfield and fluorescence components is including the annual preventive maintenance, unlimited breakdown services, as well as hardware coverage for the 1st to 3rd year of use after installation, as the 1st year is covered by statutory warranty. The preventive maintenance will take place once in every contract year. The mandatory preventive maintenance will be performed in each contract year and includes · Performance check, cleaning and adjustment of the complete system · Performance check and cleaning of the objectives · Check and cleaning of the stage · Check and cleaning of the multi tray loader · PC performance check and necessary update installation if needed · Performance check and alignment with a dedicated Olympus slide The unlimited breakdown service is covering the support including fault analysis and repair works at customer site during the contract period. The hardware coverage element is covering the costs for spare parts and replacement units such as camera, stage, Z-drive, electronic boards, loader arm, tray hotel, filter wheels, filters, immersion oil pump, cables, LED &amp; fluorescence illumination during the contract period. Engineering updates, telephone support, service reporting, travel expenses and labor costs are covered. The data base (NISSQL) will be supported but not frequently maintained. The Olympus and 3rd party products installed with the VS200 microscope system and purchased from Olympus are covered by the contract and statutory warranty in the 1st year. Not included: System units and spare parts that have received unauthorized repair or misuse. Items installed with the system but purchased by the customer from other suppliers are not part of the agreement and have to be handled by the appropriate supplier. For more details see the SSD Select Service Overview ?Research Microscopy CARE VS200? which can be downloaded from the page https://www.olympus-europa.com/ssd/en/service/protected_download/downloads_1.html by using the password ?Select?.</t>
  </si>
  <si>
    <t>ESS00239</t>
  </si>
  <si>
    <t>VS20MTF-C4-FCOV Contract 4yr</t>
  </si>
  <si>
    <t>The SSD Select VS200 Full Coverage Contract for VS200 multi tray microscope system with brightfield and fluorescence components is including the annual preventive maintenance, unlimited breakdown services, as well as hardware coverage for the 1st to 4th year of use after installation, as the 1st year is covered by statutory warranty. The preventive maintenance will take place once in every contract year. The mandatory preventive maintenance will be performed in each contract year and includes · Performance check, cleaning and adjustment of the complete system · Performance check and cleaning of the objectives · Check and cleaning of the stage · Check and cleaning of the multi tray loader · PC performance check and necessary update installation if needed · Performance check and alignment with a dedicated Olympus slide The unlimited breakdown service is covering the support including fault analysis and repair works at customer site during the contract period. The hardware coverage element is covering the costs for spare parts and replacement units such as camera, stage, Z-drive, electronic boards, loader arm, tray hotel, filter wheels, filters, immersion oil pump, cables, LED &amp; fluorescence illumination during the contract period. Engineering updates, telephone support, service reporting, travel expenses and labor costs are covered. The data base (NISSQL) will be supported but not frequently maintained. The Olympus and 3rd party products installed with the VS200 microscope system and purchased from Olympus are covered by the contract and statutory warranty in the 1st year. Not included: System units and spare parts that have received unauthorized repair or misuse. Items installed with the system but purchased by the customer from other suppliers are not part of the agreement and have to be handled by the appropriate supplier. For more details see the SSD Select Service Overview ?Research Microscopy CARE VS200? which can be downloaded from the page https://www.olympus-europa.com/ssd/en/service/protected_download/downloads_1.html by using the password ?Select?.</t>
  </si>
  <si>
    <t>ESS00240</t>
  </si>
  <si>
    <t>VS20MTF-C5-FCOV Contract 5yr</t>
  </si>
  <si>
    <t>The SSD Select VS200 Full Coverage Contract for VS200 multi tray microscope system with brightfield and fluorescence components is including the annual preventive maintenance, unlimited breakdown services, as well as hardware coverage for the 1st to 5th year of use after installation, as the 1st year is covered by statutory warranty. The preventive maintenance will take place once in every contract year. The mandatory preventive maintenance will be performed in each contract year and includes · Performance check, cleaning and adjustment of the complete system · Performance check and cleaning of the objectives · Check and cleaning of the stage · Check and cleaning of the multi tray loader · PC performance check and necessary update installation if needed · Performance check and alignment with a dedicated Olympus slide The unlimited breakdown service is covering the support including fault analysis and repair works at customer site during the contract period. The hardware coverage element is covering the costs for spare parts and replacement units such as camera, stage, Z-drive, electronic boards, loader arm, tray hotel, filter wheels, filters, immersion oil pump, cables, LED &amp; fluorescence illumination during the contract period. Engineering updates, telephone support, service reporting, travel expenses and labor costs are covered. The data base (NISSQL) will be supported but not frequently maintained. The Olympus and 3rd party products installed with the VS200 microscope system and purchased from Olympus are covered by the contract and statutory warranty in the 1st year. Not included: System units and spare parts that have received unauthorized repair or misuse. Items installed with the system but purchased by the customer from other suppliers are not part of the agreement and have to be handled by the appropriate supplier. For more details see the SSD Select Service Overview ?Research Microscopy CARE VS200? which can be downloaded from the page https://www.olympus-europa.com/ssd/en/service/protected_download/downloads_1.html by using the password ?Select?.</t>
  </si>
  <si>
    <t>ESS00267</t>
  </si>
  <si>
    <t>DSX10EN-C2-FCOV Contract 2yr</t>
  </si>
  <si>
    <t>The SSD Select DSX1000 Full Coverage Contract for DSX1000 Entry microscope system is including the annual preventive maintenance, unlimited breakdown services, as well as hardware coverage for the 2nd year of use after installation, as the 1st year is covered by statutory warranty. The mandatory preventive maintenance will be performed at the beginning of each year of use and includes · Performance check, cleaning, adjustment and lubrication (if necessary) of the frame · Performance check and cleaning of the objectives · Performance check and cleaning of the stage · PC performance check and necessary update installation if needed · Performance check, calibration with an Olympus calibration slide (ILAC certified) and creation of a calibration certificate The unlimited breakdown service is covering the support including fault analysis and repair works at customer site during the contract period. The hardware coverage element is covering the costs for spare parts and replacement units such as camera, boards, cables and LED illumination during the contract period. Engineering updates, telephone support, service reporting, travel expenses and labor costs are covered. The Olympus and 3rd party products installed with the DSX1000 Entry microscope system and purchased from Olympus are covered by the contract and statutory warranty in the 1st year. Not included: System units and spare parts that have received unauthorized repair or misuse. Items installed with the system but purchased by the customer from other suppliers are not part of the agreement and have to be handled by the appropriate supplier. For more details see the SSD Select Service Overview ?Research Microscopy CARE DSX1000? which can be downloaded from the page https://www.olympus-europa.com/ssd/en/service/protected_download/downloads_1.html by using the password ?Select?.</t>
  </si>
  <si>
    <t>ESS00268</t>
  </si>
  <si>
    <t>DSX10EN-C3-FCOV Contract 3yr</t>
  </si>
  <si>
    <t>The SSD Select DSX1000 Full Coverage Contract for DSX1000 Entry microscope system is including the annual preventive maintenance, unlimited breakdown services, as well as hardware coverage for the 2nd &amp; 3rd year of use after installation, as the 1st year is covered by statutory warranty. The mandatory preventive maintenance will be performed at the beginning of each year of use and includes · Performance check, cleaning, adjustment and lubrication (if necessary) of the frame · Performance check and cleaning of the objectives · Performance check and cleaning of the stage · PC performance check and necessary update installation if needed · Performance check, calibration with an Olympus calibration slide (ILAC certified) and creation of a calibration certificate The unlimited breakdown service is covering the support including fault analysis and repair works at customer site during the contract period. The hardware coverage element is covering the costs for spare parts and replacement units such as camera, boards, cables and LED illumination during the contract period. Engineering updates, telephone support, service reporting, travel expenses and labor costs are covered. The Olympus and 3rd party products installed with the DSX1000 Entry microscope system and purchased from Olympus are covered by the contract and statutory warranty in the 1st year. Not included: System units and spare parts that have received unauthorized repair or misuse. Items installed with the system but purchased by the customer from other suppliers are not part of the agreement and have to be handled by the appropriate supplier. For more details see the SSD Select Service Overview ?Research Microscopy CARE DSX1000? which can be downloaded from the page https://www.olympus-europa.com/ssd/en/service/protected_download/downloads_1.html by using the password ?Select?.</t>
  </si>
  <si>
    <t>ESS00269</t>
  </si>
  <si>
    <t>DSX10EN-C4-FCOV Contract 4yr</t>
  </si>
  <si>
    <t>The SSD Select DSX1000 Full Coverage Contract for DSX1000 Entry microscope system is including the annual preventive maintenance, unlimited breakdown services, as well as hardware coverage for the 2nd to 4th year of use after installation, as the 1st year is covered by statutory warranty. The mandatory preventive maintenance will be performed at the beginning of each year of use and includes · Performance check, cleaning, adjustment and lubrication (if necessary) of the frame · Performance check and cleaning of the objectives · Performance check and cleaning of the stage · PC performance check and necessary update installation if needed · Performance check, calibration with an Olympus calibration slide (ILAC certified) and creation of a calibration certificate The unlimited breakdown service is covering the support including fault analysis and repair works at customer site during the contract period. The hardware coverage element is covering the costs for spare parts and replacement units such as camera, boards, cables and LED illumination during the contract period. Engineering updates, telephone support, service reporting, travel expenses and labor costs are covered. The Olympus and 3rd party products installed with the DSX1000 Entry microscope system and purchased from Olympus are covered by the contract and statutory warranty in the 1st year. Not included: System units and spare parts that have received unauthorized repair or misuse. Items installed with the system but purchased by the customer from other suppliers are not part of the agreement and have to be handled by the appropriate supplier. For more details see the SSD Select Service Overview ?Research Microscopy CARE DSX1000? which can be downloaded from the page https://www.olympus-europa.com/ssd/en/service/protected_download/downloads_1.html by using the password ?Select?.</t>
  </si>
  <si>
    <t>ESS00270</t>
  </si>
  <si>
    <t>DSX10EN-C5-FCOV Contract 5yr</t>
  </si>
  <si>
    <t>The SSD Select DSX1000 Full Coverage Contract for DSX1000 Entry microscope system is including the annual preventive maintenance, unlimited breakdown services, as well as hardware coverage for the 2nd to 5th year of use after installation, as the 1st year is covered by statutory warranty. The mandatory preventive maintenance will be performed at the beginning of each year of use and includes · Performance check, cleaning, adjustment and lubrication (if necessary) of the frame · Performance check and cleaning of the objectives · Performance check and cleaning of the stage · PC performance check and necessary update installation if needed · Performance check, calibration with an Olympus calibration slide (ILAC certified) and creation of a calibration certificate The unlimited breakdown service is covering the support including fault analysis and repair works at customer site during the contract period. The hardware coverage element is covering the costs for spare parts and replacement units such as camera, boards, cables and LED illumination during the contract period. Engineering updates, telephone support, service reporting, travel expenses and labor costs are covered. The Olympus and 3rd party products installed with the DSX1000 Entry microscope system and purchased from Olympus are covered by the contract and statutory warranty in the 1st year. Not included: System units and spare parts that have received unauthorized repair or misuse. Items installed with the system but purchased by the customer from other suppliers are not part of the agreement and have to be handled by the appropriate supplier. For more details see the SSD Select Service Overview ?Research Microscopy CARE DSX1000? which can be downloaded from the page https://www.olympus-europa.com/ssd/en/service/protected_download/downloads_1.html by using the password ?Select?.</t>
  </si>
  <si>
    <t>ESS00271</t>
  </si>
  <si>
    <t>DSX10TR-C2-FCOV Contract 2yr</t>
  </si>
  <si>
    <t>The SSD Select DSX1000 Full Coverage Contract for DSX1000 Tilt and High-Resolution microscope system is including the annual preventive maintenance, unlimited breakdown services, as well as hardware coverage for the 2nd year of use after installation, as the 1st year is covered by statutory warranty. The mandatory preventive maintenance will be performed at the beginning of each year of use and includes · Performance check, cleaning, adjustment and lubrication (if necessary) of the frame · Performance check and cleaning of the objectives · Performance check and cleaning of the stage · PC performance check and necessary update installation if needed · Performance check, calibration with an Olympus calibration slide (ILAC certified) and generation of a calibration certificate The unlimited breakdown service is covering the support including fault analysis and repair works at customer site during the contract period. The hardware coverage element is covering the costs for spare parts and replacement units such as camera, boards, cables and LED illumination during the contract period. Engineering updates, telephone support, service reporting, travel expenses and labor costs are covered. The Olympus and 3rd party products installed with the DSX1000 Tilt or High-Resolution microscope system and purchased from Olympus are covered by the contract and statutory warranty in the 1st year. Not included: System units and spare parts that have received unauthorized repair or misuse. Items installed with the system but purchased by the customer from other suppliers are not part of the agreement and have to be handled by the appropriate supplier. For more details see the SSD Select Service Overview ?Research Microscopy CARE DSX1000? which can be downloaded from the page https://www.olympus-europa.com/ssd/en/service/protected_download/downloads_1.html by using the password ?Select?.</t>
  </si>
  <si>
    <t>ESS00272</t>
  </si>
  <si>
    <t>DSX10TR-C3-FCOV Contract 3yr</t>
  </si>
  <si>
    <t>The SSD Select DSX1000 Full Coverage Contract for DSX1000 Tilt and High-Resolution microscope system is including the annual preventive maintenance, unlimited breakdown services, as well as hardware coverage for the 2nd &amp; 3rd year of use after installation, as the 1st year is covered by statutory warranty. The mandatory preventive maintenance will be performed at the beginning of each year of use and includes · Performance check, cleaning, adjustment and lubrication (if necessary) of the frame · Performance check and cleaning of the objectives · Performance check and cleaning of the stage · PC performance check and necessary update installation if needed · Performance check, calibration with an Olympus calibration slide (ILAC certified) and generation of a calibration certificate The unlimited breakdown service is covering the support including fault analysis and repair works at customer site during the contract period. The hardware coverage element is covering the costs for spare parts and replacement units such as camera, boards, cables and LED illumination during the contract period. Engineering updates, telephone support, service reporting, travel expenses and labor costs are covered. The Olympus and 3rd party products installed with the DSX1000 Tilt or High-Resolution microscope system and purchased from Olympus are covered by the contract and statutory warranty in the 1st year. Not included: System units and spare parts that have received unauthorized repair or misuse. Items installed with the system but purchased by the customer from other suppliers are not part of the agreement and have to be handled by the appropriate supplier. For more details see the SSD Select Service Overview ?Research Microscopy CARE DSX1000? which can be downloaded from the page https://www.olympus-europa.com/ssd/en/service/protected_download/downloads_1.html by using the password ?Select?.</t>
  </si>
  <si>
    <t>ESS00273</t>
  </si>
  <si>
    <t>DSX10TR-C4-FCOV Contract 4yr</t>
  </si>
  <si>
    <t>The SSD Select DSX1000 Full Coverage Contract for DSX1000 Tilt and High-Resolution microscope system is including the annual preventive maintenance, unlimited breakdown services, as well as hardware coverage for the 2nd to 4th year of use after installation, as the 1st year is covered by statutory warranty. The mandatory preventive maintenance will be performed at the beginning of each year of use and includes · Performance check, cleaning, adjustment and lubrication (if necessary) of the frame · Performance check and cleaning of the objectives · Performance check and cleaning of the stage · PC performance check and necessary update installation if needed · Performance check, calibration with an Olympus calibration slide (ILAC certified) and generation of a calibration certificate The unlimited breakdown service is covering the support including fault analysis and repair works at customer site during the contract period. The hardware coverage element is covering the costs for spare parts and replacement units such as camera, boards, cables and LED illumination during the contract period. Engineering updates, telephone support, service reporting, travel expenses and labor costs are covered. The Olympus and 3rd party products installed with the DSX1000 Tilt or High-Resolution microscope system and purchased from Olympus are covered by the contract and statutory warranty in the 1st year. Not included: System units and spare parts that have received unauthorized repair or misuse. Items installed with the system but purchased by the customer from other suppliers are not part of the agreement and have to be handled by the appropriate supplier. For more details see the SSD Select Service Overview ?Research Microscopy CARE DSX1000? which can be downloaded from the page https://www.olympus-europa.com/ssd/en/service/protected_download/downloads_1.html by using the password ?Select?.</t>
  </si>
  <si>
    <t>ESS00274</t>
  </si>
  <si>
    <t>DSX10TR-C5-FCOV Contract 5yr</t>
  </si>
  <si>
    <t>The SSD Select DSX1000 Full Coverage Contract for DSX1000 Tilt and High-Resolution microscope system is including the annual preventive maintenance, unlimited breakdown services, as well as hardware coverage for the 2nd to 5th year of use after installation, as the 1st year is covered by statutory warranty. The mandatory preventive maintenance will be performed at the beginning of each year of use and includes · Performance check, cleaning, adjustment and lubrication (if necessary) of the frame · Performance check and cleaning of the objectives · Performance check and cleaning of the stage · PC performance check and necessary update installation if needed · Performance check, calibration with an Olympus calibration slide (ILAC certified) and generation of a calibration certificate The unlimited breakdown service is covering the support including fault analysis and repair works at customer site during the contract period. The hardware coverage element is covering the costs for spare parts and replacement units such as camera, boards, cables and LED illumination during the contract period. Engineering updates, telephone support, service reporting, travel expenses and labor costs are covered. The Olympus and 3rd party products installed with the DSX1000 Tilt or High-Resolution microscope system and purchased from Olympus are covered by the contract and statutory warranty in the 1st year. Not included: System units and spare parts that have received unauthorized repair or misuse. Items installed with the system but purchased by the customer from other suppliers are not part of the agreement and have to be handled by the appropriate supplier. For more details see the SSD Select Service Overview ?Research Microscopy CARE DSX1000? which can be downloaded from the page https://www.olympus-europa.com/ssd/en/service/protected_download/downloads_1.html by using the password ?Select?.</t>
  </si>
  <si>
    <t>ESS00275</t>
  </si>
  <si>
    <t>DSX10HE-C2-FCOV Contract 2yr</t>
  </si>
  <si>
    <t>The SSD Select DSX1000 Full Coverage Contract for DSX1000 High-End microscope systems is including the annual preventive maintenance, unlimited breakdown services, as well as hardware coverage for the 2nd year of use after installation, as the 1st year is covered by statutory warranty. The mandatory preventive maintenance will be performed at the beginning of each year of use and includes · Performance check, cleaning, adjustment and lubrication (if necessary) of the frame · Performance check and cleaning of the objectives · Performance check and cleaning of the stage · PC performance check and necessary update installation if needed · Performance check, calibration with an Olympus calibration slide (ILAC certified) and generation of a calibration certificate The unlimited breakdown service is covering the support including fault analysis and repair works at customer site during the contract period. The hardware coverage element is covering the costs for spare parts and replacement units such as camera, boards, cables and LED illumination during the contract period. Engineering updates, telephone support, service reporting, travel expenses and labor costs are covered. The Olympus and 3rd party products installed with the DSX1000 High-End microscope system and purchased from Olympus are covered by the contract and statutory warranty in the 1st year. Not included: System units and spare parts that have received unauthorized repair or misuse. Items installed with the system but purchased by the customer from other suppliers are not part of the agreement and have to be handled by the appropriate supplier. For more details see the SSD Select Service Overview ?Research Microscopy CARE DSX1000? which can be downloaded from the page https://www.olympus-europa.com/ssd/en/service/protected_download/downloads_1.html by using the password ?Select?.</t>
  </si>
  <si>
    <t>ESS00276</t>
  </si>
  <si>
    <t>DSX10HE-C3-FCOV Contract 3yr</t>
  </si>
  <si>
    <t>The SSD Select DSX1000 Full Coverage Contract for DSX1000 High-End microscope systems is including the annual preventive maintenance, unlimited breakdown services, as well as hardware coverage for the 2nd &amp; 3rd year of use after installation, as the 1st year is covered by statutory warranty. The mandatory preventive maintenance will be performed at the beginning of each year of use and includes · Performance check, cleaning, adjustment and lubrication (if necessary) of the frame · Performance check and cleaning of the objectives · Performance check and cleaning of the stage · PC performance check and necessary update installation if needed · Performance check, calibration with an Olympus calibration slide (ILAC certified) and generation of a calibration certificate The unlimited breakdown service is covering the support including fault analysis and repair works at customer site during the contract period. The hardware coverage element is covering the costs for spare parts and replacement units such as camera, boards, cables and LED illumination during the contract period. Engineering updates, telephone support, service reporting, travel expenses and labor costs are covered. The Olympus and 3rd party products installed with the DSX1000 High-End microscope system and purchased from Olympus are covered by the contract and statutory warranty in the 1st year. Not included: System units and spare parts that have received unauthorized repair or misuse. Items installed with the system but purchased by the customer from other suppliers are not part of the agreement and have to be handled by the appropriate supplier. For more details see the SSD Select Service Overview ?Research Microscopy CARE DSX1000? which can be downloaded from the page https://www.olympus-europa.com/ssd/en/service/protected_download/downloads_1.html by using the password ?Select?.</t>
  </si>
  <si>
    <t>ESS00277</t>
  </si>
  <si>
    <t>DSX10HE-C4-FCOV Contract 4yr</t>
  </si>
  <si>
    <t>The SSD Select DSX1000 Full Coverage Contract for DSX1000 High-End microscope systems is including the annual preventive maintenance, unlimited breakdown services, as well as hardware coverage for the 2nd to 4th year of use after installation, as the 1st year is covered by statutory warranty. The mandatory preventive maintenance will be performed at the beginning of each year of use and includes · Performance check, cleaning, adjustment and lubrication (if necessary) of the frame · Performance check and cleaning of the objectives · Performance check and cleaning of the stage · PC performance check and necessary update installation if needed · Performance check, calibration with an Olympus calibration slide (ILAC certified) and generation of a calibration certificate The unlimited breakdown service is covering the support including fault analysis and repair works at customer site during the contract period. The hardware coverage element is covering the costs for spare parts and replacement units such as camera, boards, cables and LED illumination during the contract period. Engineering updates, telephone support, service reporting, travel expenses and labor costs are covered. The Olympus and 3rd party products installed with the DSX1000 High-End microscope system and purchased from Olympus are covered by the contract and statutory warranty in the 1st year. Not included: System units and spare parts that have received unauthorized repair or misuse. Items installed with the system but purchased by the customer from other suppliers are not part of the agreement and have to be handled by the appropriate supplier. For more details see the SSD Select Service Overview ?Research Microscopy CARE DSX1000? which can be downloaded from the page https://www.olympus-europa.com/ssd/en/service/protected_download/downloads_1.html by using the password ?Select?.</t>
  </si>
  <si>
    <t>ESS00278</t>
  </si>
  <si>
    <t>DSX10HE-C5-FCOV Contract 5yr</t>
  </si>
  <si>
    <t>The SSD Select DSX1000 Full Coverage Contract for DSX1000 High-End microscope systems is including the annual preventive maintenance, unlimited breakdown services, as well as hardware coverage for the 2nd to 5th year of use after installation, as the 1st year is covered by statutory warranty. The mandatory preventive maintenance will be performed at the beginning of each year of use and includes · Performance check, cleaning, adjustment and lubrication (if necessary) of the frame · Performance check and cleaning of the objectives · Performance check and cleaning of the stage · PC performance check and necessary update installation if needed · Performance check, calibration with an Olympus calibration slide (ILAC certified) and generation of a calibration certificate The unlimited breakdown service is covering the support including fault analysis and repair works at customer site during the contract period. The hardware coverage element is covering the costs for spare parts and replacement units such as camera, boards, cables and LED illumination during the contract period. Engineering updates, telephone support, service reporting, travel expenses and labor costs are covered. The Olympus and 3rd party products installed with the DSX1000 High-End microscope system and purchased from Olympus are covered by the contract and statutory warranty in the 1st year. Not included: System units and spare parts that have received unauthorized repair or misuse. Items installed with the system but purchased by the customer from other suppliers are not part of the agreement and have to be handled by the appropriate supplier. For more details see the SSD Select Service Overview ?Research Microscopy CARE DSX1000? which can be downloaded from the page https://www.olympus-europa.com/ssd/en/service/protected_download/downloads_1.html by using the password ?Select?.</t>
  </si>
  <si>
    <t>ESS00302</t>
  </si>
  <si>
    <t>OLS5100-C2-FCOV Contract 2yr</t>
  </si>
  <si>
    <t>The SSD Select OLS5100 Full Coverage Contract for all OLS5100 microscope systems is including preventive maintenance, unlimited breakdown services, as well as hardware and laser coverage for the 1st &amp; 2nd year of use after installation, as the 1st year is covered by statutory warranty. The preventive maintenance will take place once in every contract year. The mandatory preventive maintenance will be performed in each contract year and includes · Performance check, adjustment of scan unit, calibration and generation of a calibration certificate · Performance check and adjustment of the stage · Cleaning of optical components and adjustment of image related settings · PC performance improvement and initialization The unlimited breakdown service is covering the support including fault analysis and repair works at customer site during the contract period. The Hardware and Laser coverage elements are covering the costs for spare parts and replacement units such as consumable parts, shutters, boards, cables, LED illumination and the exchange of a defect laser diode during the contract period. A defect laser diode is defined as a status where the Olympus service technician cannot adjust the laser power or limit of the laser diode according to Olympus Tokyo specification. Engineering updates (if available), telephone support, service reporting, travel expenses and labor costs are covered. Costs for any replacement units and spare parts are excluded. The Olympus and 3rd party products installed with the OLS51000 microscope system and purchased from Olympus are covered by the contract and statutory warranty in the 1st year.   System units and spare parts that have received unauthorized repair or misuse are excluded. Items installed with the system but purchased by the customer from other suppliers are not part of the agreement and have to be handled by the appropriate supplier. For more details see the SSD Select Overview Research Microscopy CARE OLS5100 which can be downloaded at https://www.olympus-europa.com/ssd/en/service/protected_download/downloads_1.html by using the password ?Select?.</t>
  </si>
  <si>
    <t>ESS00303</t>
  </si>
  <si>
    <t>OLS5100-C3-FCOV Contract 3yr</t>
  </si>
  <si>
    <t>The SSD Select OLS5100 Full Coverage Contract for all OLS5100 microscope systems is including preventive maintenance, unlimited breakdown services, as well as hardware and laser coverage for the 1st to 3rd year of use after installation, as the 1st year is covered by statutory warranty. The preventive maintenance will take place once in every contract year. The mandatory preventive maintenance will be performed in each contract year and includes · Performance check, adjustment of scan unit, calibration and generation of a calibration certificate · Performance check and adjustment of the stage · Cleaning of optical components and adjustment of image related settings · PC performance improvement and initialization The unlimited breakdown service is covering the support including fault analysis and repair works at customer site during the contract period. The Hardware and Laser coverage elements are covering the costs for spare parts and replacement units such as consumable parts, shutters, boards, cables, LED illumination and the exchange of a defect laser diode during the contract period. A defect laser diode is defined as a status where the Olympus service technician cannot adjust the laser power or limit of the laser diode according to Olympus Tokyo specification. Engineering updates (if available), telephone support, service reporting, travel expenses and labor costs are covered. Costs for any replacement units and spare parts are excluded. The Olympus and 3rd party products installed with the OLS5100 microscope system and purchased from Olympus are covered by the contract and statutory warranty in the 1st year.   System units and spare parts that have received unauthorized repair or misuse are excluded. Items installed with the system but purchased by the customer from other suppliers are not part of the agreement and have to be handled by the appropriate supplier. For more details see the SSD Select Overview Research Microscopy CARE OLS5100 which can be downloaded at https://www.olympus-europa.com/ssd/en/service/protected_download/downloads_1.html by using the password ?Select?.</t>
  </si>
  <si>
    <t>ESS00304</t>
  </si>
  <si>
    <t>OLS5100-C4-FCOV Contract 4yr</t>
  </si>
  <si>
    <t>The SSD Select OLS5100 Full Coverage Contract for all OLS5100 microscope systems is including preventive maintenance, unlimited breakdown services, as well as hardware and laser coverage for the 1st to 4th year of use after installation, as the 1st year is covered by statutory warranty. The preventive maintenance will take place once in every contract year. The mandatory preventive maintenance will be performed in each contract year and includes · Performance check, adjustment of scan unit, calibration and generation of a calibration certificate · Performance check and adjustment of the stage · Cleaning of optical components and adjustment of image related settings · PC performance improvement and initialization The unlimited breakdown service is covering the support including fault analysis and repair works at customer site during the contract period. The Hardware and Laser coverage elements are covering the costs for spare parts and replacement units such as consumable parts, shutters, boards, cables, LED illumination and the exchange of a defect laser diode during the contract period. A defect laser diode is defined as a status where the Olympus service technician cannot adjust the laser power or limit of the laser diode according to Olympus Tokyo specification. Engineering updates (if available), telephone support, service reporting, travel expenses and labor costs are covered. Costs for any replacement units and spare parts are excluded. The Olympus and 3rd party products installed with the OLS5100 microscope system and purchased from Olympus are covered by the contract and statutory warranty in the 1st year.   System units and spare parts that have received unauthorized repair or misuse are excluded. Items installed with the system but purchased by the customer from other suppliers are not part of the agreement and have to be handled by the appropriate supplier. For more details see the SSD Select Overview Research Microscopy CARE OLS5100 which can be downloaded at https://www.olympus-europa.com/ssd/en/service/protected_download/downloads_1.html by using the password ?Select?.</t>
  </si>
  <si>
    <t>ESS00305</t>
  </si>
  <si>
    <t>OLS5100-C5-FCOV Contract 5yr</t>
  </si>
  <si>
    <t>The SSD Select OLS5100 Full Coverage Contract for all OLS5100 microscope systems is including preventive maintenance, unlimited breakdown services, as well as hardware and laser coverage for the 1st to 5th year of use after installation, as the 1st year is covered by statutory warranty. The preventive maintenance will take place once in every contract year. The mandatory preventive maintenance will be performed in each contract year and includes · Performance check, adjustment of scan unit, calibration and generation of a calibration certificate · Performance check and adjustment of the stage · Cleaning of optical components and adjustment of image related settings · PC performance improvement and initialization The unlimited breakdown service is covering the support including fault analysis and repair works at customer site during the contract period. The Hardware and Laser coverage elements are covering the costs for spare parts and replacement units such as consumable parts, shutters, boards, cables, LED illumination and the exchange of a defect laser diode during the contract period. A defect laser diode is defined as a status where the Olympus service technician cannot adjust the laser power or limit of the laser diode according to Olympus Tokyo specification. Engineering updates (if available), telephone support, service reporting, travel expenses and labor costs are covered. Costs for any replacement units and spare parts are excluded. The Olympus and 3rd party products installed with the OLS5100 microscope system and purchased from Olympus are covered by the contract and statutory warranty in the 1st year.   System units and spare parts that have received unauthorized repair or misuse are excluded. Items installed with the system but purchased by the customer from other suppliers are not part of the agreement and have to be handled by the appropriate supplier. For more details see the SSD Select Overview Research Microscopy CARE OLS5100 which can be downloaded at https://www.olympus-europa.com/ssd/en/service/protected_download/downloads_1.html by using the password ?Select?.</t>
  </si>
  <si>
    <t>ESS00705</t>
  </si>
  <si>
    <t>APX10SU-C2-FCOV Contract 2yr</t>
  </si>
  <si>
    <t>The Evident Select APX100 Full Coverage Contract for APX100 standard microscope systems is including the annual preventive maintenance and unlimited breakdown services in the 1st &amp; 2nd year of use after installation, as the 1st year is covered by statutory warranty. The preventive maintenance will take place once in every contract year.  The mandatory preventive maintenance will be performed in each contract year and includes · Performance check, cleaning, and adjustment (if necessary) of the cameras · Performance check and cleaning of macro &amp; micro unit · Performance check and cleaning of the objectives, motorised correction collar, condenser and fluorescence filter cubes · Performance check, and cleaning of the stage · PC performance check, system recovery and necessary update installation  The unlimited breakdown services is covering the support including fault analysis and repair works at customer site during the contract period.  The hardware coverage element is covering the costs for spare parts and replacement units such as camera, stage, Z-drive, electronic boards, sensors, cables and internal LED illumination during the contract period.   Engineering updates (if available), telephone support, service reporting, travel expenses and labor costs are covered. Costs for any replacement units and spare parts are included.  The Evident and 3rd party products installed with the APX100 microscope system and purchased from Evident are covered by the contract and statutory warranty in the 1st year.    System units and spare parts that have received unauthorized repair or misuse are excluded.  Items installed with the system but purchased by the customer from other suppliers are not part of the agreement and have to be handled by the appropriate supplier.  For more details see the Evident Select Overview ?APX100 CARE? which can be downloaded from the page https://www.olympus-ims.com/de/servicesolutions/hidden-downloads/ by using the password ?Select?.</t>
  </si>
  <si>
    <t>ESS00706</t>
  </si>
  <si>
    <t>APX10SU-C3-FCOV Contract 3yr</t>
  </si>
  <si>
    <t>The Evident Select APX100 Full Coverage Contract for APX100 standard microscope systems is including the annual preventive maintenance and unlimited breakdown services in the 1st to 3rd year of use after installation, as the 1st year is covered by statutory warranty. The preventive maintenance will take place once in every contract year.  The mandatory preventive maintenance will be performed in each contract year and includes · Performance check, cleaning, and adjustment (if necessary) of the cameras · Performance check and cleaning of macro &amp; micro unit · Performance check and cleaning of the objectives, motorised correction collar, condenser and fluorescence filter cubes · Performance check, and cleaning of the stage · PC performance check, system recovery and necessary update installation  The unlimited breakdown services is covering the support including fault analysis and repair works at customer site during the contract period.  The hardware coverage element is covering the costs for spare parts and replacement units such as camera, stage, Z-drive, electronic boards, sensors, cables and internal LED illumination during the contract period.   Engineering updates (if available), telephone support, service reporting, travel expenses and labor costs are covered. Costs for any replacement units and spare parts are included.  The Evident and 3rd party products installed with the APX100 microscope system and purchased from Evident are covered by the contract and statutory warranty in the 1st year.    System units and spare parts that have received unauthorized repair or misuse are excluded.  Items installed with the system but purchased by the customer from other suppliers are not part of the agreement and have to be handled by the appropriate supplier.  For more details see the Evident Select Overview ?APX100 CARE? which can be downloaded from the page https://www.olympus-ims.com/de/servicesolutions/hidden-downloads/ by using the password ?Select?.</t>
  </si>
  <si>
    <t>ESS00707</t>
  </si>
  <si>
    <t>APX10SU-C4-FCOV Contract 4yr</t>
  </si>
  <si>
    <t>The Evident Select APX100 Full Coverage Contract for APX100 standard microscope systems is including the annual preventive maintenance and unlimited breakdown services in the 1st to 4th year of use after installation, as the 1st year is covered by statutory warranty. The preventive maintenance will take place once in every contract year.  The mandatory preventive maintenance will be performed in each contract year and includes · Performance check, cleaning, and adjustment (if necessary) of the cameras · Performance check and cleaning of macro &amp; micro unit · Performance check and cleaning of the objectives, motorised correction collar, condenser and fluorescence filter cubes · Performance check, and cleaning of the stage · PC performance check, system recovery and necessary update installation  The unlimited breakdown services is covering the support including fault analysis and repair works at customer site during the contract period.  The hardware coverage element is covering the costs for spare parts and replacement units such as camera, stage, Z-drive, electronic boards, sensors, cables and internal LED illumination during the contract period.   Engineering updates (if available), telephone support, service reporting, travel expenses and labor costs are covered. Costs for any replacement units and spare parts are included.  The Evident and 3rd party products installed with the APX100 microscope system and purchased from Evident are covered by the contract and statutory warranty in the 1st year.    System units and spare parts that have received unauthorized repair or misuse are excluded.  Items installed with the system but purchased by the customer from other suppliers are not part of the agreement and have to be handled by the appropriate supplier.  For more details see the Evident Select Overview ?APX100 CARE? which can be downloaded from the page https://www.olympus-ims.com/de/servicesolutions/hidden-downloads/ by using the password ?Select?.</t>
  </si>
  <si>
    <t>ESS00708</t>
  </si>
  <si>
    <t>APX10SU-C5-FCOV Contract 5yr</t>
  </si>
  <si>
    <t>The Evident Select APX100 Full Coverage Contract for APX100 standard microscope systems is including the annual preventive maintenance and unlimited breakdown services in the 1st to 5th year of use after installation, as the 1st year is covered by statutory warranty. The preventive maintenance will take place once in every contract year.  The mandatory preventive maintenance will be performed in each contract year and includes · Performance check, cleaning, and adjustment (if necessary) of the cameras · Performance check and cleaning of macro &amp; micro unit · Performance check and cleaning of the objectives, motorised correction collar, condenser and fluorescence filter cubes · Performance check, and cleaning of the stage · PC performance check, system recovery and necessary update installation  The unlimited breakdown services is covering the support including fault analysis and repair works at customer site during the contract period.  The hardware coverage element is covering the costs for spare parts and replacement units such as camera, stage, Z-drive, electronic boards, sensors, cables and internal LED illumination during the contract period.   Engineering updates (if available), telephone support, service reporting, travel expenses and labor costs are covered. Costs for any replacement units and spare parts are included.  The Evident and 3rd party products installed with the APX100 microscope system and purchased from Evident are covered by the contract and statutory warranty in the 1st year.    System units and spare parts that have received unauthorized repair or misuse are excluded.  Items installed with the system but purchased by the customer from other suppliers are not part of the agreement and have to be handled by the appropriate supplier.  For more details see the Evident Select Overview ?APX100 CARE? which can be downloaded from the page https://www.olympus-ims.com/de/servicesolutions/hidden-downloads/ by using the password ?Select?.</t>
  </si>
  <si>
    <t>ESS00709</t>
  </si>
  <si>
    <t>APX10HC-C2-FCOV Contract 2yr</t>
  </si>
  <si>
    <t>The Evident Select APX100 Full Coverage Contract for APX100 microscope systems with high-end camera unit is including the annual preventive maintenance and unlimited breakdown services in the 1st &amp; 2nd year of use after installation, as the 1st year is covered by statutory warranty. The preventive maintenance will take place once in every contract year.  The mandatory preventive maintenance will be performed in each contract year and includes · Performance check, cleaning, and adjustment (if necessary) of the cameras · Performance check and cleaning of macro &amp; micro unit · Performance check and cleaning of the objectives, motorised correction collar, condenser and fluorescence filter cubes · Performance check, and cleaning of the stage · PC performance check, system recovery and necessary update installation  The unlimited breakdown services is covering the support including fault analysis and repair works at customer site during the contract period.  The hardware coverage element is covering the costs for spare parts and replacement units such as camera, stage, Z-drive, electronic boards, sensors, cables and internal LED illumination during the contract period.   Engineering updates (if available), telephone support, service reporting, travel expenses and labor costs are covered. Costs for any replacement units and spare parts are included.  The Evident and 3rd party products installed with the APX100 microscope system and purchased from Evident are covered by the contract and statutory warranty in the 1st year.    System units and spare parts that have received unauthorized repair or misuse are excluded.  Items installed with the system but purchased by the customer from other suppliers are not part of the agreement and have to be handled by the appropriate supplier.  For more details see the Evident Select Overview ?APX100 CARE? which can be downloaded from the page https://www.olympus-ims.com/de/servicesolutions/hidden-downloads/ by using the password ?Select?.</t>
  </si>
  <si>
    <t>ESS00710</t>
  </si>
  <si>
    <t>APX10HC-C3-FCOV Contract 3yr</t>
  </si>
  <si>
    <t>The Evident Select APX100 Full Coverage Contract for APX100 microscope systems with high-end camera unit is including the annual preventive maintenance and unlimited breakdown services in the 1st to 3rd year of use after installation, as the 1st year is covered by statutory warranty. The preventive maintenance will take place once in every contract year.  The mandatory preventive maintenance will be performed in each contract year and includes · Performance check, cleaning, and adjustment (if necessary) of the cameras · Performance check and cleaning of macro &amp; micro unit · Performance check and cleaning of the objectives, motorised correction collar, condenser and fluorescence filter cubes · Performance check, and cleaning of the stage · PC performance check, system recovery and necessary update installation  The unlimited breakdown services is covering the support including fault analysis and repair works at customer site during the contract period.  The hardware coverage element is covering the costs for spare parts and replacement units such as camera, stage, Z-drive, electronic boards, sensors, cables and internal LED illumination during the contract period.   Engineering updates (if available), telephone support, service reporting, travel expenses and labor costs are covered. Costs for any replacement units and spare parts are included.  The Evident and 3rd party products installed with the APX100 microscope system and purchased from Evident are covered by the contract and statutory warranty in the 1st year.    System units and spare parts that have received unauthorized repair or misuse are excluded.  Items installed with the system but purchased by the customer from other suppliers are not part of the agreement and have to be handled by the appropriate supplier.  For more details see the Evident Select Overview ?APX100 CARE? which can be downloaded from the page https://www.olympus-ims.com/de/servicesolutions/hidden-downloads/ by using the password ?Select?.</t>
  </si>
  <si>
    <t>ESS00711</t>
  </si>
  <si>
    <t>APX10HC-C4-FCOV Contract 4yr</t>
  </si>
  <si>
    <t>The Evident Select APX100 Uptime Coverage Contract for APX100 standard microscope systems is including the annual preventive maintenance and unlimited breakdown services in the 1st to 4th year of use after installation, as the 1st year is covered by statutory warranty. The preventive maintenance will take place once in every contract year.  The mandatory preventive maintenance will be performed in each contract year and includes · Performance check, cleaning, and adjustment (if necessary) of the cameras · Performance check and cleaning of macro &amp; micro unit · Performance check and cleaning of the objectives, motorised correction collar, condenser and fluorescence filter cubes · Performance check, and cleaning of the stage · PC performance check, system recovery and necessary update installation  The unlimited breakdown services is covering the support including fault analysis and repair works at customer site during the contract period.  The hardware coverage element is covering the costs for spare parts and replacement units such as cameras, stage, Z-drive, electronic boards, sensors, EPI cables and internal LED illumination turret and light sources during the contract period.  Loan equipment or components will be provided during service events which include fault analysis and repair works in the Repair Centre during the contract period.   Engineering updates (if available), telephone support, service reporting, travel expenses and labor costs are covered. Costs for any replacement units and spare parts are included.  The Evident and 3rd party products installed with the APX100 microscope system and purchased from Evident are covered by the contract and statutory warranty in the 1st year.    System units and spare parts that have received unauthorized repair or misuse are excluded.  Items installed with the system but purchased by the customer from other suppliers are not part of the agreement and have to be handled by the appropriate supplier.  For more details see the Evident Select Overview ?APX100 CARE? which can be downloaded from the page https://www.olympus-ims.com/de/servicesolutions/hidden-downloads/ by using the password ?Select?.</t>
  </si>
  <si>
    <t>ESS00712</t>
  </si>
  <si>
    <t>APX10HC-C5-FCOV Contract 5yr</t>
  </si>
  <si>
    <t>The Evident Select APX100 Full Coverage Contract for APX100 microscope systems with high-end camera unit is including the annual preventive maintenance and unlimited breakdown services in the 1st to 5th year of use after installation, as the 1st year is covered by statutory warranty. The preventive maintenance will take place once in every contract year.  The mandatory preventive maintenance will be performed in each contract year and includes · Performance check, cleaning, and adjustment (if necessary) of the cameras · Performance check and cleaning of macro &amp; micro unit · Performance check and cleaning of the objectives, motorised correction collar, condenser and fluorescence filter cubes · Performance check, and cleaning of the stage · PC performance check, system recovery and necessary update installation  The unlimited breakdown services is covering the support including fault analysis and repair works at customer site during the contract period.  The hardware coverage element is covering the costs for spare parts and replacement units such as camera, stage, Z-drive, electronic boards, sensors, cables and internal LED illumination during the contract period.   Engineering updates (if available), telephone support, service reporting, travel expenses and labor costs are covered. Costs for any replacement units and spare parts are included.  The Evident and 3rd party products installed with the APX100 microscope system and purchased from Evident are covered by the contract and statutory warranty in the 1st year.    System units and spare parts that have received unauthorized repair or misuse are excluded.  Items installed with the system but purchased by the customer from other suppliers are not part of the agreement and have to be handled by the appropriate supplier.  For more details see the Evident Select Overview ?APX100 CARE? which can be downloaded from the page https://www.olympus-ims.com/de/servicesolutions/hidden-downloads/ by using the password ?Select?.</t>
  </si>
  <si>
    <t>ESS00824</t>
  </si>
  <si>
    <t>VS_M1__-C2-FCOV Contract 2yr</t>
  </si>
  <si>
    <t>During the contract period of two years, an appointment for the preventive maintenance of the SlideView DX (?System?) will be scheduled at the beginning of each year. In addition, the service package includes breakdown repairs, hardware coverage and IT coverage during the entire contract period.  The contract period starts after full installation of the System. Preventive Maintenance twice in the first contract year, then once per year, including (if applicable): ? Performance check, cleaning and adjustment of the System ? Performance check and cleaning of the optical components ? Performance check, and cleaning of the stage &amp; Slide Feeder Robot ? PC performance check (and necessary update installation if available) ? Performance check and adjustment with a dedicated Evident slide Updates and Support ? Installation of available software and firmware updates ? Remote support (on working days ? except local public holidays ? between 09:00 am and 05:00 pm CEST) ? Customer self-service training (1x training for a person with technical skills nominated by the customer) ? Documentation and generation of a service report Add-on Service Modules ? Breakdown Repairs: Fault analysis and repair of the System in cases that are not covered by the warranty regulations ? Hardware Coverage: spare parts and replacement units that are not covered by warranty regulations ? IT Coverage: reinstallation and resetting of IMS and EMP software where customer has added or moved server hardware, and LIS support. The repair of the System and replacement of any parts that have been the subject of unauthorised repair (e.g. by third parties) or misuse (e.g. deliberate incorrect use) are excluded from the service package. All costs for the travel and labour of the service technician are included in the price. Third party products installed by Evident with the System are covered by the service package. Third party products purchased and/or installed with the System by the customer are not covered by the service package and must be handled by the appropriate supplier.</t>
  </si>
  <si>
    <t>ESS00825</t>
  </si>
  <si>
    <t>VS_M1__-C3-FCOV Contract 3yr</t>
  </si>
  <si>
    <t>During the contract period of three years, an appointment for the preventive maintenance of the SlideView DX (?System?) will be scheduled at the beginning of each year. In addition, the service package includes breakdown repairs, hardware coverage and IT coverage during the entire contract period.  The contract period starts after full installation of the System. Preventive Maintenance twice in the first contract year, then once per year, including (if applicable): ? Performance check, cleaning and adjustment of the System ? Performance check and cleaning of the optical components ? Performance check, and cleaning of the stage &amp; Slide Feeder Robot ? PC performance check (and necessary update installation if available) ? Performance check and adjustment with a dedicated Evident slide Updates and Support ? Installation of available software and firmware updates ? Remote support (on working days ? except local public holidays ? between 09:00 am and 05:00 pm CEST) ? Customer self-service training (1x training for a person with technical skills nominated by the customer) ? Documentation and generation of a service report Add-on Service Modules ? Breakdown Repairs: Fault analysis and repair of the System in cases that are not covered by the warranty regulations ? Hardware Coverage: spare parts and replacement units that are not covered by warranty regulations ? IT Coverage: reinstallation and resetting of IMS and EMP software where customer has added or moved server hardware, and LIS support. The repair of the System and replacement of any parts that have been the subject of unauthorised repair (e.g. by third parties) or misuse (e.g. deliberate incorrect use) are excluded from the service package. All costs for the travel and labour of the service technician are included in the price. Third party products installed by Evident with the System are covered by the service package. Third party products purchased and/or installed with the System by the customer are not covered by the service package and must be handled by the appropriate supplier.</t>
  </si>
  <si>
    <t>ESS00826</t>
  </si>
  <si>
    <t>VS_M1__-C4-FCOV Contract 4yr</t>
  </si>
  <si>
    <t>During the contract period of four years, an appointment for the preventive maintenance of the SlideView DX (?System?) will be scheduled at the beginning of each year. In addition, the service package includes breakdown repairs, hardware coverage and IT coverage during the entire contract period.  The contract period starts after full installation of the System. Preventive Maintenance twice in the first contract year, then once per year, including (if applicable): ? Performance check, cleaning and adjustment of the System ? Performance check and cleaning of the optical components ? Performance check, and cleaning of the stage &amp; Slide Feeder Robot ? PC performance check (and necessary update installation if available) ? Performance check and adjustment with a dedicated Evident slide Updates and Support ? Installation of available software and firmware updates ? Remote support (on working days ? except local public holidays ? between 09:00 am and 05:00 pm CEST) ? Customer self-service training (1x training for a person with technical skills nominated by the customer) ? Documentation and generation of a service report Add-on Service Modules ? Breakdown Repairs: Fault analysis and repair of the System in cases that are not covered by the warranty regulations ? Hardware Coverage: spare parts and replacement units that are not covered by warranty regulations ? IT Coverage: reinstallation and resetting of IMS and EMP software where customer has added or moved server hardware, and LIS support. The repair of the System and replacement of any parts that have been the subject of unauthorised repair (e.g. by third parties) or misuse (e.g. deliberate incorrect use) are excluded from the service package. All costs for the travel and labour of the service technician are included in the price. Third party products installed by Evident with the System are covered by the service package. Third party products purchased and/or installed with the System by the customer are not covered by the service package and must be handled by the appropriate supplier.</t>
  </si>
  <si>
    <t>ESS00827</t>
  </si>
  <si>
    <t>VS_M1__-C5-FCOV Contract 5yr</t>
  </si>
  <si>
    <t>During the contract period of five years, an appointment for the preventive maintenance of the SlideView DX (?System?) will be scheduled at the beginning of each year. In addition, the service package includes breakdown repairs, hardware coverage and IT coverage during the entire contract period.  The contract period starts after full installation of the System. Preventive Maintenance twice in the first contract year, then once per year, including (if applicable): ? Performance check, cleaning and adjustment of the System ? Performance check and cleaning of the optical components ? Performance check, and cleaning of the stage &amp; Slide Feeder Robot ? PC performance check (and necessary update installation if available) ? Performance check and adjustment with a dedicated Evident slide Updates and Support ? Installation of available software and firmware updates ? Remote support (on working days ? except local public holidays ? between 09:00 am and 05:00 pm CEST) ? Customer self-service training (1x training for a person with technical skills nominated by the customer) ? Documentation and generation of a service report Add-on Service Modules ? Breakdown Repairs: Fault analysis and repair of the System in cases that are not covered by the warranty regulations ? Hardware Coverage: spare parts and replacement units that are not covered by warranty regulations ? IT Coverage: reinstallation and resetting of IMS and EMP software where customer has added or moved server hardware, and LIS support. The repair of the System and replacement of any parts that have been the subject of unauthorised repair (e.g. by third parties) or misuse (e.g. deliberate incorrect use) are excluded from the service package. All costs for the travel and labour of the service technician are included in the price. Third party products installed by Evident with the System are covered by the service package. Third party products purchased and/or installed with the System by the customer are not covered by the service package and must be handled by the appropriate supplier.</t>
  </si>
  <si>
    <t>ESS00832</t>
  </si>
  <si>
    <t>VS_M1__-C2-UPTP Contract 2yr</t>
  </si>
  <si>
    <t>During the contract period of two years, an appointment for the preventive maintenance of the SlideView DX (?Customer?s System?) will be scheduled at the beginning of each year. In addition, the service package includes breakdown repairs, hardware coverage and IT coverage during the entire contract period. Evident will provide the Customer with an installed system of the same type and quality ("Spare System") for the entire contract period in addition to the Customer?s System. The Spare System may only be used by the customer if  (i) the customer discovers damage to Customer?s System which impairs its functionality and  (ii) Evident agrees in writing to the use of the Spare System.  The Spare System may also be used if the Customer?s System is otherwise unavailable, e.g. due to maintenance work, repairs or inspections by Evident. The customer may use the Spare System for the period of time necessary for Evident to restore the Customer?s System to working order. The Spare System may not be used in addition to the Customer?s System. The contract period starts after full installation of the system Preventive Maintenance twice in the first contract year, then once per year, including (if applicable): ? Performance check, cleaning and adjustment of the System ? Performance check and cleaning of the optical components ? Performance check, and cleaning of the stage &amp; Slide Feeder Robot ? PC performance check (and necessary update installation if available) ? Performance check and adjustment with a dedicated Evident slide Updates and Support ? Installation of available software and firmware updates ? Remote support (on working days ? except local public holidays ? between 09:00 am and 05:00 pm CEST) ? Customer self-service training (1x training for a person with technical skills nominated by the customer) ? Documentation and generation of a service report Add-on Service Modules ? Breakdown Repairs: Fault analysis and repair of the System in cases that are not covered by the warranty regulations ? Hardware Coverage: spare parts and replacement units that are not covered by warranty regulations ? IT Coverage: reinstallation and resetting of IMS and EMP software where customer has added or moved server hardware, and LIS support. The repair of the System and replacement of any parts that have been the subject of unauthorised repair (e.g. by third parties) or misuse (e.g. deliberate incorrect use) are excluded from the service package. ? Permanent availability of the Spare System during the contract period ? Evident technician should be given access to the Spare System every six months (e.g. for maintenance) ? Delivery and collection of the Spare System by Evident ? Customer is obligated to handle the Spare System with care and use it properly, to follow Evident's maintenance, care and use recommendations, and to comply with all legal and regulatory requirements that apply to the possession and use of the Spare System. The customer must notify Evident immediately in writing of any damage. Furthermore, the Spare System must be stored carefully, in particular secured against theft and protected from fire and the effects of weather. All costs for the travel and labour of the service technician are included in the price. Third party products installed by Evident with the System are covered by the service package. Third party products purchased and/or installed with the System by the customer are not covered by the service package and must be handled by the appropriate supplier.</t>
  </si>
  <si>
    <t>ESS00833</t>
  </si>
  <si>
    <t>VS_M1__-C3-UPTP Contract 3yr</t>
  </si>
  <si>
    <t>During the contract period of three years, an appointment for the preventive maintenance of the SlideView DX (?Customer?s System?) will be scheduled at the beginning of each year. In addition, the service package includes breakdown repairs, hardware coverage and IT coverage during the entire contract period. Evident will provide the Customer with an installed system of the same type and quality ("Spare System") for the entire contract period in addition to the Customer?s System. The Spare System may only be used by the customer if  (i) the customer discovers damage to Customer?s System which impairs its functionality and  (ii) Evident agrees in writing to the use of the Spare System.  The Spare System may also be used if the Customer?s System is otherwise unavailable, e.g. due to maintenance work, repairs or inspections by Evident. The customer may use the Spare System for the period of time necessary for Evident to restore the Customer?s System to working order. The Spare System may not be used in addition to the Customer?s System. The contract period starts after full installation of the system Preventive Maintenance twice in the first contract year, then once per year, including (if applicable): ? Performance check, cleaning and adjustment of the System ? Performance check and cleaning of the optical components ? Performance check, and cleaning of the stage &amp; Slide Feeder Robot ? PC performance check (and necessary update installation if available) ? Performance check and adjustment with a dedicated Evident slide Updates and Support ? Installation of available software and firmware updates ? Remote support (on working days ? except local public holidays ? between 09:00 am and 05:00 pm CEST) ? Customer self-service training (1x training for a person with technical skills nominated by the customer) ? Documentation and generation of a service report Add-on Service Modules ? Breakdown Repairs: Fault analysis and repair of the System in cases that are not covered by the warranty regulations ? Hardware Coverage: spare parts and replacement units that are not covered by warranty regulations ? IT Coverage: reinstallation and resetting of IMS and EMP software where customer has added or moved server hardware, and LIS support. The repair of the System and replacement of any parts that have been the subject of unauthorised repair (e.g. by third parties) or misuse (e.g. deliberate incorrect use) are excluded from the service package. ? Permanent availability of the Spare System during the contract period ? Evident technician should be given access to the Spare System every six months (e.g. for maintenance) ? Delivery and collection of the Spare System by Evident ? Customer is obligated to handle the Spare System with care and use it properly, to follow Evident's maintenance, care and use recommendations, and to comply with all legal and regulatory requirements that apply to the possession and use of the Spare System. The customer must notify Evident immediately in writing of any damage. Furthermore, the Spare System must be stored carefully, in particular secured against theft and protected from fire and the effects of weather. All costs for the travel and labour of the service technician are included in the price. Third party products installed by Evident with the System are covered by the service package. Third party products purchased and/or installed with the System by the customer are not covered by the service package and must be handled by the appropriate supplier.</t>
  </si>
  <si>
    <t>ESS00834</t>
  </si>
  <si>
    <t>VS_M1__-C4-UPTP Contract 4yr</t>
  </si>
  <si>
    <t>During the contract period of four years, an appointment for the preventive maintenance of the SlideView DX (?Customer?s System?) will be scheduled at the beginning of each year. In addition, the service package includes breakdown repairs, hardware coverage and IT coverage during the entire contract period. Evident will provide the Customer with an installed system of the same type and quality ("Spare System") for the entire contract period in addition to the Customer?s System. The Spare System may only be used by the customer if  (i) the customer discovers damage to Customer?s System which impairs its functionality and  (ii) Evident agrees in writing to the use of the Spare System.  The Spare System may also be used if the Customer?s System is otherwise unavailable, e.g. due to maintenance work, repairs or inspections by Evident. The customer may use the Spare System for the period of time necessary for Evident to restore the Customer?s System to working order. The Spare System may not be used in addition to the Customer?s System. The contract period starts after full installation of the system Preventive Maintenance twice in the first contract year, then once per year, including (if applicable): ? Performance check, cleaning and adjustment of the System ? Performance check and cleaning of the optical components ? Performance check, and cleaning of the stage &amp; Slide Feeder Robot ? PC performance check (and necessary update installation if available) ? Performance check and adjustment with a dedicated Evident slide Updates and Support ? Installation of available software and firmware updates ? Remote support (on working days ? except local public holidays ? between 09:00 am and 05:00 pm CEST) ? Customer self-service training (1x training for a person with technical skills nominated by the customer) ? Documentation and generation of a service report Add-on Service Modules ? Breakdown Repairs: Fault analysis and repair of the System in cases that are not covered by the warranty regulations ? Hardware Coverage: spare parts and replacement units that are not covered by warranty regulations ? IT Coverage: reinstallation and resetting of IMS and EMP software where customer has added or moved server hardware, and LIS support. The repair of the System and replacement of any parts that have been the subject of unauthorised repair (e.g. by third parties) or misuse (e.g. deliberate incorrect use) are excluded from the service package. ? Permanent availability of the Spare System during the contract period ? Evident technician should be given access to the Spare System every six months (e.g. for maintenance) ? Delivery and collection of the Spare System by Evident ? Customer is obligated to handle the Spare System with care and use it properly, to follow Evident's maintenance, care and use recommendations, and to comply with all legal and regulatory requirements that apply to the possession and use of the Spare System. The customer must notify Evident immediately in writing of any damage. Furthermore, the Spare System must be stored carefully, in particular secured against theft and protected from fire and the effects of weather. All costs for the travel and labour of the service technician are included in the price. Third party products installed by Evident with the System are covered by the service package. Third party products purchased and/or installed with the System by the customer are not covered by the service package and must be handled by the appropriate supplier.</t>
  </si>
  <si>
    <t>ESS00835</t>
  </si>
  <si>
    <t>VS_M1__-C5-UPTP Contract 5yr</t>
  </si>
  <si>
    <t>During the contract period of five years, an appointment for the preventive maintenance of the SlideView DX (?Customer?s System?) will be scheduled at the beginning of each year. In addition, the service package includes breakdown repairs, hardware coverage and IT coverage during the entire contract period. Evident will provide the Customer with an installed system of the same type and quality ("Spare System") for the entire contract period in addition to the Customer?s System. The Spare System may only be used by the customer if  (i) the customer discovers damage to Customer?s System which impairs its functionality and  (ii) Evident agrees in writing to the use of the Spare System.  The Spare System may also be used if the Customer?s System is otherwise unavailable, e.g. due to maintenance work, repairs or inspections by Evident. The customer may use the Spare System for the period of time necessary for Evident to restore the Customer?s System to working order. The Spare System may not be used in addition to the Customer?s System. The contract period starts after full installation of the system Preventive Maintenance twice in the first contract year, then once per year, including (if applicable): ? Performance check, cleaning and adjustment of the System ? Performance check and cleaning of the optical components ? Performance check, and cleaning of the stage &amp; Slide Feeder Robot ? PC performance check (and necessary update installation if available) ? Performance check and adjustment with a dedicated Evident slide Updates and Support ? Installation of available software and firmware updates ? Remote support (on working days ? except local public holidays ? between 09:00 am and 05:00 pm CEST) ? Customer self-service training (1x training for a person with technical skills nominated by the customer) ? Documentation and generation of a service report Add-on Service Modules ? Breakdown Repairs: Fault analysis and repair of the System in cases that are not covered by the warranty regulations ? Hardware Coverage: spare parts and replacement units that are not covered by warranty regulations ? IT Coverage: reinstallation and resetting of IMS and EMP software where customer has added or moved server hardware, and LIS support. The repair of the System and replacement of any parts that have been the subject of unauthorised repair (e.g. by third parties) or misuse (e.g. deliberate incorrect use) are excluded from the service package. ? Permanent availability of the Spare System during the contract period ? Evident technician should be given access to the Spare System every six months (e.g. for maintenance) ? Delivery and collection of the Spare System by Evident ? Customer is obligated to handle the Spare System with care and use it properly, to follow Evident's maintenance, care and use recommendations, and to comply with all legal and regulatory requirements that apply to the possession and use of the Spare System. The customer must notify Evident immediately in writing of any damage. Furthermore, the Spare System must be stored carefully, in particular secured against theft and protected from fire and the effects of weather. All costs for the travel and labour of the service technician are included in the price. Third party products installed by Evident with the System are covered by the service package. Third party products purchased and/or installed with the System by the customer are not covered by the service package and must be handled by the appropriate supplier.</t>
  </si>
  <si>
    <t>ESS00891</t>
  </si>
  <si>
    <t>FV40L01-C2-FCOV Contract 2yr</t>
  </si>
  <si>
    <t>During the contract period of two years, an appointment for the preventive maintenance of the FV4000 configuration Level 1 (?System?) will be scheduled at the beginning of each year. In addition, the service package includes unlimited breakdown repairs, hardware coverage and Visible Laser coverage during the entire contract period.  The contract period starts after full installation of the System. Inspections once a year, including (if applicable): ? Performance check and adjustment of scanner, detectors and microscope ? Performance check and adjustment of the optical light path ? Alignment of laser combiner ? PC performance check Updates and Support ? Installation of available software and firmware updates ? Remote support (on working days ? except local public holidays ? between 09:00 am and 05:00 pm CEST) ? Documentation and generation of a service report Add-on Service Modules ? Breakdown Repairs: Fault analysis and repair of the System in cases that are not covered by the warranty regulations ? Hardware Coverage: spare parts (e.g., scanners, detectors, shutters, boards, cables, LED illumination) and replacement units that are not covered by warranty regulations ? Visble Laser Coverage: is covering the exchange of defect laser diodes. A visible laser diode without output will be considered as defective. The defect has to be evaluated and confirmed from an Evident service technician. The repair of the System and replacement of any parts that have been the subject of unauthorised repair (e.g. by third parties) or misuse (e.g. deliberate incorrect use) are excluded from the service package. All costs for the travel and labour of the service technician are included in the price. Third party products installed by Evident with the System are covered by the service package. Third party products purchased and/or installed with the System by the customer are not covered by the service package and must be handled by the appropriate supplier.</t>
  </si>
  <si>
    <t>ESS00892</t>
  </si>
  <si>
    <t>FV40L01-C3-FCOV Contract 3yr</t>
  </si>
  <si>
    <t>During the contract period of three years, an appointment for the preventive maintenance of the FV4000 configuration Level 1 (?System?) will be scheduled at the beginning of each year. In addition, the service package includes unlimited breakdown repairs, hardware coverage and Visible Laser coverage during the entire contract period.  The contract period starts after full installation of the System. Inspections once a year, including (if applicable): ? Performance check and adjustment of scanner, detectors and microscope ? Performance check and adjustment of the optical light path ? Alignment of laser combiner ? PC performance check Updates and Support ? Installation of available software and firmware updates ? Remote support (on working days ? except local public holidays ? between 09:00 am and 05:00 pm CEST) ? Documentation and generation of a service report Add-on Service Modules ? Breakdown Repairs: Fault analysis and repair of the System in cases that are not covered by the warranty regulations ? Hardware Coverage: spare parts (e.g., scanners, detectors, shutters, boards, cables, LED illumination) and replacement units that are not covered by warranty regulations ? Visble Laser Coverage: is covering the exchange of defect laser diodes. A visible laser diode without output will be considered as defective. The defect has to be evaluated and confirmed from an Evident service technician. The repair of the System and replacement of any parts that have been the subject of unauthorised repair (e.g. by third parties) or misuse (e.g. deliberate incorrect use) are excluded from the service package. All costs for the travel and labour of the service technician are included in the price. Third party products installed by Evident with the System are covered by the service package. Third party products purchased and/or installed with the System by the customer are not covered by the service package and must be handled by the appropriate supplier.</t>
  </si>
  <si>
    <t>ESS00893</t>
  </si>
  <si>
    <t>FV40L01-C4-FCOV Contract 4yr</t>
  </si>
  <si>
    <t>During the contract period of four years, an appointment for the preventive maintenance of the FV4000 configuration Level 1 (?System?) will be scheduled at the beginning of each year. In addition, the service package includes unlimited breakdown repairs, hardware coverage and Visible Laser coverage during the entire contract period.  The contract period starts after full installation of the System. Inspections once a year, including (if applicable): ? Performance check and adjustment of scanner, detectors and microscope ? Performance check and adjustment of the optical light path ? Alignment of laser combiner ? PC performance check Updates and Support ? Installation of available software and firmware updates ? Remote support (on working days ? except local public holidays ? between 09:00 am and 05:00 pm CEST) ? Documentation and generation of a service report Add-on Service Modules ? Breakdown Repairs: Fault analysis and repair of the System in cases that are not covered by the warranty regulations ? Hardware Coverage: spare parts (e.g., scanners, detectors, shutters, boards, cables, LED illumination) and replacement units that are not covered by warranty regulations ? Visble Laser Coverage: is covering the exchange of defect laser diodes. A visible laser diode without output will be considered as defective. The defect has to be evaluated and confirmed from an Evident service technician. The repair of the System and replacement of any parts that have been the subject of unauthorised repair (e.g. by third parties) or misuse (e.g. deliberate incorrect use) are excluded from the service package. All costs for the travel and labour of the service technician are included in the price. Third party products installed by Evident with the System are covered by the service package. Third party products purchased and/or installed with the System by the customer are not covered by the service package and must be handled by the appropriate supplier.</t>
  </si>
  <si>
    <t>ESS00894</t>
  </si>
  <si>
    <t>FV40L01-C5-FCOV Contract 5yr</t>
  </si>
  <si>
    <t>During the contract period of five years, an appointment for the preventive maintenance of the FV4000 configuration Level 1 (?System?) will be scheduled at the beginning of each year. In addition, the service package includes unlimited breakdown repairs, hardware coverage and Visible Laser coverage during the entire contract period.  The contract period starts after full installation of the System. Inspections once a year, including (if applicable): ? Performance check and adjustment of scanner, detectors and microscope ? Performance check and adjustment of the optical light path ? Alignment of laser combiner ? PC performance check Updates and Support ? Installation of available software and firmware updates ? Remote support (on working days ? except local public holidays ? between 09:00 am and 05:00 pm CEST) ? Documentation and generation of a service report Add-on Service Modules ? Breakdown Repairs: Fault analysis and repair of the System in cases that are not covered by the warranty regulations ? Hardware Coverage: spare parts (e.g., scanners, detectors, shutters, boards, cables, LED illumination) and replacement units that are not covered by warranty regulations ? Visble Laser Coverage: is covering the exchange of defect laser diodes. A visible laser diode without output will be considered as defective. The defect has to be evaluated and confirmed from an Evident service technician. The repair of the System and replacement of any parts that have been the subject of unauthorised repair (e.g. by third parties) or misuse (e.g. deliberate incorrect use) are excluded from the service package. All costs for the travel and labour of the service technician are included in the price. Third party products installed by Evident with the System are covered by the service package. Third party products purchased and/or installed with the System by the customer are not covered by the service package and must be handled by the appropriate supplier.</t>
  </si>
  <si>
    <t>ESS00895</t>
  </si>
  <si>
    <t>FV40L02-C2-FCOV Contract 2yr</t>
  </si>
  <si>
    <t>During the contract period of two years, an appointment for the preventive maintenance of the FV4000 configuration Level 2 (?System?) will be scheduled at the beginning of each year. In addition, the service package includes unlimited breakdown repairs, hardware coverage and Visible Laser coverage during the entire contract period.  The contract period starts after full installation of the System. Inspections once a year, including (if applicable): ? Performance check and adjustment of scanner, detectors and microscope ? Performance check and adjustment of the optical light path ? Alignment of laser combiner ? PC performance check Updates and Support ? Installation of available software and firmware updates ? Remote support (on working days ? except local public holidays ? between 09:00 am and 05:00 pm CEST) ? Documentation and generation of a service report Add-on Service Modules ? Breakdown Repairs: Fault analysis and repair of the System in cases that are not covered by the warranty regulations ? Hardware Coverage: spare parts (e.g., scanners, detectors, shutters, boards, cables, LED illumination) and replacement units that are not covered by warranty regulations ? Visble Laser Coverage: is covering the exchange of defect laser diodes. A visible laser diode without output will be considered as defective. The defect has to be evaluated and confirmed from an Evident service technician. The repair of the System and replacement of any parts that have been the subject of unauthorised repair (e.g. by third parties) or misuse (e.g. deliberate incorrect use) are excluded from the service package. All costs for the travel and labour of the service technician are included in the price. Third party products installed by Evident with the System are covered by the service package. Third party products purchased and/or installed with the System by the customer are not covered by the service package and must be handled by the appropriate supplier.</t>
  </si>
  <si>
    <t>ESS00896</t>
  </si>
  <si>
    <t>FV40L02-C3-FCOV Contract 3yr</t>
  </si>
  <si>
    <t>During the contract period of three years, an appointment for the preventive maintenance of the FV4000 configuration Level 2 (?System?) will be scheduled at the beginning of each year. In addition, the service package includes unlimited breakdown repairs, hardware coverage and Visible Laser coverage during the entire contract period.  The contract period starts after full installation of the System. Inspections once a year, including (if applicable): ? Performance check and adjustment of scanner, detectors and microscope ? Performance check and adjustment of the optical light path ? Alignment of laser combiner ? PC performance check Updates and Support ? Installation of available software and firmware updates ? Remote support (on working days ? except local public holidays ? between 09:00 am and 05:00 pm CEST) ? Documentation and generation of a service report Add-on Service Modules ? Breakdown Repairs: Fault analysis and repair of the System in cases that are not covered by the warranty regulations ? Hardware Coverage: spare parts (e.g., scanners, detectors, shutters, boards, cables, LED illumination) and replacement units that are not covered by warranty regulations ? Visble Laser Coverage: is covering the exchange of defect laser diodes. A visible laser diode without output will be considered as defective. The defect has to be evaluated and confirmed from an Evident service technician. The repair of the System and replacement of any parts that have been the subject of unauthorised repair (e.g. by third parties) or misuse (e.g. deliberate incorrect use) are excluded from the service package. All costs for the travel and labour of the service technician are included in the price. Third party products installed by Evident with the System are covered by the service package. Third party products purchased and/or installed with the System by the customer are not covered by the service package and must be handled by the appropriate supplier.</t>
  </si>
  <si>
    <t>ESS00897</t>
  </si>
  <si>
    <t>FV40L02-C4-FCOV Contract 4yr</t>
  </si>
  <si>
    <t>During the contract period of four years, an appointment for the preventive maintenance of the FV4000 configuration Level 2 (?System?) will be scheduled at the beginning of each year. In addition, the service package includes unlimited breakdown repairs, hardware coverage and Visible Laser coverage during the entire contract period.  The contract period starts after full installation of the System. Inspections once a year, including (if applicable): ? Performance check and adjustment of scanner, detectors and microscope ? Performance check and adjustment of the optical light path ? Alignment of laser combiner ? PC performance check Updates and Support ? Installation of available software and firmware updates ? Remote support (on working days ? except local public holidays ? between 09:00 am and 05:00 pm CEST) ? Documentation and generation of a service report Add-on Service Modules ? Breakdown Repairs: Fault analysis and repair of the System in cases that are not covered by the warranty regulations ? Hardware Coverage: spare parts (e.g., scanners, detectors, shutters, boards, cables, LED illumination) and replacement units that are not covered by warranty regulations ? Visble Laser Coverage: is covering the exchange of defect laser diodes. A visible laser diode without output will be considered as defective. The defect has to be evaluated and confirmed from an Evident service technician. The repair of the System and replacement of any parts that have been the subject of unauthorised repair (e.g. by third parties) or misuse (e.g. deliberate incorrect use) are excluded from the service package. All costs for the travel and labour of the service technician are included in the price. Third party products installed by Evident with the System are covered by the service package. Third party products purchased and/or installed with the System by the customer are not covered by the service package and must be handled by the appropriate supplier.</t>
  </si>
  <si>
    <t>ESS00898</t>
  </si>
  <si>
    <t>FV40L02-C5-FCOV Contract 5yr</t>
  </si>
  <si>
    <t>During the contract period of five years, an appointment for the preventive maintenance of the FV4000 configuration Level 2 (?System?) will be scheduled at the beginning of each year. In addition, the service package includes unlimited breakdown repairs, hardware coverage and Visible Laser coverage during the entire contract period.  The contract period starts after full installation of the System. Inspections once a year, including (if applicable): ? Performance check and adjustment of scanner, detectors and microscope ? Performance check and adjustment of the optical light path ? Alignment of laser combiner ? PC performance check Updates and Support ? Installation of available software and firmware updates ? Remote support (on working days ? except local public holidays ? between 09:00 am and 05:00 pm CEST) ? Documentation and generation of a service report Add-on Service Modules ? Breakdown Repairs: Fault analysis and repair of the System in cases that are not covered by the warranty regulations ? Hardware Coverage: spare parts (e.g., scanners, detectors, shutters, boards, cables, LED illumination) and replacement units that are not covered by warranty regulations ? Visble Laser Coverage: is covering the exchange of defect laser diodes. A visible laser diode without output will be considered as defective. The defect has to be evaluated and confirmed from an Evident service technician. The repair of the System and replacement of any parts that have been the subject of unauthorised repair (e.g. by third parties) or misuse (e.g. deliberate incorrect use) are excluded from the service package. All costs for the travel and labour of the service technician are included in the price. Third party products installed by Evident with the System are covered by the service package. Third party products purchased and/or installed with the System by the customer are not covered by the service package and must be handled by the appropriate supplier.</t>
  </si>
  <si>
    <t>ESS00899</t>
  </si>
  <si>
    <t>FV40L03-C2-FCOV Contract 2yr</t>
  </si>
  <si>
    <t>During the contract period of two years, an appointment for the preventive maintenance of the FV4000 configuration Level 3 (?System?) will be scheduled at the beginning of each year. In addition, the service package includes unlimited breakdown repairs, hardware coverage and Visible Laser coverage during the entire contract period.  The contract period starts after full installation of the System. Inspections once a year, including (if applicable): ? Performance check and adjustment of scanner, detectors and microscope ? Performance check and adjustment of the optical light path ? Alignment of laser combiner ? PC performance check Updates and Support ? Installation of available software and firmware updates ? Remote support (on working days ? except local public holidays ? between 09:00 am and 05:00 pm CEST) ? Documentation and generation of a service report Add-on Service Modules ? Breakdown Repairs: Fault analysis and repair of the System in cases that are not covered by the warranty regulations ? Hardware Coverage: spare parts (e.g., scanners, detectors, shutters, boards, cables, LED illumination) and replacement units that are not covered by warranty regulations ? Visble Laser Coverage: is covering the exchange of defect laser diodes. A visible laser diode without output will be considered as defective. The defect has to be evaluated and confirmed from an Evident service technician. The repair of the System and replacement of any parts that have been the subject of unauthorised repair (e.g. by third parties) or misuse (e.g. deliberate incorrect use) are excluded from the service package. All costs for the travel and labour of the service technician are included in the price. Third party products installed by Evident with the System are covered by the service package. Third party products purchased and/or installed with the System by the customer are not covered by the service package and must be handled by the appropriate supplier.</t>
  </si>
  <si>
    <t>ESS00900</t>
  </si>
  <si>
    <t>FV40L03-C3-FCOV Contract 3yr</t>
  </si>
  <si>
    <t>During the contract period of three years, an appointment for the preventive maintenance of the FV4000 configuration Level 3 (?System?) will be scheduled at the beginning of each year. In addition, the service package includes unlimited breakdown repairs, hardware coverage and Visible Laser coverage during the entire contract period.  The contract period starts after full installation of the System. Inspections once a year, including (if applicable): ? Performance check and adjustment of scanner, detectors and microscope ? Performance check and adjustment of the optical light path ? Alignment of laser combiner ? PC performance check Updates and Support ? Installation of available software and firmware updates ? Remote support (on working days ? except local public holidays ? between 09:00 am and 05:00 pm CEST) ? Documentation and generation of a service report Add-on Service Modules ? Breakdown Repairs: Fault analysis and repair of the System in cases that are not covered by the warranty regulations ? Hardware Coverage: spare parts (e.g., scanners, detectors, shutters, boards, cables, LED illumination) and replacement units that are not covered by warranty regulations ? Visble Laser Coverage: is covering the exchange of defect laser diodes. A visible laser diode without output will be considered as defective. The defect has to be evaluated and confirmed from an Evident service technician. The repair of the System and replacement of any parts that have been the subject of unauthorised repair (e.g. by third parties) or misuse (e.g. deliberate incorrect use) are excluded from the service package. All costs for the travel and labour of the service technician are included in the price. Third party products installed by Evident with the System are covered by the service package. Third party products purchased and/or installed with the System by the customer are not covered by the service package and must be handled by the appropriate supplier.</t>
  </si>
  <si>
    <t>ESS00901</t>
  </si>
  <si>
    <t>FV40L03-C4-FCOV Contract 4yr</t>
  </si>
  <si>
    <t>During the contract period of four years, an appointment for the preventive maintenance of the FV4000 configuration Level 3 (?System?) will be scheduled at the beginning of each year. In addition, the service package includes unlimited breakdown repairs, hardware coverage and Visible Laser coverage during the entire contract period.  The contract period starts after full installation of the System. Inspections once a year, including (if applicable): ? Performance check and adjustment of scanner, detectors and microscope ? Performance check and adjustment of the optical light path ? Alignment of laser combiner ? PC performance check Updates and Support ? Installation of available software and firmware updates ? Remote support (on working days ? except local public holidays ? between 09:00 am and 05:00 pm CEST) ? Documentation and generation of a service report Add-on Service Modules ? Breakdown Repairs: Fault analysis and repair of the System in cases that are not covered by the warranty regulations ? Hardware Coverage: spare parts (e.g., scanners, detectors, shutters, boards, cables, LED illumination) and replacement units that are not covered by warranty regulations ? Visble Laser Coverage: is covering the exchange of defect laser diodes. A visible laser diode without output will be considered as defective. The defect has to be evaluated and confirmed from an Evident service technician. The repair of the System and replacement of any parts that have been the subject of unauthorised repair (e.g. by third parties) or misuse (e.g. deliberate incorrect use) are excluded from the service package. All costs for the travel and labour of the service technician are included in the price. Third party products installed by Evident with the System are covered by the service package. Third party products purchased and/or installed with the System by the customer are not covered by the service package and must be handled by the appropriate supplier.</t>
  </si>
  <si>
    <t>ESS00902</t>
  </si>
  <si>
    <t>FV40L03-C5-FCOV Contract 5yr</t>
  </si>
  <si>
    <t>During the contract period of five years, an appointment for the preventive maintenance of the FV4000 configuration Level 3 (?System?) will be scheduled at the beginning of each year. In addition, the service package includes unlimited breakdown repairs, hardware coverage and Visible Laser coverage during the entire contract period.  The contract period starts after full installation of the System. Inspections once a year, including (if applicable): ? Performance check and adjustment of scanner, detectors and microscope ? Performance check and adjustment of the optical light path ? Alignment of laser combiner ? PC performance check Updates and Support ? Installation of available software and firmware updates ? Remote support (on working days ? except local public holidays ? between 09:00 am and 05:00 pm CEST) ? Documentation and generation of a service report Add-on Service Modules ? Breakdown Repairs: Fault analysis and repair of the System in cases that are not covered by the warranty regulations ? Hardware Coverage: spare parts (e.g., scanners, detectors, shutters, boards, cables, LED illumination) and replacement units that are not covered by warranty regulations ? Visble Laser Coverage: is covering the exchange of defect laser diodes. A visible laser diode without output will be considered as defective. The defect has to be evaluated and confirmed from an Evident service technician. The repair of the System and replacement of any parts that have been the subject of unauthorised repair (e.g. by third parties) or misuse (e.g. deliberate incorrect use) are excluded from the service package. All costs for the travel and labour of the service technician are included in the price. Third party products installed by Evident with the System are covered by the service package. Third party products purchased and/or installed with the System by the customer are not covered by the service package and must be handled by the appropriate supplier.</t>
  </si>
  <si>
    <t>ESS00903</t>
  </si>
  <si>
    <t>FV40L04-C2-FCOV Contract 2yr</t>
  </si>
  <si>
    <t>During the contract period of two years, an appointment for the preventive maintenance of the FV4000 configuration Level 4 (?System?) will be scheduled at the beginning of each year. In addition, the service package includes unlimited breakdown repairs, hardware coverage and Visible Laser coverage during the entire contract period.  The contract period starts after full installation of the System. Inspections once a year, including (if applicable): ? Performance check and adjustment of scanner, detectors and microscope ? Performance check and adjustment of the optical light path ? Alignment of laser combiner ? PC performance check Updates and Support ? Installation of available software and firmware updates ? Remote support (on working days ? except local public holidays ? between 09:00 am and 05:00 pm CEST) ? Documentation and generation of a service report Add-on Service Modules ? Breakdown Repairs: Fault analysis and repair of the System in cases that are not covered by the warranty regulations ? Hardware Coverage: spare parts (e.g., scanners, detectors, shutters, boards, cables, LED illumination) and replacement units that are not covered by warranty regulations ? Visble Laser Coverage: is covering the exchange of defect laser diodes. A visible laser diode without output will be considered as defective. The defect has to be evaluated and confirmed from an Evident service technician. The repair of the System and replacement of any parts that have been the subject of unauthorised repair (e.g. by third parties) or misuse (e.g. deliberate incorrect use) are excluded from the service package. All costs for the travel and labour of the service technician are included in the price. Third party products installed by Evident with the System are covered by the service package. Third party products purchased and/or installed with the System by the customer are not covered by the service package and must be handled by the appropriate supplier.</t>
  </si>
  <si>
    <t>ESS00904</t>
  </si>
  <si>
    <t>FV40L04-C3-FCOV Contract 3yr</t>
  </si>
  <si>
    <t>During the contract period of three years, an appointment for the preventive maintenance of the FV4000 configuration Level 4 (?System?) will be scheduled at the beginning of each year. In addition, the service package includes unlimited breakdown repairs, hardware coverage and Visible Laser coverage during the entire contract period.  The contract period starts after full installation of the System. Inspections once a year, including (if applicable): ? Performance check and adjustment of scanner, detectors and microscope ? Performance check and adjustment of the optical light path ? Alignment of laser combiner ? PC performance check Updates and Support ? Installation of available software and firmware updates ? Remote support (on working days ? except local public holidays ? between 09:00 am and 05:00 pm CEST) ? Documentation and generation of a service report Add-on Service Modules ? Breakdown Repairs: Fault analysis and repair of the System in cases that are not covered by the warranty regulations ? Hardware Coverage: spare parts (e.g., scanners, detectors, shutters, boards, cables, LED illumination) and replacement units that are not covered by warranty regulations ? Visble Laser Coverage: is covering the exchange of defect laser diodes. A visible laser diode without output will be considered as defective. The defect has to be evaluated and confirmed from an Evident service technician. The repair of the System and replacement of any parts that have been the subject of unauthorised repair (e.g. by third parties) or misuse (e.g. deliberate incorrect use) are excluded from the service package. All costs for the travel and labour of the service technician are included in the price. Third party products installed by Evident with the System are covered by the service package. Third party products purchased and/or installed with the System by the customer are not covered by the service package and must be handled by the appropriate supplier.</t>
  </si>
  <si>
    <t>ESS00905</t>
  </si>
  <si>
    <t>FV40L04-C4-FCOV Contract 4yr</t>
  </si>
  <si>
    <t>During the contract period of four years, an appointment for the preventive maintenance of the FV4000 configuration Level 4 (?System?) will be scheduled at the beginning of each year. In addition, the service package includes unlimited breakdown repairs, hardware coverage and Visible Laser coverage during the entire contract period.  The contract period starts after full installation of the System. Inspections once a year, including (if applicable): ? Performance check and adjustment of scanner, detectors and microscope ? Performance check and adjustment of the optical light path ? Alignment of laser combiner ? PC performance check Updates and Support ? Installation of available software and firmware updates ? Remote support (on working days ? except local public holidays ? between 09:00 am and 05:00 pm CEST) ? Documentation and generation of a service report Add-on Service Modules ? Breakdown Repairs: Fault analysis and repair of the System in cases that are not covered by the warranty regulations ? Hardware Coverage: spare parts (e.g., scanners, detectors, shutters, boards, cables, LED illumination) and replacement units that are not covered by warranty regulations ? Visble Laser Coverage: is covering the exchange of defect laser diodes. A visible laser diode without output will be considered as defective. The defect has to be evaluated and confirmed from an Evident service technician. The repair of the System and replacement of any parts that have been the subject of unauthorised repair (e.g. by third parties) or misuse (e.g. deliberate incorrect use) are excluded from the service package. All costs for the travel and labour of the service technician are included in the price. Third party products installed by Evident with the System are covered by the service package. Third party products purchased and/or installed with the System by the customer are not covered by the service package and must be handled by the appropriate supplier.</t>
  </si>
  <si>
    <t>ESS00906</t>
  </si>
  <si>
    <t>FV40L04-C5-FCOV Contract 5yr</t>
  </si>
  <si>
    <t>During the contract period of five years, an appointment for the preventive maintenance of the FV4000 configuration Level 4 (?System?) will be scheduled at the beginning of each year. In addition, the service package includes unlimited breakdown repairs, hardware coverage and Visible Laser coverage during the entire contract period.  The contract period starts after full installation of the System. Inspections once a year, including (if applicable): ? Performance check and adjustment of scanner, detectors and microscope ? Performance check and adjustment of the optical light path ? Alignment of laser combiner ? PC performance check Updates and Support ? Installation of available software and firmware updates ? Remote support (on working days ? except local public holidays ? between 09:00 am and 05:00 pm CEST) ? Documentation and generation of a service report Add-on Service Modules ? Breakdown Repairs: Fault analysis and repair of the System in cases that are not covered by the warranty regulations ? Hardware Coverage: spare parts (e.g., scanners, detectors, shutters, boards, cables, LED illumination) and replacement units that are not covered by warranty regulations ? Visble Laser Coverage: is covering the exchange of defect laser diodes. A visible laser diode without output will be considered as defective. The defect has to be evaluated and confirmed from an Evident service technician. The repair of the System and replacement of any parts that have been the subject of unauthorised repair (e.g. by third parties) or misuse (e.g. deliberate incorrect use) are excluded from the service package. All costs for the travel and labour of the service technician are included in the price. Third party products installed by Evident with the System are covered by the service package. Third party products purchased and/or installed with the System by the customer are not covered by the service package and must be handled by the appropriate supplier.</t>
  </si>
  <si>
    <t>ESS00329</t>
  </si>
  <si>
    <t>FVMPEL1-C2-FCOV Contract 2yr</t>
  </si>
  <si>
    <t>The SSD Select FVMPE-RS Full Coverage Contract for Level 1 configurations is including the annual preventive maintenance, unlimited breakdown services, as well as hardware and laser coverage for the 1st &amp; 2nd year of use after installation, as the 1st year is covered by statutory warranty. The preventive maintenance will take place once in every contract year. The mandatory preventive maintenance will be performed in each contract year and includes · Performance check and adjustment of scanner, detectors and microscope · Performance check and adjustment of VIS-COMB, if applicable · IR Laser path inspection · PC performance check, improvement and initialization The unlimited breakdown service is covering the support including fault analysis and repair works at customer site during the contract period. The Hardware coverage element is covering the costs for spare parts and replacement units such as scanners, detectors, shutters, boards, cables, LED illumination and the exchange during the contract period. The Laser coverage element is covering the costs for the laser output measurements and realignment including travel and labour. This module does not cover the exchange of an insured laser, due to dedicated IR laser contract from the supplier. A laser which does not work in stable conditions has to be evaluated from a laser supplier or Olympus service technician. Engineering updates (if available), telephone support, service reporting, travel expenses and labor costs are covered. The Olympus and 3rd party products installed with the FVMPE-RS system and purchased from Olympus are covered by the contract and statutory warranty in the 1st year. System units and spare parts that have received unauthorized repair or misuse are excluded. Items installed with the system but purchased by the customer from other suppliers are not part of the agreement and have to be handled by the appropriate supplier. For more details see the "SSD Select Overview Research Microscopy CARE FVMPE-RS? which can be downloaded from the page https://www.olympus-europa.com/ssd/en/service/protected_download/downloads_1.html by using the password ?Select?.</t>
  </si>
  <si>
    <t>Field Service Labour HE &amp; Spare Parts EEU-TSC</t>
  </si>
  <si>
    <t>ESS00330</t>
  </si>
  <si>
    <t>FVMPEL1-C3-FCOV Contract 3yr</t>
  </si>
  <si>
    <t>The SSD Select FVMPE-RS Full Coverage Contract for Level 1 configurations is including the annual preventive maintenance, unlimited breakdown services, as well as hardware and laser coverage for the 1st to 3rd year of use after installation, as the 1st year is covered by statutory warranty. The preventive maintenance will take place once in every contract year. The mandatory preventive maintenance will be performed in each contract year and includes · Performance check and adjustment of scanner, detectors and microscope · Performance check and adjustment of VIS-COMB, if applicable · IR Laser path inspection · PC performance check, improvement and initialization The unlimited breakdown service is covering the support including fault analysis and repair works at customer site during the contract period. The Hardware coverage element is covering the costs for spare parts and replacement units such as scanners, detectors, shutters, boards, cables, LED illumination and the exchange during the contract period. The Laser coverage element is covering the costs for the laser output measurements and realignment including travel and labour. This module does not cover the exchange of an insured laser, due to dedicated IR laser contract from the supplier. A laser which does not work in stable conditions has to be evaluated from a laser supplier or Olympus service technician. Engineering updates (if available), telephone support, service reporting, travel expenses and labor costs are covered. The Olympus and 3rd party products installed with the FVMPE-RS system and purchased from Olympus are covered by the contract and statutory warranty in the 1st year. System units and spare parts that have received unauthorized repair or misuse are excluded. Items installed with the system but purchased by the customer from other suppliers are not part of the agreement and have to be handled by the appropriate supplier. For more details see the "SSD Select Overview Research Microscopy CARE FVMPE-RS? which can be downloaded from the page https://www.olympus-europa.com/ssd/en/service/protected_download/downloads_1.html by using the password ?Select?.</t>
  </si>
  <si>
    <t>ESS00331</t>
  </si>
  <si>
    <t>FVMPEL1-C4-FCOV Contract 4yr</t>
  </si>
  <si>
    <t>The SSD Select FVMPE-RS Full Coverage Contract for Level 1 configurations is including the annual preventive maintenance, unlimited breakdown services, as well as hardware and laser coverage for the 1st to 4th year of use after installation, as the 1st year is covered by statutory warranty. The preventive maintenance will take place once in every contract year. The mandatory preventive maintenance will be performed in each contract year and includes · Performance check and adjustment of scanner, detectors and microscope · Performance check and adjustment of VIS-COMB, if applicable · IR Laser path inspection · PC performance check, improvement and initialization The unlimited breakdown service is covering the support including fault analysis and repair works at customer site during the contract period. The Hardware coverage element is covering the costs for spare parts and replacement units such as scanners, detectors, shutters, boards, cables, LED illumination and the exchange during the contract period. The Laser coverage element is covering the costs for the laser output measurements and realignment including travel and labour. This module does not cover the exchange of an insured laser, due to dedicated IR laser contract from the supplier. A laser which does not work in stable conditions has to be evaluated from a laser supplier or Olympus service technician. Engineering updates (if available), telephone support, service reporting, travel expenses and labor costs are covered. The Olympus and 3rd party products installed with the FVMPE-RS system and purchased from Olympus are covered by the contract and statutory warranty in the 1st year. System units and spare parts that have received unauthorized repair or misuse are excluded. Items installed with the system but purchased by the customer from other suppliers are not part of the agreement and have to be handled by the appropriate supplier. For more details see the "SSD Select Overview Research Microscopy CARE FVMPE-RS? which can be downloaded from the page https://www.olympus-europa.com/ssd/en/service/protected_download/downloads_1.html by using the password ?Select?.</t>
  </si>
  <si>
    <t>ESS00332</t>
  </si>
  <si>
    <t>FVMPEL1-C5-FCOV Contract 5yr</t>
  </si>
  <si>
    <t>The SSD Select FVMPE-RS Full Coverage Contract for Level 1 configurations is including the annual preventive maintenance, unlimited breakdown services, as well as hardware and laser coverage for the 1st to 5th year of use after installation, as the 1st year is covered by statutory warranty. The preventive maintenance will take place once in every contract year. The mandatory preventive maintenance will be performed in each contract year and includes · Performance check and adjustment of scanner, detectors and microscope · Performance check and adjustment of VIS-COMB, if applicable · IR Laser path inspection · PC performance check, improvement and initialization The unlimited breakdown service is covering the support including fault analysis and repair works at customer site during the contract period. The Hardware coverage element is covering the costs for spare parts and replacement units such as scanners, detectors, shutters, boards, cables, LED illumination and the exchange during the contract period. The Laser coverage element is covering the costs for the laser output measurements and realignment including travel and labour. This module does not cover the exchange of an insured laser, due to dedicated IR laser contract from the supplier. A laser which does not work in stable conditions has to be evaluated from a laser supplier or Olympus service technician. Engineering updates (if available), telephone support, service reporting, travel expenses and labor costs are covered. The Olympus and 3rd party products installed with the FVMPE-RS system and purchased from Olympus are covered by the contract and statutory warranty in the 1st year. System units and spare parts that have received unauthorized repair or misuse are excluded. Items installed with the system but purchased by the customer from other suppliers are not part of the agreement and have to be handled by the appropriate supplier. For more details see the "SSD Select Overview Research Microscopy CARE FVMPE-RS? which can be downloaded from the page https://www.olympus-europa.com/ssd/en/service/protected_download/downloads_1.html by using the password ?Select?.</t>
  </si>
  <si>
    <t>ESS00333</t>
  </si>
  <si>
    <t>FVMPEL2-C2-FCOV Contract 2yr</t>
  </si>
  <si>
    <t>The SSD Select FVMPE-RS Full Coverage Contract for Level 2 configurations is including the annual preventive maintenance, unlimited breakdown services, as well as hardware and laser coverage for the 1st &amp; 2nd year of use after installation, as the 1st year is covered by statutory warranty. The preventive maintenance will take place once in every contract year. The mandatory preventive maintenance will be performed in each contract year and includes · Performance check and adjustment of scanner, detectors and microscope · Performance check and adjustment of VIS-COMB, if applicable · IR Laser path inspection · PC performance check, improvement and initialization The unlimited breakdown service is covering the support including fault analysis and repair works at customer site during the contract period. The Hardware coverage element is covering the costs for spare parts and replacement units such as scanners, detectors, shutters, boards, cables, LED illumination and the exchange during the contract period. The Laser coverage element is covering the costs for the laser output measurements and realignment including travel and labour. This module does not cover the exchange of an insured laser, due to dedicated IR laser contract from the supplier. A laser which does not work in stable conditions has to be evaluated from a laser supplier or Olympus service technician. Engineering updates (if available), telephone support, service reporting, travel expenses and labor costs are covered. The Olympus and 3rd party products installed with the FVMPE-RS system and purchased from Olympus are covered by the contract and statutory warranty in the 1st year. System units and spare parts that have received unauthorized repair or misuse are excluded. Items installed with the system but purchased by the customer from other suppliers are not part of the agreement and have to be handled by the appropriate supplier. For more details see the "SSD Select Overview Research Microscopy CARE FVMPE-RS? which can be downloaded from the page https://www.olympus-europa.com/ssd/en/service/protected_download/downloads_1.html by using the password ?Select?.</t>
  </si>
  <si>
    <t>ESS00334</t>
  </si>
  <si>
    <t>FVMPEL2-C3-FCOV Contract 3yr</t>
  </si>
  <si>
    <t>The SSD Select FVMPE-RS Full Coverage Contract for Level 2 configurations is including the annual preventive maintenance, unlimited breakdown services, as well as hardware and laser coverage for the 1st to 3rd year of use after installation, as the 1st year is covered by statutory warranty. The preventive maintenance will take place once in every contract year. The mandatory preventive maintenance will be performed in each contract year and includes · Performance check and adjustment of scanner, detectors and microscope · Performance check and adjustment of VIS-COMB, if applicable · IR Laser path inspection · PC performance check, improvement and initialization The unlimited breakdown service is covering the support including fault analysis and repair works at customer site during the contract period. The Hardware coverage element is covering the costs for spare parts and replacement units such as scanners, detectors, shutters, boards, cables, LED illumination and the exchange during the contract period. The Laser coverage element is covering the costs for the laser output measurements and realignment including travel and labour. This module does not cover the exchange of an insured laser, due to dedicated IR laser contract from the supplier. A laser which does not work in stable conditions has to be evaluated from a laser supplier or Olympus service technician. Engineering updates (if available), telephone support, service reporting, travel expenses and labor costs are covered. The Olympus and 3rd party products installed with the FVMPE-RS system and purchased from Olympus are covered by the contract and statutory warranty in the 1st year. System units and spare parts that have received unauthorised repair or misuse are excluded. Items installed with the system but purchased by the customer from other suppliers are not part of the agreement and have to be handled by the appropriate supplier. For more details see the "SSD Select Overview Research Microscopy CARE FVMPE-RS? which can be downloaded from the page https://www.olympus-europa.com/ssd/en/service/protected_download/downloads_1.html by using the password ?Select?.</t>
  </si>
  <si>
    <t>ESS00335</t>
  </si>
  <si>
    <t>FVMPEL2-C4-FCOV Contract 4yr</t>
  </si>
  <si>
    <t>The SSD Select FVMPE-RS Full Coverage Contract for Level 2 configurations is including the annual preventive maintenance, unlimited breakdown services, as well as hardware and laser coverage for the 1st to 4th year of use after installation, as the 1st year is covered by statutory warranty. The preventive maintenance will take place once in every contract year. The mandatory preventive maintenance will be performed in each contract year and includes · Performance check and adjustment of scanner, detectors and microscope · Performance check and adjustment of VIS-COMB, if applicable · IR Laser path inspection · PC performance check, improvement and initialization The unlimited breakdown service is covering the support including fault analysis and repair works at customer site during the contract period. The Hardware coverage element is covering the costs for spare parts and replacement units such as scanners, detectors, shutters, boards, cables, LED illumination and the exchange during the contract period. The Laser coverage element is covering the costs for the laser output measurements and realignment including travel and labour. This module does not cover the exchange of an insured laser, due to dedicated IR laser contract from the supplier. A laser which does not work in stable conditions has to be evaluated from a laser supplier or Olympus service technician. Engineering updates (if available), telephone support, service reporting, travel expenses and labor costs are covered. The Olympus and 3rd party products installed with the FVMPE-RS system and purchased from Olympus are covered by the contract and statutory warranty in the 1st year. System units and spare parts that have received unauthorized repair or misuse are excluded. Items installed with the system but purchased by the customer from other suppliers are not part of the agreement and have to be handled by the appropriate supplier. For more details see the "SSD Select Overview Research Microscopy CARE FVMPE-RS? which can be downloaded from the page https://www.olympus-europa.com/ssd/en/service/protected_download/downloads_1.html by using the password ?Select?.</t>
  </si>
  <si>
    <t>ESS00336</t>
  </si>
  <si>
    <t>FVMPEL2-C5-FCOV Contract 5yr</t>
  </si>
  <si>
    <t>The SSD Select FVMPE-RS Full Coverage Contract for Level 2 configurations is including the annual preventive maintenance, unlimited breakdown services, as well as hardware and laser coverage for the 1st to 5th year of use after installation, as the 1st year is covered by statutory warranty. The preventive maintenance will take place once in every contract year. The mandatory preventive maintenance will be performed in each contract year and includes · Performance check and adjustment of scanner, detectors and microscope · Performance check and adjustment of VIS-COMB, if applicable · IR Laser path inspection · PC performance check, improvement and initialization The unlimited breakdown service is covering the support including fault analysis and repair works at customer site during the contract period. The Hardware coverage element is covering the costs for spare parts and replacement units such as scanners, detectors, shutters, boards, cables, LED illumination and the exchange during the contract period. The Laser coverage element is covering the costs for the laser output measurements and realignment including travel and labour. This module does not cover the exchange of an insured laser, due to dedicated IR laser contract from the supplier. A laser which does not work in stable conditions has to be evaluated from a laser supplier or Olympus service technician. Engineering updates (if available), telephone support, service reporting, travel expenses and labor costs are covered. The Olympus and 3rd party products installed with the FVMPE-RS system and purchased from Olympus are covered by the contract and statutory warranty in the 1st year. System units and spare parts that have received unauthorized repair or misuse are excluded. Items installed with the system but purchased by the customer from other suppliers are not part of the agreement and have to be handled by the appropriate supplier. For more details see the "SSD Select Overview Research Microscopy CARE FVMPE-RS? which can be downloaded from the page https://www.olympus-europa.com/ssd/en/service/protected_download/downloads_1.html by using the password ?Select?.</t>
  </si>
  <si>
    <t>ESS00337</t>
  </si>
  <si>
    <t>FVMPEL3-C2-FCOV Contract 2yr</t>
  </si>
  <si>
    <t>The SSD Select FVMPE-RS Full Coverage Contract for Level 3 configurations is including the annual preventive maintenance, unlimited breakdown services, as well as hardware and laser coverage for the 1st &amp; 2nd year of use after installation, as the 1st year is covered by statutory warranty. The preventive maintenance will take place once in every contract year. The mandatory preventive maintenance will be performed in each contract year and includes · Performance check and adjustment of scanner, detectors and microscope · Performance check and adjustment of VIS-COMB, if applicable · IR Laser path inspection · PC performance check, improvement and initialization The unlimited breakdown service is covering the support including fault analysis and repair works at customer site during the contract period. The Hardware coverage element is covering the costs for spare parts and replacement units such as scanners, detectors, shutters, boards, cables, LED illumination and the exchange during the contract period. The Laser coverage element is covering the costs for the laser output measurements and realignment including travel and labour. This module does not cover the exchange of an insured laser, due to dedicated IR laser contract from the supplier. A laser which does not work in stable conditions has to be evaluated from a laser supplier or Olympus service technician. Engineering updates (if available), telephone support, service reporting, travel expenses and labor costs are covered. The Olympus and 3rd party products installed with the FVMPE-RS system and purchased from Olympus are covered by the contract and statutory warranty in the 1st year. System units and spare parts that have received unauthorized repair or misuse are excluded. Items installed with the system but purchased by the customer from other suppliers are not part of the agreement and have to be handled by the appropriate supplier. For more details see the "SSD Select Overview Research Microscopy CARE FVMPE-RS? which can be downloaded from the page https://www.olympus-europa.com/ssd/en/service/protected_download/downloads_1.html by using the password ?Select?.</t>
  </si>
  <si>
    <t>ESS00338</t>
  </si>
  <si>
    <t>FVMPEL3-C3-FCOV Contract 3yr</t>
  </si>
  <si>
    <t>The SSD Select FVMPE-RS Full Coverage Contract for Level 3 configurations is including the annual preventive maintenance, unlimited breakdown services, as well as hardware and laser coverage for the 1st to 3rd year of use after installation, as the 1st year is covered by statutory warranty. The preventive maintenance will take place once in every contract year. The mandatory preventive maintenance will be performed in each contract year and includes · Performance check and adjustment of scanner, detectors and microscope · Performance check and adjustment of VIS-COMB, if applicable · IR Laser path inspection · PC performance check, improvement and initialization The unlimited breakdown service is covering the support including fault analysis and repair works at customer site during the contract period. The Hardware coverage element is covering the costs for spare parts and replacement units such as scanners, detectors, shutters, boards, cables, LED illumination and the exchange during the contract period. The Laser coverage element is covering the costs for the laser output measurements and realignment including travel and labour. This module does not cover the exchange of an insured laser, due to dedicated IR laser contract from the supplier. A laser which does not work in stable conditions has to be evaluated from a laser supplier or Olympus service technician. Engineering updates (if available), telephone support, service reporting, travel expenses and labor costs are covered. The Olympus and 3rd party products installed with the FVMPE-RS system and purchased from Olympus are covered by the contract and statutory warranty in the 1st year. System units and spare parts that have received unauthorized repair or misuse are excluded. Items installed with the system but purchased by the customer from other suppliers are not part of the agreement and have to be handled by the appropriate supplier. For more details see the "SSD Select Overview Research Microscopy CARE FVMPE-RS? which can be downloaded from the page https://www.olympus-europa.com/ssd/en/service/protected_download/downloads_1.html by using the password ?Select?.</t>
  </si>
  <si>
    <t>ESS00339</t>
  </si>
  <si>
    <t>FVMPEL3-C4-FCOV Contract 4yr</t>
  </si>
  <si>
    <t>The SSD Select FVMPE-RS Full Coverage Contract for Level 3 configurations is including the annual preventive maintenance, unlimited breakdown services, as well as hardware and laser coverage for the 1st to 4th year of use after installation, as the 1st year is covered by statutory warranty. The preventive maintenance will take place once in every contract year. The mandatory preventive maintenance will be performed in each contract year and includes · Performance check and adjustment of scanner, detectors and microscope · Performance check and adjustment of VIS-COMB, if applicable · IR Laser path inspection · PC performance check, improvement and initialization The unlimited breakdown service is covering the support including fault analysis and repair works at customer site during the contract period. The Hardware coverage element is covering the costs for spare parts and replacement units such as scanners, detectors, shutters, boards, cables, LED illumination and the exchange during the contract period. The Laser coverage element is covering the costs for the laser output measurements and realignment including travel and labour. This module does not cover the exchange of an insured laser, due to dedicated IR laser contract from the supplier. A laser which does not work in stable conditions has to be evaluated from a laser supplier or Olympus service technician. Engineering updates (if available), telephone support, service reporting, travel expenses and labor costs are covered. The Olympus and 3rd party products installed with the FVMPE-RS system and purchased from Olympus are covered by the contract and statutory warranty in the 1st year. System units and spare parts that have received unauthorized repair or misuse are excluded. Items installed with the system but purchased by the customer from other suppliers are not part of the agreement and have to be handled by the appropriate supplier. For more details see the "SSD Select Overview Research Microscopy CARE FVMPE-RS? which can be downloaded from the page https://www.olympus-europa.com/ssd/en/service/protected_download/downloads_1.html by using the password ?Select?.</t>
  </si>
  <si>
    <t>ESS00917</t>
  </si>
  <si>
    <t>FV40ML1-C2-FCOV Contract 2yr</t>
  </si>
  <si>
    <t>During the contract period of two years, an appointment for the preventive maintenance of the FV4000MPE configuration Level 1 (?System?) will be scheduled at the beginning of each year. In addition, the service package includes unlimited breakdown repairs, hardware coverage and InfraRed ("IR") Laser coverage during the entire contract period.  The contract period starts after full installation of the System. Inspections once a year, including (if applicable): ? Performance check and adjustment of scanner, detectors and microscope ? IR Laser path inspection ? PC performance check Updates and Support ? Installation of available software and firmware updates ? Remote support (on working days ? except local public holidays ? between 09:00 am and 05:00 pm CEST) ? Documentation and generation of a service report Add-on Service Modules ? Breakdown Repairs: Fault analysis and repair of the System in cases that are not covered by the warranty regulations ? Hardware Coverage: spare parts (e.g. scanners, detectors, shutters, boards, cables, LED illumination) and replacement units that are not covered by warranty regulations ? IR Laser Coverage: This module does not cover the replacement or repair of the IR Laser. For this, the customer must conclude a service contract with the IR laser supplier. An IR Laser which does not work in stable conditions has to be evaluated from the IR Laser supplier or Evident service technician. The module is only covering the costs for the laser output measurements and realignment after replacement or repair of the defect IR Laser. The repair of the System and replacement of any parts that have been the subject of unauthorised repair (e.g. by third parties) or misuse (e.g. deliberate incorrect use) are excluded from the service package. All costs for the travel and labour of the service technician are included in the price. Third party products installed by Evident with the System are covered by the service package. Third party products purchased and/or installed with the System by the customer are not covered by the service package and must be handled by the appropriate supplier.</t>
  </si>
  <si>
    <t>ESS00918</t>
  </si>
  <si>
    <t>FV40ML1-C3-FCOV Contract 3yr</t>
  </si>
  <si>
    <t>During the contract period of three years, an appointment for the preventive maintenance of the FV4000MPE configuration Level 1 (?System?) will be scheduled at the beginning of each year. In addition, the service package includes unlimited breakdown repairs, hardware coverage and InfraRed ("IR") Laser coverage during the entire contract period.  The contract period starts after full installation of the System. Inspections once a year, including (if applicable): ? Performance check and adjustment of scanner, detectors and microscope ? IR Laser path inspection ? PC performance check Updates and Support ? Installation of available software and firmware updates ? Remote support (on working days ? except local public holidays ? between 09:00 am and 05:00 pm CEST) ? Documentation and generation of a service report Add-on Service Modules ? Breakdown Repairs: Fault analysis and repair of the System in cases that are not covered by the warranty regulations ? Hardware Coverage: spare parts (e.g. scanners, detectors, shutters, boards, cables, LED illumination) and replacement units that are not covered by warranty regulations ? IR Laser Coverage: This module does not cover the replacement or repair of the IR Laser. For this, the customer must conclude a service contract with the IR laser supplier. An IR Laser which does not work in stable conditions has to be evaluated from the IR Laser supplier or Evident service technician. The module is only covering the costs for the laser output measurements and realignment after replacement or repair of the defect IR Laser. The repair of the System and replacement of any parts that have been the subject of unauthorised repair (e.g. by third parties) or misuse (e.g. deliberate incorrect use) are excluded from the service package. All costs for the travel and labour of the service technician are included in the price. Third party products installed by Evident with the System are covered by the service package. Third party products purchased and/or installed with the System by the customer are not covered by the service package and must be handled by the appropriate supplier.</t>
  </si>
  <si>
    <t>ESS00919</t>
  </si>
  <si>
    <t>FV40ML1-C4-FCOV Contract 4yr</t>
  </si>
  <si>
    <t>During the contract period of four years, an appointment for the preventive maintenance of the FV4000MPE configuration Level 1 (?System?) will be scheduled at the beginning of each year. In addition, the service package includes unlimited breakdown repairs, hardware coverage and InfraRed ("IR") Laser coverage during the entire contract period.  The contract period starts after full installation of the System. Inspections once a year, including (if applicable): ? Performance check and adjustment of scanner, detectors and microscope ? IR Laser path inspection ? PC performance check Updates and Support ? Installation of available software and firmware updates ? Remote support (on working days ? except local public holidays ? between 09:00 am and 05:00 pm CEST) ? Documentation and generation of a service report Add-on Service Modules ? Breakdown Repairs: Fault analysis and repair of the System in cases that are not covered by the warranty regulations ? Hardware Coverage: spare parts (e.g. scanners, detectors, shutters, boards, cables, LED illumination) and replacement units that are not covered by warranty regulations ? IR Laser Coverage: This module does not cover the replacement or repair of the IR Laser. For this, the customer must conclude a service contract with the IR laser supplier. An IR Laser which does not work in stable conditions has to be evaluated from the IR Laser supplier or Evident service technician. The module is only covering the costs for the laser output measurements and realignment after replacement or repair of the defect IR Laser. The repair of the System and replacement of any parts that have been the subject of unauthorised repair (e.g. by third parties) or misuse (e.g. deliberate incorrect use) are excluded from the service package. All costs for the travel and labour of the service technician are included in the price. Third party products installed by Evident with the System are covered by the service package. Third party products purchased and/or installed with the System by the customer are not covered by the service package and must be handled by the appropriate supplier.</t>
  </si>
  <si>
    <t>ESS00920</t>
  </si>
  <si>
    <t>FV40ML1-C5-FCOV Contract 5yr</t>
  </si>
  <si>
    <t>During the contract period of five years, an appointment for the preventive maintenance of the FV4000MPE configuration Level 1 (?System?) will be scheduled at the beginning of each year. In addition, the service package includes unlimited breakdown repairs, hardware coverage and InfraRed ("IR") Laser coverage during the entire contract period.  The contract period starts after full installation of the System. Inspections once a year, including (if applicable): ? Performance check and adjustment of scanner, detectors and microscope ? IR Laser path inspection ? PC performance check Updates and Support ? Installation of available software and firmware updates ? Remote support (on working days ? except local public holidays ? between 09:00 am and 05:00 pm CEST) ? Documentation and generation of a service report Add-on Service Modules ? Breakdown Repairs: Fault analysis and repair of the System in cases that are not covered by the warranty regulations ? Hardware Coverage: spare parts (e.g. scanners, detectors, shutters, boards, cables, LED illumination) and replacement units that are not covered by warranty regulations ? IR Laser Coverage: This module does not cover the replacement or repair of the IR Laser. For this, the customer must conclude a service contract with the IR laser supplier. An IR Laser which does not work in stable conditions has to be evaluated from the IR Laser supplier or Evident service technician. The module is only covering the costs for the laser output measurements and realignment after replacement or repair of the defect IR Laser. The repair of the System and replacement of any parts that have been the subject of unauthorised repair (e.g. by third parties) or misuse (e.g. deliberate incorrect use) are excluded from the service package. All costs for the travel and labour of the service technician are included in the price. Third party products installed by Evident with the System are covered by the service package. Third party products purchased and/or installed with the System by the customer are not covered by the service package and must be handled by the appropriate supplier.</t>
  </si>
  <si>
    <t>ESS00921</t>
  </si>
  <si>
    <t>FV40ML2-C2-FCOV Contract 2yr</t>
  </si>
  <si>
    <t>During the contract period of two years, an appointment for the preventive maintenance of the FV4000MPE configuration Level 2 (?System?) will be scheduled at the beginning of each year. In addition, the service package includes unlimited breakdown repairs, hardware coverage and InfraRed ("IR") Laser coverage during the entire contract period.  The contract period starts after full installation of the System. Inspections once a year, including (if applicable): ? Performance check and adjustment of scanner, detectors and microscope ? IR Laser path inspection ? PC performance check Updates and Support ? Installation of available software and firmware updates ? Remote support (on working days ? except local public holidays ? between 09:00 am and 05:00 pm CEST) ? Documentation and generation of a service report Add-on Service Modules ? Breakdown Repairs: Fault analysis and repair of the System in cases that are not covered by the warranty regulations ? Hardware Coverage: spare parts (e.g. scanners, detectors, shutters, boards, cables, LED illumination) and replacement units that are not covered by warranty regulations ? IR Laser Coverage: This module does not cover the replacement or repair of the IR Laser. For this, the customer must conclude a service contract with the IR laser supplier. An IR Laser which does not work in stable conditions has to be evaluated from the IR Laser supplier or Evident service technician. The module is only covering the costs for the laser output measurements and realignment after replacement or repair of the defect IR Laser. The repair of the System and replacement of any parts that have been the subject of unauthorised repair (e.g. by third parties) or misuse (e.g. deliberate incorrect use) are excluded from the service package. All costs for the travel and labour of the service technician are included in the price. Third party products installed by Evident with the System are covered by the service package. Third party products purchased and/or installed with the System by the customer are not covered by the service package and must be handled by the appropriate supplier.</t>
  </si>
  <si>
    <t>ESS00922</t>
  </si>
  <si>
    <t>FV40ML2-C3-FCOV Contract 3yr</t>
  </si>
  <si>
    <t>During the contract period of three years, an appointment for the preventive maintenance of the FV4000MPE configuration Level 2 (?System?) will be scheduled at the beginning of each year. In addition, the service package includes unlimited breakdown repairs, hardware coverage and InfraRed ("IR") Laser coverage during the entire contract period.  The contract period starts after full installation of the System. Inspections once a year, including (if applicable): ? Performance check and adjustment of scanner, detectors and microscope ? IR Laser path inspection ? PC performance check Updates and Support ? Installation of available software and firmware updates ? Remote support (on working days ? except local public holidays ? between 09:00 am and 05:00 pm CEST) ? Documentation and generation of a service report Add-on Service Modules ? Breakdown Repairs: Fault analysis and repair of the System in cases that are not covered by the warranty regulations ? Hardware Coverage: spare parts (e.g. scanners, detectors, shutters, boards, cables, LED illumination) and replacement units that are not covered by warranty regulations ? IR Laser Coverage: This module does not cover the replacement or repair of the IR Laser. For this, the customer must conclude a service contract with the IR laser supplier. An IR Laser which does not work in stable conditions has to be evaluated from the IR Laser supplier or Evident service technician. The module is only covering the costs for the laser output measurements and realignment after replacement or repair of the defect IR Laser. The repair of the System and replacement of any parts that have been the subject of unauthorised repair (e.g. by third parties) or misuse (e.g. deliberate incorrect use) are excluded from the service package. All costs for the travel and labour of the service technician are included in the price. Third party products installed by Evident with the System are covered by the service package. Third party products purchased and/or installed with the System by the customer are not covered by the service package and must be handled by the appropriate supplier.</t>
  </si>
  <si>
    <t>ESS00923</t>
  </si>
  <si>
    <t>FV40ML2-C4-FCOV Contract 4yr</t>
  </si>
  <si>
    <t>During the contract period of four years, an appointment for the preventive maintenance of the FV4000MPE configuration Level 2 (?System?) will be scheduled at the beginning of each year. In addition, the service package includes unlimited breakdown repairs, hardware coverage and InfraRed ("IR") Laser coverage during the entire contract period.  The contract period starts after full installation of the System. Inspections once a year, including (if applicable): ? Performance check and adjustment of scanner, detectors and microscope ? IR Laser path inspection ? PC performance check Updates and Support ? Installation of available software and firmware updates ? Remote support (on working days ? except local public holidays ? between 09:00 am and 05:00 pm CEST) ? Documentation and generation of a service report Add-on Service Modules ? Breakdown Repairs: Fault analysis and repair of the System in cases that are not covered by the warranty regulations ? Hardware Coverage: spare parts (e.g. scanners, detectors, shutters, boards, cables, LED illumination) and replacement units that are not covered by warranty regulations ? IR Laser Coverage: This module does not cover the replacement or repair of the IR Laser. For this, the customer must conclude a service contract with the IR laser supplier. An IR Laser which does not work in stable conditions has to be evaluated from the IR Laser supplier or Evident service technician. The module is only covering the costs for the laser output measurements and realignment after replacement or repair of the defect IR Laser. The repair of the System and replacement of any parts that have been the subject of unauthorised repair (e.g. by third parties) or misuse (e.g. deliberate incorrect use) are excluded from the service package. All costs for the travel and labour of the service technician are included in the price. Third party products installed by Evident with the System are covered by the service package. Third party products purchased and/or installed with the System by the customer are not covered by the service package and must be handled by the appropriate supplier.</t>
  </si>
  <si>
    <t>ESS00924</t>
  </si>
  <si>
    <t>FV40ML2-C5-FCOV Contract 5yr</t>
  </si>
  <si>
    <t>During the contract period of five years, an appointment for the preventive maintenance of the FV4000MPE configuration Level 2 (?System?) will be scheduled at the beginning of each year. In addition, the service package includes unlimited breakdown repairs, hardware coverage and InfraRed ("IR") Laser coverage during the entire contract period.  The contract period starts after full installation of the System. Inspections once a year, including (if applicable): ? Performance check and adjustment of scanner, detectors and microscope ? IR Laser path inspection ? PC performance check Updates and Support ? Installation of available software and firmware updates ? Remote support (on working days ? except local public holidays ? between 09:00 am and 05:00 pm CEST) ? Documentation and generation of a service report Add-on Service Modules ? Breakdown Repairs: Fault analysis and repair of the System in cases that are not covered by the warranty regulations ? Hardware Coverage: spare parts (e.g. scanners, detectors, shutters, boards, cables, LED illumination) and replacement units that are not covered by warranty regulations ? IR Laser Coverage: This module does not cover the replacement or repair of the IR Laser. For this, the customer must conclude a service contract with the IR laser supplier. An IR Laser which does not work in stable conditions has to be evaluated from the IR Laser supplier or Evident service technician. The module is only covering the costs for the laser output measurements and realignment after replacement or repair of the defect IR Laser. The repair of the System and replacement of any parts that have been the subject of unauthorised repair (e.g. by third parties) or misuse (e.g. deliberate incorrect use) are excluded from the service package. All costs for the travel and labour of the service technician are included in the price. Third party products installed by Evident with the System are covered by the service package. Third party products purchased and/or installed with the System by the customer are not covered by the service package and must be handled by the appropriate supplier.</t>
  </si>
  <si>
    <t>ESS00930</t>
  </si>
  <si>
    <t>FV40ML3-C2-FCOV Contract 2yr</t>
  </si>
  <si>
    <t>During the contract period of two years, an appointment for the preventive maintenance of the FV4000MPE configuration Level 3 (?System?) will be scheduled at the beginning of each year. In addition, the service package includes unlimited breakdown repairs, hardware coverage and Visible Laser coverage as well as InfraRed ("IR") Laser coverage during the entire contract period.  The contract period starts after full installation of the System. Inspections once a year, including (if applicable): ? Performance check and adjustment of scanners, detectors and microscope ? Performance check and adjustment of the optical light path ? Performance check and adjustment of VIS-COMB ? IR Laser path inspection ? PC performance check Updates and Support ? Installation of available software and firmware updates ? Remote support (on working days ? except local public holidays ? between 09:00 am and 05:00 pm CEST) ? Documentation and generation of a service report Add-on Service Modules ? Breakdown Repairs: Fault analysis and repair of the System in cases that are not covered by the warranty regulations ? Hardware Coverage: spare parts (e.g., scanners, detectors, shutters, boards, cables, LED illumination) and replacement units that are not covered by warranty regulations ? Visble Laser Coverage: is covering the exchange of defect laser diodes. A visible laser diode without output will be considered as defective. The defect has to be evaluated and confirmed from an Evident service technician. ? IR Laser Coverage: This module does not cover the replacement or repair of the IR Laser. For this, the customer must conclude a service contract with the IR laser supplier. An IR Laser which does not work in stable conditions has to be evaluated from the IR Laser supplier or Evident service technician. The module is only covering the costs for the laser output measurements and realignment after replacement or repair of the defect IR Laser. The repair of the System and replacement of any parts that have been the subject of unauthorised repair (e.g. by third parties) or misuse (e.g. deliberate incorrect use) are excluded from the service package. All costs for the travel and labour of the service technician are included in the price. Third party products installed by Evident with the System are covered by the service package. Third party products purchased and/or installed with the System by the customer are not covered by the service package and must be handled by the appropriate supplier.</t>
  </si>
  <si>
    <t>ESS00931</t>
  </si>
  <si>
    <t>FV40ML3-C3-FCOV Contract 3yr</t>
  </si>
  <si>
    <t>During the contract period of three years, an appointment for the preventive maintenance of the FV4000MPE configuration Level 3 (?System?) will be scheduled at the beginning of each year. In addition, the service package includes unlimited breakdown repairs, hardware coverage and Visible Laser coverage as well as InfraRed ("IR") Laser coverage during the entire contract period.  The contract period starts after full installation of the System. Inspections once a year, including (if applicable): ? Performance check and adjustment of scanners, detectors and microscope ? Performance check and adjustment of the optical light path ? Performance check and adjustment of VIS-COMB ? IR Laser path inspection ? PC performance check Updates and Support ? Installation of available software and firmware updates ? Remote support (on working days ? except local public holidays ? between 09:00 am and 05:00 pm CEST) ? Documentation and generation of a service report Add-on Service Modules ? Breakdown Repairs: Fault analysis and repair of the System in cases that are not covered by the warranty regulations ? Hardware Coverage: spare parts (e.g., scanners, detectors, shutters, boards, cables, LED illumination) and replacement units that are not covered by warranty regulations ? Visble Laser Coverage: is covering the exchange of defect laser diodes. A visible laser diode without output will be considered as defective. The defect has to be evaluated and confirmed from an Evident service technician. ? IR Laser Coverage: This module does not cover the replacement or repair of the IR Laser. For this, the customer must conclude a service contract with the IR laser supplier. An IR Laser which does not work in stable conditions has to be evaluated from the IR Laser supplier or Evident service technician. The module is only covering the costs for the laser output measurements and realignment after replacement or repair of the defect IR Laser. The repair of the System and replacement of any parts that have been the subject of unauthorised repair (e.g. by third parties) or misuse (e.g. deliberate incorrect use) are excluded from the service package. All costs for the travel and labour of the service technician are included in the price. Third party products installed by Evident with the System are covered by the service package. Third party products purchased and/or installed with the System by the customer are not covered by the service package and must be handled by the appropriate supplier.</t>
  </si>
  <si>
    <t>ESS00932</t>
  </si>
  <si>
    <t>FV40ML3-C4-FCOV Contract 4yr</t>
  </si>
  <si>
    <t>During the contract period of four years, an appointment for the preventive maintenance of the FV4000MPE configuration Level 3 (?System?) will be scheduled at the beginning of each year. In addition, the service package includes unlimited breakdown repairs, hardware coverage and Visible Laser coverage as well as InfraRed ("IR") Laser coverage during the entire contract period.  The contract period starts after full installation of the System. Inspections once a year, including (if applicable): ? Performance check and adjustment of scanners, detectors and microscope ? Performance check and adjustment of the optical light path ? Performance check and adjustment of VIS-COMB ? IR Laser path inspection ? PC performance check Updates and Support ? Installation of available software and firmware updates ? Remote support (on working days ? except local public holidays ? between 09:00 am and 05:00 pm CEST) ? Documentation and generation of a service report Add-on Service Modules ? Breakdown Repairs: Fault analysis and repair of the System in cases that are not covered by the warranty regulations ? Hardware Coverage: spare parts (e.g., scanners, detectors, shutters, boards, cables, LED illumination) and replacement units that are not covered by warranty regulations ? Visble Laser Coverage: is covering the exchange of defect laser diodes. A visible laser diode without output will be considered as defective. The defect has to be evaluated and confirmed from an Evident service technician. ? IR Laser Coverage: This module does not cover the replacement or repair of the IR Laser. For this, the customer must conclude a service contract with the IR laser supplier. An IR Laser which does not work in stable conditions has to be evaluated from the IR Laser supplier or Evident service technician. The module is only covering the costs for the laser output measurements and realignment after replacement or repair of the defect IR Laser. The repair of the System and replacement of any parts that have been the subject of unauthorised repair (e.g. by third parties) or misuse (e.g. deliberate incorrect use) are excluded from the service package. All costs for the travel and labour of the service technician are included in the price. Third party products installed by Evident with the System are covered by the service package. Third party products purchased and/or installed with the System by the customer are not covered by the service package and must be handled by the appropriate supplier.</t>
  </si>
  <si>
    <t>ESS00933</t>
  </si>
  <si>
    <t>FV40ML3-C5-FCOV Contract 5yr</t>
  </si>
  <si>
    <t>During the contract period of five years, an appointment for the preventive maintenance of the FV4000MPE configuration Level 3 (?System?) will be scheduled at the beginning of each year. In addition, the service package includes unlimited breakdown repairs, hardware coverage and Visible Laser coverage as well as InfraRed ("IR") Laser coverage during the entire contract period.  The contract period starts after full installation of the System. Inspections once a year, including (if applicable): ? Performance check and adjustment of scanners, detectors and microscope ? Performance check and adjustment of the optical light path ? Performance check and adjustment of VIS-COMB ? IR Laser path inspection ? PC performance check Updates and Support ? Installation of available software and firmware updates ? Remote support (on working days ? except local public holidays ? between 09:00 am and 05:00 pm CEST) ? Documentation and generation of a service report Add-on Service Modules ? Breakdown Repairs: Fault analysis and repair of the System in cases that are not covered by the warranty regulations ? Hardware Coverage: spare parts (e.g., scanners, detectors, shutters, boards, cables, LED illumination) and replacement units that are not covered by warranty regulations ? Visble Laser Coverage: is covering the exchange of defect laser diodes. A visible laser diode without output will be considered as defective. The defect has to be evaluated and confirmed from an Evident service technician. ? IR Laser Coverage: This module does not cover the replacement or repair of the IR Laser. For this, the customer must conclude a service contract with the IR laser supplier. An IR Laser which does not work in stable conditions has to be evaluated from the IR Laser supplier or Evident service technician. The module is only covering the costs for the laser output measurements and realignment after replacement or repair of the defect IR Laser. The repair of the System and replacement of any parts that have been the subject of unauthorised repair (e.g. by third parties) or misuse (e.g. deliberate incorrect use) are excluded from the service package. All costs for the travel and labour of the service technician are included in the price. Third party products installed by Evident with the System are covered by the service package. Third party products purchased and/or installed with the System by the customer are not covered by the service package and must be handled by the appropriate supplier.</t>
  </si>
  <si>
    <t>ESS00314</t>
  </si>
  <si>
    <t>FVMPEL1-D0-INST Installation</t>
  </si>
  <si>
    <t>The Installation of the FVMPE-RS system will be carried out in accordance with the manufacturer installation procedure. After the installation a performance check including all adjustments of the system in accordance to Olympus Tokyo specifications will be proceed and an installation protocol created. A basic operation instruction (approx. 2 hours) for the user will be performed by an Olympus Service engineer. The installation documentation will be handed over. The price includes all labor and travel expenses.</t>
  </si>
  <si>
    <t>Field Service Labour HE EEU-TSC</t>
  </si>
  <si>
    <t>ESS00315</t>
  </si>
  <si>
    <t>FVMPEL2-D0-INST Installation</t>
  </si>
  <si>
    <t>ESS00316</t>
  </si>
  <si>
    <t>FVMPEL3-D0-INST Installation</t>
  </si>
  <si>
    <t>ESS00317</t>
  </si>
  <si>
    <t>FVMPEL1-C2-PMNT Contract 2yr</t>
  </si>
  <si>
    <t>The SSD Select FVMPE-RS Maintenance Contract for Level 1 configurations is including the annual preventive maintenance for the 1st &amp; 2nd year of use after installation. The preventive maintenance will be performed in each contract year and includes · Performance check and adjustment of scanner, detectors and microscope · Performance check and adjustment of VIS-COMB, if applicable · IR Laser path inspection · PC performance check, improvement and initialization Engineering updates (if available), telephone support, service reporting, travel expenses and labor costs are covered. Costs for any replacement units and spare parts are excluded. The Olympus and 3rd party products installed with the FVMPE-RS system and purchased from Olympus are covered by the contract and statutory warranty in the 1st year. Items installed with the system but purchased by the customer from other suppliers are not part of the agreement and have to be handled by the appropriate supplier. For more details see the "SSD Select Overview Research Microscopy CARE FVMPE-RS? which can be downloaded from the page https://www.olympus-europa.com/ssd/en/service/protected_download/downloads_1.html by using the password ?Select?.</t>
  </si>
  <si>
    <t>ESS00318</t>
  </si>
  <si>
    <t>FVMPEL1-C3-PMNT Contract 3yr</t>
  </si>
  <si>
    <t>The SSD Select FVMPE-RS Maintenance Contract for Level 1 configurations is including the annual preventive maintenance for the 1st to 3rd year of use after installation. The preventive maintenance will be performed in each contract year and includes · Performance check and adjustment of scanner, detectors and microscope · Performance check and adjustment of VIS-COMB, if applicable · IR Laser path inspection · PC performance check, improvement and initialization Engineering updates (if available), telephone support, service reporting, travel expenses and labor costs are covered. Costs for any replacement units and spare parts are excluded. The Olympus and 3rd party products installed with the FVMPE-RS system and purchased from Olympus are covered by the contract and statutory warranty in the 1st year. Items installed with the system but purchased by the customer from other suppliers are not part of the agreement and have to be handled by the appropriate supplier. For more details see the "SSD Select Overview Research Microscopy CARE FVMPE-RS? which can be downloaded from the page https://www.olympus-europa.com/ssd/en/service/protected_download/downloads_1.html by using the password ?Select?.</t>
  </si>
  <si>
    <t>ESS00319</t>
  </si>
  <si>
    <t>FVMPEL1-C4-PMNT Contract 4yr</t>
  </si>
  <si>
    <t>The SSD Select FVMPE-RS Maintenance Contract for Level 1 configurations is including the annual preventive maintenance for the 1st to 4th year of use after installation. The preventive maintenance will be performed in each contract year and includes · Performance check and adjustment of scanner, detectors and microscope · Performance check and adjustment of VIS-COMB, if applicable · IR Laser path inspection · PC performance check, improvement and initialization Engineering updates (if available), telephone support, service reporting, travel expenses and labor costs are covered. Costs for any replacement units and spare parts are excluded. The Olympus and 3rd party products installed with the FVMPE-RS system and purchased from Olympus are covered by the contract and statutory warranty in the 1st year. Items installed with the system but purchased by the customer from other suppliers are not part of the agreement and have to be handled by the appropriate supplier. For more details see the "SSD Select Overview Research Microscopy CARE FVMPE-RS? which can be downloaded from the page https://www.olympus-europa.com/ssd/en/service/protected_download/downloads_1.html by using the password ?Select?.</t>
  </si>
  <si>
    <t>ESS00320</t>
  </si>
  <si>
    <t>FVMPEL1-C5-PMNT Contract 5yr</t>
  </si>
  <si>
    <t>The SSD Select FVMPE-RS Maintenance Contract for Level 1 configurations is including the annual preventive maintenance for the 1st to 5th year of use after installation. The preventive maintenance will be performed in each contract year and includes · Performance check and adjustment of scanner, detectors and microscope · Performance check and adjustment of VIS-COMB, if applicable · IR Laser path inspection · PC performance check, improvement and initialization Engineering updates (if available), telephone support, service reporting, travel expenses and labor costs are covered. Costs for any replacement units and spare parts are excluded. The Olympus and 3rd party products installed with the FVMPE-RS system and purchased from Olympus are covered by the contract and statutory warranty in the 1st year. Items installed with the system but purchased by the customer from other suppliers are not part of the agreement and have to be handled by the appropriate supplier. For more details see the "SSD Select Overview Research Microscopy CARE FVMPE-RS? which can be downloaded from the page https://www.olympus-europa.com/ssd/en/service/protected_download/downloads_1.html by using the password ?Select?.</t>
  </si>
  <si>
    <t>ESS00321</t>
  </si>
  <si>
    <t>FVMPEL2-C2-PMNT Contract 2yr</t>
  </si>
  <si>
    <t>The SSD Select FVMPE-RS Maintenance Contract for Level 2 configurations is including the annual preventive maintenance for the 1st &amp; 2nd year of use after installation. The preventive maintenance will be performed in each contract year and includes · Performance check and adjustment of scanner, detectors and microscope · Performance check and adjustment of VIS-COMB, if applicable · IR Laser path inspection · PC performance check, improvement and initialization Engineering updates (if available), telephone support, service reporting, travel expenses and labor costs are covered. Costs for any replacement units and spare parts are excluded. The Olympus and 3rd party products installed with the FVMPE-RS system and purchased from Olympus are covered by the contract and statutory warranty in the 1st year. Items installed with the system but purchased by the customer from other suppliers are not part of the agreement and have to be handled by the appropriate supplier. For more details see the "SSD Select Overview Research Microscopy CARE FVMPE-RS? which can be downloaded from the page https://www.olympus-europa.com/ssd/en/service/protected_download/downloads_1.html by using the password ?Select?.</t>
  </si>
  <si>
    <t>ESS00322</t>
  </si>
  <si>
    <t>FVMPEL2-C3-PMNT Contract 3yr</t>
  </si>
  <si>
    <t>The SSD Select FVMPE-RS Maintenance Contract for Level 2 configurations is including the annual preventive maintenance for the 1st to 3rd year of use after installation. The preventive maintenance will be performed in each contract year and includes · Performance check and adjustment of scanner, detectors and microscope · Performance check and adjustment of VIS-COMB, if applicable · IR Laser path inspection · PC performance check, improvement and initialization Engineering updates (if available), telephone support, service reporting, travel expenses and labor costs are covered. Costs for any replacement units and spare parts are excluded. The Olympus and 3rd party products installed with the FVMPE-RS system and purchased from Olympus are covered by the contract and statutory warranty in the 1st year. Items installed with the system but purchased by the customer from other suppliers are not part of the agreement and have to be handled by the appropriate supplier. For more details see the "SSD Select Overview Research Microscopy CARE FVMPE-RS? which can be downloaded from the page https://www.olympus-europa.com/ssd/en/service/protected_download/downloads_1.html by using the password ?Select?.</t>
  </si>
  <si>
    <t>ESS00323</t>
  </si>
  <si>
    <t>FVMPEL2-C4-PMNT Contract 4yr</t>
  </si>
  <si>
    <t>The SSD Select FVMPE-RS Maintenance Contract for Level 2 configurations is including the annual preventive maintenance for the 1st to 4th year of use after installation. The preventive maintenance will be performed in each contract year and includes · Performance check and adjustment of scanner, detectors and microscope · Performance check and adjustment of VIS-COMB, if applicable · IR Laser path inspection · PC performance check, improvement and initialization Engineering updates (if available), telephone support, service reporting, travel expenses and labor costs are covered. Costs for any replacement units and spare parts are excluded. The Olympus and 3rd party products installed with the FVMPE-RS system and purchased from Olympus are covered by the contract and statutory warranty in the 1st year. Items installed with the system but purchased by the customer from other suppliers are not part of the agreement and have to be handled by the appropriate supplier. For more details see the "SSD Select Overview Research Microscopy CARE FVMPE-RS? which can be downloaded from the page https://www.olympus-europa.com/ssd/en/service/protected_download/downloads_1.html by using the password ?Select?.</t>
  </si>
  <si>
    <t>ESS00324</t>
  </si>
  <si>
    <t>FVMPEL2-C5-PMNT Contract 5yr</t>
  </si>
  <si>
    <t>The SSD Select FVMPE-RS Maintenance Contract for Level 2 configurations is including the annual preventive maintenance for the 1st to 5th year of use after installation. The preventive maintenance will be performed in each contract year and includes · Performance check and adjustment of scanner, detectors and microscope · Performance check and adjustment of VIS-COMB, if applicable · IR Laser path inspection · PC performance check, improvement and initialization Engineering updates (if available), telephone support, service reporting, travel expenses and labor costs are covered. Costs for any replacement units and spare parts are excluded. The Olympus and 3rd party products installed with the FVMPE-RS system and purchased from Olympus are covered by the contract and statutory warranty in the 1st year. Items installed with the system but purchased by the customer from other suppliers are not part of the agreement and have to be handled by the appropriate supplier. For more details see the "SSD Select Overview Research Microscopy CARE FVMPE-RS? which can be downloaded from the page https://www.olympus-europa.com/ssd/en/service/protected_download/downloads_1.html by using the password ?Select?.</t>
  </si>
  <si>
    <t>ESS00325</t>
  </si>
  <si>
    <t>FVMPEL3-C2-PMNT Contract 2yr</t>
  </si>
  <si>
    <t>The SSD Select FVMPE-RS Maintenance Contract for Level 3 configurations is including the annual preventive maintenance for the 1st &amp; 2nd year of use after installation. The preventive maintenance will be performed in each contract year and includes · Performance check and adjustment of scanner, detectors and microscope · Performance check and adjustment of VIS-COMB, if applicable · IR Laser path inspection · PC performance check, improvement and initialization Engineering updates (if available), telephone support, service reporting, travel expenses and labor costs are covered. Costs for any replacement units and spare parts are excluded. The Olympus and 3rd party products installed with the FVMPE-RS system and purchased from Olympus are covered by the contract and statutory warranty in the 1st year. Items installed with the system but purchased by the customer from other suppliers are not part of the agreement and have to be handled by the appropriate supplier. For more details see the "SSD Select Overview Research Microscopy CARE FVMPE-RS? which can be downloaded from the page https://www.olympus-europa.com/ssd/en/service/protected_download/downloads_1.html by using the password ?Select?.</t>
  </si>
  <si>
    <t>ESS00326</t>
  </si>
  <si>
    <t>FVMPEL3-C3-PMNT Contract 3yr</t>
  </si>
  <si>
    <t>The SSD Select FVMPE-RS Maintenance Contract for Level 3 configurations is including the annual preventive maintenance for the 1st to 3rd year of use after installation. The preventive maintenance will be performed in each contract year and includes · Performance check and adjustment of scanner, detectors and microscope · Performance check and adjustment of VIS-COMB, if applicable · IR Laser path inspection · PC performance check, improvement and initialization Engineering updates (if available), telephone support, service reporting, travel expenses and labor costs are covered. Costs for any replacement units and spare parts are excluded. The Olympus and 3rd party products installed with the FVMPE-RS system and purchased from Olympus are covered by the contract and statutory warranty in the 1st year. Items installed with the system but purchased by the customer from other suppliers are not part of the agreement and have to be handled by the appropriate supplier. For more details see the "SSD Select Overview Research Microscopy CARE FVMPE-RS? which can be downloaded from the page https://www.olympus-europa.com/ssd/en/service/protected_download/downloads_1.html by using the password ?Select?.</t>
  </si>
  <si>
    <t>ESS00327</t>
  </si>
  <si>
    <t>FVMPEL3-C4-PMNT Contract 4yr</t>
  </si>
  <si>
    <t>The SSD Select FVMPE-RS Maintenance Contract for Level 3 configurations is including the annual preventive maintenance for the 1st to 4th year of use after installation. The preventive maintenance will be performed in each contract year and includes · Performance check and adjustment of scanner, detectors and microscope · Performance check and adjustment of VIS-COMB, if applicable · IR Laser path inspection · PC performance check, improvement and initialization Engineering updates (if available), telephone support, service reporting, travel expenses and labor costs are covered. Costs for any replacement units and spare parts are excluded. The Olympus and 3rd party products installed with the FVMPE-RS system and purchased from Olympus are covered by the contract and statutory warranty in the 1st year. Items installed with the system but purchased by the customer from other suppliers are not part of the agreement and have to be handled by the appropriate supplier. For more details see the "SSD Select Overview Research Microscopy CARE FVMPE-RS? which can be downloaded from the page https://www.olympus-europa.com/ssd/en/service/protected_download/downloads_1.html by using the password ?Select?.</t>
  </si>
  <si>
    <t>ESS00328</t>
  </si>
  <si>
    <t>FVMPEL3-C5-PMNT Contract 5yr</t>
  </si>
  <si>
    <t>The SSD Select FVMPE-RS Maintenance Contract for Level 3 configurations is including the annual preventive maintenance for the 1st to 5th year of use after installation. The preventive maintenance will be performed in each contract year and includes · Performance check and adjustment of scanner, detectors and microscope · Performance check and adjustment of VIS-COMB, if applicable · IR Laser path inspection · PC performance check, improvement and initialization Engineering updates (if available), telephone support, service reporting, travel expenses and labor costs are covered. Costs for any replacement units and spare parts are excluded. The Olympus and 3rd party products installed with the FVMPE-RS system and purchased from Olympus are covered by the contract and statutory warranty in the 1st year. Items installed with the system but purchased by the customer from other suppliers are not part of the agreement and have to be handled by the appropriate supplier. For more details see the "SSD Select Overview Research Microscopy CARE FVMPE-RS? which can be downloaded from the page https://www.olympus-europa.com/ssd/en/service/protected_download/downloads_1.html by using the password ?Select?.</t>
  </si>
  <si>
    <t>ESS00819</t>
  </si>
  <si>
    <t>VS_M1__-D1-SWIN Integration 1d</t>
  </si>
  <si>
    <t>One day Evident Software Integration service includes steps to ensure a secure and reliable exchange of patient related data with the SlideView DX system.  ? Analysis of interface requirements with all parties involved. ? Definition of a technical interface system specification including time and cost estimation.  ? Development &amp; configuration of the interface after customer approval of the system specification.  ? Development of automated testing pipelines before deployment.  ? Remote or Onsite Installation and Testing before initial operation. The price includes all labor costs.</t>
  </si>
  <si>
    <t>ESS00907</t>
  </si>
  <si>
    <t>FV40ML1-D0-INST Installation</t>
  </si>
  <si>
    <t>The Installation of the FV4000 MPE system will be carried out in accordance with the manufacturer installation procedure.  After the installation a performance check including all adjustments of the system in accordance to Evident Tokyo specifications will be done and an installation protocol created. A basic operation instruction (approx. 2 hours) for the user will be performed by an Evident Service engineer. The installation documentation will be handed over. The price includes all labor and travel expenses.</t>
  </si>
  <si>
    <t>ESS00908</t>
  </si>
  <si>
    <t>FV40ML2-D0-INST Installation</t>
  </si>
  <si>
    <t>ESS00909</t>
  </si>
  <si>
    <t>FV40ML1-C2-PMNT Contract 2yr</t>
  </si>
  <si>
    <t>During the contract period of two years, an appointment for the preventive maintenance of the FV4000MPE  configuration Level 1 (?System?) will be scheduled at the beginning of each year.  The contract period starts after full installation of the System. Inspections once a year, including (if applicable): ? Performance check and adjustment of scanner, detectors and microscope ? IR Laser path inspection ? PC performance check Updates and Support ? Installation of available software and firmware updates ? Remote support (on working days ? except local public holidays ? between 09:00 am and 05:00 pm CEST) ? Documentation and generation of a service report All costs for the travel and labour of the service technician are included in the price. The cost of any replacement unit and spare parts is excluded. Third party products installed by Evident with the System are covered by the service package unless otherwise agreed. Third party products purchased and/or installed with the System by the customer are not covered by the service package and must be handled by the appropriate supplier.</t>
  </si>
  <si>
    <t>ESS00910</t>
  </si>
  <si>
    <t>FV40ML1-C3-PMNT Contract 3yr</t>
  </si>
  <si>
    <t>During the contract period of three years, an appointment for the preventive maintenance of the FV4000MPE  configuration Level 1 (?System?) will be scheduled at the beginning of each year.  The contract period starts after full installation of the System. Inspections once a year, including (if applicable): ? Performance check and adjustment of scanner, detectors and microscope ? IR Laser path inspection ? PC performance check Updates and Support ? Installation of available software and firmware updates ? Remote support (on working days ? except local public holidays ? between 09:00 am and 05:00 pm CEST) ? Documentation and generation of a service report All costs for the travel and labour of the service technician are included in the price. The cost of any replacement unit and spare parts is excluded. Third party products installed by Evident with the System are covered by the service package unless otherwise agreed. Third party products purchased and/or installed with the System by the customer are not covered by the service package and must be handled by the appropriate supplier.</t>
  </si>
  <si>
    <t>ESS00911</t>
  </si>
  <si>
    <t>FV40ML1-C4-PMNT Contract 4yr</t>
  </si>
  <si>
    <t>During the contract period of four years, an appointment for the preventive maintenance of the FV4000MPE  configuration Level 1 (?System?) will be scheduled at the beginning of each year.  The contract period starts after full installation of the System. Inspections once a year, including (if applicable): ? Performance check and adjustment of scanner, detectors and microscope ? IR Laser path inspection ? PC performance check Updates and Support ? Installation of available software and firmware updates ? Remote support (on working days ? except local public holidays ? between 09:00 am and 05:00 pm CEST) ? Documentation and generation of a service report All costs for the travel and labour of the service technician are included in the price. The cost of any replacement unit and spare parts is excluded. Third party products installed by Evident with the System are covered by the service package unless otherwise agreed. Third party products purchased and/or installed with the System by the customer are not covered by the service package and must be handled by the appropriate supplier.</t>
  </si>
  <si>
    <t>ESS00912</t>
  </si>
  <si>
    <t>FV40ML1-C5-PMNT Contract 5yr</t>
  </si>
  <si>
    <t>During the contract period of five years, an appointment for the preventive maintenance of the FV4000MPE  configuration Level 1 (?System?) will be scheduled at the beginning of each year.  The contract period starts after full installation of the System. Inspections once a year, including (if applicable): ? Performance check and adjustment of scanner, detectors and microscope ? IR Laser path inspection ? PC performance check Updates and Support ? Installation of available software and firmware updates ? Remote support (on working days ? except local public holidays ? between 09:00 am and 05:00 pm CEST) ? Documentation and generation of a service report All costs for the travel and labour of the service technician are included in the price. The cost of any replacement unit and spare parts is excluded. Third party products installed by Evident with the System are covered by the service package unless otherwise agreed. Third party products purchased and/or installed with the System by the customer are not covered by the service package and must be handled by the appropriate supplier.</t>
  </si>
  <si>
    <t>ESS00913</t>
  </si>
  <si>
    <t>FV40ML2-C2-PMNT Contract 2yr</t>
  </si>
  <si>
    <t>During the contract period of two years, an appointment for the preventive maintenance of the FV4000MPE  configuration Level 2 (?System?) will be scheduled at the beginning of each year.  The contract period starts after full installation of the System. Inspections once a year, including (if applicable): ? Performance check and adjustment of scanner, detectors and microscope ? IR Laser path inspection ? PC performance check Updates and Support ? Installation of available software and firmware updates ? Remote support (on working days ? except local public holidays ? between 09:00 am and 05:00 pm CEST) ? Documentation and generation of a service report All costs for the travel and labour of the service technician are included in the price. The cost of any replacement unit and spare parts is excluded. Third party products installed by Evident with the System are covered by the service package unless otherwise agreed. Third party products purchased and/or installed with the System by the customer are not covered by the service package and must be handled by the appropriate supplier.</t>
  </si>
  <si>
    <t>ESS00914</t>
  </si>
  <si>
    <t>FV40ML2-C3-PMNT Contract 3yr</t>
  </si>
  <si>
    <t>During the contract period of three years, an appointment for the preventive maintenance of the FV4000MPE  configuration Level 2 (?System?) will be scheduled at the beginning of each year.  The contract period starts after full installation of the System. Inspections once a year, including (if applicable): ? Performance check and adjustment of scanner, detectors and microscope ? IR Laser path inspection ? PC performance check Updates and Support ? Installation of available software and firmware updates ? Remote support (on working days ? except local public holidays ? between 09:00 am and 05:00 pm CEST) ? Documentation and generation of a service report All costs for the travel and labour of the service technician are included in the price. The cost of any replacement unit and spare parts is excluded. Third party products installed by Evident with the System are covered by the service package unless otherwise agreed. Third party products purchased and/or installed with the System by the customer are not covered by the service package and must be handled by the appropriate supplier.</t>
  </si>
  <si>
    <t>ESS00915</t>
  </si>
  <si>
    <t>FV40ML2-C4-PMNT Contract 4yr</t>
  </si>
  <si>
    <t>During the contract period of four years, an appointment for the preventive maintenance of the FV4000MPE  configuration Level 2 (?System?) will be scheduled at the beginning of each year.  The contract period starts after full installation of the System. Inspections once a year, including (if applicable): ? Performance check and adjustment of scanner, detectors and microscope ? IR Laser path inspection ? PC performance check Updates and Support ? Installation of available software and firmware updates ? Remote support (on working days ? except local public holidays ? between 09:00 am and 05:00 pm CEST) ? Documentation and generation of a service report All costs for the travel and labour of the service technician are included in the price. The cost of any replacement unit and spare parts is excluded. Third party products installed by Evident with the System are covered by the service package unless otherwise agreed. Third party products purchased and/or installed with the System by the customer are not covered by the service package and must be handled by the appropriate supplier.</t>
  </si>
  <si>
    <t>ESS00916</t>
  </si>
  <si>
    <t>FV40ML2-C5-PMNT Contract 5yr</t>
  </si>
  <si>
    <t>During the contract period of five years, an appointment for the preventive maintenance of the FV4000MPE  configuration Level 2 (?System?) will be scheduled at the beginning of each year.  The contract period starts after full installation of the System. Inspections once a year, including (if applicable): ? Performance check and adjustment of scanner, detectors and microscope ? IR Laser path inspection ? PC performance check Updates and Support ? Installation of available software and firmware updates ? Remote support (on working days ? except local public holidays ? between 09:00 am and 05:00 pm CEST) ? Documentation and generation of a service report All costs for the travel and labour of the service technician are included in the price. The cost of any replacement unit and spare parts is excluded. Third party products installed by Evident with the System are covered by the service package unless otherwise agreed. Third party products purchased and/or installed with the System by the customer are not covered by the service package and must be handled by the appropriate supplier.</t>
  </si>
  <si>
    <t>ESS00925</t>
  </si>
  <si>
    <t>FV40ML3-D0-INST Installation</t>
  </si>
  <si>
    <t>ESS00926</t>
  </si>
  <si>
    <t>FV40ML3-C2-PMNT Contract 2yr</t>
  </si>
  <si>
    <t>During the contract period of two years, an appointment for the preventive maintenance of the FV4000MPE configuration Level 3 (?System?) will be scheduled at the beginning of each year.  The contract period starts after full installation of the System. Inspections once a year, including (if applicable): ? Performance check and adjustment of scanners, detectors and microscope ? Performance check and adjustment of the optical light path ? Performance check and adjustment of VIS-COMB ? IR Laser path inspection ? PC performance check Updates and Support ? Installation of available software and firmware updates ? Remote support (on working days ? except local public holidays ? between 09:00 am and 05:00 pm CEST) ? Documentation and generation of a service report All costs for the travel and labour of the service technician are included in the price. The cost of any replacement unit and spare parts is excluded. Third party products installed by Evident with the System are covered by the service package unless otherwise agreed. Third party products purchased and/or installed with the System by the customer are not covered by the service package and must be handled by the appropriate supplier.</t>
  </si>
  <si>
    <t>ESS00927</t>
  </si>
  <si>
    <t>FV40ML3-C3-PMNT Contract 3yr</t>
  </si>
  <si>
    <t>During the contract period of three years, an appointment for the preventive maintenance of the FV4000MPE configuration Level 3 (?System?) will be scheduled at the beginning of each year.  The contract period starts after full installation of the System. Inspections once a year, including (if applicable): ? Performance check and adjustment of scanners, detectors and microscope ? Performance check and adjustment of the optical light path ? Performance check and adjustment of VIS-COMB ? IR Laser path inspection ? PC performance check Updates and Support ? Installation of available software and firmware updates ? Remote support (on working days ? except local public holidays ? between 09:00 am and 05:00 pm CEST) ? Documentation and generation of a service report All costs for the travel and labour of the service technician are included in the price. The cost of any replacement unit and spare parts is excluded. Third party products installed by Evident with the System are covered by the service package unless otherwise agreed. Third party products purchased and/or installed with the System by the customer are not covered by the service package and must be handled by the appropriate supplier.</t>
  </si>
  <si>
    <t>ESS00928</t>
  </si>
  <si>
    <t>FV40ML3-C4-PMNT Contract 4yr</t>
  </si>
  <si>
    <t>During the contract period of four years, an appointment for the preventive maintenance of the FV4000MPE configuration Level 3 (?System?) will be scheduled at the beginning of each year.  The contract period starts after full installation of the System. Inspections once a year, including (if applicable): ? Performance check and adjustment of scanners, detectors and microscope ? Performance check and adjustment of the optical light path ? Performance check and adjustment of VIS-COMB ? IR Laser path inspection ? PC performance check Updates and Support ? Installation of available software and firmware updates ? Remote support (on working days ? except local public holidays ? between 09:00 am and 05:00 pm CEST) ? Documentation and generation of a service report All costs for the travel and labour of the service technician are included in the price. The cost of any replacement unit and spare parts is excluded. Third party products installed by Evident with the System are covered by the service package unless otherwise agreed. Third party products purchased and/or installed with the System by the customer are not covered by the service package and must be handled by the appropriate supplier.</t>
  </si>
  <si>
    <t>ESS00929</t>
  </si>
  <si>
    <t>FV40ML3-C5-PMNT Contract 5yr</t>
  </si>
  <si>
    <t>During the contract period of five years, an appointment for the preventive maintenance of the FV4000MPE configuration Level 3 (?System?) will be scheduled at the beginning of each year.  The contract period starts after full installation of the System. Inspections once a year, including (if applicable): ? Performance check and adjustment of scanners, detectors and microscope ? Performance check and adjustment of the optical light path ? Performance check and adjustment of VIS-COMB ? IR Laser path inspection ? PC performance check Updates and Support ? Installation of available software and firmware updates ? Remote support (on working days ? except local public holidays ? between 09:00 am and 05:00 pm CEST) ? Documentation and generation of a service report All costs for the travel and labour of the service technician are included in the price. The cost of any replacement unit and spare parts is excluded. Third party products installed by Evident with the System are covered by the service package unless otherwise agreed. Third party products purchased and/or installed with the System by the customer are not covered by the service package and must be handled by the appropriate supplier.</t>
  </si>
  <si>
    <t>033605</t>
  </si>
  <si>
    <t>HL-EKE 21V/150W HALOGEN LAMP</t>
  </si>
  <si>
    <t>Halogen bulb</t>
  </si>
  <si>
    <t>HAWA</t>
  </si>
  <si>
    <t>CH</t>
  </si>
  <si>
    <t>035357</t>
  </si>
  <si>
    <t>HL-14.5V90W</t>
  </si>
  <si>
    <t>90W halogen lamp for Highlight 2001/2000.</t>
  </si>
  <si>
    <t>035362</t>
  </si>
  <si>
    <t>JC12V50W HALOGEN BULB</t>
  </si>
  <si>
    <t>HAL-L Halogen bulb - normal life time, high intensity</t>
  </si>
  <si>
    <t>035366</t>
  </si>
  <si>
    <t>6V10W HALOGEN LAMP F.CHA</t>
  </si>
  <si>
    <t>035370</t>
  </si>
  <si>
    <t>6V20W HALOGEN BULB</t>
  </si>
  <si>
    <t>035371</t>
  </si>
  <si>
    <t>JC12V100W HAL-L BULB</t>
  </si>
  <si>
    <t>Halogen bulb (Philips), precentered (7724)</t>
  </si>
  <si>
    <t>035403</t>
  </si>
  <si>
    <t>50W/AC/L2 MERCURY</t>
  </si>
  <si>
    <t>50 W mercury discharge lamp.</t>
  </si>
  <si>
    <t>CZ</t>
  </si>
  <si>
    <t>035425</t>
  </si>
  <si>
    <t>UYCP POWER CORD</t>
  </si>
  <si>
    <t>Power Cord</t>
  </si>
  <si>
    <t>AT</t>
  </si>
  <si>
    <t>E0430150</t>
  </si>
  <si>
    <t>6V30W HALOGEN BULB</t>
  </si>
  <si>
    <t>6V30 W Halogen Bulb</t>
  </si>
  <si>
    <t>E0430158</t>
  </si>
  <si>
    <t>BS89 POWER CORD UK</t>
  </si>
  <si>
    <t>BS89 Power cord UK version, grey</t>
  </si>
  <si>
    <t>E0430408</t>
  </si>
  <si>
    <t>SZX-P330HD pillar heavy duty</t>
  </si>
  <si>
    <t>Heavy duty pillar 330mm, for MVX and SZX.</t>
  </si>
  <si>
    <t>E0430750</t>
  </si>
  <si>
    <t>M-MFD-LS-IX limit switch</t>
  </si>
  <si>
    <t>Limit switch for M-MFD-IX</t>
  </si>
  <si>
    <t>yes</t>
  </si>
  <si>
    <t>E0430754</t>
  </si>
  <si>
    <t>M-MFD-MX51 Motorized focus</t>
  </si>
  <si>
    <t>Motorised focus drive compatible with MX51 microscopes, mounted on spindle. 2 phase stepper motor with 60 rotations per second. Compatible with the following controller(s): Maerzhaeuser Tango, M-CU-DT-#, M-CU-PCI-#, M-CU-PCIE-#, Objective Imaging OASIS 4i. Including Allen key SW 3.0, installation manual.</t>
  </si>
  <si>
    <t>E0430758</t>
  </si>
  <si>
    <t>M-MS8S-BX-4 Motorised stage</t>
  </si>
  <si>
    <t>X</t>
  </si>
  <si>
    <t>E0430762</t>
  </si>
  <si>
    <t>M-MS-GX-2 Motorized stage</t>
  </si>
  <si>
    <t>M-MS-GX-2</t>
  </si>
  <si>
    <t>E0430765</t>
  </si>
  <si>
    <t>M-MSL-SZX-4 Motorized stage</t>
  </si>
  <si>
    <t>Motorized x/y scanning stage for SZX, SZX2, (compatible via stage adaptor with SZX2-ILLTQ, SZX2-ILLTS, SZX(2)-ILLB, SZX(2)-ILLD, SZX-ST and SZX-STL). Travel range 215 x 90mm. For stage inserts with a size of 273 x 116mm. Drive System: stepping motor withball  screw (pitch 4mm) drive. Resolution 0.05 µm, accuracy +/- 3 µm, reproducibility  &lt; 1µm. Maximum travel speed (depending on the controller) 240 mm/s. Stage   surface: anotic coating with black lacquering . Maximum load 2000g. Compatible  with the following controller(s): Maerzhaeuser Tango, M-CU-DT-#, M-CU-PCIE-#. Including glass plate stage insert 273x116 mm and stage adaptor.</t>
  </si>
  <si>
    <t>stock sellout</t>
  </si>
  <si>
    <t>E0430777</t>
  </si>
  <si>
    <t>M-SI4S-200X148 Stage insert</t>
  </si>
  <si>
    <t>Stage insert for four slide, insert size 200x148, for M-MS-BX-# and M-MS-BX61-# stages.</t>
  </si>
  <si>
    <t>E0430778</t>
  </si>
  <si>
    <t>M-SI8S-313X148 Stage insert</t>
  </si>
  <si>
    <t>Stage insert for 8 slides, insert size 313x148, for M-MS8S-BX-# stages.</t>
  </si>
  <si>
    <t>E0430779</t>
  </si>
  <si>
    <t>M-SIG-160X116 Stage insert</t>
  </si>
  <si>
    <t>Glass plate stage insert, insert size 160 mm x 116mm, for M-SVR-M-BX stage.</t>
  </si>
  <si>
    <t>E0430780</t>
  </si>
  <si>
    <t>M-SIG-200X148 Stage insert</t>
  </si>
  <si>
    <t>Glass plate stage insert, insert size 200x148, for M-MS-BX-# and M-MS-BX61-# stages.</t>
  </si>
  <si>
    <t>E0430781</t>
  </si>
  <si>
    <t>M-SIG-273X116 Stage insert</t>
  </si>
  <si>
    <t>Glass plate stage insert 273 mm x 116 mm</t>
  </si>
  <si>
    <t>E0430782</t>
  </si>
  <si>
    <t>M-SIGEO-200X148 Stage insert</t>
  </si>
  <si>
    <t>Stage insert for one geo-slide, insert size 200x148, for M-MS-BX-# and M-MS-BX61-# stages.</t>
  </si>
  <si>
    <t>E0430783</t>
  </si>
  <si>
    <t>M-SIG-MX51 Stage insert</t>
  </si>
  <si>
    <t>Glass plate stage insert, insert size 168x168 mm, for M-MS-MX51-# stage.</t>
  </si>
  <si>
    <t>E0430784</t>
  </si>
  <si>
    <t>M-SIG-MX61 Stage insert</t>
  </si>
  <si>
    <t>Glass plate stage insert, insert size 246x246 mm, for M-MS-MX61-# stage.</t>
  </si>
  <si>
    <t>E0430785</t>
  </si>
  <si>
    <t>M-SIH60S-IX Stage insert</t>
  </si>
  <si>
    <t>Stage insert for Hamax60s, insert size 160x110, for M-MS-IX-# stages, M-SVR-IX stage.</t>
  </si>
  <si>
    <t>E0430786</t>
  </si>
  <si>
    <t>M-SIM-160X116 Stage insert</t>
  </si>
  <si>
    <t>Metal plate stage insert, insert size 160 mm x 116mm, for M-SVR-M-BX</t>
  </si>
  <si>
    <t>E0430787</t>
  </si>
  <si>
    <t>M-SIM-200X148 Stage insert</t>
  </si>
  <si>
    <t>Metal plate stage insert for refelected light applications, insert size 200x148, for M-MS-BX-# and M-MS-BX61-# stages.</t>
  </si>
  <si>
    <t>E0430788</t>
  </si>
  <si>
    <t>M-SIM-MX51 Stage insert</t>
  </si>
  <si>
    <t>Metal plate stage insert, insert size 168x168 mm, for M-MS-MX51-# stage.</t>
  </si>
  <si>
    <t>E0430789</t>
  </si>
  <si>
    <t>M-SIM-MX61Stage insert</t>
  </si>
  <si>
    <t>Metal plate stage insert, insert size 246x246 mm, for M-MS-MX61-# stage.</t>
  </si>
  <si>
    <t>E0430790</t>
  </si>
  <si>
    <t>M-SIMTP-IX Stage insert</t>
  </si>
  <si>
    <t>Stage insert for microtiter plate, insert size 160 mm x 110 mm, for M-MS-IX-# stages, M-SVR-IX stage.</t>
  </si>
  <si>
    <t>E0430791</t>
  </si>
  <si>
    <t>M-SIPD36-IX Stage insert</t>
  </si>
  <si>
    <t>Stage insert for Petri dish of 36mm diameter, insert size 160 mm x 110 mm, for M-MS-IX-# stages, M-SVR-IX stage.</t>
  </si>
  <si>
    <t>E0430792</t>
  </si>
  <si>
    <t>M-SIPD54-IX Stage insert</t>
  </si>
  <si>
    <t>Stage insert for Petri dish of 54mm diameter, insert size 160 mm x 110 mm, for M-MS-IX-# stages, M-SVR-IX stage.</t>
  </si>
  <si>
    <t>E0430793</t>
  </si>
  <si>
    <t>M-SIPD65-IX Stage insert</t>
  </si>
  <si>
    <t>Stage insert for Petri dish of 65mm diameter, insert size 160 mm x 110 mm, for M-MS-IX-# stages, M-SVR-IX stage.</t>
  </si>
  <si>
    <t>E0430794</t>
  </si>
  <si>
    <t>M-SIPD88.5-IX Stage insert</t>
  </si>
  <si>
    <t>Stage insert for Petri dish of 88.5mm diameter, insert size 160 mm x 110 mm, for M-MS-IX-# stages, M-SVR-IX stage.</t>
  </si>
  <si>
    <t>E0430795</t>
  </si>
  <si>
    <t>M-SIS-200x148 Stage insert</t>
  </si>
  <si>
    <t>Stage insert for single slide 3''x1'' or single slide 3''x2'', insert size 200x148, for M-MS-BX-# and M-MS-BX61-# stages.</t>
  </si>
  <si>
    <t>E0430796</t>
  </si>
  <si>
    <t>M-SIS3-IX Stage insert</t>
  </si>
  <si>
    <t>Stage insert for three standard slides 3"x1", insert size 160 mm x 110 mm, for M-MS-IX-# stages, M-SVR-IX stage.</t>
  </si>
  <si>
    <t>E0430797</t>
  </si>
  <si>
    <t>M-SIS-IX Stage insert</t>
  </si>
  <si>
    <t>Stage insert for single slide 3"x1", insert size 160 mm x 110 mm, for M-MS-IX-# stages, M-SVR-IX stage.</t>
  </si>
  <si>
    <t>E0430798</t>
  </si>
  <si>
    <t>M-SIS-R-IX Stage insert</t>
  </si>
  <si>
    <t>Stage insert for single slide, rotatable, insert size 160 mm x 110 mm, for M-MS-IX-# stages, M-SVR-IX stage.</t>
  </si>
  <si>
    <t>E0430799</t>
  </si>
  <si>
    <t>M-SIT-IX Stage insert</t>
  </si>
  <si>
    <t>Stage insert for Terasaki plate 60/72/120, insert size 160 mm x 110 mm, for M-MS-IX-# stages, M-SVR-IX stage.</t>
  </si>
  <si>
    <t>E0430800</t>
  </si>
  <si>
    <t>M-SIU-IX Stage insert</t>
  </si>
  <si>
    <t>Universal stage insert for samples with diameter 20 to 74mm and glass slides 3"x1" or 3"x2", insert size 160 mm x 110 mm, for M-MS-IX-# stages, M-SVR-IX stage.</t>
  </si>
  <si>
    <t>E0430801</t>
  </si>
  <si>
    <t>M-SIWP96-200X148 Stage insert (sale)</t>
  </si>
  <si>
    <t>Stage insert for 96-well plate, insert size 200x148, for M-MS-BX-#  and M-MS-BX61-# stages.</t>
  </si>
  <si>
    <t>E0432336</t>
  </si>
  <si>
    <t>CUS-SZX-Tripod-Counterweight</t>
  </si>
  <si>
    <t>Stand with linear guiding and counterweight with plain base plate for Â stereo microscopes compatible with SZX2-FO, SZX2-FOF, SZX2-FOF-M focus units.Enables comfortable and stepless single-hand height adjustment of the microscope body. Counterweight 12 kg, loading capacity 9 kg. Maximum travel range in z-direction is 300 mm.</t>
  </si>
  <si>
    <t>E0433037</t>
  </si>
  <si>
    <t>KL-FLF/5 focussing lens+filter</t>
  </si>
  <si>
    <t>Focussing lens and filter set for light guide up to diameter 5mm, with filters blue, red, green, yellow</t>
  </si>
  <si>
    <t>E0433038</t>
  </si>
  <si>
    <t>KL-FL-POL/5</t>
  </si>
  <si>
    <t>Polarisation filter to mount on the focusing lens KL-FL/5</t>
  </si>
  <si>
    <t>E0433039</t>
  </si>
  <si>
    <t>KL-FL/5 focussing lens</t>
  </si>
  <si>
    <t>Focussing lens for light guide up to diameter 5mm</t>
  </si>
  <si>
    <t>E0433040</t>
  </si>
  <si>
    <t>KL-FL-LBD/5</t>
  </si>
  <si>
    <t>LBD filter for focussing lens KL-FL/5</t>
  </si>
  <si>
    <t>E0433041</t>
  </si>
  <si>
    <t>KL-RL-POAN Polariser/analyser</t>
  </si>
  <si>
    <t>Polarisation filter set for ringlights KL-RL-9/1000-3 and KL-RL-9/1500-2. Including polariser and analyser.</t>
  </si>
  <si>
    <t>E0433042</t>
  </si>
  <si>
    <t>KL-FL/8</t>
  </si>
  <si>
    <t>Focussing lens for light guide up to diameter 8mm</t>
  </si>
  <si>
    <t>E0433043</t>
  </si>
  <si>
    <t>KL-FL-POL/8 FILTER</t>
  </si>
  <si>
    <t>Polarisation filter to mount on the focusing lens KL-FL/8</t>
  </si>
  <si>
    <t>E0433050</t>
  </si>
  <si>
    <t>KL1500-FS-LBD filter slider</t>
  </si>
  <si>
    <t>Filter slider with LBD filter, compatible with light sources KL1500LCD and KL1500-C.</t>
  </si>
  <si>
    <t>E0433051</t>
  </si>
  <si>
    <t>KL-F-B filter blue</t>
  </si>
  <si>
    <t>Color filter (blue) for light sources, diameter 28 mm, compatible with KL1600LED-2, KL2500LED and KL1500HAL</t>
  </si>
  <si>
    <t>E0433052</t>
  </si>
  <si>
    <t>KL-F-R filter red</t>
  </si>
  <si>
    <t>Color filter (red) for light sources, diameter 28 mm, compatible with KL1600LED-2, KL2500LED and KL1500HAL</t>
  </si>
  <si>
    <t>E0433053</t>
  </si>
  <si>
    <t>KL-F-G filter green</t>
  </si>
  <si>
    <t>Color filter (green) for light sources, diameter 28 mm, compatible with KL1600LED-2, KL2500LED and KL1500HAL</t>
  </si>
  <si>
    <t>E0433054</t>
  </si>
  <si>
    <t>KL-F-Y Filter yellow</t>
  </si>
  <si>
    <t>Color filter (yellow) for light sources, diameter 28 mm, compatible with KL1600LED-2, KL2500LED and KL1500HAL</t>
  </si>
  <si>
    <t>E0433055</t>
  </si>
  <si>
    <t>KL-F-LBD Filter LBD</t>
  </si>
  <si>
    <t>Light balancing filter (day light) for light sources, diameter 28mm, compatible with KL1500HAL</t>
  </si>
  <si>
    <t>E0433056</t>
  </si>
  <si>
    <t>KL-EXC-485</t>
  </si>
  <si>
    <t>Excitation insert filter for KL2500LCD for fluorescence application 485nm</t>
  </si>
  <si>
    <t>E0433058</t>
  </si>
  <si>
    <t>KL-SA-AD5 holder for KL-SA</t>
  </si>
  <si>
    <t>Holder for support arm for light guides with up to 5mm active (bore diameter of the holder: 6mm)</t>
  </si>
  <si>
    <t>E0433059</t>
  </si>
  <si>
    <t>KL-SA-AD8 holder for KL-SA</t>
  </si>
  <si>
    <t>Holder for support arm for light guides with up to 8mm active diameter and for ring lights (bore diameter of the holder: 10mm)</t>
  </si>
  <si>
    <t>E0433060</t>
  </si>
  <si>
    <t>KL-SA-AD1215/RL</t>
  </si>
  <si>
    <t>Holder for support arm for light guides with active diameter 12 and 15mm, for the focusing lens KL-FL/8 and for ring lights with adaptation diameter 66mm, (bore diameter of the holder: 17mm)</t>
  </si>
  <si>
    <t>E0433061</t>
  </si>
  <si>
    <t>KL-SA-AD-FL holder for KL-SA</t>
  </si>
  <si>
    <t>Holder for support arm for the focusing lenses of light guides</t>
  </si>
  <si>
    <t>E0433062</t>
  </si>
  <si>
    <t>KL-SA support arm</t>
  </si>
  <si>
    <t>Support arm, adjustable in all directions, length: 200mm, with 2 connection thread M6 (without stand and holder)</t>
  </si>
  <si>
    <t>E0433063</t>
  </si>
  <si>
    <t>KL-SA-ST stand for KL-SA</t>
  </si>
  <si>
    <t>Stand for the support arm KL-SA, diameter 100mm, with 3 mounting threads M6</t>
  </si>
  <si>
    <t>IL</t>
  </si>
  <si>
    <t>E0433064</t>
  </si>
  <si>
    <t>KL-BL-AD adapter</t>
  </si>
  <si>
    <t>Adapter, to mount light guides from Volpi, Photonic or Schott-Fostec on Schott light sources</t>
  </si>
  <si>
    <t>E0433066</t>
  </si>
  <si>
    <t>KL1500LCD-LAMP</t>
  </si>
  <si>
    <t>Halogen bulb, 15V/150W, for the KL 1500 LCD and KL1500-C</t>
  </si>
  <si>
    <t>E0433068</t>
  </si>
  <si>
    <t>KL2500LCD-LAMP</t>
  </si>
  <si>
    <t>Halogen bulb, 24V/250Watt, for the KL 2500 LCD</t>
  </si>
  <si>
    <t>E0433090</t>
  </si>
  <si>
    <t>KL300-TL/5 stage</t>
  </si>
  <si>
    <t>CN</t>
  </si>
  <si>
    <t>E0433093</t>
  </si>
  <si>
    <t>KL-RA-SZ ring light adapter</t>
  </si>
  <si>
    <t>Mounting adapter for 66mm ring light guides for SZ, SD, SF stereo zoom bodies, metal ring with M48x0.75 thread</t>
  </si>
  <si>
    <t>HK</t>
  </si>
  <si>
    <t>E0433094</t>
  </si>
  <si>
    <t>KL-RA-SZL</t>
  </si>
  <si>
    <t>Mounting adapter for 66mm ring light guides for SZ, SD stereo zoom bodies with auxiliary lens, metal ring with fixing screw, 50mm inner diameter</t>
  </si>
  <si>
    <t>E0433104</t>
  </si>
  <si>
    <t>KL-UK-ADAPTER</t>
  </si>
  <si>
    <t>UK power plug adapter for KL1500LCD and KL2500LCD light sources</t>
  </si>
  <si>
    <t>GB</t>
  </si>
  <si>
    <t>E0433112</t>
  </si>
  <si>
    <t>VL-MC1500</t>
  </si>
  <si>
    <t>Controller with memory function to control two VisiLED lightheads, stepless control of light intensity, 5 preset segment control modes, with rotation-flash-trigger-strobe function, 4 memory positions to safe the lighting adjustment, can be completely controlled via PC, integrated overtemperature protection sensor, RS232 interface, including RS232 cable and software CD</t>
  </si>
  <si>
    <t>E0433114</t>
  </si>
  <si>
    <t>VL-MC-PS</t>
  </si>
  <si>
    <t>Power supply, Input 100-240V AC, 50/60Hz; Output 24V DC/1,0A, UL certification and CE (incl. medical standards), worldwide usable</t>
  </si>
  <si>
    <t>E0433119</t>
  </si>
  <si>
    <t>VL-TS-S40 LED transm. light st</t>
  </si>
  <si>
    <t>E0433120</t>
  </si>
  <si>
    <t>VL-BF/DF-AD</t>
  </si>
  <si>
    <t>Adapter, to mount two LED ring lights simultanously (brightfield-darkfield)</t>
  </si>
  <si>
    <t>E0433122</t>
  </si>
  <si>
    <t>VL-FSW foot switch</t>
  </si>
  <si>
    <t>Foot switch for stereo lighting equipment, to switch between memory positions, compatible with controller VL-MC1500 and light source KL2500LED.</t>
  </si>
  <si>
    <t>E0433124</t>
  </si>
  <si>
    <t>VL-TS-S40-DF</t>
  </si>
  <si>
    <t>E0433127</t>
  </si>
  <si>
    <t>VL-RS232-USB cable</t>
  </si>
  <si>
    <t>USB 1.1 to RS232 converter</t>
  </si>
  <si>
    <t>E0433132</t>
  </si>
  <si>
    <t>KL-THREAD1</t>
  </si>
  <si>
    <t>Thread adapter, to convert from fine metric thread M4 to metric M6, to mount the KL-SA support arm on SZ2 stands and SZ2-STB bonder arms and SZ2-STS focusing arm</t>
  </si>
  <si>
    <t>E0433138</t>
  </si>
  <si>
    <t>STX-EX-300 tie-bar for STX</t>
  </si>
  <si>
    <t>Tie-bar for STX stands, length 300mm</t>
  </si>
  <si>
    <t>E0433140</t>
  </si>
  <si>
    <t>STX-BP base plate with bolt 35</t>
  </si>
  <si>
    <t>Base plate for table mount with bolt 35mm, to fit the flexible stands, with mechanical stop (removable), measurement: 400x250x16mm, exclusively use in combination with STX360 stands and without STX-EX-300</t>
  </si>
  <si>
    <t>E0433141</t>
  </si>
  <si>
    <t>STX-WM base for wall mount</t>
  </si>
  <si>
    <t>Base for wall mount with bolt 35mm, to fit the flexible stands, with mechanical stop (removable), measurement: 105mm x 160mm, with 4 bores with diameter 9mm and counter bore 16mm</t>
  </si>
  <si>
    <t>E0433143</t>
  </si>
  <si>
    <t>STX-TTM table top mount</t>
  </si>
  <si>
    <t>Round base for table mount with bolt 35mm, to fit the flexible stands, with mechanical stop (removable), measurement of diameter: 120mm, drilling of three 6.5mm bores is necessary, screws and nuts (M6) has to be purchase individually (depands on the thickness of the table top)</t>
  </si>
  <si>
    <t>E0433162</t>
  </si>
  <si>
    <t>STX-TABLE-CLAMP table clamp fo</t>
  </si>
  <si>
    <t>Table clamp base with bolt 35mm, to fit the STX flexible stands, to mount on tables with thickness of 32mm to 70mm</t>
  </si>
  <si>
    <t>E0433164</t>
  </si>
  <si>
    <t>STX-FS moveable floor stand</t>
  </si>
  <si>
    <t>Floor stand. Height adjustment range 30-162 cm. Compatible with STX- series suspension arms; STX-WM is included</t>
  </si>
  <si>
    <t>E0433166</t>
  </si>
  <si>
    <t>KL-VI vertical illuminator</t>
  </si>
  <si>
    <t>Vertical illuminator attachment to mount on stereo microscopes; requires a 5mm active diameter light guide and a cold light source</t>
  </si>
  <si>
    <t>E0433169</t>
  </si>
  <si>
    <t>STX-360/5-TI-2 stand</t>
  </si>
  <si>
    <t>Swing arm stand with gas operated compression spring for stereo microscopes with a weight of 2-4,5 Kg. Arm length 360 mm, maximum vertical movement range 225 mm, microscope tilt range 0-90°. Compatible focus systems : SZ2-STS.Including 250mm stand pillar.</t>
  </si>
  <si>
    <t>E0433170</t>
  </si>
  <si>
    <t>STX-580/5-TI-2 suspension arm</t>
  </si>
  <si>
    <t>Swing arm stand with gas operated compression spring for stereo microscopes with a weight of 2-5 Kg. Arm length 580 mm, maximum vertical movement range 430 mm, microscope tilt range 0-90°. Compatible focus systems : SZ2-STS.Including 330 mm stand pillar.</t>
  </si>
  <si>
    <t>E0433171</t>
  </si>
  <si>
    <t>STX-360/9-TI-2 stand</t>
  </si>
  <si>
    <t>Swing arm stand with gas operated compression spring for stereo microscopes with a weight of 4-9 Kg. Arm length 360 mm, maximum vertical movement range 225 mm, microscope tilt range 0-90°. Compatible focus systems : SZX-FO, SZX-FOF.Including 250 mm stand pillar.</t>
  </si>
  <si>
    <t>E0433172</t>
  </si>
  <si>
    <t>STX-580/10-TI-2 suspension arm</t>
  </si>
  <si>
    <t>Swing arm stand with gas operated compression spring for stereo microscopes with a weight of 4-10 Kg. Arm length 580 mm, maximum vertical movement range 430 mm, microscope tilt range 0-90°. Compatible focus systems : SZX-FO, SZX-FOF.Including 330 mm stand pillar.</t>
  </si>
  <si>
    <t>E0433173</t>
  </si>
  <si>
    <t>STX-360/5-2 stand</t>
  </si>
  <si>
    <t>Swing arm stand with gas operated compression spring for stereo microscopes with a weight of 2-4,5 Kg. Arm length 360 mm, maximum vertical movement range 225 mm. Compatible focus systems : SZ2-STB1. Including 195 mm stand pillar.</t>
  </si>
  <si>
    <t>E0433200</t>
  </si>
  <si>
    <t>STX-P170 pillar</t>
  </si>
  <si>
    <t>Pillar for STX stands, length 170mm</t>
  </si>
  <si>
    <t>E0433205</t>
  </si>
  <si>
    <t>STX-P250 pillar 250mm</t>
  </si>
  <si>
    <t>Pillar for STX stands, length 250mm</t>
  </si>
  <si>
    <t>E0433207</t>
  </si>
  <si>
    <t>STX-P330 pillar for STX stand</t>
  </si>
  <si>
    <t>Pillar for STX stands, length 330mm</t>
  </si>
  <si>
    <t>E0433208</t>
  </si>
  <si>
    <t>EL-TL LED system</t>
  </si>
  <si>
    <t>LED transmitted light stage with integrated controller. Number of LEDs: 39, illuminated surface diameter: 50mm, average LED lifetime: 30000h, LED color: white, color temperature: 5600K, light intensity control : continuous dimming (0-100%). Outer diameter: 84mm, adaptation diameter with ring adaptor: 100mm, compatible to SZX2-ST, SZX2-STL, SZX2-ILST-R, SZX2-ILLB, SZX2-ILLK, SZX2-ILLD, SZ2-ST. Including wide range power supply (100-240V/50-60Hz), 4 plug adaptors (EU, UK, US, AUS).</t>
  </si>
  <si>
    <t>E0433209</t>
  </si>
  <si>
    <t>EL-RL LED system</t>
  </si>
  <si>
    <t>LED ring light with integrated controller. Number of LEDs: 45, recommended working distance range : 55-135mm, average LED lifetime: 30000h, LED color: white, color temperature: 5600K, light intensity control : continuous dimming (0-100%), adaptation diameter: 66mm. Including wide range power supply (100-240V/50-60Hz), 4 plug adaptors (EU, UK, US, AUS).</t>
  </si>
  <si>
    <t>E0433211</t>
  </si>
  <si>
    <t>VL-TL-PO Rotatable polariser</t>
  </si>
  <si>
    <t>Rotatable polariser for transmitted light stages, compatible with KL300-TL/5, EL-TL and VL-TS-S40.</t>
  </si>
  <si>
    <t>E0433212</t>
  </si>
  <si>
    <t>EL-SL-PO Polarisation filter</t>
  </si>
  <si>
    <t>Polarisation filter for spot lights, compatible with EL-SL-S and EL-SL-D.</t>
  </si>
  <si>
    <t>JP</t>
  </si>
  <si>
    <t>E0433220</t>
  </si>
  <si>
    <t>VL-RL-POAN Polariser/analyser</t>
  </si>
  <si>
    <t>Polarisation filter set for ring lights, compatible with VL-RL-S40-55-2, VL-RL-S80-25-2 and VL-RL-S80-55-2, including polariser and analyser.</t>
  </si>
  <si>
    <t>E0433222</t>
  </si>
  <si>
    <t>KL-F-HC Filter</t>
  </si>
  <si>
    <t>E0433226</t>
  </si>
  <si>
    <t>VL-RL-S40-10D-2 LED ring light</t>
  </si>
  <si>
    <t>E0433228</t>
  </si>
  <si>
    <t>VL-SA-AD-RLDF Holder</t>
  </si>
  <si>
    <t>Stereo Lighting Adapter to mount VisiLED darkfield ring light on support arm KL-SA. Adaption thread: M4. Compatible with VL-RL-S40-10D-2 ring light.</t>
  </si>
  <si>
    <t>E0433230</t>
  </si>
  <si>
    <t>KL-PA-SZX2 Pillar adapter</t>
  </si>
  <si>
    <t>E0433231</t>
  </si>
  <si>
    <t>EL-SL-B color filter</t>
  </si>
  <si>
    <t>Blue color filter for EasyLED spot lights EL-SL-S and EL-SL-D.</t>
  </si>
  <si>
    <t>E0433232</t>
  </si>
  <si>
    <t>EL-SL-R color filter</t>
  </si>
  <si>
    <t>Red color filter for EasyLED spot lights EL-SL-S and EL-SL-D.</t>
  </si>
  <si>
    <t>E0433233</t>
  </si>
  <si>
    <t>EL-SL-G color filter</t>
  </si>
  <si>
    <t>Green color filter for EasyLED spot lights EL-SL-S and EL-SL-D.</t>
  </si>
  <si>
    <t>E0433234</t>
  </si>
  <si>
    <t>EL-SL-Y color filter</t>
  </si>
  <si>
    <t>Yellow color filter for EasyLED spot lights EL-SL-S and EL-SL-D.</t>
  </si>
  <si>
    <t>MICROSCOPE</t>
  </si>
  <si>
    <t>STEREO MICROSCOPE</t>
  </si>
  <si>
    <t>ZB7/9/MVX/SZX2-ZB10</t>
  </si>
  <si>
    <t>E0433239</t>
  </si>
  <si>
    <t>VL-RL-PG Protection glass</t>
  </si>
  <si>
    <t>Protection window for EasyLED and VisiLED ring lights, compatible with EL-RL, EL-RL-P, VL-RL-S40-55-2, VL-RL-S80-25-2 and VL-RL-S80-50-2.</t>
  </si>
  <si>
    <t>E0433241</t>
  </si>
  <si>
    <t>EL-RL-P LED system</t>
  </si>
  <si>
    <t>LED ring light for brightfield with integrated controller and "jog dial" wheel. Number of LEDs: 48, recommended working distance: 55-130 mm, average LED lifetime: 30,000 h, LED colour: white, colour temperature: 5,600 K, light intensity control: continuous dimming (0-100%), number of segments: 4, featuring 4 illumination modes, rotation of segments: possible to both sides, adaptation diameter: 66 mm. Including wide range power supply (100-240V/50-60Hz), 3 plug adaptors (UK, US, AU).</t>
  </si>
  <si>
    <t>E0433247</t>
  </si>
  <si>
    <t>VL-RL-DA</t>
  </si>
  <si>
    <t>Diffuser for EasyLED and VisiLED ring lights. Compatible with EL-RL, EL-RL-P, VL-RL-S40-55-2, VL-RL-S80-25-2 and VL-RL-S80-50-2.</t>
  </si>
  <si>
    <t>E0433249</t>
  </si>
  <si>
    <t>SZX2-FOF-M Focus drive</t>
  </si>
  <si>
    <t>Motorised focussing unit with coaxial coarse and fine focus for SZX2-ZB16, SZX-ZB12, SZX2-ZB10, SZX-ZB9 zoom bodies. Mount for 32mm Ã? pillars (compatible with SZX-ILL#, SZX-ST# stands). Focus stroke 80mm, maximum focus speed 5mm/s. Load capacity range 5-20 kg. Requires MÃ¤rzhÃ¤user Tango controller (M-SC#). Including Allen wrench 4 mm.</t>
  </si>
  <si>
    <t>E0433251</t>
  </si>
  <si>
    <t>VL-EADF30 extension adaptor</t>
  </si>
  <si>
    <t>Adaptor to mount VL-RA-DF darkfield ring light adaptor on DFPL1,5X-4 objectives. KL-RA-SZX-2 ring light adaptor is required.</t>
  </si>
  <si>
    <t>E0433252</t>
  </si>
  <si>
    <t>VL-EADF50 extension adaptor</t>
  </si>
  <si>
    <t>E0433253</t>
  </si>
  <si>
    <t>VL-EADF75 extension adaptor</t>
  </si>
  <si>
    <t>E0433254</t>
  </si>
  <si>
    <t>VL-RADF ring light adaptor</t>
  </si>
  <si>
    <t>Adaptor to mount darkfield ring lights on SDFPLAPO0,5XPF, SDFPLAPO0,8X, SDFPLAPO1XPF, SDFPLAPO1,6XPF (brightfield observation), DFPLAPO1X-4, SZX-ACH1X, DFPLAPO1,25X, SZX-ACH1,25X-2, DFPL1,5X-4 and DFPL2X-4 objectives. Compatible ring lights: KL-RL-DF-1000-2 and VL-RL-S40-10D-2. KL-RA-SZX-2 ringlight adaptor and VL-EADF30, VL-EADF50 or VL-EADF75 extension adaptor are required depending on the combination. Incl. adaptor thread ring, inlay adaptor ring and instruction manual.</t>
  </si>
  <si>
    <t>E0433255</t>
  </si>
  <si>
    <t>VL-RADF-1.6XPF adaptor</t>
  </si>
  <si>
    <t>Adaptor to mount darkfield ring lights on SDFPLAPO1,6XPF objective. Compatible ring lights: KL-RL-DF-1000-2 and VL-RL-S40-10D-2. Incl. Adaptor thread ring and Instruction manual.</t>
  </si>
  <si>
    <t>E0433256</t>
  </si>
  <si>
    <t>VL-RADF-2XPFC adaptor</t>
  </si>
  <si>
    <t>Adaptor to mount darkfield ring lights on SDFPLAPO2XPFC objectives. Compatible ring lights: KL-RL-DF-1000-2 and VL-RL-S40-10D-2. Incl. adaptor thread ring and instruction manual.</t>
  </si>
  <si>
    <t>E0433257</t>
  </si>
  <si>
    <t>VL-RABF-2XPFC adaptor</t>
  </si>
  <si>
    <t>Adaptor to mount darkfield ring lights on SDFPLAPO2XPFC (brightfield observation) objectives. Compatible ring lights: KL-RL-DF-1000-2 and VL-RL-S40-10D-2. Incl. adaptor thread ring and instruction manual.</t>
  </si>
  <si>
    <t>E0433261</t>
  </si>
  <si>
    <t>VL-SRL-S48-20 slim ringlight</t>
  </si>
  <si>
    <t>8-segment LED slim ring light for dual objective nosepiece for brightfield. Number of LEDs: 48, free working distance: 20-40mm and 40-90mm with exchangeable focus rings, average LED lifetime: 50000h in standard brightness, LED color: White, color temperature: 5600K, adaptation diameter: 66mm. Controller is required. Compatible objectives should be checked in the main specifications of the product data sheet. Focus optic rings for different working distances are included.</t>
  </si>
  <si>
    <t>E0433262</t>
  </si>
  <si>
    <t>VL-SRL-FODF optics for VL-SRL</t>
  </si>
  <si>
    <t>Darkfield optics for VisiLED Slim Ringlight, compatible with VL-SRL-S48-21</t>
  </si>
  <si>
    <t>E0433263</t>
  </si>
  <si>
    <t>KL-SA-ST-MB Mounting bracket</t>
  </si>
  <si>
    <t>Mounting bracket to mount KL300LED light source on KL-SA-ST stand.</t>
  </si>
  <si>
    <t>E0433265</t>
  </si>
  <si>
    <t>KL300LED LED light source</t>
  </si>
  <si>
    <t>E0433266</t>
  </si>
  <si>
    <t>KL2500LED LED light source</t>
  </si>
  <si>
    <t>LED light source with electronic shutter function, 9 LEDs and an average LED lifetime of 50,000 h. Light intensity 250 W - halogene equivalent. Color temperature of white LED approx. 5600 K, stepless electronic dimming (0-100 %) of light intensity with fine standard and coarse tuning, max. active light guide diameter: 9 mm. Requires UYCP power cable. Includes wide range power supply (90-264 V, 47-63 HZ).</t>
  </si>
  <si>
    <t>E0433267</t>
  </si>
  <si>
    <t>KL-SHL145/600-2 Light guide</t>
  </si>
  <si>
    <t>One-armed self-supporting gooseneck light guide, for KL1600LED-2, KL1500HAL and KL2500LED, active diameter: 4.5mm, gooseneck length: 600mm</t>
  </si>
  <si>
    <t>MX</t>
  </si>
  <si>
    <t>E0433268</t>
  </si>
  <si>
    <t>KL-SHL245/600-2 Light guide</t>
  </si>
  <si>
    <t>Two-armed self-supporting gooseneck light guide, for KL1600LED-2, KL1500HAL and KL2500LED, active diameter: 4.5mm, gooseneck length: 600mm</t>
  </si>
  <si>
    <t>E0433269</t>
  </si>
  <si>
    <t>KL-SHL345/600-2 Light guide</t>
  </si>
  <si>
    <t>Three-armed self-supporting gooseneck light guide, for KL1600LED-2, KL1500HAL and KL2500LED, active diameter: 4.5mm, gooseneck length: 600mm</t>
  </si>
  <si>
    <t>E0433270</t>
  </si>
  <si>
    <t>KL-AL245/750-2 Light guide</t>
  </si>
  <si>
    <t>Two-armed self-supporting gooseneck light guide for direct mounting on the microscope with flexible feed light guide, for KL300LED, KL1600LED-2, KL1500HAL and KL2500LED, active diameter: 4.5mm, gooseneck length: 500mm, flexible length: 750mm</t>
  </si>
  <si>
    <t>E0433271</t>
  </si>
  <si>
    <t>KL-BL15/1600-2 Light guide</t>
  </si>
  <si>
    <t>One-armed flexible light guide, for KL1600LED-2, KL1500HAL and KL2500LED, active diameter: 5mm, flexible length: 1600mm</t>
  </si>
  <si>
    <t>E0433272</t>
  </si>
  <si>
    <t>KL-BL15/1000-2 Light guide</t>
  </si>
  <si>
    <t>One-armed flexible light guide, for KL1600LED-2, KL1500HAL and KL2500LED, active diameter: 5mm, flexible length: 1000mm</t>
  </si>
  <si>
    <t>E0433274</t>
  </si>
  <si>
    <t>KL-BL245/1000-2 Light guide</t>
  </si>
  <si>
    <t>Two-armed flexible light guide, for KL1600LED-2, KL1500HAL and KL2500LED, active diameter: 4.5mm, flexible length: 1000mm</t>
  </si>
  <si>
    <t>E0433275</t>
  </si>
  <si>
    <t>KL-BL245/1600-2 Light guide</t>
  </si>
  <si>
    <t>Two-armed flexible light guide, for KL1600LED-2, KL1500HAL and KL2500LED, active diameter: 4.5mm, flexible length: 1600mm</t>
  </si>
  <si>
    <t>E0433276</t>
  </si>
  <si>
    <t>KL-BL345/1000-2 Light guide</t>
  </si>
  <si>
    <t>Three-armed flexible light guide, for KL1600LED-2, KL1500HAL and KL2500LED, active diameter: 4.5mm, flexible length: 1000mm</t>
  </si>
  <si>
    <t>E0433277</t>
  </si>
  <si>
    <t>KL-BL245/1000-ILLC-2</t>
  </si>
  <si>
    <t>E0433284</t>
  </si>
  <si>
    <t>KL-LL50-1.2/1000-2 Light guide</t>
  </si>
  <si>
    <t>Light line with adjustable lens, for KL1600LED-2, KL1500HAL and KL2500LED, light exit: 50 x 1.2 mm, active diameter: 8.9mm, flexible length: 1000mm</t>
  </si>
  <si>
    <t>E0433285</t>
  </si>
  <si>
    <t>KL-LL100-0.6/1000-2</t>
  </si>
  <si>
    <t>Light line with adjustable lens, for KL1600LED-2, KL1500HAL and KL2500LED, light exit: 100 x 0.6 mm, active diameter: 8.9mm, flexible length: 1000mm</t>
  </si>
  <si>
    <t>E0433286</t>
  </si>
  <si>
    <t>KL-LL200-0.3/1000-2</t>
  </si>
  <si>
    <t>Light line with adjustable lens, for KL1600LED-2, KL1500HAL and KL2500LED, light exit: 200 x 0.3 mm, active diameter: 8.9mm, flexible length: 1000mm</t>
  </si>
  <si>
    <t>E0433288</t>
  </si>
  <si>
    <t>KL300-SHL135/500-2 Light guide</t>
  </si>
  <si>
    <t>One-armed self-supporting gooseneck light guide, for KL300LED, active diameter: 3.5mm, gooseneck length: 500mm</t>
  </si>
  <si>
    <t>E0433289</t>
  </si>
  <si>
    <t>KL300-SHL235/500-2 Light guide</t>
  </si>
  <si>
    <t>Two-armed self-supporting gooseneck light guide, for KL300LED, active diameter: 3.5mm, gooseneck length: 500mm</t>
  </si>
  <si>
    <t>E0433290</t>
  </si>
  <si>
    <t>KL300-BL145/600-2 Light guide</t>
  </si>
  <si>
    <t>One-armed flexible light guide, for KL300LED, active diameter: 4.5mm, flexible length: 600mm</t>
  </si>
  <si>
    <t>E0433291</t>
  </si>
  <si>
    <t>KL300-BL145/1000-2 Light guide</t>
  </si>
  <si>
    <t>One-armed flexible light guide, for KL300LED, active diameter: 4.5mm, flexible length: 1000mm</t>
  </si>
  <si>
    <t>E0433292</t>
  </si>
  <si>
    <t>KL300-BL245/1000-2 Light guide</t>
  </si>
  <si>
    <t>Two-armed flexible light guide, for KL300LED, active diameter: 4.5mm, flexible length: 1000mm</t>
  </si>
  <si>
    <t>E0433293</t>
  </si>
  <si>
    <t>KL300-6PRL-6/1000-2</t>
  </si>
  <si>
    <t>Brightfield 6-point ring light, for KL300LED, adaptation diameter: 66mm, minimum working distance: 37mm, active diameter: 6mm, flexible length: 1000mm</t>
  </si>
  <si>
    <t>E0433294</t>
  </si>
  <si>
    <t>KL-RL-9/1500-2 Light guide</t>
  </si>
  <si>
    <t>Brightfield ring light, for KL1600LED-2, KL1500HAL and KL2500LED, adaptation diameter: 66mm, minimum working distance: 25mm, active diameter: 9mm, flexible length: 1500mm</t>
  </si>
  <si>
    <t>E0433295</t>
  </si>
  <si>
    <t>KL300-BL145/600-ILA-2</t>
  </si>
  <si>
    <t>One-armed flexible light guide for transmitted illumination, for KL300LED, active diameter: 4.5mm, flexible length: 600mm</t>
  </si>
  <si>
    <t>E0433296</t>
  </si>
  <si>
    <t>KL300-BL245/500-ILLC-2</t>
  </si>
  <si>
    <t>Two-armed flexible light guide for coaxial illumination, for KL300LED active diameter: 4.5mm, flexible length: 500mm</t>
  </si>
  <si>
    <t>E0433299</t>
  </si>
  <si>
    <t>KL-BL18/1000-TL-3 Light guide</t>
  </si>
  <si>
    <t>One-armed flexible light guide for transmitted illumination, for KL1600LED-2, KL1500HAL and KL2500LED, active diameter: 8mm, flexible length: 1000mm</t>
  </si>
  <si>
    <t>E0433301</t>
  </si>
  <si>
    <t>KL-RL-9/1000-3 Light guide</t>
  </si>
  <si>
    <t>Brightfield ring light, for KL1600LED-2, KL1500HAL and KL2500LED, adaptation diameter: 66mm, minimum working distance: 25mm, active diameter: 9mm, flexible length: 1000mm</t>
  </si>
  <si>
    <t>E0433302</t>
  </si>
  <si>
    <t>KL-RL-DF-8.5/1000-3</t>
  </si>
  <si>
    <t>Darkfield ring light, for KL1600LED-2, KL1500HAL and KL2500LED, adaptation diameter: 70mm, minimum working distance: 5mm, active diameter: 8.5mm, flexible length: 1000mm</t>
  </si>
  <si>
    <t>E0433303</t>
  </si>
  <si>
    <t>KL300-SHBL-2 Combi light guide</t>
  </si>
  <si>
    <t>Two-armed combi light guide with one goosenck light guide and one flexible light guide, for KL300LED, active gooseneck diameter: 5mm, active flexible diameter: 3.5mm, gooseneck length: 580mm, flexible length: 667mm</t>
  </si>
  <si>
    <t>E0433304</t>
  </si>
  <si>
    <t>KL-AL245-SZX2 Light guide</t>
  </si>
  <si>
    <t>Set containing following two articles: KL-AL245/750-2:Two-armed self-supporting gooseneck light guide for direct mounting on the microscope with flexible feed light guide , for KL1500LCD, KL1500-C, KL1600LED, KL2500LED, KL2500LCD, active diameter: 4.5mm, gooseneck length: 500mm, flexible length: 750mm, KL-PA-SZX2: Pillar adapter to mount the light guide on Ø 32 mm pillars. Adaptation diameter: 32mm, adaptation thread: 2 M6 threads.</t>
  </si>
  <si>
    <t>E0433305</t>
  </si>
  <si>
    <t>KL-BLO-AD Light guide adapter</t>
  </si>
  <si>
    <t>Stereo Lighting Adapter to mount Olympus light guides with 15 mm adaptation diameter on light sources KL1600LED-2, KL2500LED and KL1500HAL.</t>
  </si>
  <si>
    <t>E0433306</t>
  </si>
  <si>
    <t>KL-BL18/1000-TL-3 5m for AM</t>
  </si>
  <si>
    <t>E0433307</t>
  </si>
  <si>
    <t>KL1500HAL Halogen light source</t>
  </si>
  <si>
    <t>Halogen light source with 15V/150Watt halogen lamp, integrated swing-in optics, multi functional LCD display and ultra low noise fan. Continuous dimming (0-100 %) of light intensity, max. active light guide diameter: 9 mm. Requires UYCP power cable.</t>
  </si>
  <si>
    <t>E0433308</t>
  </si>
  <si>
    <t>KL-BL19/1000 Light guide</t>
  </si>
  <si>
    <t>One-armed flexible light guide for KL1600LED-2, KL2500LED and KL1500HAL, active diameter: 9mm, flexible length: 1000mm. Compatible with KL-FL/8 focussing lens and KL-SA-AD8 supporting arm adapter.</t>
  </si>
  <si>
    <t>E0433309</t>
  </si>
  <si>
    <t>VL-SA-AD-RLBF-2 Holder</t>
  </si>
  <si>
    <t>Stereo Lighting Adapter to mount VisiLED brightfield ring lights on support arm KL-SA. Adaption thread: M4. Compatible with VL-RL-S40-55-2, VL-RL-S80-25-2, VL-RL-S80-50-2, VL-SRL-S48-20 ring lights. Including two mounting screws (M4 x 20, M4 x 35).</t>
  </si>
  <si>
    <t>E0433310</t>
  </si>
  <si>
    <t>KL-PA-SZ2 Mounting adapter</t>
  </si>
  <si>
    <t>Stereo Lighting Adapter to mount KL-AL245/750-2 light guide on SZ2-ST, SZ2-ILST stereo microscope stands. Adaption thread: M4. Including one mounting screw (M4 x 20).</t>
  </si>
  <si>
    <t>E0433311</t>
  </si>
  <si>
    <t>EL-SL-S Single spot LED light</t>
  </si>
  <si>
    <t>Single Spot LED light with 1 LED and an average LED lifetime of 50,000 h. Light flux: max. 140 lm, colour temperature of white LED: approx. 5600 K, stepless electronic dimming (0?100%) of light intensity. Compatible with EL-SL-PO, EL-SL-B, EL-SL-R, EL-SL-G, EL-SL-Y filters, KL300-PA-SZX adapter (for mounting on Ø 32 mm pillars) and KL-SA-ST-MB adapter (for mounting on KL-SA-ST stand). Including bracket to mount on SZ2-ST and SZ2-ILST stands, power supply with 4 plug adapters for EU, UK, USA, AUS and instruction manual.</t>
  </si>
  <si>
    <t>E0433312</t>
  </si>
  <si>
    <t>EL-SL-D Double spot LED light</t>
  </si>
  <si>
    <t>Double Spot LED light with 2 LEDs and an average LED lifetime of 50,000 h. Light flux: 2x max. 140 lm, colour temperature of white LEDs: approx. 5600 K, stepless electronic dimming (0?100%) of light intensity and easy switch between both LED heads. Compatible with EL-SL-PO, EL-SL-B, EL-SL-R, EL-SL-G, EL-SL-Y filters, KL300-PA-SZX adapter (for mounting on Ø 32 mm pillars) and KL-SA-ST-MB adapter (for mounting on KL-SA-ST stand). Including bracket to mount on SZ2-ST and SZ2-ILST stands, power supply with 4 plug adapters for EU, UK, USA, AUS and instruction manual.</t>
  </si>
  <si>
    <t>E0433313</t>
  </si>
  <si>
    <t>KL-AL245-SZ2 Light guide</t>
  </si>
  <si>
    <t>Gooseneck adaption set for KL1600LED-2, KL2500LED and KL1500HAL light source and SZ2-ST, SZ2-ILST stands, containing KL-AL245/750-2 two-armed self-supporting gooseneck light guide for direct mounting on the microscope with flexible feed light guide, active diameter 4.5mm, gooseneck length 500mm, flexible length: 750mm, and pillar adapter KL-PA-SZ2. Compatible with KL-FLF/5, KL-FL/5 focussing lens and KL-SA-AD5 supporting arm adapter. Adaption thread: M4. Including mounting screw (M4 x 20).</t>
  </si>
  <si>
    <t>E0433314</t>
  </si>
  <si>
    <t>KL1600LED-2 LED light source</t>
  </si>
  <si>
    <t>E0433315</t>
  </si>
  <si>
    <t>KL-BL18/1600-TL-OEM</t>
  </si>
  <si>
    <t>E0433320</t>
  </si>
  <si>
    <t>T-TPi-BX thermoplate set</t>
  </si>
  <si>
    <t>Thermoplate set for BX3 /BX2 microscopes including 2-channel temperature controller with 0.5 mm strengthened glass heating plate and temperature sensor. Adjustable sample temperature range from 5°C above ambient to 60 °C. Compatible with U-SVLO, U-SVRO, U-SVLB-4, U-SVRB-4 mechanical stages. Heating area 128 x 95 mm. Observation area 116 x 80 mm. Including adapter plate, extension wire for temperature sensor, mounting hook, CD-ROM (TEM installation software), USB cable, AC adapter, power cord, and manual.</t>
  </si>
  <si>
    <t>E0433321</t>
  </si>
  <si>
    <t>T-TPi-IX-R thermoplate set</t>
  </si>
  <si>
    <t>Thermoplate set for IX73, IX53, IX71, IX51, CKX41 microscopes including 2-channel temperature controller with 0.5 mm strengthened glass heating plate and temperature sensor. Adjustable sample temperature range from 5°C above ambient to 60 °C. Compatible with IX3-SVR, IX3-SVL, GX-SFR, GX-SVR, IX2-SP, IX2-GS, IX2-SFR, IX-SVL2 mechanical stage and the built-in stage of CKX41, IX3-SSU and BX3-SSU-1-2 motorised stage and microscope stages with opening of Ø 110 mm. Heating area 70 x 70 mm. Observation area 61 x 61 mm. Not compatible with immersion and short working distance objectives. Including extension wire for temperature sensor, mounting hook, CD-ROM (TEM installation software), USB cable, AC adapter, power cord, and manual.</t>
  </si>
  <si>
    <t>E0433322</t>
  </si>
  <si>
    <t>T-TPi-IX3-X thermoplate set</t>
  </si>
  <si>
    <t>Thermoplate set for IX73, IX53 microscopes including 2-channel temperature controller with 0.5 mm strengthened glass heating plate and temperature sensor. Adjustable sample temperature range from 5°C above ambient to 60 °C. Compatible with IX3-SVR mechanical stage and IX3-SSU motorized stage. Heating area 174 x 127 mm. Observation area 156 x 113 mm. Not compatible with immersion and short working distance objectives. Including extension wire for temperature sensor, mounting hook, CD-ROM (TEM installation software), USB cable, AC adapter, power cord, and manual.</t>
  </si>
  <si>
    <t>E0433323</t>
  </si>
  <si>
    <t>T-TPi-SQ-X thermoplate set</t>
  </si>
  <si>
    <t>Thermoplate set for IX73, IX53 microscopes including 2-channel temperature controller with 0.5 mm strengthened glass heating plate and temperature sensor. Adjustable sample temperature range from 5°C above ambient to 60 °C. Compatible with microscope stages with opening of 160 x 110 mm. Adaptation to IX3-SSU and IX3-SVR requires T-AD-IX3-SVR adapter. Adaptation to IX2-SFR, IX2-SVL2 requires adapter T-AD-BX3-SSU. Heating area 128 x 84 mm. Observation area 119 x 73 mm. Not compatible with immersion and short working distance objectives. Including extension wire for temperature sensor, CD-ROM (TEM installation software), USB cable, AC adapter, power cord, and manual</t>
  </si>
  <si>
    <t>E0433324</t>
  </si>
  <si>
    <t>T-TPi-SQP-X thermoplate set</t>
  </si>
  <si>
    <t>Thermoplate set for IX73, IX53 microscopes including 2-channel temperature controller with 0.5 mm strengthened glass heating plate and temperature sensor. Adjustable sample temperature range from 5°C above ambient to 60 °C. Compatible with Prior scientific scanning stage H117. Heating area 128 x 94 mm. Observation area 119 x 73 mm. Not compatible with immersion and short working distance objectives. Including extension wire for temperature sensor, mounting hook, CD-ROM (TEM installation software), USB cable, AC adapter, power cord, and manual.</t>
  </si>
  <si>
    <t>E0433325</t>
  </si>
  <si>
    <t>T-TPi-CKX thermoplate set</t>
  </si>
  <si>
    <t>Thermoplate set for CKX41, CKX31 microscopes including 2-channel temperature controller with 0.5 mm strengthened glass heating plate and temperature sensor. Adjustable sample temperature range from 5°C above ambient to 60 °C. Compatible with CK40-MVR and IX-MVR mechanical stages for using well plates. Heating area 103 x 63 mm. Observation area 101 x 61 mm. Not compatible with immersion and short working distance objectives. Including extension wire for temperature sensor, mounting hook, CD-ROM (TEM installation software), USB cable, AC adapter, power cord, and manual.</t>
  </si>
  <si>
    <t>E0433326</t>
  </si>
  <si>
    <t>T-TPi-CKX53 thermoplate set</t>
  </si>
  <si>
    <t>Thermoplate set for CKX53 microscopes including 2-channel temperature controller with 0.5 mm strengthened glass heating plate and temperature sensor. Adjustable sample temperature range from 5°C above ambient to 60 °C. Compatible with CKX3-MVR mechanical stage. Heating area 174 x 127 mm. Observation area 151 x 108.5 mm. Not compatible with immersion and short working distance objectives. Including extension wire for temperature sensor, mounting hook, CD-ROM (TEM installation software), USB cable, AC adapter, power cord, and manual.</t>
  </si>
  <si>
    <t>E0433329</t>
  </si>
  <si>
    <t>T-TPi-U thermoplate set</t>
  </si>
  <si>
    <t>Universal thermoplate set for transmitted light stands for stereo microscopes including 2-channel temperature controller with 1.5 mm strengthened glass heating plate and temperature sensor. Adjustable height of heating stage 75 ? 100 mm. Adjustable sample temperature range from 5°C above ambient to 50 °C. Heating area 400 x 175 mm. Observation area 362 x 143 mm. Including extension wire for temperature sensor, CD-ROM (TEM installation software), USB cable, AC adapter, power cord, and manual</t>
  </si>
  <si>
    <t>E0433330</t>
  </si>
  <si>
    <t>T-TPi-IX-R-1.3 thermoplate</t>
  </si>
  <si>
    <t>Thermoplate set for IX73, IX53, IX71, IX51, CKX41 microscopes including 2-channel temperature controller with 1.3 mm glass heating plate and temperature sensor. Adjustable sample temperature range from 5°C above ambient to 60 °C. Compatible with IX3-SVR, IX3-SVL, GX-SFR, GX-SVR, IX2-SP, IX2-SFR, IX-SVL2 mechanical stage and the built-in stage of CKX41, IX3-SSU and BX3-SSU-1-2 motorised stage and microscope stages with opening of Ø 110 mm. Heating area 70 x 70 mm. Observation area 61 x 61 mm. Suitable for relief contrast. Including extension wire for temperature sensor, mounting hook, CD-ROM (TEM installation software), USB cable, AC adapter, power cord, and manual</t>
  </si>
  <si>
    <t>E0433331</t>
  </si>
  <si>
    <t>T-TPi-IX-X-1.3 thermoplate</t>
  </si>
  <si>
    <t>Thermoplate set for IX73, IX53 microscopes including 2-channel temperature controller with 1.3 mm glass heating plate and temperature sensor. Adjustable sample temperature range from 5°C above ambient to 60 °C. Compatible with IX3-SVR mechanical stage and IX3-SSU motorized stage. Heating area 174 x 127 mm. Observation area 156 x 113 mm. Suitable for relief contrast. Including extension wire for temperature sensor, mounting hook, CD-ROM (TEM installation software), USB cable, AC adapter, power cord, and manual</t>
  </si>
  <si>
    <t>E0433332</t>
  </si>
  <si>
    <t>T-TPi-CKTS thermoplate set</t>
  </si>
  <si>
    <t>Thermoplate set including 2-channel temperature controller with 1 mm glass heating plate and temperature sensor. Adjustable sample temperature range from 5°C above ambient to 60 °C. Compatible with IX-MVR mechanical stage for using wellplates. Heating area 131 x 95 mm. Observation area 126 x 90 mm. Not compatible with immersion and short working distance objectives. Including installation plate, extension wire for temperature sensor, mounting hook, CD-ROM (TEM installation software), USB cable, AC adapter, power cord, and manual.</t>
  </si>
  <si>
    <t>E0433333</t>
  </si>
  <si>
    <t>T-TPi-SZX THERMOPLATE SET</t>
  </si>
  <si>
    <t>Thermoplate set for SZX stands including 2-channel temperature controller with 1mm glass heating plate and temperature sensor. Adjustable sample temperature range from 5°C above ambient to 60 °C. Compatible with SZX-ILLK, SZX-ILLB2, SZX-ILLD2 transmitted light illumination stands. Heating area 170 x 170 mm. Observation area 144 x 144 mm. Including extension wire for temperature sensor, CD-ROM (TEM installation software), USB cable, AC adapter, power cord and manual</t>
  </si>
  <si>
    <t>E0433334</t>
  </si>
  <si>
    <t>T-TPi-SZ2 thermoplate set</t>
  </si>
  <si>
    <t>E0433335</t>
  </si>
  <si>
    <t>T-TPiM-IX-RH26 thermoplate</t>
  </si>
  <si>
    <t>E0433336</t>
  </si>
  <si>
    <t>T-TPiM-IX3-RH26 thermopl.</t>
  </si>
  <si>
    <t>E0433337</t>
  </si>
  <si>
    <t>T-TPiM-SQH26 thermoplate</t>
  </si>
  <si>
    <t>E0433338</t>
  </si>
  <si>
    <t>T-TPiM-SQPH26 thermoplate set</t>
  </si>
  <si>
    <t>Thermoplate set for IX83, IX73, IX53 microscopes including 2-channel temperature controller with metal heating plate and temperature sensor. Adjustable sample temperature range from 5°C above ambient to 60 °C. Compatible with Prior scientific scanning stage H117. Heating area 123x86 mm. Observation area Ø 26 mm. Including a pair of dish fixing clips, extension wire for temperature sensor, mounting hook, CD-ROM (TEM installation software), USB cable, AC adapter, power cord, and manual.</t>
  </si>
  <si>
    <t>E0433339</t>
  </si>
  <si>
    <t>T-TPi-LH lens heater</t>
  </si>
  <si>
    <t>E0433340</t>
  </si>
  <si>
    <t>IX-LAS405-50LXS laser 405 nm</t>
  </si>
  <si>
    <t>Coherent OBIS LX laser system with 405nm, 50mW laser head. The laser system mounts on the IXplore laser combiner box (SD-COMB ) for IXplore Spin (SR) and allows for direct modulation via U-RTCE. Requires a power cable. Including laser head, OBIS Remote</t>
  </si>
  <si>
    <t>SG</t>
  </si>
  <si>
    <t>E0433341</t>
  </si>
  <si>
    <t>IX-LAS445-75LXS laser 445 nm</t>
  </si>
  <si>
    <t>Coherent OBIS LX laser system with 445nm, 75mW laser head. The laser system mounts on the IXplore laser combiner box (SD-COMB ) for IXplore Spin (SR) and allows for direct modulation via U-RTCE. Requires a power cable. Including laser head, OBIS Remote and connection cable (Laser to OBIS remote), interlock and DC power supply.</t>
  </si>
  <si>
    <t>E0433342</t>
  </si>
  <si>
    <t>IX-LAS488-100LSS laser 488 nm</t>
  </si>
  <si>
    <t>Coherent OBIS LX laser system with 488nm, 100mW laser head. The laser system mounts on the IXplore laser combiner box (SD-COMB ) for IXplore Spin (SR) and allows for direct modulation via U-RTCE. Requires a power cable. Including laser head, OBIS Remote and connection cable (Laser to OBIS remote), interlock and DC power supply.</t>
  </si>
  <si>
    <t>E0433343</t>
  </si>
  <si>
    <t>IX-LAS514-40LXS laser 514 nm</t>
  </si>
  <si>
    <t>Coherent OBIS LX laser system with 514nm, 40mW laser head. The laser system mounts on the IXplore laser combiner box (SD-COMB ) for IXplore Spin (SR) and allows for direct modulation via U-RTCE. Requires a power cable. Including laser head, OBIS Remote and connection cable (Laser to OBIS remote), interlock and DC power supply.</t>
  </si>
  <si>
    <t>E0433344</t>
  </si>
  <si>
    <t>IX-LAS561-100LSS laser system</t>
  </si>
  <si>
    <t>Coherent OBIS LX laser system with 561nm, 100mW laser head. The laser system mounts on the IXplore laser combiner box (SD-COMB ) for IXplore Spin(SR) and allows for direct modulation via U-RTCE. Requires a power cable. Including laser head, OBIS Remote and connection cable (Laser to OBIS remote), interlock and DC power supply.</t>
  </si>
  <si>
    <t>E0433345</t>
  </si>
  <si>
    <t>IX-LAS640-100LXS laser 640nm</t>
  </si>
  <si>
    <t>Coherent OBIS LX laser system with 640nm, 100mW laser head. The laser system mounts on the IXplore laser combiner box (SD-COMB ) for IXplore Spin (SR) and allows for direct modulation via U-RTCE. Requires a power cable. Including laser head, OBIS Remote and connection cable (Laser to OBIS remote), interlock and DC power supply.</t>
  </si>
  <si>
    <t>E0433350</t>
  </si>
  <si>
    <t>T-SENSOR-TP16 temp. sensor</t>
  </si>
  <si>
    <t>E0433351</t>
  </si>
  <si>
    <t>T-EXTD-TP23 extension wire</t>
  </si>
  <si>
    <t>Extension wire for temperature sensor and thermoplate set. Compatible with control units of T-TPi-# series.</t>
  </si>
  <si>
    <t>E0433352</t>
  </si>
  <si>
    <t>T-TEM-USB software/cable set</t>
  </si>
  <si>
    <t>Upright Incident</t>
  </si>
  <si>
    <t>IMAGING SOFTWARE</t>
  </si>
  <si>
    <t>OTHER SOFTWARE</t>
  </si>
  <si>
    <t>LOCAL PURCHASE /INTER-COMPANY/OSIS</t>
  </si>
  <si>
    <t>LOCAL PURCHASE(2)</t>
  </si>
  <si>
    <t>Automation Controls</t>
  </si>
  <si>
    <t>E0433355</t>
  </si>
  <si>
    <t>M-CU-DT-MR-2 control unit</t>
  </si>
  <si>
    <t>2-axes  desktop control unit with encoder interface for Maerzhaeuser encoded motorized scanning stages. Standard communication interfaces: RS232C and USB. Connector for Maerzhaeuser joystick or ErgoDrive Compatible with cellSens, Stream. Including RS232 cable, US cable, Power Cord (EU) and CD-ROM (SwitchBoard software and documentation).</t>
  </si>
  <si>
    <t>E0433360</t>
  </si>
  <si>
    <t>M-CU-DT-AUX-3 control unit</t>
  </si>
  <si>
    <t>3-axes  desktop control unit with Aux I/O interface for Maerzhaeuser motorized scanning stages and motorized focus drives. Standard communication interfaces: RS232C and USB. Connector for Maerzhaeuser joystick or ErgoDriv Compatible with cellSens, Stream. Including RS232 cable, USB cable, Power cord (EU) and CD-ROM</t>
  </si>
  <si>
    <t>E0433365</t>
  </si>
  <si>
    <t>M-SCD digital read-out unit</t>
  </si>
  <si>
    <t>Digital read-out unit profiler SCD for  manual microscope stages and measuring stages in combination with the Maerzhaeuser measuring systems, enables exact position determination in up to 3 measuring axes. Operation in stand-alone modus or in combination with PC and GetPos software. Including RS-232-cable, MR-Encodercable, USB cable, power supply and adapter EU/GB/USA/AUS, manual and CD-ROM (GetPos software, driver).</t>
  </si>
  <si>
    <t>E0433367</t>
  </si>
  <si>
    <t>M-MRZ-MX63 Z-axis measuring</t>
  </si>
  <si>
    <t>Z-axis measurement system compatible with MX63, MX63L microscope frame. Requires M-CU-#-# control unit with additional encoder interface (MR), M-IFM3 measuring interface Sensor Ready 3D or M-SCD PROFILER SCD positioning display. Not compatible in combination with additional limit switches for MFD2. Including mounting kit, encoder cable, Allen key 2, Allen key 2.5 and assembly instructions.</t>
  </si>
  <si>
    <t>E0433370</t>
  </si>
  <si>
    <t>M-MRZ-SZX10 Z-axis measuring</t>
  </si>
  <si>
    <t>E0433371</t>
  </si>
  <si>
    <t>MCL-Nano-ZL300 Piezo insert</t>
  </si>
  <si>
    <t>Piezo Z stage for IX73, IX83 microscope frames, compatible with Olympus IX3-SSU, IX3-SVR stages. Travel range 300 µm. Analog control via trigger in. Resolution 0.6 nm, reproducibility + / - 3 nm. Stage surface: anodic coating with black lacquering. Requires UYCP power cord for operation and SMB-BNC cable to connect the stage controller with HW-U-RTC or HW-U-RTCE real-time controller. Compatible with IX3-HOS, IX3-HO35D stage inserts. Including stage controller, power supply, sample holder frame, USB-Cable, screwdriver, digital voltmeter, quick start guide and USB flash drive with software and instruction manual.</t>
  </si>
  <si>
    <t>US</t>
  </si>
  <si>
    <t>E0433372</t>
  </si>
  <si>
    <t>CUS-M-Z100-BXFM mot. Z</t>
  </si>
  <si>
    <t>Motorized Z-axis with 100 mm travel range and fine focus, compatible with BXFM-F and BX3M-ILH or BXFM-ILHS illuminator holder, mounted on portal system with Linos X 95 profile. 2-phase stepper motor with max. speed 16 mm/s, including motor break for safe positioning of heavy microscope configurations. Surface: black anodic coating. Integrated optical limit switches. Maximum load capacity 15 kg. Compatible with the following controller(s): Maerzhaeuser Tango with Multi IO, e.g. M-CU-DT-Z100-3. Requires motor cable compatible with motor break, e.g. M-CBL200AP-Z100-3. Including six Allen screws DIN 912 M4 × 14, three Allen screws DIN 912 M6 × 16, Allen key 3.0, Allen key 5.0 and installation manual.</t>
  </si>
  <si>
    <t>E0433386</t>
  </si>
  <si>
    <t>M-MS-IX83-2-OEM mot. stage OEM</t>
  </si>
  <si>
    <t>OEM motorized scanning stage ScanIM  122x86, 2mm spindle pitch, for  IX83. Not compatible with IX3-RCC-1-2 remote correction collar. Including hexagon socket screws 4x M5 x 25 DIN 912 and Allen key SW 4, quick  start manual and declaration of incorporation.</t>
  </si>
  <si>
    <t>E0433391</t>
  </si>
  <si>
    <t>M-CU-CBL200-TM-2 cable</t>
  </si>
  <si>
    <t>Motor cable for connecting a Maerzhaeuser motorized scanning stage and 2-axes TANGO mini controller. Cable length 200 cm.</t>
  </si>
  <si>
    <t>E0433395</t>
  </si>
  <si>
    <t>M-CU-PCIE-2-OEM control unit</t>
  </si>
  <si>
    <t>OEM 2-axes PCIexpressxpress control unit . Including installation CD-ROM.</t>
  </si>
  <si>
    <t>E0433396</t>
  </si>
  <si>
    <t>VL-RL-S40-75</t>
  </si>
  <si>
    <t>Segmented LED ring light for bright field. Number of LEDs: 40, free working distance: 55 - 145 mm, average LED lifetime: 50000h in standard brightness by actively controlling LED temperature. LED colour: White, adaptation diameter: 66mm. Controller is required. Compatible objectives should be checked in the main specifications of the product data sheet.</t>
  </si>
  <si>
    <t>PURCHASE FOR EXPORT SALES</t>
  </si>
  <si>
    <t>THIRD PARTY PURCHASE</t>
  </si>
  <si>
    <t>E0433397</t>
  </si>
  <si>
    <t>VL-RL-S40-75-DA</t>
  </si>
  <si>
    <t>Diffusor, only for ring light "VL-S40-75"</t>
  </si>
  <si>
    <t>E0433398</t>
  </si>
  <si>
    <t>VL-RL-S40-75-POAN</t>
  </si>
  <si>
    <t>Polarizer Set only for ring light "VL-S40-75"</t>
  </si>
  <si>
    <t>E0433399</t>
  </si>
  <si>
    <t>U-CBL200-BNC-SMB cable</t>
  </si>
  <si>
    <t>Coaxial cable with BNC and SMB connector. 2m length. Compatible with HW-U-RTC or HW-U-RTCE real-time controller.</t>
  </si>
  <si>
    <t>ACCESSORY</t>
  </si>
  <si>
    <t>TRANSFORMER / POWER CODE / CABLE</t>
  </si>
  <si>
    <t>Light Sources</t>
  </si>
  <si>
    <t>CA</t>
  </si>
  <si>
    <t>E0433609</t>
  </si>
  <si>
    <t>CL-USB-TTL trigger box</t>
  </si>
  <si>
    <t>E0433610</t>
  </si>
  <si>
    <t>CL-pE300white-DC-SB light src</t>
  </si>
  <si>
    <t>E0433611</t>
  </si>
  <si>
    <t>CL-pE300white-LLG-SB light src</t>
  </si>
  <si>
    <t>E0433612</t>
  </si>
  <si>
    <t>PR-SC-DT-3EF controller</t>
  </si>
  <si>
    <t>3-axes desktop control unit with encoder interface for Prior encoded scanning stages, motorized focus drives, filter wheels, shutter. Standard communication interfaces: RS232 and USB. Compatible with CellSens, Stream imaging software. Including RS232 cable, USB cable, Power cord (EU ) and Quick start guide.  </t>
  </si>
  <si>
    <t>E0433613</t>
  </si>
  <si>
    <t>PR-MS-E-IX-1 mot. stage</t>
  </si>
  <si>
    <t>Motorized encoded x/y  stage for IX83, IX73, IX53 microscopes, mounted on microscope frame directly. Travel range 114 x 75mm. For stage inserts with a size of 160 x 110 mm. Drive system: 2-phase stepping motor with ball screw (pitch 1mm) drive. Resolution /  min. step size 0.02µm, accuracy &lt; 0.05 µm, reproducibility 0.1 µm (with encoders). Maximum travel speed 25 mm/s. Stage surface: anodic coating, black lacquered. Maximum load 10,000 g. Compatible with the following controller: Prior Scientific ProScan III controller with x/y encoder interface. Including 4 screws M5, cable and manual. A stage insert is not included.</t>
  </si>
  <si>
    <t>E0433614</t>
  </si>
  <si>
    <t>PR-SIU-IX stage insert</t>
  </si>
  <si>
    <t>Universal stage insert adjustable to fit slides, Petri dishes and small flask. Insert size 160x110 mm, for inverted microscope stage. Compatible with PR-MS-IX-2 and PR-MS-E-IX-1 stage.</t>
  </si>
  <si>
    <t>E0433615</t>
  </si>
  <si>
    <t>PR-SI4S-IX stage insert</t>
  </si>
  <si>
    <t>Stage insert to fit four slides (75mm x 25mm). Insert size  160x110 mm, for inverted microscope stage. Compatible with PR-MS-IX-2 and PR-MS-E-IX-1 stage.</t>
  </si>
  <si>
    <t>E0433616</t>
  </si>
  <si>
    <t>PR-FW10-EXC filter wheel</t>
  </si>
  <si>
    <t>Motorized filter wheel for excitation with 10 positions for IX3, BX3, MVX10, SZX2 microscope frames. Maximum switching speed 55 ms (between adjacent positions). Compatible with filters of ø 25 mm. Direct coupling to microscope frame. Requires Prior Scientific ProScan III controller PR-SC-DT-3EF and joystick PR-SC-JS-3.</t>
  </si>
  <si>
    <t>E0433617</t>
  </si>
  <si>
    <t>PR-FW10-EMI filter wheel</t>
  </si>
  <si>
    <t>Motorized filter wheel for emission and ND filters with 10 positions for IX73, IX83 microscope frames. Maximum switching speed 55 ms (between adjacent positions). Compatible with filters of ø 25 mm. Compatible camera mount: C-mount . Direct coupling to microscope frame. Requires Prior Scientific ProScan III controller PR-SC-DT-3EF and joystick PR-SC-JS-3.</t>
  </si>
  <si>
    <t>E0433618</t>
  </si>
  <si>
    <t>PR-FW8-BB-IX3 filter wheel</t>
  </si>
  <si>
    <t>E0433619</t>
  </si>
  <si>
    <t>PR-BB-IX3 bread board</t>
  </si>
  <si>
    <t>Breadboard deck insert compatible with IX83P2ZF, IX83P1ZF, IX73P2F, IX73P1F microscope frames with M5 grid. Compatible Prior Scientific bread board filter wheel PR-FW8-BB-IX3.</t>
  </si>
  <si>
    <t>E0433620</t>
  </si>
  <si>
    <t>PR-SIS-BX-160x110 stage insert</t>
  </si>
  <si>
    <t>Stage insert for single slide (75mm x 25mm). Insert size  160x110 mm , for upright microscope stage. Compatible with PR-OS-MS-BX-1 stage .</t>
  </si>
  <si>
    <t>E0433621</t>
  </si>
  <si>
    <t>PR-SIPD-BX-160x110 insert</t>
  </si>
  <si>
    <t>Adjustable stage insert for single Petri dish with max. diameter of 90 mm. Insert size  160x110 mm ,  for upright microscope stage. Compatible with PR-OS-MS-BX-1 stage.</t>
  </si>
  <si>
    <t>E0433622</t>
  </si>
  <si>
    <t>PR-SIU-BX-160x110 stage insert</t>
  </si>
  <si>
    <t>Universal stage insert adjustable to fit slides, Petri dishes and small flask. Insert size  160x110 mm ,  for upright microscope stage. Compatible with PR-OS-MS-BX-1 stage.</t>
  </si>
  <si>
    <t>E0433623</t>
  </si>
  <si>
    <t>PR-SIMTP-BX-160x110 insert</t>
  </si>
  <si>
    <t>Stage insert for microtiter plates (85 mm x 128mm). Insert size  160x110 mm,  for upright microscope stage. Compatible with PR-OS-MS-BX-1 stage.</t>
  </si>
  <si>
    <t>E0433624</t>
  </si>
  <si>
    <t>PR-SI4S-BX-160x110 insert</t>
  </si>
  <si>
    <t>Stage insert to fit four slides (75mm x 25mm). Insert size  160x110 mm, for upright microscope stage. Compatible with PR-OS-MS-BX-1 stage.</t>
  </si>
  <si>
    <t>E0433625</t>
  </si>
  <si>
    <t>PR-MS-BX-2 motorized stage</t>
  </si>
  <si>
    <t>Motorized x/y, stage for BX43, BX53 microscopes. Dovetail fixing mechanism. Compatible with BX3-STAD and BX-LWSH2 stage holder. Travel range 114 x 75mm. For stage inserts with a size of 176x154 mm. Drive system: 2 phase stepping motor with ball screw (pitch 2 mm) drive. Resolution / min. step size 0.04Âµm, accuracy 0.2Âµm, reproducibility 1.3 Âµm. Maximum travel speed 50 mm/s. Stage surface: anodic coating, black lacquered. Compatible with the following controller: Prior Scientific ProScan III controller. Including cable and manual. A stage insert is not included.</t>
  </si>
  <si>
    <t>E0433626</t>
  </si>
  <si>
    <t>PR-MS-E-BX-1 motorized stage</t>
  </si>
  <si>
    <t>Motorized encoded x/y stage for BX43, BX53 microscopes. Dovetail fixing mechanism. Compatible with BX3-STAD and BX-LWSH2 stage holder. Travel range 114 x 75mm. For stage inserts with a size of 176x154 mm. Drive system: 2-phase stepping motor with ball screw (pitch 1 mm) drive. Resolution / min step size 0.02Âµm, accuracy 0.2Âµm, reproducibility 1.0 Âµm. Maximum travel speed 25mm/s. Stage surface: anodic coating, black lacquered. Compatible with the following controller: Prior Scientific ProScan III controller with encoder interface. Including cable and manual. A stage insert is not included.</t>
  </si>
  <si>
    <t>E0433627</t>
  </si>
  <si>
    <t>PR-MS-BX63-2 motorized stage</t>
  </si>
  <si>
    <t>Motorized stage for adaption to BX63 microscopes with support columns. Travel range 114 x 75mm. For stage inserts with a size of 176x154 mm. Drive system: 2 phase stepping motor with ball screw (pitch 2 mm) drive. Resolution / min. step size Â 0.04Âµm, accuracy 0.2Âµm, reproducibility 1.3 Âµm. Maximum travel speed 50 mm/s. Stage surface: anodic coating, black lacquered. Compatible with the following controller: Prior Scientific ProScan III controller. Including Stage adaption kit, Cable and Manual. A stage insert is not included.</t>
  </si>
  <si>
    <t>E0433628</t>
  </si>
  <si>
    <t>PR-MS-E-BX63-1 motorized stage</t>
  </si>
  <si>
    <t>Motorized encoded stage for adaption to BX63 microscopes with support columns. Travel range 114 x 75mm. For stage inserts with a size of 176x154 mm. Drive system: 2 phase stepping motor with ball screw (pitch 1 mm) drive. Resolution / min. step size Â 0.02 Âµm, accuracy 0.2Âµm, reproducibility 1.0 Âµm. Maximum travel speed 25 mm/s. Stage surface: anodic coating, black lacquered. Compatible with the following controller: Prior Scientific ProScan III controller. Including Stage adaption kit, Cable and Manual. A stage insert is not included.</t>
  </si>
  <si>
    <t>E0433629</t>
  </si>
  <si>
    <t>PR-SIS-BX-176x154 stage insert</t>
  </si>
  <si>
    <t>Stage insert for single slide (75mm x 25mm). Insert size Â 176x154 mm , for flat top upright microscope stage. Compatible with PR-MS-BX-2, PR-MS-E-BX-1, PR-MS-BX63-2, PR-MS-E-BX63-1 stage.</t>
  </si>
  <si>
    <t>E0433630</t>
  </si>
  <si>
    <t>PR-SIM-BX-176x154 stage plate</t>
  </si>
  <si>
    <t>Metal plate . Â Insert size Â 176x154 mm , for flat top upright microscope stage. Compatible with PR-MS-BX-2, PR-MS-E-BX-1, PR-MS-BX63-2, PR-MS-E-BX63-1 stage.</t>
  </si>
  <si>
    <t>E0433631</t>
  </si>
  <si>
    <t>PR-SIG-BX-176x154 stage plate</t>
  </si>
  <si>
    <t>Glass plate . Â Insert size Â 176x154 mm , for flat top upright microscope stage. Compatible with PR-MS-BX-2, PR-MS-E-BX-1, PR-MS-BX63-2, PR-MS-E-BX63-1 stage.</t>
  </si>
  <si>
    <t>E0433632</t>
  </si>
  <si>
    <t>PR-SI4S-BX-176x154 insert</t>
  </si>
  <si>
    <t>Stage insert to fit four slides (75mm x 25mm). Â Insert size Â 176x154 mm , for flat top upright microscope stage. Compatible with PR-MS-BX-2, PR-MS-E-BX-1, PR-MS-BX63-2, PR-MS-E-BX63-1 stage.</t>
  </si>
  <si>
    <t>E0433633</t>
  </si>
  <si>
    <t>PR-SH-EX-DC shutter</t>
  </si>
  <si>
    <t>High-speed shutter unit for Prior Scientific ProScan III system, compatible with IX3, BX3, MVX10, SZX2 microscope frames. 10 ms switching time to open or close. 25 mm aperture, high temperature resistant. Can be mounted on filter wheel PR-FW10-EXC. Requires controller PR-SC-DT-3EF and joystick PR-SC-JS-3.</t>
  </si>
  <si>
    <t>E0433634</t>
  </si>
  <si>
    <t>PR-OS-SC-3 controller</t>
  </si>
  <si>
    <t>3-axes desktop control unit with encoder interface for Prior OptiScan scanning stage and motorized focus drive. Standard communication interfaces: RS232 and USB. Including RS232 cable, USB cable, Power cord (EU ) and Quick start guide. Â </t>
  </si>
  <si>
    <t>E0433635</t>
  </si>
  <si>
    <t>PR-OS-JS-3 joystick</t>
  </si>
  <si>
    <t>Human Interface Device (HID): 3-axes Joystick for Prior OptiScan III series. Operation by joystick and function wheels. Â </t>
  </si>
  <si>
    <t>E0433636</t>
  </si>
  <si>
    <t>PR-OS-MS-BX-1 mot. stage</t>
  </si>
  <si>
    <t>Motorized x/y stage for BX43, BX53 microscopes and OptiScan system. Dovetail fixing mechanism. Compatible with BX3-STAD and BX-LWSH2 stage holder. Travel range 125 x 75mm. For stage inserts with a size of 160x110mm. Drive system: 2 phase stepping motor with ball screw (pitch 1 mm) drive. Resolution 0.02Âµm, reproducibility 5 Âµm. Maximum travel speed 8 mm/s. Stage surface: anodic coating, black lacquered. Compatible with the following controller: Prior Scientific OptiScan III controller. Including cable and manual. A stage insert is not included.</t>
  </si>
  <si>
    <t>E0433637</t>
  </si>
  <si>
    <t>M-PZ500-IX3 set</t>
  </si>
  <si>
    <t>Piezo Z stage for IX73, IX83 microscope frames, compatible with a Marzhauser scanning stage. Travel range adjustable 100 Âµm, 300 Âµm, 500 Âµm. Analog control via trigger out and closed loop feedback function for precise position read-out. Resolution 1 nm, reproducibility + / - 5 nm. Stage surface: anodic coating with black lacquering. Maximum load 1500 g. Requires UYCP power cord for operation, SMB-BNC cable to connect the stage controller with HW-U-RTC or HW-U-RTCE real-time controller and compatible Marzhauser stage with drilling to mount the Piezo Z stage. Including controller, hand wheel, power supply, Allen key 2.5 mm, RS232-Cable (2m), BNC-Cable (2m), 4x screws DIN 912 M3x18 and operation manual. A stage insert is not included.</t>
  </si>
  <si>
    <t>E0433638</t>
  </si>
  <si>
    <t>CL-pE100-DC-470</t>
  </si>
  <si>
    <t>Single wavelength fluorescence LED light source with excitation wavelength centred around 470 nm. Compatible with CKX53, BX3, IX3, MVX10 and SZX16 microscopes. Manual control via control pod for instant on/off and light intensity control 0-100% (1 % increments) and remote control via single TTL for on/off control using BNC connection on the control pod. Direct coupling to microscope. Including control pod, wide range power supply (100-240 V, 50/60 Hz, 0.7A), EU power cord and manual.</t>
  </si>
  <si>
    <t>E0433639</t>
  </si>
  <si>
    <t>CUS-SZX-PA-ST-EP250 pill.adap.</t>
  </si>
  <si>
    <t>Pillar adapter  for customized stand CUS-SZX-ST-EP250 and CUS-SZX-ST-EP250-SA to mount extension pillar.  Length 75 mm, clamping mechanism for two 32 mm pillars.</t>
  </si>
  <si>
    <t>E0433640</t>
  </si>
  <si>
    <t>CUS-SZX-ST-EP250 stand</t>
  </si>
  <si>
    <t>Stand with extensions pillar for SZX7 and SZ61 microscopes. Plain base plate. Requires CUS-SZX-PA-ST-EP250 pillar adapter to mount the extension pillar. Including base plate, 400 mm pillar and 250 mm extension pillar</t>
  </si>
  <si>
    <t>E0433641</t>
  </si>
  <si>
    <t>CUS-SZX-ST-EP250-SA stand</t>
  </si>
  <si>
    <t>Stand with extensions pillar for SZX7 and SZ61 microscopes. Base plate with Æ 110 mm cavity to mount microscope stages via stage adapter. Requires CUS-SZX-PA-ST-EP250 pillar adapter to mount the extension pillar. Including base plate, 400 mm pillar and 250 mm extension pillar.</t>
  </si>
  <si>
    <t>E0433642</t>
  </si>
  <si>
    <t>CUS-SZX-STL stand</t>
  </si>
  <si>
    <t>Robust customized stand for SZX10 and SZX16 microscopes, with plain base plate. Adjustable microscope holder on Linus profile pillar, total pillar height 500 mm, microscope holder adjustable from 0 - 360 mm from base plate. Mounting of microscope via pillar (32 mm diameter).</t>
  </si>
  <si>
    <t>E0433643</t>
  </si>
  <si>
    <t>CUS-SZX-STL-SA stand</t>
  </si>
  <si>
    <t>Robust stand for SZX10 and SZX16 microscopes, base plate with Æ 110 mm cavity to mount microscope stages via stage adapter. Adjustable microscope holder on Linus profile pillar, total pillar height 500 mm, microscope holder adjustable from 0 - 360 mm from base plate. Mounting of microscope via pillar (32 mm diameter).</t>
  </si>
  <si>
    <t>E0433644</t>
  </si>
  <si>
    <t>CUS-SZX-STL-S150 stand</t>
  </si>
  <si>
    <t>Robust stand for SZX10 and SZX16 microscopes, base plate with bore pattern for motorized scanning stage M-MS-CUS-150x150-4. Adjustable microscope holder on Linus profile pillar, total pillar height 500 mm, microscope holder adjustable from 0 - 360 mm from base plate. Mounting of microscope via pillar (32 mm diameter).</t>
  </si>
  <si>
    <t>E0433645</t>
  </si>
  <si>
    <t>CUS-SZX-STL-S200 stand</t>
  </si>
  <si>
    <t>Robust stand for SZX10 and SZX16 microscopes, base plate with bore pattern for motorized scanning stage M-MS-CUS-200x200-4. Adjustable microscope holder on Linus profile pillar, total pillar height 500 mm, microscope holder adjustable from 0 - 360 mm from base plate. Mounting of microscope via pillar (32 mm diameter).</t>
  </si>
  <si>
    <t>E0433646</t>
  </si>
  <si>
    <t>CUS-SZX-STCH-CW12-SA stand</t>
  </si>
  <si>
    <t>Stand with linear guiding and counterweight with plain base plate for  stereo microscopes compatible with SZX2-FO, SZX2-FOF, SZX2-FOF-M focus units.Enables comfortable and stepless single-hand height adjustment of the microscope body. Base plate with Æ 110 mm cavity to mount microscope stages via stage adapter. Counterweight 12 kg, loading capacity 9 kg. Maximum travel range in z-direction is 300 mm.</t>
  </si>
  <si>
    <t>E0433647</t>
  </si>
  <si>
    <t>CUS-SZX-STCH-CW8 stand</t>
  </si>
  <si>
    <t>Stand with linear guiding and counterweight with plain base plate for  stereo microscopes compatible with SZX2-FO, SZX2-FOF, SZX2-FOF-M focus units.Enables comfortable and stepless single-hand height adjustment of the microscope body. Counterweight 8 kg, loading capacity 5 kg. Maximum travel range in z-direction is 450 mm.</t>
  </si>
  <si>
    <t>E0433648</t>
  </si>
  <si>
    <t>CUS-SZX-STCH-CW8-SA stand</t>
  </si>
  <si>
    <t>Stand with linear guiding and counterweight with plain base plate for stereo microscopes compatible with SZX2-FO, SZX2-FOF, SZX2-FOF-M focus units. Enables comfortable and stepless single-hand height adjustment of the microscope body. Base plate with Æ 110 mm cavity to mount microscope stages via stage adapter. Counterweight 8 kg, loading capacity 5 kg. Maximum travel range in z-direction is 450 mm.</t>
  </si>
  <si>
    <t>E0433650</t>
  </si>
  <si>
    <t>CUS-Lightguide8.0mm,1m,A2fibre</t>
  </si>
  <si>
    <t>E0433651</t>
  </si>
  <si>
    <t>CUS-VAC-WAFER-HOLDER</t>
  </si>
  <si>
    <t>Â CUS-VAC-Wafer Holder</t>
  </si>
  <si>
    <t>MEASURING INSTRUMENT</t>
  </si>
  <si>
    <t>MEASURING INSTRUMENT (STM)</t>
  </si>
  <si>
    <t>STM6/7 ACCESSORY</t>
  </si>
  <si>
    <t>E0433652</t>
  </si>
  <si>
    <t>CL-pE340-DC light source</t>
  </si>
  <si>
    <t>E0433653</t>
  </si>
  <si>
    <t>CL-pE340-LLG light source</t>
  </si>
  <si>
    <t>E0433655</t>
  </si>
  <si>
    <t>CL-pE340-Adaptor-OLY adaptor</t>
  </si>
  <si>
    <t>E0433656</t>
  </si>
  <si>
    <t>CL-pE300ultra-DC-SB light src</t>
  </si>
  <si>
    <t>E0433657</t>
  </si>
  <si>
    <t>CL-pE300ultra-DC-MB light src</t>
  </si>
  <si>
    <t>E0433658</t>
  </si>
  <si>
    <t>CL-pE300ultra-LLG-SB light src</t>
  </si>
  <si>
    <t>E0433659</t>
  </si>
  <si>
    <t>CL-pE300ultra-LLG-MB light src</t>
  </si>
  <si>
    <t>E0433660</t>
  </si>
  <si>
    <t>CL-pE300lite-DC-SB light src</t>
  </si>
  <si>
    <t>E0433661</t>
  </si>
  <si>
    <t>CL-pE300lite-DC-MB light src</t>
  </si>
  <si>
    <t>E0433662</t>
  </si>
  <si>
    <t>CL-pE300lite-LLG-SB light src</t>
  </si>
  <si>
    <t>E0433663</t>
  </si>
  <si>
    <t>CL-pE300lite-LLG-MB light src</t>
  </si>
  <si>
    <t>E0433664</t>
  </si>
  <si>
    <t>CL-pE4000-4FH filter holder</t>
  </si>
  <si>
    <t>Set of 4 excitation filter holders for coolLED pE-4000 light source. For 2 filters with Æ 25mm each.</t>
  </si>
  <si>
    <t>E0433665</t>
  </si>
  <si>
    <t>M-MS-CUS-150x150-4 stage</t>
  </si>
  <si>
    <t>Motorized x/y scanning stage with L-shaped pillars for customized Stereo and BXFM stands. Travel range 150 x 150 mm. For stage inserts with a size of 168 x 168 mm. Drive System: stepping motor with ball screw (pitch 4 mm) drive. Resolution 0.05 µm, accuracy +/- 4 µm, reproducibility &lt; 1.5 µm. Maximum travel speed (depending on the controller) 240 mm/s. Stage surface: anotic coating with black lacquering. Maximum load 2000 g. Compatible with the following controller(s): Märzhäuser Tango, Objective Imaging OASIS 4i. Glass plate is included.</t>
  </si>
  <si>
    <t>E0433666</t>
  </si>
  <si>
    <t>CUS-BXFM-F-M mot.focus unit</t>
  </si>
  <si>
    <t>Motorized focussing unit with coaxial coarse and fine focus for BXFM microscope system, compatible with BX3M-ILH and BXFM-ILHS illuminator holder. Mount for 32 mm Ø pillars. Focus stroke 30 mm, maximum focus speed 12 mm/s. Requires Märzhäuser Tango controller (M-CU#).</t>
  </si>
  <si>
    <t>E0433667</t>
  </si>
  <si>
    <t>CUS-LEXT-Apertured plate</t>
  </si>
  <si>
    <t>STAGE / FOCUSING UNIT</t>
  </si>
  <si>
    <t>E0433677</t>
  </si>
  <si>
    <t>CL-pE300w_UAW_LLG_MB set for FluoView</t>
  </si>
  <si>
    <t>LED fluorescence excitation light source to mount on the U-AW attenuator wheel, broad spectrum, high power white illumination. Excitation wave lengths from 400-635nm (DAPI ? Cy5). Light intensity control from 0-100%, (1% increments) via control pod. Coupling to via liquid light guide, max active light guide diameter: 3mm. Including wide range power supply (100-240 Volts AC, 50-60Hz), light guide, U-AW adaptor, power cable and control panel.</t>
  </si>
  <si>
    <t>E0433678</t>
  </si>
  <si>
    <t>PH-HPRL-S8-45/80-Set</t>
  </si>
  <si>
    <t>High Power LED ring light for brightfield. Number of LEDs: 8, free working distance: 45-130mm / 80-300mm, average LED lifetime: 25,000 h in medium brightness mode, LED color: white, color temperature: 5800K, adaptation diameter: 66mm. Integrated controller and power supply.</t>
  </si>
  <si>
    <t>E0433679</t>
  </si>
  <si>
    <t>PH-HPRL-POAN filter set</t>
  </si>
  <si>
    <t>Polarisation filter set for Photonic High Power ring light PH-HPRL-S8-45/80. Including polariser and analyser.</t>
  </si>
  <si>
    <t>E0433680</t>
  </si>
  <si>
    <t>PH-HPRL-DIF diffusor</t>
  </si>
  <si>
    <t>Diffuser for Photonic High Power ring light PH-HPRL-S8-45/80.</t>
  </si>
  <si>
    <t>E0433681</t>
  </si>
  <si>
    <t>PH-RL-S80-35-Set</t>
  </si>
  <si>
    <t>SK</t>
  </si>
  <si>
    <t>E0433682</t>
  </si>
  <si>
    <t>PH-RL-S80-120-Set</t>
  </si>
  <si>
    <t>E0433683</t>
  </si>
  <si>
    <t>PH-RL-S80-POAN filter set</t>
  </si>
  <si>
    <t>E0433684</t>
  </si>
  <si>
    <t>PH-RL-S80-DIF diffusor</t>
  </si>
  <si>
    <t>Diffuser for Photonic ring lights PH-RL-S80-#-</t>
  </si>
  <si>
    <t>E0433685</t>
  </si>
  <si>
    <t>PH-RL-S40-55-Set</t>
  </si>
  <si>
    <t>E0433686</t>
  </si>
  <si>
    <t>PH-RL-S40-POAN filter set</t>
  </si>
  <si>
    <t>E0433687</t>
  </si>
  <si>
    <t>PH-RL-S40-DIF diffusor</t>
  </si>
  <si>
    <t>Diffuser for Photonic ring lights PH-RL-S40-#-</t>
  </si>
  <si>
    <t>E0433688</t>
  </si>
  <si>
    <t>PH-HPS-D-Set</t>
  </si>
  <si>
    <t>E0433689</t>
  </si>
  <si>
    <t>PH-AD-HPSD-SZ2 adapter</t>
  </si>
  <si>
    <t>Mounting adapter for stereo lighting and SZ2-ST stand, compatible with Photonic combined light guides and 2-armed Hi-power-spots.</t>
  </si>
  <si>
    <t>E0433690</t>
  </si>
  <si>
    <t>PH-AD-HPSD-PU adapter</t>
  </si>
  <si>
    <t>Mounting adapter for stereo lighting and stands with column Ã? 35/32/30/25mm, compatible with Photonic combined light guides and 2-armed Hi-power-spots.</t>
  </si>
  <si>
    <t>E0433691</t>
  </si>
  <si>
    <t>PH-F3000-LED light source</t>
  </si>
  <si>
    <t>LED light source with Hi-Power-LEDs and an average LED lifetime of 30,000 h. Light flux 640 lm, color temperature of white LED approx. 5800 K, stepless analoguec dimming (0-100 %) of light intensity, max. active light guide diameter: 9 mm. Requires UYCP power cable. Includes wide range power supply and instruction manual.</t>
  </si>
  <si>
    <t>E0433692</t>
  </si>
  <si>
    <t>PH-F5100-LED light source</t>
  </si>
  <si>
    <t>High-Power-LED light source with an average LED lifetime of 25,000 h. Light flux 1400 lm, color temperature of white LED approx. 6500 K, stepless analogue dimming (0-100 %) of light intensity, max. active light guide diameter: 9 mm. Requires UYCP power cable. Includes wide range power supply and instruction manual.</t>
  </si>
  <si>
    <t>E0433693</t>
  </si>
  <si>
    <t>PH-SH-245/550 gooseneck LG</t>
  </si>
  <si>
    <t>Two-armed self-supporting gooseneck light guide for PH-F5100-LED, PH-F3000-LED lightsource, flexible arms allow optimal positioning, active diameter: 4.5mm, mechanical diameter at light source: 15mm, gooseneck length: 550mm.</t>
  </si>
  <si>
    <t>E0433694</t>
  </si>
  <si>
    <t>PH-AD-LGS adapter</t>
  </si>
  <si>
    <t>Stereo Lighting Adapter with clamping screw to mount Schott light guides on Photonic light sources e.g. PH-F3000-LED and PH-F5100-LED.</t>
  </si>
  <si>
    <t>E0433695</t>
  </si>
  <si>
    <t>PH-AD-RL-66/60 adapter</t>
  </si>
  <si>
    <t>Ring light adapter to mount Photonic ring lights with diameter Â 66mm to objectives with 60 mm diameter</t>
  </si>
  <si>
    <t>E0433696</t>
  </si>
  <si>
    <t>PH-AD-RL-M48 adapter</t>
  </si>
  <si>
    <t>Ring light adapter to mount Photonic ring lights with diameter Â 66mm to M48x0.75 thread</t>
  </si>
  <si>
    <t>E0433702</t>
  </si>
  <si>
    <t>M-CBL200AZ-3 motor cable</t>
  </si>
  <si>
    <t>E0433703</t>
  </si>
  <si>
    <t>M-CBL300AZ-3 motor cable</t>
  </si>
  <si>
    <t>E0433704</t>
  </si>
  <si>
    <t>M-CBL500AP-3 motor cable</t>
  </si>
  <si>
    <t>E0433705</t>
  </si>
  <si>
    <t>M-MS-CUS-200x200-4 stage</t>
  </si>
  <si>
    <t>Motorized x/y scanning stage will L-shaped pillars for BXFM portal systems / bridge stands. Travel range 200 x 200 mm. Drive System: Stepper motor with ball screw (pitch 4 mm) drive. Resolution 0.01 Âµm, accuracy +/- 3 Âµm, reproducibility &lt; 1 Âµm. Maximum travel speed 240 mm/s (depending on the controller). Stage surface: anotic coating with black lacquering. Maximum load 2000 g. Compatible with the following controller(s): Maerzhaeuser Tango. Including Allen screw four M5x16 DIN 912, four washer DIN 125 A5.3, Allen key 4.0, metal plate stage insert and installation manual.</t>
  </si>
  <si>
    <t>E0433706</t>
  </si>
  <si>
    <t>M-MS-CUS-300x300-4 stage</t>
  </si>
  <si>
    <t>Motorized x/y scanning stage with L-shaped pillars for BXFM portal systems / bridge stands, DSX510-MR, DSX510,-LARGE-FH, DSX110-EF and OLS5000 TM. Travel range 300 x 300 mm. With closed top plate. Drive System: Stepper motor with ball screw (pitch 4 mm) drive. Resolution 0.01 Âµm, accuracy +/- 3 Âµm, reproducibility &lt; 1 Âµm. Maximum travel speed (depending on the controller) 240 mm/s. Stage surface: anotic coating with black lacquering. Maximum load 5000 g. Compatible with the following controller(s): Maerzhaeuser Tango. Including four Allen screw M6x14 DIN 912, Allen key 3.0, Allen key 5.0 and installation manual</t>
  </si>
  <si>
    <t>E0433707</t>
  </si>
  <si>
    <t>CUS-BXFM-ST-ILHS-SA stand</t>
  </si>
  <si>
    <t>Stand for BXFM microscope in combination with U-KMAS illuminator.  Base plate with Æ 110 mm cavity to mount microscope stages via stage adapter. Including base plate and 400 mm pillar.</t>
  </si>
  <si>
    <t>E0433708</t>
  </si>
  <si>
    <t>CUS-BXFM-ST-ILH-SA stand</t>
  </si>
  <si>
    <t>Stand for BXFM microscope in combination with BX3M-KMA-S, BX3M-RLAS-S, BX3M-RLA-S or BX3M-URAS-S illuminator. Requires motorized fine focus e.g. CUS-BXFM-F-M for comfortable operation. Base plate with Æ110 mm cavity to mount microscope stages via stage adapter. Including base plate and 400 mm pillar.</t>
  </si>
  <si>
    <t>E0433709</t>
  </si>
  <si>
    <t>CUS-BXFM-STU-SILH-SA stand</t>
  </si>
  <si>
    <t>Robust stand for BXFM microscopes equipped with motorized fine focus CUS-BXFM-F-M, base plate with Æ110 mm cavity to mount microscope stages via stage adapter. Compatible with BX3M-KMA-S, BX3M-RLAS-S, BX3M-RLA-S and BX3M-URAS-S Illuminator. Adjustable microscope holder on Linus profile pillar, total height 750 mm, sample holder adjustable from 0 - 550 mm from base plate. Requires illuminator holder CUS-BXFM-SILH.</t>
  </si>
  <si>
    <t>E0433710</t>
  </si>
  <si>
    <t>CUS-BXFM-STU-SILH-S150 stand</t>
  </si>
  <si>
    <t>Robust stand for BXFM microscopes equipped with motorized fine focus CUS-BXFM-F-M, base plate with bore pattern for motorized scanning stage M-MS-CUS-150x150-4. Compatible with BX3M-KMA-S, BX3M-RLAS-S, BX3M-RLA-S and BX3M-URAS-S Illuminator. Adjustable microscope holder on Linus profile pillar, total height 750 mm, sample holder adjustable from 0 - 550 mm from base plate. Requires illuminator holder CUS-BXFM-SILH.</t>
  </si>
  <si>
    <t>E0433711</t>
  </si>
  <si>
    <t>CUS-BXFM-STU-LILH-SA</t>
  </si>
  <si>
    <t>Robust stand for BXFM microscopes equipped with manual fine focus BXFM-F, base plate with Æ110 mm cavity to mount microscope stages via stage adapter. Compatible with BX3M-KMA-S, BX3M-RLAS-S, BX3M-RLA-S and BX3M-URAS-S Illuminator. Adjustable microscope holder on Linus profile pillar, total height 750 mm, sample holder adjustable from 0 - 550 mm from base plate. Requires lowered illuminator holder CUS-BXFM-LILH for comfortable focus operation.</t>
  </si>
  <si>
    <t>E0433712</t>
  </si>
  <si>
    <t>Robust stand for BXFM microscopes equipped with manual fine focus BXFM-F, base plate with bore pattern for motorized scanning stage M-MS-CUS-150x150-4. Compatible with BX3M-KMA-S, BX3M-RLAS-S, BX3M-RLA-S and BX3M-URAS-S Illuminator. Adjustable microscope holder on Linus profile pillar, total height 750 mm, sample holder adjustable from 0 - 550 mm from base plate. Requires lowered illuminator holder CUS-BXFM-LILH for comfortable focus operation.</t>
  </si>
  <si>
    <t>E0433713</t>
  </si>
  <si>
    <t>CUS-BXFM-LILH illuminator hold</t>
  </si>
  <si>
    <t>Special illuminator holder for customized BXFM stands CUS-BXFM-STU-LILH models and CUS-BXFM-STCR-LILH models in combination with manual fine focus BXFM-F, maximum load 7.5 kg. Compatible BX3M-KMA-S, BX3M-RLAS-S, BX3M-RLA-S, BX3M-URAS-S illuminator.</t>
  </si>
  <si>
    <t>E0433714</t>
  </si>
  <si>
    <t>CUS-BXFM-SILH illuminator hold</t>
  </si>
  <si>
    <t>Special illuminator holder for customized BXFM stands CUS-BXFM-STU-SILH models and CUS-BXFM-STCR-SILH models in combination with motorized fine focus CUS-BXFM-F-M, maximum load 7.5 kg. Compatible BX3M-KMA-S, BX3M-RLAS-S, BX3M-RLA-S, BX3M-URAS-S illuminator.</t>
  </si>
  <si>
    <t>E0433715</t>
  </si>
  <si>
    <t>CUS-BXFM-STCR-SILH-SA stand</t>
  </si>
  <si>
    <t>Robust stand with crank handle for BXFM microscopes equipped with motorized fine focus CUS-BXFM-F-M, base plate with Æ110 mm cavity to mount microscope stages via stage adapter. Compatible with BX3M-KMA-S, BX3M-RLAS-S, BX3M-RLA-S and BX3M-URAS-S Illuminator. Adjustable microscope holder on Linus profile pillar, total height 750 mm, sample holder adjustable from 0 - 300 mm from base plate. Requires illuminator holder CUS-BXFM-SILH.</t>
  </si>
  <si>
    <t>E0433716</t>
  </si>
  <si>
    <t>CUS-BXFM-STCR-SILH-S150 stand</t>
  </si>
  <si>
    <t>Robust stand with crank handle for BXFM microscopes equipped with motorized fine focus CUS-BXFM-F-M, base plate with bore pattern for motorized scanning stage M-MS-CUS-150x150-4. Compatible with BX3M-KMA-S, BX3M-RLAS-S, BX3M-RLA-S and BX3M-URAS-S Illuminator. Adjustable microscope holder on Linus profile pillar, total height 750 mm, sample holder adjustable from 0 - 300 mm from base plate. Requires illuminator holder CUS-BXFM-SILH.</t>
  </si>
  <si>
    <t>E0433717</t>
  </si>
  <si>
    <t>CUS-BXFM-STCR-LILH-SA stand</t>
  </si>
  <si>
    <t>Robust stand with crank handle for BXFM microscopes equipped with manual fine focus BXFM-F, base plate with Æ110 mm cavity to mount microscope stages via stage adapter. Compatible with BX3M-KMA-S, BX3M-RLAS-S, BX3M-RLA-S and BX3M-URAS-S Illuminator. Adjustable microscope holder on Linus profile pillar, total height 750 mm, sample holder adjustable from 0 - 300 mm from base plate. Requires lowered illuminator holder CUS-BXFM-LILH for comfortable focus operation.</t>
  </si>
  <si>
    <t>E0433718</t>
  </si>
  <si>
    <t>CUS-BXFM-STCR-LILH-S150 stand</t>
  </si>
  <si>
    <t>Robust stand with crank handle for BXFM microscopes equipped with manual fine focus BXFM-F, base plate with bore pattern for motorized scanning stage M-MS-CUS-150x150-4. Compatible with BX3M-KMA-S, BX3M-RLAS-S, BX3M-RLA-S and BX3M-URAS-S Illuminator. Adjustable microscope holder on Linus profile pillar, total height 750 mm, sample holder adjustable from 0 - 300 mm from base plate. Requires lowered illuminator holder CUS-BXFM-LILH for comfortable focus operation.</t>
  </si>
  <si>
    <t>E0433732</t>
  </si>
  <si>
    <t>M-SVR-M-MX63-200x200 stage</t>
  </si>
  <si>
    <t>E0433733</t>
  </si>
  <si>
    <t>M-MS-IX-2-4 motorized stage</t>
  </si>
  <si>
    <t>E0433734</t>
  </si>
  <si>
    <t>M-MS-M-IX-2-4 motorized stage</t>
  </si>
  <si>
    <t>E0433735</t>
  </si>
  <si>
    <t>M-MS-IX3-2-2 motorized stage</t>
  </si>
  <si>
    <t>E0433736</t>
  </si>
  <si>
    <t>M-MS-M-IX3-2-2 mot.stage,MR</t>
  </si>
  <si>
    <t>E0433737</t>
  </si>
  <si>
    <t>M-MS-IX3-DICTA-2-2 mot. stage</t>
  </si>
  <si>
    <t>Motorised x/y stage for IX83, IX73 microscopes mounted on microscope frame directly, compatible with IX3-DICTA motorized DIC slider. Travel range 120 x 80mm. For stage inserts with a size of 160 x 110mm,  mm. Drive system: 2-phase stepping motor with ball screw (pitch 2 mm) drive. Resolution 0.01 µm, accuracy 3 µm, reproducibility 1 µm. Maximum travel speed (depending on the controller) 120 mm/s. Stage surface: anodic coating, black lacquered. Maximum load 2000g. Compatible with the following controller(s): Märzhäuser Tango, OSIS STC, Objective Imaging OASIS 4i. Compatible with Piezo Z stage-500µm, M-PZ500-IX3. Including allen key SW2, 4 screws M5 and manual. A stage insert is not included.</t>
  </si>
  <si>
    <t>E0433738</t>
  </si>
  <si>
    <t>KL-BLLED-AD Light guide adapt</t>
  </si>
  <si>
    <t>Adapter to mount Volpi and Photonic light guides to Schott LED light sources KL1600LED, KL2500LED.</t>
  </si>
  <si>
    <t>E0433739</t>
  </si>
  <si>
    <t>CUS-M-MS-M-MXL-4 mot. stage</t>
  </si>
  <si>
    <t>Motorized encoded x/y scanning stage for MX61A. Travel range 300 x 300 mm (reflected light) and 240 x 240 mm (transmitted light). The travel range can be changed-over by an integrated hardware switch. For stage inserts with a size of 246 x 246 mm. Drive System: stepping motor with ball screw (pitch 4 mm) drive. Resolution 0.05 µm, accuracy +/- 1 µm, reproducibility &lt; 1 µm. Maximum travel speed (depending on the controller) 240 mm/s. Stage surface: anotic coating with black lacquering. Maximum load 5000 g. Compatible with the following controller(s): Maerzhaeuser Tango with x/y encoder interface. Including glass plate.</t>
  </si>
  <si>
    <t>E0433740</t>
  </si>
  <si>
    <t>CL-pE100-DC-365</t>
  </si>
  <si>
    <t>Single wavelength fluorescence LED light source with excitation wavelength centred around 365 nm. Compatible with CKX53, BX3, IX3, MVX10 and SZX16 microscopes. Manual control via control pod for instant on/off and light intensity control 0-100% (1 % increments) and remote control via single TTL for on/off control using BNC connection on the control pod. Direct coupling to microscope. Including control pod, wide range power supply (100-240 V, 50/60 Hz, 0.7A), EU power cord and manual.</t>
  </si>
  <si>
    <t>E0433741</t>
  </si>
  <si>
    <t>CL-pT100-WHT light source</t>
  </si>
  <si>
    <t>White light transmitted light LED illumination. Compatible with IX3 and BX3 microscopes. Spectral performance is like 100 W Halogen. No colour variation across irradiance range removing need to colour balance. Colour rendering index is &gt;90 and Correlated Colour Temperature ~ 3000K. Manual control via control pod for instant on/off and light intensity control 0-100% (1 % increments) and remote control via single TTL for on/off control using BNC connection on the control pod. Direct coupling to transmitted port of microscope. Including microscope adaptor, wide range power supply (100-240 V, 50/60 Hz, 0.7A), control pod, EU power cord and manual</t>
  </si>
  <si>
    <t>E0433742</t>
  </si>
  <si>
    <t>CAM-ORCA-SPARK</t>
  </si>
  <si>
    <t>Digital Hamamatsu CMOS camera (C11440-36U) for C-mount adaptation. 1920 x 1200 pixels with 5.86 x 5.86 µm cell size. Air cooling. Quantum efficiency &gt; 80% at 480 nm. USB3.0 interface. Maximum full resolution frame rate 64.9 fps. Including camera head, USB3.0 interface board, cable for PC and power supply.  </t>
  </si>
  <si>
    <t>Digital Camera</t>
  </si>
  <si>
    <t>Third party Digital Camera</t>
  </si>
  <si>
    <t>Main Units/Cameras</t>
  </si>
  <si>
    <t>E0433744</t>
  </si>
  <si>
    <t>CAM-ORCA-FUSION</t>
  </si>
  <si>
    <t>Digital Hamamatsu CMOS camera (C14440-20UP) for C-mount adaptation. 2304 x 2304 pixels with 6.5 x 6.5 µm cell size. Air or water cooling. Quantum efficiency 80% at 550 nm. USB3.0 interface. Maximum full resolution frame rate 31.6 fps. Including camera head, USB3.0 interface board, cable for PC and power supply.  </t>
  </si>
  <si>
    <t>FR</t>
  </si>
  <si>
    <t>E0433810</t>
  </si>
  <si>
    <t>VL-MC1100</t>
  </si>
  <si>
    <t>Standard controller with 5 preset segment control modes. Compatible with VL-SRL-S48-20, VL-RL-S40-75, VL-RL-S80-25-2, VL-RL-S80-50-2, VL-RL-S40-10D-2 ring lights and VL-TL-S80, VL-TLDF-S40 transmitted light stages. Light intensity control: Continuous dimming (0?100%) and separate on/off switch, rotation of segments: Possible in both directions. Connectors on reverse side: 1 21VDC connector, 1 light head connector, 1 ESD plug. VL-MC-PS power supply and UYCP power cord are required. Includes instruction manual.</t>
  </si>
  <si>
    <t>E0433811</t>
  </si>
  <si>
    <t>VL-RL-S80-50-POAN-SEGM</t>
  </si>
  <si>
    <t>Segmented Polarisation Device compatible with VL-RL-S80-50-2 ring light. Requires VL-MC-1100 or VL-MC 1500 control unit to enable step-wise rotation of LED light segments. Includes segmented polariser, glass analyzer, clamping ring and mounting instructions.</t>
  </si>
  <si>
    <t>E0433812</t>
  </si>
  <si>
    <t>M-SIG-116x116 glass plate</t>
  </si>
  <si>
    <t>Glass plate stage insert, size 116 mm x 116mm, for Maerzhaeuser stages for upright microscopes.</t>
  </si>
  <si>
    <t>E0433813</t>
  </si>
  <si>
    <t>LC-SOLASE light source</t>
  </si>
  <si>
    <t>LED fluorescence excitation light source for IX3, BX3, CKX53, MVX10, SZX2, SZX7 microscopes with broad spectrum and white high-power illumination. Excitation wavelengths from 370-730 nm (DAPI-Cy7). Compatible with 385 nm DAPI filter sets. Light intensity control 0-100% (1% increments), fast electronic shutter ( 1ms) with TTL in. Operation with optional hand switch controller LC-HS-SOLA or via cellSens and PC. Coupling to microscope via light guide and collimator, max active light guide diameter: 3mm. Including liquid light guide (1.5m), high-end collimator, wide range power supply, EU power cable, USB A/USB B cable, Allen key, USB memory with manual and software.</t>
  </si>
  <si>
    <t>E0433814</t>
  </si>
  <si>
    <t>LC-SOLASE-365 light source</t>
  </si>
  <si>
    <t>LED fluorescence excitation light source for IX3, BX3, CKX53, MVX10, SZX2, SZX7 microscopes with broad spectrum and white high-power illumination. Excitation wavelengths from 355-730 nm (DAPI-Cy7). Compatible with 365 nm DAPI filter sets. Light intensity control 0-100% (1% increments), fast electronic shutter ( 1ms) with TTL in. Operation with optional hand switch controller LC-HS-SOLA or via cellSens and PC. Coupling to microscope via light guide and collimator, max active light guide diameter: 3mm. Including liquid light guide (1.5m), high-end collimator, wide range power supply, EU power cable, USB A/USB B cable, Allen key, USB memory with manual and software.</t>
  </si>
  <si>
    <t>E0433818</t>
  </si>
  <si>
    <t>LC-SOLASE-Set light source set</t>
  </si>
  <si>
    <t>Lumencor SOLA SE set with filter cubes for DAPI, GFP and Cy3/TRITC: LED fluorescence excitation light source for IX3 and BX3 microscopes with broad spectrum and white high-power illumination. Excitation wavelengths from 370-730 nm (DAPI-Cy7). Light intensity control 0-100% (1% increments), fast electronic shutter ( 1ms) with TTL in. Operation with optional hand switch controller LC-HS-SOLA or via cellSens and PC. Coupling to microscope via light guide and collimator, max active light guide diameter: 3mm. Including 3 filter sets mounted in U-FF cube, liquid light guide (1.5m), high-end collimator, wide range power supply, EU power cable, USB A/USB B cable, Allen key, USB memory with manual and software.</t>
  </si>
  <si>
    <t>E0433819</t>
  </si>
  <si>
    <t>LC-SOLASE-Cy5 Set lightsou.set</t>
  </si>
  <si>
    <t>Lumencor SOLA SE set with filter cubes for DAPI, GFP, Cy3/TRITC and Cy5: LED fluorescence excitation light source for IX3 and BX3 microscopes with broad spectrum and white high-power illumination. Excitation wavelengths from 370-730 nm (DAPI-Cy7). Light intensity control 0-100% (1% increments), fast electronic shutter ( 1ms) with TTL in. Operation with optional hand switch controller LC-HS-SOLA or via cellSens and PC. Coupling to microscope via light guide and collimator, max active light guide diameter: 3mm. Including 4 filter sets mounted in U-FF cube, liquid light guide (1.5m), high-end collimator, wide range power supply, EU power cable, USB A/USB B cable, Allen key, USB memory with manual and software.</t>
  </si>
  <si>
    <t>E0433820</t>
  </si>
  <si>
    <t>LC-HS-SOLA hand switch</t>
  </si>
  <si>
    <t>E0433821</t>
  </si>
  <si>
    <t>LC-FS-SOLA foot switch</t>
  </si>
  <si>
    <t>Foot switch for Lumencor SOLA SM/SE, SOLA SM/SE 365, SOLA FISH light source.</t>
  </si>
  <si>
    <t>E0433822</t>
  </si>
  <si>
    <t>AHF-LLG-1.5 light guide</t>
  </si>
  <si>
    <t>Liquid light guide, length 1.5 m, PVC coating. Compatible with Lumencor SOLA SM /SE  and SPECTRA X light sources.</t>
  </si>
  <si>
    <t>E0433823</t>
  </si>
  <si>
    <t>AHF-LLG-3 light guide</t>
  </si>
  <si>
    <t>Liquid light guide, length 3 m, PVC coating. Compatible with Lumencor SOLA SM/SE and SPECTRA X light sources.</t>
  </si>
  <si>
    <t>E0433824</t>
  </si>
  <si>
    <t>AHF-LLGM-1.5 light guide</t>
  </si>
  <si>
    <t>Liquid light guide, length 1.5 m, metal coating. Compatible with Lumencor SOLA SM /SE  and SPECTRA X light sources.</t>
  </si>
  <si>
    <t>E0433827</t>
  </si>
  <si>
    <t>M-PZ-SIMTP sample holder</t>
  </si>
  <si>
    <t>Stage insert for microtiter plate, insert size 160 mm x 110 mm for M-PZ500-IX3 stage</t>
  </si>
  <si>
    <t>E0433828</t>
  </si>
  <si>
    <t>M-PZ-SISP58 sample holder</t>
  </si>
  <si>
    <t>Stage insert for single slide 76 x 26mm or single Lab-Tek chambered cover glass 57.8 x 25.4 mm or 1 Petri-dish holder with diameter 58 mm, insert size 160 mm x 110 mm for M-PZ500-IX3 stage</t>
  </si>
  <si>
    <t>E0433829</t>
  </si>
  <si>
    <t>M-PZ-SIUSL sample holder</t>
  </si>
  <si>
    <t>Universal stage insert for samples with diameter 22 to 68 mm or single glass slide 76 x 26/52 mm, insert size 160 mm x 110 mm for M-PZ500-IX3 stage. Sample holder with self-locking linear guide clamping mechanism and for stable vibration-free fixation of samples.</t>
  </si>
  <si>
    <t>E0433831</t>
  </si>
  <si>
    <t>MCL-SIU sample holder</t>
  </si>
  <si>
    <t>Universal sample holder with adjustable media holder for Petri dish with diameter 35mm to 60mm, 75mm slide, 50mm coverglass. Compatible with Piezo Z stages MCL-Nano-Z200 and MCL-Nano-ZL300-M. Compatible with Piezo Z stages MCL-Nano-ZL300 and MCL-Nano-ZL400 via frame holder.</t>
  </si>
  <si>
    <t>E0433832</t>
  </si>
  <si>
    <t>CUS-SC3-CHEA Condenser handle</t>
  </si>
  <si>
    <t>Handle with 6cm length for switch of U-SC3 swing out top lens. Can be adapted on U-SC3 rotatable knob for ergonomic use. Set includes handle, fixation screw and allen key for screw tightening.</t>
  </si>
  <si>
    <t>SE</t>
  </si>
  <si>
    <t>E0433833</t>
  </si>
  <si>
    <t>CUS-M-BXFM-F-MLS-ILH</t>
  </si>
  <si>
    <t>Motorized focussing unit with coaxial coarse and fine focus, limit switch and BX3M-ILH  illuminator holder for BXFM microscope system. The attached limit switch enables automatic switch-off of the motorized focus drive at the end positions of the micrcoscopes Z-axis. Mount for 32 mm Ø pillars. Focus stroke 30 mm, maximum focus speed 12 mm/s. Requires Maerzhaeuser Tango controller (M-CU#).</t>
  </si>
  <si>
    <t>E0433834</t>
  </si>
  <si>
    <t>CUS-M-BXFM-F-MLS-ILHS</t>
  </si>
  <si>
    <t>Motorized focussing unit with coaxial coarse and fine focus, limit switch and BXFM-ILHS illuminator holder for BXFM microscope system. The attached limit switch enables automatic switch-off of the motorized focus drive at the end positions of the micrcoscopes Z-axis. Mount for 32 mm Ø pillars. Focus stroke 30 mm, maximum focus speed 12 mm/s. Requires Maerzhaeuser Tango controller (M-CU#).</t>
  </si>
  <si>
    <t>E0433836</t>
  </si>
  <si>
    <t>M-SIR6-160x110 stage insert</t>
  </si>
  <si>
    <t>E0433838</t>
  </si>
  <si>
    <t>CUS-WHPR234-246x246 wafer hld.</t>
  </si>
  <si>
    <t>Wafer holder rotable, for 2?, 3? and 4? wafers. Compatible with Marzhauser stages with stage openening 246x246 mm, e.g. M-MS-MX61-4, CUS-M-MS-M-MXL-4, M-SVR-MX63-200x200. Stepped desing with three 25 mm wide cut-outs enable the convenient sample placement with the wafer gripper. Dimensions 246 x 246 x 6mm</t>
  </si>
  <si>
    <t>E0433839</t>
  </si>
  <si>
    <t>CUS-WHPR68-246x246 wafer hld</t>
  </si>
  <si>
    <t>Wafer holder rotable, for  6? and 8? wafers. Compatible with Marzhauser stages with stage openening 246x246 mm, e.g. M-MS-MX61-4, CUS-M-MS-M-MXL-4, M-SVR-MX63-200x200. Stepped desing with three 30 mm wide cut-outs enable the convenient sample placement with the wafer gripper. Dimensions 246 x 246 x 6mm</t>
  </si>
  <si>
    <t>E0433840</t>
  </si>
  <si>
    <t>M-SVR-MX63-200x200 stage</t>
  </si>
  <si>
    <t>Manual x/y stage with for MX63, MX63L microscope frames, with coaxial fixed rigth hand control. Travel range reflected light 205 mm x 205 mm, transmitted light 200 mm x 200 mm, with locking lever for manual quick adjustment. For stage inserts with size 246x246 mm. Drive System: rack and pinion . Maximum load 5000 g. Including metal plate.</t>
  </si>
  <si>
    <t>E0433841</t>
  </si>
  <si>
    <t>CL-CX43-RFA-T fluorescence set</t>
  </si>
  <si>
    <t>Reflected fluorescence illumination system for CX43. Built-in tripleband filter cube for UV, blue and green excitation and broad spectrum, high power white LED illumination with 3 LED excitation channels. Individual channel light intensity control from 0-100%, (1% increments) via control pod or cellSens software (v. 2.3 or later). Direct coupling to illuminator. USB and TTL in interface. Including Illuminator, filter cube (built-in), wide range power supply (100-240 Volts AC, 50-60Hz), power cable and control pod and manual.</t>
  </si>
  <si>
    <t>E0433845</t>
  </si>
  <si>
    <t>M-SVR-CUS-200x200 stage</t>
  </si>
  <si>
    <t>Manual x/y stage with will L-shaped pillars for for BXFM portal systems /  bridge stands, with coaxial fixed rigth hand control. Travel range reflected light 205 mm x 205 mm, transmitted light 200 mm x 200 mm, with locking lever for manual quick adjustment. For stage inserts with size 246x246 mm. Drive System: rack and pinion . Maximum load 5000 g. Including metal plate.</t>
  </si>
  <si>
    <t>E0433846</t>
  </si>
  <si>
    <t>M-MFD2-BX41 mot. focus drive</t>
  </si>
  <si>
    <t>E0433847</t>
  </si>
  <si>
    <t>VL-RL-S80-55-UV ring light</t>
  </si>
  <si>
    <t>Segmented LED ring light with 4 LED segments for UV and brightfield illumination respectively. Number of LEDs: 80, free working distance: 50-135 mm, average LED lifetime: 30000h in standard brightness (3 LEDs on MC1100), LED color: white, color temperature: 5600K, adaptation diameter: 66mm. MC1100 controller is required. The ring light operation is restricted to 4 segment mode. Compatible objectives should be checked in the main specifications of the product data sheet. Including manual</t>
  </si>
  <si>
    <t>E0433848</t>
  </si>
  <si>
    <t>M-SA80-SZX stage adapter</t>
  </si>
  <si>
    <t>Adapter for Maerzhauser stages on SZX2, SZX7 and SZ stereo microscope stands, 80 mm height, 100mm diameter. Compatible with  e.g. M-MS-/MSM-/MSL-SZX-# stages and stages compatible with BX-LWSH2 stage holder.</t>
  </si>
  <si>
    <t>E0433849</t>
  </si>
  <si>
    <t>CUS-VL-RA-DSX adapter</t>
  </si>
  <si>
    <t>Ring light adapter for DSX1000. Allows to  VL-RL-S80-55-UV VisiLED ring light to DSX10-SXLOB3x objective. Adaption diameter 74mm to 66mm, height 21mm. Fixing via Bayonet mount of objective with clamping screw.</t>
  </si>
  <si>
    <t>E0433850</t>
  </si>
  <si>
    <t>M-MFD2-BX53-F2 motorized focus</t>
  </si>
  <si>
    <t>E0433852</t>
  </si>
  <si>
    <t>CL-pE-AD-40E adapter</t>
  </si>
  <si>
    <t>Interchangeable microscope adapter for coolLED pE-300, pE-340 and pE-4000 light sources, for Zeiss microscopes. Please refer to manufacturer's website for compatible microscope types.</t>
  </si>
  <si>
    <t>E0433853</t>
  </si>
  <si>
    <t>CL-pE100-DC-380</t>
  </si>
  <si>
    <t>Single wavelength fluorescence LED light source with excitation wavelength centred around 380 nm. Compatible with CKX53, BX3, IX3, MVX10 and SZX16 microscopes. Manual control via control pod for instant on/off and light intensity control 0-100% (1 % increments) and remote control via single TTL for on/off control using BNC connection on the control pod. Direct coupling to microscope. Including control pod, wide range power supply (100-240 V, 50/60 Hz, 0.7A), EU power cord and manual.</t>
  </si>
  <si>
    <t>E0433854</t>
  </si>
  <si>
    <t>CL-pE100C-380-460</t>
  </si>
  <si>
    <t>Dual Light source combiner for CoolLED pE?100 fluorescence LED light sources. Compatible with CKX53, BX3, IX3, MVX10 and SZX16 microscopes. Compatible with pE100-380 and pE100-460 light source, including 410 nm beam splitter mounted. Direct coupling to reflected port of microscope. Including microscope adaptor, beam splitter and manual. </t>
  </si>
  <si>
    <t>E0433858</t>
  </si>
  <si>
    <t>GT-AVTA-18080L table</t>
  </si>
  <si>
    <t>Passive damped vibration isolation workstation for BX3, BX3M, GX53, IX3 (depending on configuration) microscopes and many SZ/SZ2, SZX2 stereo microscope stands / bases.. Working area dimensions [LxW] 1800 x 800 mm, dimensions of isolated surface [LxW] 394 x 494 mm. Table top: 25mm thick flat press plate with melamine resin coating and granite surface plate with damping elements embedded on the left side, rear outlet opening for cables. Lower frame made from stainless steel, with levelling feet and rear wall. Max. Load capacity 150 kg. Overall dimensions of the workstation [LxW xH] 1800 x 800 x 720 mm. Weight 155 kg.</t>
  </si>
  <si>
    <t>E0433860</t>
  </si>
  <si>
    <t>GT-AVTA-G8080</t>
  </si>
  <si>
    <t>Passive damped vibration isolation workstation for IX3, BX3, BX3M, GX53, MX63, MX63L, SZ51/61, SZX7, SZX10/16 microscopes. Dimensions of isolated working area [LxW] 800 x 800 mm. Table top: 30 mm solid granite surface plate with damping elements. Lower frame made from stainless steel, with levelling feet. Max. Load capacity 150 kg. Overall dimensions of the workstation [LxW xH] 800 x 800 x 720 mm. Weight 120 kg.</t>
  </si>
  <si>
    <t>E0433870</t>
  </si>
  <si>
    <t>M-CBL200AP-2 cable</t>
  </si>
  <si>
    <t>Motor cable for connecting MÃ¤rzhÃ¤user motorised scanning stage and TANGO 2-axes control unit. Cable length 200 cm. Design of connecting plugs X/Y: 2x angular</t>
  </si>
  <si>
    <t>E0433871</t>
  </si>
  <si>
    <t>M-CBL300AP-2 cable</t>
  </si>
  <si>
    <t>Motor cable for connecting MÃ¤rzhÃ¤user motorised scanning stage and TANGO 2-axes control unit. Cable length 300 cm. Design of connecting plugs X/Y: 2x angular</t>
  </si>
  <si>
    <t>E0433872</t>
  </si>
  <si>
    <t>M-SIS-R-273x116 stage insert</t>
  </si>
  <si>
    <t>E0433874</t>
  </si>
  <si>
    <t>AC-ST-i4 stand</t>
  </si>
  <si>
    <t>Stable stand out of stainless steel frame and scratch resistant MDF tabletop compatible with Accurion active AV desktop units AC-AVT-i4, AC-AVT-I4-. Levelling feet allow height adjustment 0- 50 mm. Load capacity max. 500kg. Dimensions (WxLxH) 700 Ã? 700 Ã? 770 mm. Weight 60 kg.</t>
  </si>
  <si>
    <t>E0433876</t>
  </si>
  <si>
    <t>CUS-MX63-IR-Adapter</t>
  </si>
  <si>
    <t>E0433877</t>
  </si>
  <si>
    <t>VIVO-COV-ZL300M</t>
  </si>
  <si>
    <t>E0433881</t>
  </si>
  <si>
    <t>NP-VIS-ESS750120060 slid shelf</t>
  </si>
  <si>
    <t>Sliding shelf from Newport, compatible with NP-ACAVTA-VIS7501200. It slides freely from side to side allowing the user to create a usable workspace that can be easily repositioned on the frame, while leaving the isolated breadboard undisturbed. Two rails are included and can be mounted to the corner restraints on the Vibration isolation table. Built-in stops prevent shelves from sliding out of slots. Hip guards are not required for the attachment.</t>
  </si>
  <si>
    <t>E0433882</t>
  </si>
  <si>
    <t>CUS-M-MS-MXL-4 mot. Stage</t>
  </si>
  <si>
    <t>E0433884</t>
  </si>
  <si>
    <t>M-SIM-273x116 stage insert</t>
  </si>
  <si>
    <t>E0433886</t>
  </si>
  <si>
    <t>GRU-OCUS20 One slide scanner</t>
  </si>
  <si>
    <t>OCUS 20 Single Slide Scanner. Produces high quality digital scan of a single 25x75mm slide using brightfield illumination and an Olympus UPLXAPO10X Objective. Contains all hardware / software necessary to enable easy scanning and sharing of digitals scan anytime and anywhere. Control with intuitive web-interface from any desktop computer, laptop or tablet. Share locally or remotely through a network connection (with security levels) the digital scans and/or a live image of the sample (with remote control of sample movement and focus). Physically share the scanner where needed due to its small size and robustnes, fits into a carry-on luggage.</t>
  </si>
  <si>
    <t>FI</t>
  </si>
  <si>
    <t>E0433888</t>
  </si>
  <si>
    <t>M-LED-CW light source</t>
  </si>
  <si>
    <t>E0433889</t>
  </si>
  <si>
    <t>M-LED-WW light source</t>
  </si>
  <si>
    <t>E0433890</t>
  </si>
  <si>
    <t>M-CU-LED control unit</t>
  </si>
  <si>
    <t>E0433892</t>
  </si>
  <si>
    <t>M-SI4S-IX stage insert</t>
  </si>
  <si>
    <t>E0433893</t>
  </si>
  <si>
    <t>CUS-WHPR568-246x246 waf.holder</t>
  </si>
  <si>
    <t>E0433894</t>
  </si>
  <si>
    <t>AHF-45LP475 long pass filter</t>
  </si>
  <si>
    <t>Langpass barrier filter 475 ± 6 nm, diameter 45 mm, 3 mm thick</t>
  </si>
  <si>
    <t>E0433895</t>
  </si>
  <si>
    <t>CUS-U-SC3A mot. condenser</t>
  </si>
  <si>
    <t>E0433896</t>
  </si>
  <si>
    <t>M-AD-WHPR-246x246 adap. plate</t>
  </si>
  <si>
    <t>E0433897</t>
  </si>
  <si>
    <t>AHF-LED-BV421 filter set</t>
  </si>
  <si>
    <t>E0433899</t>
  </si>
  <si>
    <t>AHF-LED-EGFP filter set</t>
  </si>
  <si>
    <t>Single-band fluorescence cube for BX3, IX3 cube turrets. Filter set optimized for EGFP. Narrow blue excitation and wide cyan - green emission filter. Exciter filter: 473 - 491 nm,  beam splitter:  495 nm, barrier filter: 506 - 534 nm. Compatible cube turrets BX3-URA, BX3-RFAS, BX3-RFAA, IX53-RFAC, IX3-RFAC, IX3-RFACA. Filter set build in U-FF filter cube with build-in beamsplitter and emission filter.</t>
  </si>
  <si>
    <t>E0433900</t>
  </si>
  <si>
    <t>AHF-LED-ZA filter set</t>
  </si>
  <si>
    <t>Single-band fluorescence cube for BX3, IX3 cube turrets. Filter set optimized for Zombie Aqua. Wide UV - violet excitation and wide cyan - green emission filter. Exciter filter: 370 - 408 nm,  beam splitter:  414 nm, barrier filter: 500 - 530 nm. Compatible cube turrets BX3-URA, BX3-RFAS, BX3-RFAA, IX53-RFAC, IX3-RFAC, IX3-RFACA. Filter set build in U-FF filter cube with build-in beamsplitter and emission filter.</t>
  </si>
  <si>
    <t>E0433901</t>
  </si>
  <si>
    <t>AHF-LED-DGTx filter set</t>
  </si>
  <si>
    <t>Triple-band fluorescence filter set for BX3, IX3 microscopes. Filter set optimized for DAPI, FITC, mCherry/TxRed. Super wide UV - violet, wide blue - cyan, wide yellow excitation and wide blue, super wide green, super wide orange - red emission filter. Exciter filter: 352-404 / 460-488 / 561-589nm, triple band beam splitter: 409 / 493 / 596 nm, emission filter:  410-454 / 495-551 / 601-803 nm. Compatible cube turrets BX3-URA, BX3-RFAS, BX3-RFAA, IX53-RFAC, IX3-RFAC, IX3-RFACA. Including filter set built in U-FF filter cube.</t>
  </si>
  <si>
    <t>FLUORESCENCE CUBE</t>
  </si>
  <si>
    <t>E0433902</t>
  </si>
  <si>
    <t>AHF-LED-vecR filter set</t>
  </si>
  <si>
    <t>Single-band fluorescence cube for BX3, IX3 cube turrets. Filter set optimized for Vector Red. Super wide blue - green excitation and super wide yellow - red emission filter. Exciter filter: 460 - 520 nm,  beam splitter:  414 nm, barrier filter: 579 - 631 nm. Compatible cube turrets BX3-URA, BX3-RFAS, BX3-RFAA, IX53-RFAC, IX3-RFAC, IX3-RFACA. Filter set build in U-FF filter cube with build-in beamsplitter and emission filter.</t>
  </si>
  <si>
    <t>E0433903</t>
  </si>
  <si>
    <t>AHF-SPX-QSEM-MF2 filter set</t>
  </si>
  <si>
    <t>E0433920</t>
  </si>
  <si>
    <t>AHF-SPX-TSEM-MF2 filter set</t>
  </si>
  <si>
    <t>E0433923</t>
  </si>
  <si>
    <t>AHF-LED-DAPI-XL filter set</t>
  </si>
  <si>
    <t>Single-band fluorescence cube for MVX10 cube turrets. Filter set optimized for DAPI. Wide UV - violet excitation and wide blue emission filter. Exciter filter: 370 - 410 nm,  beam splitter:  425 nm, barrier filter: 435 - 485 nm. Compatible cube turrets MVX-RFA. Filter set build in MVX XL filter cube with build-in beamsplitter and emission filter.</t>
  </si>
  <si>
    <t>E0433924</t>
  </si>
  <si>
    <t>AHF-LED-DFC3C5-4-SBM filterset</t>
  </si>
  <si>
    <t>Quad-band fluorescence filter set with four single-band excitation filters and four single-band emission filters and filter cube for BX3, IX3 microscopes. Filter set optimized for DAPI, FITC, Cy3 Cy5. Super wide UV - violet, wide blue, wide green - yellow narrow red excitation and super wide UV - violet, wide blue, wide green - yellow, narrow red emission filter. Quad band exciter filter: 352-404 / 460.5-487.5 / 542.5-565.5 / 626-644 nm, quad band beam splitter: 409 / 493 / 573 / 652 nm, emission filter quad band: 352-404 / 460.5-487.5 / 542.5-565.5 / 626-644 nm. Compatible cube turrets BX3-URA, BX3-RFAS, BX3-RFAA, IX53-RFAC, IX3-RFAC, IX3-RFACA. Including four excitation filters, four emission filters and beamsplitter built in U-FF filter cube.</t>
  </si>
  <si>
    <t>E0433925</t>
  </si>
  <si>
    <t>AHF-LED-CYTxC7-4-SBM filterset</t>
  </si>
  <si>
    <t>Quad-band fluorescence filter set with four single-band excitation filters and four single-band emission filters and filter cube for BX3, IX3 microscopes. Filter set optimized for CFP, YFP, TxRed Cy7. Wide violet - blue, wide blue - green, wide yellow wide red excitation and wide blue, wide green, super wide orange - red, super wide red - IR emission filter. Quad band exciter filter: 426-450 / 498-520 / 567.5-588.5 / 721-749 nm, quad band beam splitter: N/a / N/a / N/a / N/a nm, emission filter quad band: 463.5-486.5 / 532-556 / 605-680 / 768.5-849.5 nm. Compatible cube turrets BX3-URA, BX3-RFAS, BX3-RFAA, IX53-RFAC, IX3-RFAC, IX3-RFACA. Including four excitation filters, four emission filters and beamsplitter built in U-FF filter cube.</t>
  </si>
  <si>
    <t>E0433926</t>
  </si>
  <si>
    <t>AHF-LED-DFTx-3-SBM filterset</t>
  </si>
  <si>
    <t>Triple-band fluorescence filter set with three single-band excitation filters, three single-band emissions filters and filter cube for BX3, IX3 microscopes. Filter set optimized for DAPI, FITC, mCherry/TxRed. Super wide UV - violet, wide blue, wide yellow excitation and wide violet - blue, wide cyan - green, super wide orange - red emission filter. Exciter filter: 352-404 / 460.5-487.5 / 562.5-587.5 nm, triple band beam splitter: 409 / 493 / 596 nm, emission filter: 414-450 / 505-545 / 605-680 nm. Compatible cube turrets BX3-URA, BX3-RFAS, BX3-RFAA, IX53-RFAC, IX3-RFAC, IX3-RFACA. Including three excitation filters, three emission filters and beamsplitter built in U-FF filter cube.</t>
  </si>
  <si>
    <t>E0433927</t>
  </si>
  <si>
    <t>AHF-SPX-PSEM-MF2 filter set</t>
  </si>
  <si>
    <t>E0433928</t>
  </si>
  <si>
    <t>AHF-LED-Tcyc filter set</t>
  </si>
  <si>
    <t>Single-band fluorescence cube for BX3, IX3 cube turrets. Filter set optimized for Tetracycline. Wide UV - violet excitation and super wide cyan - orange emission filter. Exciter filter: 380 - 420 nm,  beam splitter:  495 nm, barrier filter: 500 - 600 nm. Compatible cube turrets BX3-URA, BX3-RFAS, BX3-RFAA, IX53-RFAC, IX3-RFAC, IX3-RFACA. Filter set build in U-FF filter cube with build-in beamsplitter and emission filter.</t>
  </si>
  <si>
    <t>E0433929</t>
  </si>
  <si>
    <t>SPECX7IR-OFIB light source</t>
  </si>
  <si>
    <t>E0433930</t>
  </si>
  <si>
    <t>CL-pE300white-DC-SB-CX41 light</t>
  </si>
  <si>
    <t>E0433931</t>
  </si>
  <si>
    <t>AHF-LED-GFP-MF2 filter set</t>
  </si>
  <si>
    <t>Single-band fluorescence cube for BX2, IX2 cube turrets. Filter set optimized for GFP, Alexa 488, FITC. Wide blue excitation and wide cyan - green emission filter. Exciter filter: 459.5 - 486.5 nm,  beam splitter:  494 nm, barrier filter: 500 - 540 nm. Compatible cube turrets BX2 and IX2 cube turrets. Filter set build in U-MF2 filter cube with build-in beamsplitter and emission filter.</t>
  </si>
  <si>
    <t>E0433932</t>
  </si>
  <si>
    <t>AHF-LED-DAPI-385-MF2 Filterset</t>
  </si>
  <si>
    <t>Single-band fluorescence cube for BX2, IX2 cube turrets. Filter set optimized for DAPI. Wide UV - violet excitation and super wide violet - blue emission filter. Exciter filter: 371 - 399 nm,  beam splitter:  409 nm, barrier filter: 418 - 480 nm. Compatible cube turrets BX2 and IX2 cube turrets. Filter set build in U-MF2 filter cube with build-in beamsplitter and emission filter.</t>
  </si>
  <si>
    <t>E0433933</t>
  </si>
  <si>
    <t>AHF-LED-Cy5-MF2 filter set</t>
  </si>
  <si>
    <t>Single-band fluorescence cube for BX2, IX2 cube turrets. Filter set optimized for Cy5. Wide orange - red excitation and wide red emission filter. Exciter filter: 609.5 - 646.5 nm,  beam splitter:  660 nm, barrier filter: 663.5 - 702.5 nm. Compatible cube turrets BX2 and IX2 cube turrets. Filter set build in U-MF2 filter cube with build-in beamsplitter and emission filter.</t>
  </si>
  <si>
    <t>E0433934</t>
  </si>
  <si>
    <t>AHF-LED-FISH-O-MF2 filter set</t>
  </si>
  <si>
    <t>Single-band fluorescence cube for BX2, IX2 cube turrets. Filter set optimized for SpOrange (mFISH). Wide green excitation and wide yellow - orange emission filter. Exciter filter: 532 - 554 nm,  beam splitter:  562 nm, barrier filter: 576 - 596 nm. Compatible cube turrets BX2 and IX2 cube turrets. Filter set build in U-MF2 filter cube with build-in beamsplitter and emission filter.</t>
  </si>
  <si>
    <t>E0433935</t>
  </si>
  <si>
    <t>AHF-LED-FISH-R-MF2 filter set</t>
  </si>
  <si>
    <t>Single-band fluorescence cube for BX2, IX2 cube turrets. Filter set optimized for SpRed (mFISH). Wide yellow - orange excitation and wide orange - red emission filter. Exciter filter: 576 - 596 nm,  beam splitter:  605 nm, barrier filter: 612 - 644 nm. Compatible cube turrets BX2 and IX2 cube turrets. Filter set build in U-MF2 filter cube with build-in beamsplitter and emission filter.</t>
  </si>
  <si>
    <t>E0433941</t>
  </si>
  <si>
    <t>AHF-LED-pE300-Cy3-MF2 filter</t>
  </si>
  <si>
    <t>Single-band fluorescence cube for BX2, IX2 cube turrets. Filter set optimized for Cy3, DsRed, Alexa 546/555. Wide green excitation and super wide yellow - red emission filter. Exciter filter: 532.5 - 557.5 nm,  beam splitter:  565 nm, barrier filter: 570 - 640 nm. Compatible cube turrets BX2 and IX2 cube turrets. Filter set build in U-MF2 filter cube with build-in beamsplitter and emission filter.</t>
  </si>
  <si>
    <t>E0433944</t>
  </si>
  <si>
    <t>AHF-LED-LDA filter set</t>
  </si>
  <si>
    <t>Dual-band fluorescence filter set with single-band excitation and dual-band emission filter cube for BX3, IX3 microscopes. Filter set optimized for Life / Dead assay (SYTO 9 ,Propidium iodide). Wide blue excitation and wide green, super wide orange - red emission filter. Exciter filter: 450-490 nm, beamsplitter 495 nm, emission filter dual band: 522-549 / 593-653 nm. Compatible cube turrets BX3-URA, BX3-RFAS, BX3-RFAA, IX53-RFAC, IX3-RFAC, IX3-RFACA. Including one excitation filter, emission filter and beamsplitter built in U-FF filter cube.</t>
  </si>
  <si>
    <t>E0433945</t>
  </si>
  <si>
    <t>M-SIFL40-IX stage insert</t>
  </si>
  <si>
    <t>E0433946</t>
  </si>
  <si>
    <t>M-SIFL160-IX stage insert</t>
  </si>
  <si>
    <t>E0433947</t>
  </si>
  <si>
    <t>NP-ACAVTA-VIS750750 table</t>
  </si>
  <si>
    <t>E0433949</t>
  </si>
  <si>
    <t>M-MS-M-MX-4 mot. stage</t>
  </si>
  <si>
    <t>E0433950</t>
  </si>
  <si>
    <t>OX-LAS-COMB-4L+2L-2P combiner</t>
  </si>
  <si>
    <t>Oxxius 2-port L6Cc laser combiner with 405nm (50 mW), 488 nm (150 mW), 561 nm (150 mW) and 638 nm (100mW) laser heads for imaging and 405nm (100mW) and 488 (100 mW) laser heads for stimulation. 2 fixed laser class 3b output ports with ACX Kineflex manipulator. Delivery as one-box system with all electronics integrated. Including laser cable set, laser safety cable set, control software, remote controller and power supply. Requires U-RTCE, CMR-FRAP-SAFETY and 2x E9700159 (lemo to BNC cable) as well as FV30-ILSW (laser interlock switch),  FV31-ILLSW (laser safety unit for IX3-ILL), FV12-IXCOV and SD-SAFI3BE. Coupling to HW-IX3-FRAP requires FCP8 fiber (E0434221 QO-FIB-FRAP-SDCOMB).</t>
  </si>
  <si>
    <t>E0433951</t>
  </si>
  <si>
    <t>OX-LAS-COMB-4L+1L-2P combiner</t>
  </si>
  <si>
    <t>Oxxius 2-port L6Cc laser combiner with 405nm (50 mW), 488 nm (150 mW), 561 nm (150 mW) and 638 nm (100mW) laser heads for imaging and 405nm (100mW)  laser head for stimulation.  2 fixed output ports with ACX Kineflex manipulator. Delivery as one-box system with all electronics integrated. Including laser cable set, laser safety cable set, control software, remote controller and power supply. Requires U-RTCE, CMR-FRAP-SAFETY and 1x E9700159 (lemo to BNC cable) as well as FV30-ILSW (laser interlock switch),  FV31-ILLSW (laser safety unit for IX3-ILL), FV12-IXCOV and SD-SAFI3BE. Coupling to HW-IX3-FRAP requires FCP8 fiber (E0434221 QO-FIB-FRAP-SDCOMB).</t>
  </si>
  <si>
    <t>E0433952</t>
  </si>
  <si>
    <t>OX-LAS-COMB-CSU-6L-1P combiner</t>
  </si>
  <si>
    <t>Oxxius L6Cc class 3b laser combiner with 405nm (30 mW), 445 nm (20mW), 488 nm (100 mW), 515 (45mW), 561 nm (150 mW) and 638 nm (100mW) laser heads for imaging with CSU-W1 disk scanning unit. One output port with ACX Kineflex manipulator. Delivery as one-box system with all electronics integrated. Including laser cable set, laser safety cable set, control software, remote controller and power supply. Requires U-RTCE as well as FV30-ILSW (laser interlock switch),  FV31-ILLSW (laser safety unit for IX3-ILL), FV12-IXCOV and SD-SAFI3BE.  </t>
  </si>
  <si>
    <t>E0433955</t>
  </si>
  <si>
    <t>EL-CBL300-EXT extension cable</t>
  </si>
  <si>
    <t>DC Extension cable compatible with  EasyLED ring lights  EL-RL und EL-RL-P. Cable length 3m.</t>
  </si>
  <si>
    <t>E0433956</t>
  </si>
  <si>
    <t>AHF-LED-FTx-2 filter set</t>
  </si>
  <si>
    <t>Dual-band fluorescence filter set for BX3, IX3 microscopes. Filter set optimized for FITC / TXRed. Wide blue, Wide yellow - orange excitation and wide cyan - green, wide orange - red emission filter. Exciter filter: 460-498 / 571.5-598.5 nm, dual band beam splitter: 505 / 606 nm, emission filter dual band: 509.5-538.5 / 611.5-644.5 nm. Compatible cube turrets BX3-URA, BX3-RFAS, BX3-RFAA, IX53-RFAC, IX3-RFAC, IX3-RFACA. Including  filter set built in U-FF filter cube.</t>
  </si>
  <si>
    <t>E0433957</t>
  </si>
  <si>
    <t>AHF-LED-DFC3C5-4-MB filter set</t>
  </si>
  <si>
    <t>Quad-band fluorescence filter set with four single-band excitation filters and quad-band emission, and filter cube for BX3, IX3 microscopes. Filter set optimized for DAPI, FITC, Cy3 Cy5. Super wide UV - violet, wide blue, wide green - yellow narrow red excitation and wide violet - blue, wide cyan - green, wide yellow - orange, super wide red - IR emission filter. Quad band exciter filter: 352-404 / 460.5-487.5 / 542.5-565.5 / 626-644 nm, quad band beam splitter: 409 / 493 / 573 / 652 nm, emission filter quad band: 416-452 / 502-532 / 580-613 / 658-800 nm. Compatible cube turrets BX3-URA, BX3-RFAS, BX3-RFAA, IX53-RFAC, IX3-RFAC, IX3-RFACA. Including four excitation filters, one emission filter and beamsplitter built in U-FF filter cube.</t>
  </si>
  <si>
    <t>E0433958</t>
  </si>
  <si>
    <t>AHF-LED-CYTx-3-MB filter set</t>
  </si>
  <si>
    <t>Triple-band fluorescence filter set with three single-band excitation filters, triple-band emission filter and filter cube for BX3, IX3 microscopes. Filter set optimized for CFP, YFP, mCherry/TxRed. Wide violet - blue, wide blue - green, wide yellow excitation and wide blue, wide green, super wide red emission filter. Exciter filter: 426-450 / 498-520 / 567.5-588.5 nm, triple band beam splitter: 459 / 526 / 596 nm, emission filter: 463.5-486.5 / 529.5-556.5 / 628-776 nm. Compatible cube turrets BX3-URA, BX3-RFAS, BX3-RFAA, IX53-RFAC, IX3-RFAC, IX3-RFACA. Including three excitation filters, emission filter and beamsplitter built in U-FF filter cube.</t>
  </si>
  <si>
    <t>E0433960</t>
  </si>
  <si>
    <t>M-CBL200AP-Z100-3 cable</t>
  </si>
  <si>
    <t>E0433961</t>
  </si>
  <si>
    <t>M-MS-M-CUS-300x300-4 stage</t>
  </si>
  <si>
    <t>E0433963</t>
  </si>
  <si>
    <t>M-CU-DT-Z100-MR-AUX-3 control</t>
  </si>
  <si>
    <t>E0433964</t>
  </si>
  <si>
    <t>M-MSS-MX-4 stage</t>
  </si>
  <si>
    <t>E0433965</t>
  </si>
  <si>
    <t>M-MSS-M-MX-4 stage</t>
  </si>
  <si>
    <t>E0433966</t>
  </si>
  <si>
    <t>CL-pE100C-MU combiner</t>
  </si>
  <si>
    <t>Light source adapter to mount a CoolLED light source in a 90-degree angle. The compact set-up allows to save workbench space in the rear of the microscope. Compatible with CKX53, BX3, IX3, MVX10 and SZX16 microscopes. Compatible with e.g. pE-300 DC series &amp; pE-100 DC light source. Number of ports: 2. Position of ports: 1x 90°, 1x straight. Built-in 100 % reflective mirror unit. Restriction: the configuration does not allow to use the rear straight port. Including microscope adaptor, mirror unit and manual.</t>
  </si>
  <si>
    <t>E0433967</t>
  </si>
  <si>
    <t>VIVO-COV-ZL400OSSU</t>
  </si>
  <si>
    <t>E0433971</t>
  </si>
  <si>
    <t>XC-VS-LED-385-NOVEM light src</t>
  </si>
  <si>
    <t>E0433976</t>
  </si>
  <si>
    <t>OX-LAS-COMB-CSU-4L-1P combiner</t>
  </si>
  <si>
    <t>Oxxius L4Cc laser combiner with 405nm (50 mW), 488 nm (100 mW), 561 nm (150 mW) and 638 nm (100mW) laser heads. Compatible with Yokogawa CSU-W1 disk scanning unit. One output port with ACX Kineflex manipulator. Delivery as one-box system with all electronics integrated. Including laser cable set, laser safety cable set, control software, remote controller and power supply. Requires U-RTCE as well as FV30-ILSW (laser interlock switch), FV31-ILLSW (laser safety unit for IX3-ILL), FV12-IXCOV and SD-SAFI3BE. </t>
  </si>
  <si>
    <t>E0433977</t>
  </si>
  <si>
    <t>OX-LAS-COMB-2(+1)L-FRAP-1P</t>
  </si>
  <si>
    <t>Oxxius L4Cc laser combiner with 405nm (100 mW), 488 nm (150 mW) laser heads for laser stimulation. Compatible with HW-IX3-FRAP. One output port with ACX Kineflex manipulator: Delivery as one-box system with all electronics integrated. Including laser cable set, laser safety cable set, control software, remote controller and power supply. Requires U-RTCE, CMR-FRAP-SAFETY and E9700159 (lemo to BNC cable). and FCP8 fiber (E0434221 QO-FIB-FRAP-SDCOMB). Upgradeable with up to 2 additional laser lines. </t>
  </si>
  <si>
    <t>E0433978</t>
  </si>
  <si>
    <t>OX-LAS-UPGR-561-200 laser upg.</t>
  </si>
  <si>
    <t>OX-LAS-UPGR-561-200 Oxxius 561 nm, 200 mW DPSS laser upgrade. The laser mounts on OX-LAS-COMB-2(+1)L-FRAP-1P laser combiner for IXplore systems using HW-FRAP-IX83-LP and then allows for direct modulation via U-RTCE. Requires OX-LAS-COMB-2(+1)L-FRAP-1P and E9700159 (lemo to BNC cable). Including laser head, AOM, SMB-SMB cable and BNC-SMB adapter.   </t>
  </si>
  <si>
    <t>E0433979</t>
  </si>
  <si>
    <t>OX-LAS-COMB-4L-C4-1P combiner</t>
  </si>
  <si>
    <t>Oxxius L4Cc class 4 laser combiner with 405nm (100 mW), 488 nm (150 mW), 561 nm (200 mW) and 638 nm (100mW) laser heads. Compatible with 1L-TIRF MITICO and HW-IX3-FRAP. One output port with ACX Kineflex manipulator: Delivery as one-box system with all electronics integrated. Including laser cable set, laser safety cable set, control software, remote controller and power supply. Requires U-RTCE and FCP8 fiber (E0434221 QO-FIB-FRAP-SDCOMB). When used with HW-IX3-FRAP, CMR-FRAP-SAFETY is required.</t>
  </si>
  <si>
    <t>E0433981</t>
  </si>
  <si>
    <t>IX-LAS785-100-LXS laser 785 nm</t>
  </si>
  <si>
    <t>Coherent OBIS LX laser system with 785nm, 100mW laser head. The laser system mounts on the IXplore laser combiner box (CSUW1C-NCOMB) for IXplore Spin, IXplore SpinSR, and allows for direct modulation via U-RTCE. Requires a power cable. Including laser head, OBIS Remote and connection cable (Laser to OBIS remote), interlock and DC power supply. </t>
  </si>
  <si>
    <t>E0434003</t>
  </si>
  <si>
    <t>RACK1309060 19 inch rack</t>
  </si>
  <si>
    <t>E0434004</t>
  </si>
  <si>
    <t>RACK1709060 19 inch rack</t>
  </si>
  <si>
    <t>E0434005</t>
  </si>
  <si>
    <t>FVL-NP-PURGE-HP + eHP Filter</t>
  </si>
  <si>
    <t>E0434012</t>
  </si>
  <si>
    <t>RACK-Screen for laser remote</t>
  </si>
  <si>
    <t>E0434013</t>
  </si>
  <si>
    <t>FVL-LAS405-LX50 Laser 405 nm</t>
  </si>
  <si>
    <t>Coherent OBIS 405nm LX 50mW laser head. The laser head mounts on the FluoView FV3000 laser combiner box (FV31-MCOMB) and can be used in conjunction with the OBIS 6-Laser remote (FVL-LAS-REMOTE).</t>
  </si>
  <si>
    <t>E0434014</t>
  </si>
  <si>
    <t>FVL-LAS445-LX75 Laser 445 nm</t>
  </si>
  <si>
    <t>Coherent OBIS 445nm LX 75mW laser head. The laser head mounts on the FluoView FV3000 laser combiner box (FV31-MCOMB or FV31-SCOMB) and can be used in conjunction with the OBIS 6-Laser remote (FVL-LAS-REMOTE).</t>
  </si>
  <si>
    <t>E0434015</t>
  </si>
  <si>
    <t>FVL-LAS488-LS20 Laser 488 nm</t>
  </si>
  <si>
    <t>Coherent OBIS 488nm LS 20mW laser head. The laser head mounts on the FluoView FV3000 laser combiner box (FV31-MCOMB) and can be used in conjunction with the OBIS 6-Laser remote (FVL-LAS-REMOTE).</t>
  </si>
  <si>
    <t>E0434016</t>
  </si>
  <si>
    <t>FVL-LAS514-LX40 Laser 514 nm</t>
  </si>
  <si>
    <t>Coherent OBIS 514nm LX 40mW laser head. The laser head mounts on the FluoView FV3000 laser combiner box (FV31-MCOMB or FV31-SCOMB) and can be used in conjunction with the OBIS 6-Laser remote (FVL-LAS-REMOTE).</t>
  </si>
  <si>
    <t>E0434017</t>
  </si>
  <si>
    <t>FVL-LAS561-LS20 Laser 561 nm</t>
  </si>
  <si>
    <t>Coherent OBIS 561nm LS 20mW laser head. The laser head mounts on the FluoView FV3000 laser combiner box (FV31-MCOMB) and can be used in conjunction with the OBIS 6-Laser remote (FVL-LAS-REMOTE).</t>
  </si>
  <si>
    <t>E0434018</t>
  </si>
  <si>
    <t>FVL-LAS594-LS20 Laser 594 nm</t>
  </si>
  <si>
    <t>Coherent OBIS 594nm LS 20mW laser head. The laser head mounts on the FluoView FV3000 laser combiner box (FV31-MCOMB or FV31-SCOMB) and can be used in conjunction with the OBIS 6-Laser remote (FVL-LAS-REMOTE).</t>
  </si>
  <si>
    <t>E0434019</t>
  </si>
  <si>
    <t>FVL-LAS640-LX40 Laser 640 nm</t>
  </si>
  <si>
    <t>Coherent OBIS 640nm LX 40mW laser head. The laser head mounts on the FluoView FV3000 laser combiner box (FV31-MCOMB) and can be used in conjunction with the OBIS 6-Laser remote (FVL-LAS-REMOTE).</t>
  </si>
  <si>
    <t>E0434020</t>
  </si>
  <si>
    <t>FVL-LAS-REMOTE Laser switch</t>
  </si>
  <si>
    <t>Coherent OBIS 6-Laser Remote control box with Keyswitch, single power supply included to drive six lasers, excl. power cable. This control box allows to connect up to six OBIS laser heads for operation in FV3000 systems (FVL-LASxxx series)</t>
  </si>
  <si>
    <t>E0434021</t>
  </si>
  <si>
    <t>NP-FV-AVTA passive AV-table</t>
  </si>
  <si>
    <t>Passive vibration isolation workplace from NewPort, Vision series. Including Breadboard Series M-SG, 750x900x59 mm, M6 threaded holes with 25 mm increments, the first row of holes starts 12.5 mm away from the edge. Lateral dimensions of the workplace: 833x986 mm, height of the workstation: 858 mm. Air spring elements type SLM 3A. max. load per isolator 135 kg. Integrated wheels for moving the workstation. Short side open, long side closed.</t>
  </si>
  <si>
    <t>E0434022</t>
  </si>
  <si>
    <t>NP-FV-ACAVTA</t>
  </si>
  <si>
    <t>E0434025</t>
  </si>
  <si>
    <t>NP-COMP-FV Compressor AV Table</t>
  </si>
  <si>
    <t>Silent Air Compressor from NewPort, type ACWS-02. Air supply to any Newport workstation or OTS system. Includes hardware safety valve, gauges, outlet cocks, fittings, drain and air filter/regulator.</t>
  </si>
  <si>
    <t>E0434027</t>
  </si>
  <si>
    <t>AHF-MPE2-BA570-640 Barrier Fi.</t>
  </si>
  <si>
    <t>E0434044</t>
  </si>
  <si>
    <t>FVL-LAS-SINGLE-REMOTE</t>
  </si>
  <si>
    <t>FVL-LAS-SINGLE-REMOTE Laser switch and unit for direct modulation of external OBIS laser</t>
  </si>
  <si>
    <t>E0434045</t>
  </si>
  <si>
    <t>FVL-LAS730-LX30 Laser 730 nm</t>
  </si>
  <si>
    <t>FVL-LAS730-LX30 Coherent OBIS laser head 730 nm, 30mW</t>
  </si>
  <si>
    <t>E0434046</t>
  </si>
  <si>
    <t>FVL-LAS785-LX100 Laser 785 nm</t>
  </si>
  <si>
    <t>FVL-LAS785-LX100 Coherent OBIS laser head 785 nm, 100 mW</t>
  </si>
  <si>
    <t>E0434047</t>
  </si>
  <si>
    <t>FVL-LAS375-LX50 Laser 375 nm</t>
  </si>
  <si>
    <t>E0434049</t>
  </si>
  <si>
    <t>FVL-PC30-C2 FluoView PC</t>
  </si>
  <si>
    <t>E0434070</t>
  </si>
  <si>
    <t>FVL-LAS685-LX40</t>
  </si>
  <si>
    <t>FVL-LAS685-LX40 OBIS 685nm LX 40mW LASER</t>
  </si>
  <si>
    <t>VN</t>
  </si>
  <si>
    <t>E0434072</t>
  </si>
  <si>
    <t>E0434075</t>
  </si>
  <si>
    <t>AHF-MPE4-BA385-450 Barrier fi.</t>
  </si>
  <si>
    <t>immediate</t>
  </si>
  <si>
    <t>both</t>
  </si>
  <si>
    <t>new product launch</t>
  </si>
  <si>
    <t>E0434076</t>
  </si>
  <si>
    <t>AHF-MPE4-BA390-401 Barrier fi.</t>
  </si>
  <si>
    <t>E0434077</t>
  </si>
  <si>
    <t>AHF-MPE4-BA415-480 Barrier fi.</t>
  </si>
  <si>
    <t>E0434078</t>
  </si>
  <si>
    <t>AHF-MPE4-BA420-434 Barrier fi.</t>
  </si>
  <si>
    <t>E0434079</t>
  </si>
  <si>
    <t>AHF-MPE4-BA452-498 Barrier fi.</t>
  </si>
  <si>
    <t>E0434081</t>
  </si>
  <si>
    <t>VIVO-HP-B2-FVMPE-RS</t>
  </si>
  <si>
    <t>E0434082</t>
  </si>
  <si>
    <t>NP-ACAVTA-90-120 AV-table</t>
  </si>
  <si>
    <t>E0434083</t>
  </si>
  <si>
    <t>AHF-MPE4-BA765-865 barrier fi.</t>
  </si>
  <si>
    <t>E0434085</t>
  </si>
  <si>
    <t>FVL-VBYR785-DM-KIT</t>
  </si>
  <si>
    <t>E0434086</t>
  </si>
  <si>
    <t>FVL-375-Mounting-Set</t>
  </si>
  <si>
    <t>E0434087</t>
  </si>
  <si>
    <t>AHF-MPE4-SDM425 Beamsplitter</t>
  </si>
  <si>
    <t>E0434088</t>
  </si>
  <si>
    <t>AHF-MPE4-SDM455 Beamsplitter</t>
  </si>
  <si>
    <t>E0434089</t>
  </si>
  <si>
    <t>AHF-MPE4-SDM470 Beamsplitter</t>
  </si>
  <si>
    <t>E0434090</t>
  </si>
  <si>
    <t>AHF-MPE4-SDM495 Beamsplitter</t>
  </si>
  <si>
    <t>E0434091</t>
  </si>
  <si>
    <t>AHF-MPE4-SDM505 Beamsplitter</t>
  </si>
  <si>
    <t>E0434092</t>
  </si>
  <si>
    <t>AHF-MPE4-SDM525 Beamsplitter</t>
  </si>
  <si>
    <t>E0434093</t>
  </si>
  <si>
    <t>AHF-MPE4-SDM555 Beamsplitter</t>
  </si>
  <si>
    <t>E0434094</t>
  </si>
  <si>
    <t>AHF-MPE4-SDM565 Beamsplitter</t>
  </si>
  <si>
    <t>E0434095</t>
  </si>
  <si>
    <t>AHF-MPE4-SDM595 Beamsplitter</t>
  </si>
  <si>
    <t>E0434096</t>
  </si>
  <si>
    <t>AHF-MPE4-SDM650 Beamsplitter</t>
  </si>
  <si>
    <t>E0434097</t>
  </si>
  <si>
    <t>NC-Z8G5-RAM32GB PC memory</t>
  </si>
  <si>
    <t>RAM DDR5 32GB-4800MHz HP workstation ECC registered, compatible with  HP Z8G5 and HP Z4G5, to be installed pairwise</t>
  </si>
  <si>
    <t>E0434098</t>
  </si>
  <si>
    <t>FVL-DP-HDMI-Adapter</t>
  </si>
  <si>
    <t>E0434105</t>
  </si>
  <si>
    <t>AHF-FV31-SDM750</t>
  </si>
  <si>
    <t>E0434106</t>
  </si>
  <si>
    <t>AHF-25BA750LP</t>
  </si>
  <si>
    <t>E0434107</t>
  </si>
  <si>
    <t>AHF-FV31-SDM785</t>
  </si>
  <si>
    <t>E0434108</t>
  </si>
  <si>
    <t>AHF-25BA792LP</t>
  </si>
  <si>
    <t>E0434109</t>
  </si>
  <si>
    <t>AHF-FV31-SDM800</t>
  </si>
  <si>
    <t>E0434110</t>
  </si>
  <si>
    <t>AHF-25BA810LP</t>
  </si>
  <si>
    <t>E0434122</t>
  </si>
  <si>
    <t>AHF-MPE4-BA540-585 Barrier fi.</t>
  </si>
  <si>
    <t>E0434126</t>
  </si>
  <si>
    <t>AHF-MPE4-BA628-680 Barrier fi.</t>
  </si>
  <si>
    <t>E0434127</t>
  </si>
  <si>
    <t>AHF-MPE4-BA656-703 Barrier fi.</t>
  </si>
  <si>
    <t>E0434128</t>
  </si>
  <si>
    <t>AHF-MPE4-BA690-750 Barrier fi.</t>
  </si>
  <si>
    <t>E0434215</t>
  </si>
  <si>
    <t>AHF-CSUW1-DMVBYR Excitation DM</t>
  </si>
  <si>
    <t>E0434216</t>
  </si>
  <si>
    <t>AHF-FV31-DMVBY Excitat. DM</t>
  </si>
  <si>
    <t>E0434217</t>
  </si>
  <si>
    <t>AHF-FV31-DM532</t>
  </si>
  <si>
    <t>E0434218</t>
  </si>
  <si>
    <t>AHF-MPE2-NRDM875 Dichroic mi.</t>
  </si>
  <si>
    <t>E0434219</t>
  </si>
  <si>
    <t>AHF-MPE4-IRCUT940 IR block fi.</t>
  </si>
  <si>
    <t>E0434221</t>
  </si>
  <si>
    <t>QO-FIB-FRAP-SDCOMB Fiber syst.</t>
  </si>
  <si>
    <t>OTHER ACCESSORY</t>
  </si>
  <si>
    <t>E0434222</t>
  </si>
  <si>
    <t>AHF-MPE2-SDM525 Beamsplitter</t>
  </si>
  <si>
    <t>E0434223</t>
  </si>
  <si>
    <t>AHF-MPE2-SDM530R Beamsplitter</t>
  </si>
  <si>
    <t>E0434224</t>
  </si>
  <si>
    <t>AHF-MPE2-BA495-525 Barrier fil.</t>
  </si>
  <si>
    <t>E0434225</t>
  </si>
  <si>
    <t>AHF-MPE2-BA530-560 Barrier fil</t>
  </si>
  <si>
    <t>E0434226</t>
  </si>
  <si>
    <t>AHF-CSUW1-DMVB594 Excitat. DM</t>
  </si>
  <si>
    <t>E0434227</t>
  </si>
  <si>
    <t>AHF-CSUW1-BA600-640 Bar.Filter</t>
  </si>
  <si>
    <t>E0434228</t>
  </si>
  <si>
    <t>AHF-MPE2-BA540-610 Bar. filter</t>
  </si>
  <si>
    <t>E0434229</t>
  </si>
  <si>
    <t>AHF-MPE2-BA690-750 Bar. filter</t>
  </si>
  <si>
    <t>E0434230</t>
  </si>
  <si>
    <t>AHF-MPE2-BA540-600 Bar. filter</t>
  </si>
  <si>
    <t>E0434231</t>
  </si>
  <si>
    <t>AHF-MPE2-BA705-745 Bar. filter</t>
  </si>
  <si>
    <t>E0434233</t>
  </si>
  <si>
    <t>AHF-FV31-SDM700</t>
  </si>
  <si>
    <t>E0434234</t>
  </si>
  <si>
    <t>AHF-25BA700LP</t>
  </si>
  <si>
    <t>E0434235</t>
  </si>
  <si>
    <t>AHF-FV31-U-F-SDM800</t>
  </si>
  <si>
    <t>E0434236</t>
  </si>
  <si>
    <t>AHF-MPE2-SDM505-2</t>
  </si>
  <si>
    <t>AHF-MPE2-SDM505-2 Laser Beamsplitter, AOI 45°, Reflection 400 - 498 nm &gt;95%, Transmission 510 - 740 nm &gt;90%, Dimensions 32 x 44 x 1,5 mm</t>
  </si>
  <si>
    <t>E0434237</t>
  </si>
  <si>
    <t>AHF-MPE2-SDM565</t>
  </si>
  <si>
    <t>AHF-MPE2-SDM565 Laser Beamsplitter, AOI 45°, Reflection 430 - 555 nm &gt;95%, Transmission 570 - 840 nm &gt;90%, Dimensions 32 x 44 x 1,5 mm</t>
  </si>
  <si>
    <t>E0434238</t>
  </si>
  <si>
    <t>FVL-CO-DISCO-NXTPC</t>
  </si>
  <si>
    <t>Chameleon Discovery NX with TPC: Dual. High power, dual output tunable femtosecond laser system for multiphoton microscopy, non-linear optics and ultrafast spectroscopy. Features built-in Total Power Control, fast power modulation for tunable and fixed wavelength outputs. Totally automated for hands free operation, Chameleon Discovery delivers high peak power right to the sample plane using built in dispersion precompensation for the tunable output. The combination of short pulses (100fs at 900nm), high average power (&gt;2.7 W at 900nm) and wide tuning range (660-1320nm) gives brighter and deeper images for in-vivo imaging applications</t>
  </si>
  <si>
    <t>E0434239</t>
  </si>
  <si>
    <t>FVL-32-Monitor Dell USB-C Hub</t>
  </si>
  <si>
    <t>FVL-32-Monitor Dell USB-C Hub, LED-Monitor, P3223QE, 80.001 cm (31.5"), 3840 x 2160 4K @ 60 Hz, HDMI, DisplayPort, USB-C</t>
  </si>
  <si>
    <t>E0434240</t>
  </si>
  <si>
    <t>FVL-43-Monitor Dell USB-C Hub</t>
  </si>
  <si>
    <t>FVL-43-Monitor Dell USB-C Hub, LED-Monitor, U4323QE, 107.95 cm (42.51"), 3840 x 2160 4K @ 60 Hz, IPS, 2xHDMI, 2xDisplayPort, USB-C</t>
  </si>
  <si>
    <t>E0434241</t>
  </si>
  <si>
    <t>FVL-SP-ISX3-DA InSight X3</t>
  </si>
  <si>
    <t>Spectra Physics InSight X3 Dual with integrated AOMs for Evident microscopes. Fully automated one-box femtosecond laser with large and fully dispersion-compensated tuning range from 680 nm to 1300 nm and a second output with a fixed wavelength at 1045 nm</t>
  </si>
  <si>
    <t>E0434242</t>
  </si>
  <si>
    <t>NTC-GPU-RTX-A4500 graph card</t>
  </si>
  <si>
    <t>Grafikkarte - NVIDIA RTX A4500 - 20 GB GDDR6 - 4 x DisplayPort - für Workstation Z2 G8 - Z4 G4 - Z4 G5 - Z6 G4 - Z6 G5 - Z8 G4 - Z8 G5</t>
  </si>
  <si>
    <t>E0434243</t>
  </si>
  <si>
    <t>NTC-LAN-X550-10Gb</t>
  </si>
  <si>
    <t>Intel Ethernet Converged Network Adapter X550-T2 Netzwerkadapter - PCIe 3.0 Low-Profile - 10Gb Ethernet x 2</t>
  </si>
  <si>
    <t>E0434245</t>
  </si>
  <si>
    <t>FVL-SP-ISX3+ InSight X3+</t>
  </si>
  <si>
    <t>Spectra Physics InSight X3+ for Evident microscopes. Fully automated one-box femtosecond laser with large and fully dispersion-compensated tuning range from 680 nm to 1300 nm</t>
  </si>
  <si>
    <t>E0434246</t>
  </si>
  <si>
    <t>FVL-SP-ISX3+DA InSight X3+</t>
  </si>
  <si>
    <t>Spectra Physics InSight X3+ Dual with integrated AOMs for Evident microscopes. Fully automated one-box femtosecond laser with large and fully dispersion-compensated tuning range from 680 nm to 1300 nm and a second output with a fixed wavelength at 1045 nm</t>
  </si>
  <si>
    <t>E0434247</t>
  </si>
  <si>
    <t>AHF-MPE4-BA400-440 Barrier fi.</t>
  </si>
  <si>
    <t>E0434248</t>
  </si>
  <si>
    <t>AHF-MPE4-BA395-445 Barrier fi.</t>
  </si>
  <si>
    <t>E0434249</t>
  </si>
  <si>
    <t>AHF-MPE4-BA420-500 Barrier fi.</t>
  </si>
  <si>
    <t>E0434250</t>
  </si>
  <si>
    <t>AHF-MPE4-BA459-499 Barrier fi.</t>
  </si>
  <si>
    <t>E0434251</t>
  </si>
  <si>
    <t>AHF-MPE4-BA502-537 Barrier fi.</t>
  </si>
  <si>
    <t>E0434252</t>
  </si>
  <si>
    <t>AHF-MPE4-BA518-558 Barrier fi.</t>
  </si>
  <si>
    <t>E0434253</t>
  </si>
  <si>
    <t>AHF-MPE4-BA560-600 Barrier fi.</t>
  </si>
  <si>
    <t>E0434254</t>
  </si>
  <si>
    <t>AHF-MPE4-BA565-605 Barrier fi.</t>
  </si>
  <si>
    <t>E0434255</t>
  </si>
  <si>
    <t>AHF-MPE4-BA594-646 Barrier fi.</t>
  </si>
  <si>
    <t>E0434256</t>
  </si>
  <si>
    <t>AHF-MPE4-BA604-644 Barrier fi.</t>
  </si>
  <si>
    <t>E0434257</t>
  </si>
  <si>
    <t>AHF-MPE4-BA662-737 Barrier fi.</t>
  </si>
  <si>
    <t>E0434258</t>
  </si>
  <si>
    <t>AHF-MPE2-SDM555 Beamsplitter</t>
  </si>
  <si>
    <t>E0434259</t>
  </si>
  <si>
    <t>AHF-MPE2-SDM600 Beamsplitter</t>
  </si>
  <si>
    <t>E0434260</t>
  </si>
  <si>
    <t>NP-OHS-5-150 Overhead shelf</t>
  </si>
  <si>
    <t>E0434261</t>
  </si>
  <si>
    <t>AHF-MPE4-BA420-460 Barrier fi.</t>
  </si>
  <si>
    <t>E0434262</t>
  </si>
  <si>
    <t>AHF-MPE4-BA585-625 Barrier fi.</t>
  </si>
  <si>
    <t>E0434263</t>
  </si>
  <si>
    <t>AHF-MPE4-SDM410 Beamsplitter</t>
  </si>
  <si>
    <t>E0434264</t>
  </si>
  <si>
    <t>AHF-MPE4-SDM485 Beamsplitter</t>
  </si>
  <si>
    <t>E0434265</t>
  </si>
  <si>
    <t>AHF-MPE4-SDM605 Beamsplitter</t>
  </si>
  <si>
    <t>E0434266</t>
  </si>
  <si>
    <t>AHF-MPE4-SDM695 Beamsplitter</t>
  </si>
  <si>
    <t>E0434267</t>
  </si>
  <si>
    <t>AHF-MPE4-SDM760 Beamsplitter</t>
  </si>
  <si>
    <t>E0434268</t>
  </si>
  <si>
    <t>AHF-MPE4-BA480-525 Barrier fi.</t>
  </si>
  <si>
    <t>E0434269</t>
  </si>
  <si>
    <t>AHF-MPE4-BA500-550 Barrier fi.</t>
  </si>
  <si>
    <t>E0434270</t>
  </si>
  <si>
    <t>AHF-MPE4-BA595-705 Barrier fi.</t>
  </si>
  <si>
    <t>E0436331</t>
  </si>
  <si>
    <t>CUS-SCAD-IX-PH-28</t>
  </si>
  <si>
    <t>E0436332</t>
  </si>
  <si>
    <t>CUS-SCAD-IX2-DIC-30</t>
  </si>
  <si>
    <t>E0437000</t>
  </si>
  <si>
    <t>DSX1000 demo box for frame</t>
  </si>
  <si>
    <t>E0437001</t>
  </si>
  <si>
    <t>DSX1000 demo box A1</t>
  </si>
  <si>
    <t>DSX1000 demo box for head/stage</t>
  </si>
  <si>
    <t>E0437002</t>
  </si>
  <si>
    <t>DSX1000 demo box A2</t>
  </si>
  <si>
    <t>DSX1000 demo box for objectives</t>
  </si>
  <si>
    <t>E0437003</t>
  </si>
  <si>
    <t>DSX1000 demo box A3</t>
  </si>
  <si>
    <t>DSX1000 demo box for PC/monitor</t>
  </si>
  <si>
    <t>E0437004</t>
  </si>
  <si>
    <t>C12741-03 InGaAs camera</t>
  </si>
  <si>
    <t>The Hamamatsu C12741-03 camera is an InGaAs 14 bit camera for infrared imaging - sensitive from 950 nm to 1700 nm using USB 3.0 connection. Peltier cooling. Max. full resolution frame rate 60 fps. Including camera head, USB3.0 interface board and cable for PC, trigger cable and power supply. It requires Stream version 2.4 or higher (additional licence is required (E9701438 - ST-CAM-SWIR)), IR microscopy equipment and PC.</t>
  </si>
  <si>
    <t>E0437013</t>
  </si>
  <si>
    <t>CAM-ORCA-FusionBT</t>
  </si>
  <si>
    <t>CAM-ORCA-FusionBT Extremely low noise digital Hamamatsu sCMOS camera for C-mount adaptation. 2304 x 2304 pixels with 6.5 x 6.5 µm cell size. Thermoelectric cooling down to -8°C. Peak Quantum efficiency &gt; 95%. CoaXPress or USB interface. Maximum full resolution frame rate 89.1 fps (CoaXPress) resp. 31.6 fps (USB3.0). Including camera head, USB3.0 interface board for PC, cable set and power supply. For use with CoaXPress interface a COAXPRESS EXTENSION KIT is required.  </t>
  </si>
  <si>
    <t>E0437014</t>
  </si>
  <si>
    <t>COAXPRESS EXTENSION KIT</t>
  </si>
  <si>
    <t>COAXPRESS EXTENSION KIT CoaXPress Set for Orca Fusion and Orca FusionBT. Including CoaXpress frame grabber and cable set. Minimum PC requirements: 1x PCIe 2(3) x 8 wired Slot, 32GB RAM, Windows 10, 64 bit.</t>
  </si>
  <si>
    <t>E0437015</t>
  </si>
  <si>
    <t>CAM-ORCA-FusionBT CoaX</t>
  </si>
  <si>
    <t>CAM-ORCA-FusionBT CoaX Extremely low noise digital Hamamatsu sCMOS camera for C-mount adaptation. 2304 x 2304 pixels with 6.5 x 6.5 µm cell size. Thermoelectric cooling down to -8°C. Peak Quantum efficiency &gt; 95%. CoaXPress or USB interface. Maximum full resolution frame rate 89.1 fps (CoaXPress) resp. 31.6 fps (USB3.0). Including camera head, USB3.0 and CoAxPress interface board, cable set and power supply.</t>
  </si>
  <si>
    <t>E0437016</t>
  </si>
  <si>
    <t>IXPL-HP-Z6G4-EN Workstation</t>
  </si>
  <si>
    <t>OBS - Imaging Workstation / Comp. Access</t>
  </si>
  <si>
    <t>E0437017</t>
  </si>
  <si>
    <t>U-F21014 beamsplitter</t>
  </si>
  <si>
    <t>Beamsplitter cube for BX3, IX3 microscopes.  Beamsplitter  50/50.  Compatible cube turrets   BX3-URA, BX3-RFAS, BX3-RFAA, IX53-RFAC, IX3-RFAC, IX3-RFACA.Beamsplitter built in U-FF.</t>
  </si>
  <si>
    <t>E0437018</t>
  </si>
  <si>
    <t>U-M21014 beamsplitter</t>
  </si>
  <si>
    <t>Beamsplitter cube for BX2, IX2 microscopes.  Beamsplitter  50/50.  Compatible cube turrets   BX2 and IX2 cube turrets.Beamsplitter built in U-MF2.</t>
  </si>
  <si>
    <t>E0437020</t>
  </si>
  <si>
    <t>U-M21020 beamsplitter</t>
  </si>
  <si>
    <t>Beamsplitter cube for BX2, IX2 microscopes.  Beamsplitter  80/20.  Compatible cube turrets   BX2 and IX2 cube turrets.Beamsplitter built in U-MF2.</t>
  </si>
  <si>
    <t>E0437021</t>
  </si>
  <si>
    <t>U-F21015 mirror</t>
  </si>
  <si>
    <t>Mirror unit BX3, IX3 microscopes. Enhanced silver reflective  mirror (100 %).  Compatible cube turrets   BX3-URA, BX3-RFAS, BX3-RFAA, IX53-RFAC, IX3-RFAC, IX3-RFACA.Beamsplitter built in U-FF.</t>
  </si>
  <si>
    <t>E0437022</t>
  </si>
  <si>
    <t>U-M21015 mirror</t>
  </si>
  <si>
    <t>Mirror unit BX2, IX2 microscopes. Enhanced silver reflective  mirror (100 %).  Compatible cube turrets   BX2 and IX2 cube turrets.Beamsplitter built in U-MF2.</t>
  </si>
  <si>
    <t>E0437025</t>
  </si>
  <si>
    <t>U-F21016 beam plitter</t>
  </si>
  <si>
    <t>Beamsplitter cube for BX3, IX3 microscopes.  Beamsplitter  10/90.  Compatible cube turrets   BX3-URA, BX3-RFAS, BX3-RFAA, IX53-RFAC, IX3-RFAC, IX3-RFACA.Beamsplitter built in U-FF.</t>
  </si>
  <si>
    <t>E0437026</t>
  </si>
  <si>
    <t>HW-GEMINI-1C image splitter</t>
  </si>
  <si>
    <t>E0437027</t>
  </si>
  <si>
    <t>CL-pE800-LLG-SB light source</t>
  </si>
  <si>
    <t>Multi-LED fluorescence excitation light source for CKX, BX, IX, SZX and MVX microscopes with 8 individual LED channels, compatible with narrow 365 nm DAPI filter sets. Features individual channel and global remote triggering, triggering speed &lt;7 µs. Supports multi-channel excitation mode ?Sequence runner? to use single TTL out from camera to run a user-defined sequence of excitation channels. LED channels with excitation of 365, 435, 470, 500, 550, 580, 635, 740 nm (DAPI ? Cy7). Individual channel light intensity control from 2-100 % (1% increments) and fine adjustment 0-2% (0.1 % increments) via coolLED LightBridge software. USB, BNC, analog in (via 15 pin connector) and TTL in (via 15 pin connector) interface. Coupling to microscope via additional liquid light guide, max active light guide diameter: 3mm. Requires CL-pE-UC universal collimator and liquid light guide. CL-pE-LLG (1.5 m) or CL-pE-LLG-3 (3.0 m) and optional cables for analog or digital signal control CL-CBL-9BNC or CL-CBL-9SMB. Including excitation filter holder for 8 filters, USB cable, wide range power supply (110-240 Volts AC, 50-60Hz), power cable and manual.</t>
  </si>
  <si>
    <t>E0437028</t>
  </si>
  <si>
    <t>CL-pE800-LLG-MB light source</t>
  </si>
  <si>
    <t>Multi-LED fluorescence excitation light source for CKX, BX, IX, SZX and MVX microscopes with 8 individual LED channels, compatible multi-band filter sets for DAPI 400 nm. Features individual channel and global remote triggering, triggering speed &lt;7 µs. Supports multi-channel excitation mode ?Sequence runner? to use single TTL out from camera to run a user-defined sequence of excitation channels. LED channels with excitation of 365, 435, 470, 500, 550, 580, 635, 740 nm (DAPI ? Cy7). Individual channel light intensity control from 2-100 % (1% increments) and fine adjustment 0-2% (0.1 % increments) via coolLED LightBridge software. USB, BNC, analog in (via 15 pin connector) and TTL in (via 15 pin connector) interface. Coupling to microscope via additional liquid light guide, max active light guide diameter: 3mm. Requires CL-pE-UC universal collimator and liquid light guide. CL-pE-LLG (1.5 m) or CL-pE-LLG-3 (3.0 m) and optional cables for analog or digital signal control CL-CBL-9BNC or CL-CBL-9SMB. Including excitation filter holder for 8 filters, USB cable, wide range power supply (110-240 Volts AC, 50-60Hz), power cable and manual.</t>
  </si>
  <si>
    <t>E0437029</t>
  </si>
  <si>
    <t>CL-pE-LLG-3 light guide</t>
  </si>
  <si>
    <t>E0437030</t>
  </si>
  <si>
    <t>CL-CBL-9BNC cable</t>
  </si>
  <si>
    <t>BNC breakout cable for pE-800 light source, 15 pin male connector to 9 x BNC female. Suitable for analog or digital signals.</t>
  </si>
  <si>
    <t>E0437031</t>
  </si>
  <si>
    <t>CL-CBL-9SMB cable</t>
  </si>
  <si>
    <t>SMB Breakout Cable for pE-800 light source, 15 pin male connector to 9 x SMB female. Suitable for analog or digital signals.</t>
  </si>
  <si>
    <t>E0437032</t>
  </si>
  <si>
    <t>CL-USB-TTL-8 trigger box</t>
  </si>
  <si>
    <t>USB to TTL converter box for seamless integration of coolLED pE-800 light sources in cellSens software. Including 15-way to 15-way HD cable., USB(A) to USB(B) cable and manual (USB stick).</t>
  </si>
  <si>
    <t>E0437033</t>
  </si>
  <si>
    <t>AHF-LED-RFP-MF2 filter set</t>
  </si>
  <si>
    <t>Single-band fluorescence cube for BX2, IX2 cube turrets. Filter set optimized for RFP, Cy3.5, DsRed. Wide green - yellow excitation and wide yellow - red emission filter. Exciter filter: 544 - 576 nm,  beam splitter:  581 nm, barrier filter: 587 - 627 nm. Compatible cube turrets BX2 and IX2 cube turrets. Filter set build in U-MF2 filter cube with build-in beamsplitter and emission filter.</t>
  </si>
  <si>
    <t>E0437034</t>
  </si>
  <si>
    <t>U-F69011 filter set</t>
  </si>
  <si>
    <t>Triple-band fluorescence filter set for BX3, IX3 microscopes. Filter set optimized for spAqua (mFISH), spGreen (mFISH), spOrange (mFISH). Narrow blue, narrow blue - cyan, wide green - yellow excitation and narrow blue, wide cyan - green, wide orange - red emission filter. Exciter filter: 430-445 / 490-510 / 555-580nm, triple band beam splitter: 460 / 519 / 592 nm, emission filter:  460-477 / 518-540 / 595-629 nm. Compatible cube turrets BX3-URA, BX3-RFAS, BX3-RFAA, IX53-RFAC, IX3-RFAC, IX3-RFACA. Including filter set built in U-FF filter cube.</t>
  </si>
  <si>
    <t>E0437035</t>
  </si>
  <si>
    <t>U-M69011 filter set</t>
  </si>
  <si>
    <t>Triple-band fluorescence filter set for BX2, IX2 microscopes. Filter set optimized for spAqua (mFISH), spGreen (mFISH), spOrange (mFISH). Narrow blue, narrow blue - cyan, wide green - yellow excitation and narrow blue, wide cyan - green, wide orange - red emission filter. Exciter filter: 430-445 / 490-510 / 555-580nm, triple band beam splitter: 460 / 519 / 592 nm, emission filter:  460-477 / 518-540 / 595-629 nm. Compatible cube turrets BX2, IX2. Including filter set built in U-MF2 filter cube.</t>
  </si>
  <si>
    <t>E0437036</t>
  </si>
  <si>
    <t>AHF-LED-Fura2 filter set</t>
  </si>
  <si>
    <t>Dual-band fluorescence filter set with two single-band excitation filters and single-band emission filter cube for BX3, IX3 microscopes. Filter set optimized for Fura 2.  Narrow violet, Narrow blue excitation and super wide blue - green emission filter. Exciter filter: 327-353 / 475-495 nm, beamsplitter 409 nm, emission filter 468-552 nm. Compatible cube turrets BX3-URA, BX3-RFAS, BX3-RFAA, IX53-RFAC, IX3-RFAC, IX3-RFACA. Including two excitation filters, emission filter and beamsplitter built in U-FF filter cube.</t>
  </si>
  <si>
    <t>E0437037</t>
  </si>
  <si>
    <t>AHF-LED-DF-2-MB filter set</t>
  </si>
  <si>
    <t>Dual-band fluorescence filter set with two single-band excitation filters and dual-band emission filter cube for BX3, IX3 microscopes. Filter set optimized for DAPI. Narrow violet, Narrow blue excitation and wide violet - blue, wide cyan - green emission filter. Exciter filter: 381.5-392.5 / 475-495 nm, dual band beam splitter: 403 / 502 nm, emission filter dual band: 414-452 / 510-550 nm. Compatible cube turrets BX3-URA, BX3-RFAS, BX3-RFAA, IX53-RFAC, IX3-RFAC, IX3-RFACA. Including two excitation filters, emission filter and beamsplitter built in U-FF filter cube.</t>
  </si>
  <si>
    <t>E0437038</t>
  </si>
  <si>
    <t>AHF-SZX2-FCy5 filter set</t>
  </si>
  <si>
    <t>Single-band filterset for SZX16 fluorescence illuminator. Super wide orange - red excitation and super wide emission filter for Cy5. Exciter filter: 590-650 nm, barrier filter: 662.5-737.5 nm. Including filter set mounted in excitation filter holder and emission filter holder.</t>
  </si>
  <si>
    <t>E0437039</t>
  </si>
  <si>
    <t>AHF-LED-TxRed-MF2 filter set</t>
  </si>
  <si>
    <t>Single-band fluorescence cube for BX2, IX2 cube turrets. Filter set optimized for TxRed, mCherry. Wide green - orange excitation and wide orange - red emission filter. Exciter filter: 559 - 591 nm,  beam splitter:  604 nm, barrier filter: 609 - 641 nm. Compatible cube turrets BX2 and IX2 cube turrets. Filter set build in U-MF2 filter cube with build-in beamsplitter and emission filter.</t>
  </si>
  <si>
    <t>E0437040</t>
  </si>
  <si>
    <t>M-MS-M-IX3-NanoZL-2 stage</t>
  </si>
  <si>
    <t>Motorised encoded x/y stage for IX3 microscopes mounted on microscope frame directly. Travel range 120 x 80mm. For stage inserts with a size of 160 X 110 mm. Drive system: 2- phase stepping motor with ball screw (pitch 2 mm) drive. Resolution 0.05µm, accuracy 1 µm, repeatability </t>
  </si>
  <si>
    <t>E0437042</t>
  </si>
  <si>
    <t>EP50-HDMI-MS monitor set</t>
  </si>
  <si>
    <t>See in HD with the space saving EP50 monitor kit. Simply attach a full HD 12? microscopy monitor on to the EP50 camera for an ergonomic and collaborative microscopy experience. This simple solution combines a high resolution (1920 x 1080) screen with SZ, SZX, CX, CKX series of microscopes in either direct or bench top configurations. Direct configuration enables attaching monitor directly on to the EP50 camera with the help of a EP50 tripod adapter E9701278 which is not included in the kit and needs to be purchased separately. Alternatively, as a bench top version with the bench top stand included in this kit. The included short bent HDMI cable can be used in the case of direct EP50 mounting, and the included long is HDMI cable can be used for the bench top configuration. </t>
  </si>
  <si>
    <t>E0437043</t>
  </si>
  <si>
    <t>AHF-SZX2-LED-FDAPI filter set</t>
  </si>
  <si>
    <t>Single-band filterset for SZX16 fluorescence illuminator. Wide UV - violet excitation and super wide emission filter for DAPI. Exciter filter: 352-402 nm, barrier filter: 417-477 nm. Including filter set mounted in excitation filter holder and emission filter holder.</t>
  </si>
  <si>
    <t>E0437044</t>
  </si>
  <si>
    <t>AHF-SZX2-LED-FCy3LP filter set</t>
  </si>
  <si>
    <t>Single-band filterset for SZX16 fluorescence illuminator. Wide green excitation and super wide emission filter for Cy3. Exciter filter: 532.5-557.5 nm, barrier filter: 570-570 nm. Including filter set mounted in excitation filter holder and emission filter holder.</t>
  </si>
  <si>
    <t>E0437045</t>
  </si>
  <si>
    <t>AHF-SZX2-LED-FEGFPLP filter set</t>
  </si>
  <si>
    <t>Single-band filterset for SZX16 fluorescence illuminator. Wide blue excitation and super wide emission filter for EGFP. Exciter filter: 450-490 nm, barrier filter: 500-500 nm. Including filter set mounted in excitation filter holder and emission filter holder.</t>
  </si>
  <si>
    <t>E0437053</t>
  </si>
  <si>
    <t>LC-SOLA-FISH-Set-2 lightsource</t>
  </si>
  <si>
    <t>Lumencor SOLA FISH set with filter cubes for FISH imaging DAPI, SpGreen and SpOrange: LED fluorescence excitation light source for IX3 and BX3 microscopes with 5 solid-state sources to produce white broad spectrum and high-power illumination. Excitation wavelengths from 365-680 nm (DAPI-Cy5.5). Integrally installed bandpass filters for spectral output refinement. Light intensity control 0-100% (1% increments), fast electronic shutter (1ms) with TTL in. Operation with optional hand switch controller LC-HS-SOLA or via cellSens and PC. Coupling to microscope via light guide and collimator, max active light guide diameter: 3mm. Including 3 filter sets mounted in U-FF cube, liquid light guide (1.5m), high-end collimator, wide range power supply, EU power cable, USB A/USB B cable, Allen key, USB memory with manual and software.</t>
  </si>
  <si>
    <t>E0437054</t>
  </si>
  <si>
    <t>IX-LAS488-100LXS</t>
  </si>
  <si>
    <t>E0437063</t>
  </si>
  <si>
    <t>HW-PCBL200-C13EF Netzkabel</t>
  </si>
  <si>
    <t>HU</t>
  </si>
  <si>
    <t>E0437064</t>
  </si>
  <si>
    <t>HW-PCBL180-C7C power cord</t>
  </si>
  <si>
    <t>Power cord EU for ORCA Spark camera. Type C to C7, black, 1.8 m</t>
  </si>
  <si>
    <t>E0437065</t>
  </si>
  <si>
    <t>HW-CBL300-BNC-SMA cable</t>
  </si>
  <si>
    <t>E0437068</t>
  </si>
  <si>
    <t>AHF-SZX2-LED-CFP filter set</t>
  </si>
  <si>
    <t>Single-band filterset for SZX16 fluorescence illuminator. Wide violet - blue excitation and super wide emission filter for CFP. Exciter filter: 426-450 nm, barrier filter: 467-499 nm. Including filter set mounted in excitation filter holder and emission filter holder.</t>
  </si>
  <si>
    <t>E0437069</t>
  </si>
  <si>
    <t>AHF-SZX2-LED-FEGFP filter set</t>
  </si>
  <si>
    <t>Single-band filterset for SZX16 fluorescence illuminator. Wide blue excitation and super wide emission filter for EGFP. Exciter filter: 450-490 nm, barrier filter: 500-550 nm. Including filter set mounted in excitation filter holder and emission filter holder.</t>
  </si>
  <si>
    <t>E0437070</t>
  </si>
  <si>
    <t>AHF-SZX2-LED-FMCHE filter set</t>
  </si>
  <si>
    <t>Single-band filterset for SZX16 fluorescence illuminator. Wide green - yellow excitation and super wide emission filter for mCherry, TexasRed. Exciter filter: 542-582 nm, barrier filter: 603.5-678.5 nm. Including filter set mounted in excitation filter holder and emission filter holder.</t>
  </si>
  <si>
    <t>E0437071</t>
  </si>
  <si>
    <t>CUS-M-MX-WHPR128, rotating</t>
  </si>
  <si>
    <t>Wafer holder rotatable for 6â??, 8â?? and 12â?? wafers. Compatible CUS-M-MS-M-MXL-4 motorized stage.</t>
  </si>
  <si>
    <t>E0437072</t>
  </si>
  <si>
    <t>NP-ACAVTA-7501200HG table</t>
  </si>
  <si>
    <t>E0437073</t>
  </si>
  <si>
    <t>AHF-LED-EtBr filter set</t>
  </si>
  <si>
    <t>Single-band fluorescence cube for BX3, IX3 cube turrets. Filter set optimized for ethidium bromide. Wide cyan - green excitation and longpass  yellow emission filter. Exciter filter: 516 - 556 nm,  beam splitter:  568 nm, barrier filter: 561 nm longpass. Compatible cube turrets BX3-URA, BX3-RFAS, BX3-RFAA, IX53-RFAC, IX3-RFAC, IX3-RFACA. Filter set build in U-FF filter cube with build-in beamsplitter and emission filter.</t>
  </si>
  <si>
    <t>E0437074</t>
  </si>
  <si>
    <t>O-TPG-IX-R110-H601</t>
  </si>
  <si>
    <t>Heated glass plate for Olympus stages with circular 110 mm opening. Plate with flat surface, 110 mm diameter and 0.5 mm glass thickness, flush with the rest of the XY stage, observation area 65 x 65 mm. Compatible with stages IX-SUSP, GX-SVR, GX-SFR, BX3-SSU, IX2-SFR,  IX-SVL2. Anti-scratch, anti-fingerprint, chemically strengthened Dragontrail glass. Protected by 10 years warranty on glass damage. Requires control unit O-CT-TP-DC-H401 (E0437119) or O-CT-TP-SC-PENNY (E0437120) (to be ordered separately).</t>
  </si>
  <si>
    <t>IT</t>
  </si>
  <si>
    <t>E0437075</t>
  </si>
  <si>
    <t>O-TPGM-IX-R110-H601</t>
  </si>
  <si>
    <t>Heated glass plate cased in a heated metal frame, for Olympus stages with circular 110 mm opening. Suitable to keep in temperature another petri next to the one under observation. Plate with flat surface, 110 mm diameter and 0.5 mm glass thickness, flush with the rest of the XY stage, observation area 65 x 65 mm. Compatible with stages IX-SUSP, GX-SVR, GX-SFR, BX3-SSU, IX2-SFR, IX-SVL2. Anti-scratch, anti-fingerprint, chemically strengthened Dragontrail glass. Protected by 10 years warranty on glass damage. Requires dual channel control unit O-CT-TP-DC-H401 (E0437119) (to be ordered separately), one channel controls the glass and the other channel controls the aluminium case.</t>
  </si>
  <si>
    <t>E0437076</t>
  </si>
  <si>
    <t>O-TPM-IX-R110-RH24-H401</t>
  </si>
  <si>
    <t>Heated metal plate with 110 mm diameter and 24 mm diameter circular observation opening for imaging, flush with the rest of the XY stage. Compatible with oil immersion lenses. Compatible with stages IX-SUSP, GX-SVR, GX-SFR, BX3-SSU, IX2-SFR, IX-SVL2. Requires control unit O-CT-TP-DC-H401 (E0437119) or O-CT-TP-SC-PENNY (E0437120) (to be ordered separately).</t>
  </si>
  <si>
    <t>E0437077</t>
  </si>
  <si>
    <t>O-TPM-IX-FPS-RH110-H401</t>
  </si>
  <si>
    <t>Full stage heater, it clamps on the  GX-SFR and IX2-SFR Olympus stages and creates a flat surface at constant temperature. Compatible with stages GX-SFR, IX2-SFR. Rises the focal of the XY stage by 2.5 mm. To be combined with heated glass plate O-TPG-IX-R110-H601 (E0437074) or heated metal plate O-TPM-IX-R110-RH24-H401 (E0437076).  Requires dual channel control unit O-CT-TP-DC-H401 (E0437119), one channel controls O-TPM-IX-FPS-RH110-H401 and the other channel controls the heated plate O-TPG-IX-R110-H601 or O-TPM-IX-R110-RH24-H401 fitting into the full stage heater's opening (to be ordered separately).</t>
  </si>
  <si>
    <t>E0437078</t>
  </si>
  <si>
    <t>O-TPGM-IX-SQ-H601</t>
  </si>
  <si>
    <t>Heated glass plate cased in a heated metal frame  for inverted microscopy. 190 x 156 mm, observation area 118 x 86 mm, 0.5 mm glass thickness. Compatible with stages IX3-SVR, IX3-SVL, IX3-SSU. Anti-scratch, anti-fingerprint, chemically strengthened Dragontrail glass. Protected by 10 years warranty on glass damage. Requires dual channel control unit O-CT-TP-DC-H401 (E0437119) (to be ordered separately), one channel controls the glass and the other channel controls the aluminium case.</t>
  </si>
  <si>
    <t>E0437079</t>
  </si>
  <si>
    <t>O-TPG-SZX-A-H401</t>
  </si>
  <si>
    <t>Heated glass plate for stereo microscopy. Flat surface, glas thickness 1 mm. Observation area 146x130mm. Compatible with stages SZX2-ILLB, SZX2-ILLK, SZX2-ILLD. Requires control unit O-CT-TP-DC-H401 (E0437119) or O-CT-TP-SC-PENNY (E0437120) (to be ordered separately). For detailed dimensions, please refer to technical drawing in the data sheet.</t>
  </si>
  <si>
    <t>E0437080</t>
  </si>
  <si>
    <t>O-TPGM-SZX-A-FPS-H401</t>
  </si>
  <si>
    <t>Heated flat plate for stereo microscopy, heating throughout the entire surface of the stage. Flat surface, glas thickness 1 mm. Observation area 160x150mm. Compatible with stages SZX2-ILLB, SZX2-ILLK, SZX2-ILLD. Requires control unit O-CT-TP-DC-H401 (E0437119), using both channels of the control unit (to be ordered separately). Metal and glass surfaces can be independently heated to different temperatures. For detailed dimensions, please refer to technical drawing in the data sheet.</t>
  </si>
  <si>
    <t>E0437081</t>
  </si>
  <si>
    <t>O-TPG-SZX-B-H401</t>
  </si>
  <si>
    <t>Heated glass plate for stereo microscopy. Flat surface, glass thickness 1 mm. Observation area 146x130mm. Compatible with stage SZX2-ILLT, SZX2-ILLTS and SZX2-ILLTQ. Requires control unit O-CT-TP-DC-H401 (E0437119) or O-CT-TP-SC-PENNY (E0437120) (to be ordered separately). For detailed dimensions, please refer to technical drawing in the data sheet.</t>
  </si>
  <si>
    <t>E0437082</t>
  </si>
  <si>
    <t>O-TPGM-SZX-B-FPS-H401</t>
  </si>
  <si>
    <t>Heated flat plate for stereo microscopy, heating throughout the entire surface of the stage. Flat surface, glas thickness 1 mm. Observation area 160x150mm. Compatible with stage SZX2-ILLT, SZX2-ILLTS and SZX2-ILLTQ. Requires control unit O-CT-TP-DC-H401 (E0437119) (to be ordered separately), using both channels of the control unit. Metal and glass surfaces can be independently heated to different temperatures. For detailed dimensions, please refer to technical drawing in the data sheet.</t>
  </si>
  <si>
    <t>E0437083</t>
  </si>
  <si>
    <t>O-TPM-UP-H401</t>
  </si>
  <si>
    <t>E0437084</t>
  </si>
  <si>
    <t>O-GLASS-TBL-440-235</t>
  </si>
  <si>
    <t>Heated flat glass table with 440 x 235 mm surface, height adjustable between 81 - 111 mm. Compatible with any stereomicroscope. Can be positioned on any surface to create temperature controlled area, temperature range 27 - 45 °C. Requires control unit O-CT-TP-DC-H401 (E0437119) or O-CT-TP-SC-PENNY (E0437120) (to be ordered separately).</t>
  </si>
  <si>
    <t>E0437085</t>
  </si>
  <si>
    <t>O-TPAD-S-234-174</t>
  </si>
  <si>
    <t>Heated flat pad, small, 234 x 174 mm, height 11 mm. Can be positioned on any surface to create temperature controlled area, temperature range 27 - 45 °C. Requires control unit O-CT-TP-DC-H401 (E0437119) or O-CT-TP-SC-PENNY (E0437120) (to be ordered separately).</t>
  </si>
  <si>
    <t>E0437086</t>
  </si>
  <si>
    <t>O-TPAD-M-297-210</t>
  </si>
  <si>
    <t>Heated flat pad, medium, 297 x 210 mm (A4 size), height 11 mm. Can be positioned on any surface to create temperature controlled area, temperature range 27 - 45 °C. Requires control unit O-CT-TP-DC-H401 (E0437119) or O-CT-TP-SC-PENNY (E0437120) (to be ordered separately).</t>
  </si>
  <si>
    <t>E0437087</t>
  </si>
  <si>
    <t>O-TPAD-L-420-300</t>
  </si>
  <si>
    <t>Heated flat pad, large, 420 x 300 mm (A3 size), height 11 mm. Can be positioned on any surface to create temperature controlled area, temperature range 27 - 45 °C. Requires control unit O-CT-TP-DC-H401 (E0437119) or O-CT-TP-SC-PENNY (E0437120) (to be ordered separately).</t>
  </si>
  <si>
    <t>E0437092</t>
  </si>
  <si>
    <t>O-OBJ-HEAT-2532</t>
  </si>
  <si>
    <t>Objective heater, flexible heated band designed to maintain the desired temperature of the objective body and lenses. This is important when the objective is in contact with the sample during water dipping or oil immersion observation. Can be added to following top stage incubator's controllers (to be ordered separately): O-CT-UNO-TEMP-PREMIXED  (E0437088); O-CT-UNO-TEMP-CO2 (E0437089); O-CT-BOLD-TEMP-CO2  (E0437090); O-CT-BOLD-TEMP-CO2-O2 (E0437091). As standalone device it can be controlled by O-CT-TP-DC-H401 (E0437119) or O-CT-TP-SC-PENNY (E0437120) (to be ordered separately).</t>
  </si>
  <si>
    <t>E0437094</t>
  </si>
  <si>
    <t>O-AD-IX-H301</t>
  </si>
  <si>
    <t>Adapter to mount O-STI-160-110-H301 (E0437093) on stages IX3-SVR, IX3-SVL, GX-SVR, GX-SFR, IX3-SSU.</t>
  </si>
  <si>
    <t>E0437095</t>
  </si>
  <si>
    <t>O-AD-MCL-H301</t>
  </si>
  <si>
    <t>Frame adapter to mount O-STI-160-110-H301 (E0437093) on MCL Nano-ZL100-OSSU,  Nano-ZL200-OSSU, Nano-ZL300-OSSU, Nano-ZL400-OSSU piezo.</t>
  </si>
  <si>
    <t>E0437099</t>
  </si>
  <si>
    <t>O-CT-HC-CYRO-H101</t>
  </si>
  <si>
    <t>Controller set heating/ cooling with temperature range 10/ 15 °C below room temperature (depending on incubator model) to 60 °C. Capable to receive TTL input. Compatible with stage top incubators of H101 series (stage top incubator E0437101 and E0437102). Can be combined with E0437100 O-CT-BOLD-HC-CO2-H101 Gas controller set for additional gas supply and with E0437103 O-OBJ-HC-MOC Objective Heating/Cooling Collar needed if imaging with immersion objectives. Full scope of delivery: Control unit, water bath CYRO, touch screen interface, gauge, thermistor, connection cables, power adapter, tubes and manual.</t>
  </si>
  <si>
    <t>E0437100</t>
  </si>
  <si>
    <t>O-CT-BOLD-HC-CO2-H101</t>
  </si>
  <si>
    <t>Gas controller set with digital CO2 controller for heating/ cooling, mixing CO2 and air to the desired concentration. CO2 range 0-18 %. Compatible with stage top incubators of H101 series (stage top incubators E0437101 and E0437102; To be ordered separately).Full scope of delivery: Gas controller, air pump, humidifier. Connection cables, tubes, pressure gauge, filter and manual are included.</t>
  </si>
  <si>
    <t>E0437101</t>
  </si>
  <si>
    <t>O-STI-HC-IX-H101</t>
  </si>
  <si>
    <t>Stage top incubation chamber set for heating/ cooling, 190x156 mm. Compatible with Olympus IX3-SVR, IX3-SVL, GX-SVR, GX-SFR and IX3-SSU stages. Requires controller set E0437099 O-CT-HC-CYRO-H101 for temperature control and optionally E0437100 O-CT-BOLD-HC-CO2-H101 for gas supply (to be ordered separately). Full scope of delivery: Incubator frame, holders for two 35 mm petri and one 1"x3" chamber slide and for multiwell plates included. Compatible with use of perfusion tubings.</t>
  </si>
  <si>
    <t>E0437102</t>
  </si>
  <si>
    <t>O-STI-HC-MCL-H101</t>
  </si>
  <si>
    <t>Stage top incubation chamber set for heating/ cooling. Compatible with  MCL Nano-ZL100-OSSU, Nano-ZL200-OSSU, Nano-ZL300-OSSU, Nano-ZL400-OSSU piezos. Requires controller set E0437099 O-CT-HC-CYRO-H101 for temperature control and E0437100 O-CT-BOLD-HC-CO2-H101 for gas supply (to be ordered separately). Full scope of delivery: Incubator frame, holders  for two 35 mm petri and one 1"x3" chamber slide and for multiwell plates included. Compatible with use of perfusion tubings.</t>
  </si>
  <si>
    <t>E0437103</t>
  </si>
  <si>
    <t>O-OBJ-HC-MOC</t>
  </si>
  <si>
    <t>Objective heating/ cooling collar, flexible heated/ cooled band designed to maintain the desired temperature of the objective body and lenses. This is important when the objective is in contact with the sample during water dipping or oil immersion observation. Requires control unit O-CT-HC-CYRO-H101 (E0437099) (to be ordered separately).</t>
  </si>
  <si>
    <t>E0437104</t>
  </si>
  <si>
    <t>O-GF-GAU</t>
  </si>
  <si>
    <t>E0437105</t>
  </si>
  <si>
    <t>O-HM-H201</t>
  </si>
  <si>
    <t>E0437108</t>
  </si>
  <si>
    <t>O-CT-2GF-MIXER-CO2</t>
  </si>
  <si>
    <t>E0437109</t>
  </si>
  <si>
    <t>O-AIR-PUMP</t>
  </si>
  <si>
    <t>E0437111</t>
  </si>
  <si>
    <t>O-AD-OLY-H301-H101</t>
  </si>
  <si>
    <t>E0437114</t>
  </si>
  <si>
    <t>T-STI-GM-WELSX-E</t>
  </si>
  <si>
    <t>E0437115</t>
  </si>
  <si>
    <t>T-STI-G-WELSX-E</t>
  </si>
  <si>
    <t>E0437116</t>
  </si>
  <si>
    <t>U-F69013v2 filter set</t>
  </si>
  <si>
    <t>Triple-band fluorescence filter set for BX3, IX3 microscopes. Filter set optimized for DAPI, spGreen (mFISH), spOrange (mFISH). Wide UV - violet, wide blue, wide green - yellow excitation and wide violet - blue, wide cyan - green, wide yellow - orange emission filter. Exciter filter: 383-406 / 465-494 / 549-572nm, triple band beam splitter: 425 / 505 / 590 nm, emission filter:  425-454 / 505-535 / 588-624 nm. Compatible cube turrets BX3-URA, BX3-RFAS, BX3-RFAA, IX53-RFAC, IX3-RFAC, IX3-RFACA. Including filter set built in U-FF filter cube.</t>
  </si>
  <si>
    <t>E0437119</t>
  </si>
  <si>
    <t>O-CT-TP-DC-H401</t>
  </si>
  <si>
    <t>Digital dual channel temperature controller and data log device with touch screen. Temperature range 25 - 60 °C. Temperature set up, control and logging for up to two separate heating devices individually (dual channel). Includes temperature control unit, miniaturized water/ oil immersible temperature sensor, power feeder with power cord, mini USB cable to download logged data, two heating device connector cables, alarm screw terminal, manual. Compatible with following heated devices (to be ordered separately): O-TPG-IX-R110-H601 (E0437074); O-TPGM-IX-R110-H601 (E0437075); O-TPM-IX-R110-RH24-H401 (E0437076); O-TPM-IX-FPS-RH110-H401 (E0437077); O-TPGM-IX-SQ-H601 (E0437078); O-TPG-SZX-A-H401 (E0437079); O-TPGM-SZX-A-FPS-H401 (E0437080); O-TPG-SZX-B-H401 (E0437081); O-TPGM-SZX-B-FPS-H401 (E0437082); O-TPM-UP-H401 (E0437083); O-GLASS-TBL-440-235 (E0437084); O-TPAD-S-234-174 (E0437085); O-TPAD-M-297-210 (E0437086); O-TPAD-L-420-300 (E0437087); O-OBJ-HEAT-2532 (E0437092).</t>
  </si>
  <si>
    <t>E0437120</t>
  </si>
  <si>
    <t>O-CT-TP-SC-PENNY</t>
  </si>
  <si>
    <t>Single channel thermal controller. Temperature range 25 - 60 °C. Temperature set up and control of a single heating device (single channel). Includes temperature control unit, device support/ cradle, power supply and power cord, heating device connector cable, manual. Compatible with following heated devices (to be ordered separately): O-TPG-IX-R110-H601 (E0437074);  O-TPM-IX-R110-RH24-H401 (E0437076); O-TPG-SZX-A-H401 (E0437079); O-TPG-SZX-B-H401 (E0437081); O-TPM-UP-H401 (E0437083); O-GLASS-TBL-440-235 (E0437084); O-TPAD-S-234-174 (E0437085); O-TPAD-M-297-210 (E0437086); O-TPAD-L-420-300 (E0437087); O-OBJ-HEAT-2532 (E0437092).</t>
  </si>
  <si>
    <t>E0437121</t>
  </si>
  <si>
    <t>G-R-G57-HMP-24</t>
  </si>
  <si>
    <t>E0437122</t>
  </si>
  <si>
    <t>G-R-G44-HMG-24</t>
  </si>
  <si>
    <t>E0437123</t>
  </si>
  <si>
    <t>G-R-G42-PG-204</t>
  </si>
  <si>
    <t>E0437124</t>
  </si>
  <si>
    <t>G-R-G42-PG-24</t>
  </si>
  <si>
    <t>E0437125</t>
  </si>
  <si>
    <t>G-M-S78-1-001</t>
  </si>
  <si>
    <t>E0437126</t>
  </si>
  <si>
    <t>G-M-S7-EF</t>
  </si>
  <si>
    <t>E0437127</t>
  </si>
  <si>
    <t>GR-R-AUST-GR-SIZ-ASTM-G41-24</t>
  </si>
  <si>
    <t>Eyepiece Reticle G41, ASTM Austenite Grain Sizing, ø 24mm. Image Diameter: 15.5mm. Diameter Tolerance: +0/-0.1mm. For metallurgical stereometric analysis of grain size in polished metal sections. Full scope of delivery: Eyepiece Reticle G41 in a plastic box.</t>
  </si>
  <si>
    <t>E0437128</t>
  </si>
  <si>
    <t>GR-R-25P-SQGR-ASTM-E562-G55-24</t>
  </si>
  <si>
    <t>Eyepiece Reticle G55 to ASTM E562, ø 24mm. 25 Point Square Grid (5 X 5 Crosses). Image Size: 10mm. Line Thickness: 0.015mm +/-0.003mm. For Metallurgy Grain Sizing. Full scope of delivery: Eyepiece Reticle G55 in a plastic box.</t>
  </si>
  <si>
    <t>E0437129</t>
  </si>
  <si>
    <t>GR-R-NON-METAL-ISO-JIS-NG61-24</t>
  </si>
  <si>
    <t>Eyepiece Reticle NG61 for Grain Sizing to ISO4967/JIS G0555, ø 24mm. Line Thickness: 0.017 +/-0.003mm. Overall Tolerance: +/-0.005mm. Divisional Marker Lengths: 0.39mm, 0.2mm. Diameter Tolerance: +0/-0.1mm. Scaled for use with 10x objective magnification. For the determination of non-metallic inclusion content of steel. Full scope of delivery: Eyepiece Reticle NG61 in a plastic box.</t>
  </si>
  <si>
    <t>E0437131</t>
  </si>
  <si>
    <t>POG-MICROMETER-3</t>
  </si>
  <si>
    <t>Stage Micrometer 3. Substrate: B270 no cover glass. Dimensions: 76.0mm ±0.1mm x 26.0mm ±0.1mm x 2.0mm ±0.1mm. Structure: Division in Chrom HRC, 70mm Scale 0.5mm interval, 10mm Scale 0.1mm interval, 2mm Scale 0.05mm interval, 2mm Scale 0,01mm intervall. Parts are engraved with 5 digit number. For calibration of eyepiece reticles. Full scope of delivery: Stage Micrometer 3.</t>
  </si>
  <si>
    <t>E0437132</t>
  </si>
  <si>
    <t>POG-MICROMETER-3-DAKKS</t>
  </si>
  <si>
    <t>Stage Micrometer 3 with DAkkS certificate. Substrate: B270, no cover glass. Dimensions: 76.0mm ±0.1mm x 26.0mm ±0.1mm x 2.0mm ±0.1mm. Structure: Division in Chrom HRC, 70mm Scale 0.5mm interval, 10mm Scale 0.1mm interval, 2mm Scale 0.05mm interval, 2mm Scale 0,01mm interval. Parts are engraved with 5 digit number. For calibration of eyepiece reticles. Full scope of delivery: Stage Micrometer 3 with DAkkS certificate.</t>
  </si>
  <si>
    <t>E0437137</t>
  </si>
  <si>
    <t>CAM-MOMENT</t>
  </si>
  <si>
    <t>Moment CMOS camera with two mounting options: Can be coupled to any optical system or microscope with C-mount adapter or on optical tables, tripods or custom stands using M3 screws (threaded attachment points located near the front of the camera housing on all sides, Length compatibilities of custom setups should be evaluated). Technical specifications: 7 MP (3200x2200), framerate (full-frame) 50 fps, bit depth 12 bit, global shutter, pixel size 4.5µm x 4.5µm, sensor area 14.4mm x 9.9mm, 17.5mm diagonal, peak quantum efficiency 73%, read noise 2.2e, full-well capacity 8200e, uncooled, USB 3.2 Gen 2 (10 Gbps). Scope of delivery: Camera, 2x BNC (trigger) cable, USB cable, USB active cable, camera driver, dual USB card, installation guide and certificate of performance.</t>
  </si>
  <si>
    <t>E0437141</t>
  </si>
  <si>
    <t>U-F49306 filter set</t>
  </si>
  <si>
    <t>Single-band fluorescence cube for BX3, IX3 cube turrets. Filter set optimized for spRed (mFISH). Wide yellow - orange excitation and Wide orange - red emission filter. Exciter filter: 567.5 - 592.5 nm,  beam splitter:  600 nm, barrier filter: 610 - 640 nm. Compatible cube turrets BX3-URA, BX3-RFAS, BX3-RFAA, IX53-RFAC, IX3-RFAC, IX3-RFACA. Filter set build in U-FF filter cube with build-in beamsplitter and emission filter.</t>
  </si>
  <si>
    <t>E0437142</t>
  </si>
  <si>
    <t>U-M49306 filter set</t>
  </si>
  <si>
    <t>Single-band fluorescence cube for BX2, IX2 cube turrets. Filter set optimized for spRed (mFISH). Wide yellow - orange excitation and Wide orange - red emission filter. Exciter filter: 567.5 - 592.5 nm,  beam splitter:  600 nm, barrier filter: 610 - 640 nm. Compatible cube turrets BX2 and IX2 cube turrets. Filter set build in U-MF2 filter cube with build-in beamsplitter and emission filter.</t>
  </si>
  <si>
    <t>E0437146</t>
  </si>
  <si>
    <t>CUS-TMELD-HAL12-SDK-DG</t>
  </si>
  <si>
    <t>E0437147</t>
  </si>
  <si>
    <t>CUS-DSX1000-UZH-Demo-Box1</t>
  </si>
  <si>
    <t>E0437148</t>
  </si>
  <si>
    <t>CUS-DSX1000-TF-Demo-Box2</t>
  </si>
  <si>
    <t>E0437149</t>
  </si>
  <si>
    <t>CUS-DSX1000-FLZH-Demo-Box3</t>
  </si>
  <si>
    <t>E0437150</t>
  </si>
  <si>
    <t>CUS-DSX1000-UF-Demo-Box4</t>
  </si>
  <si>
    <t>E0437151</t>
  </si>
  <si>
    <t>AHF-LED-DFC3C5-4</t>
  </si>
  <si>
    <t>Quad-band fluorescence filter set for BX3, IX3 microscopes. Filter set optimized for DAPI, Alexa 350, FITC, Cy3, Cy5. Super wide UV - violet, wide blue, wide green - yellow, narrow red excitation and wide violet - blue, wide blue - green, wide yellow - orange, super wide red - IR emission filter. Quad band exciter filter: 351.5-403.5 / 460.85-487.35 / 543-566 / 626-644 nm, quad band beam splitter: 409 / 493 / 573 / 652 nm, emission filter quad band:  414-450 / 499.55-530.05 / 580-611 / 661-800 nm. Compatible cube turrets BX3-URA, BX3-RFAS, BX3-RFAA, IX53-RFAC, IX3-RFAC, IX3-RFACA. Including filter set built in U-FF filter cube.</t>
  </si>
  <si>
    <t>E0437154</t>
  </si>
  <si>
    <t>AHF-LED-pE300-DAPI-MB-MF2</t>
  </si>
  <si>
    <t>Single-band fluorescence cube for BX2, IX2 cube turrets. Filter set optimized for DAPI. Wide UV - violet excitation and super wide violet - blue emission filter. Exciter filter: 355 - 405 nm,  beam splitter:  409 nm, barrier filter: 417 - 477 nm. Compatible cube turrets BX2 and IX2 cube turrets. Filter set build in U-MF2 filter cube with build-in beamsplitter and emission filter.</t>
  </si>
  <si>
    <t>E0437158</t>
  </si>
  <si>
    <t>AHF-LED-C5.5 filter set</t>
  </si>
  <si>
    <t>Single-band fluorescence cube for BX3, IX3 cube turrets. Filter set optimized for Cy5.5. Wide red excitation and wide red emission filter. Exciter filter: 652 - 676 nm,  beam splitter:  681 nm, barrier filter: 686.5 - 733.5 nm. Compatible cube turrets BX3-URA, BX3-RFAS, BX3-RFAA, IX53-RFAC, IX3-RFAC, IX3-RFACA. Filter set build in U-FF filter cube with build-in beamsplitter and emission filter.</t>
  </si>
  <si>
    <t>E0437159</t>
  </si>
  <si>
    <t>AHF-LED-DFC3C5C7-5 filter set</t>
  </si>
  <si>
    <t>Penta-band fluorescence filter set for BX3, IX3 microscopes. Filter set optimized for DAPI, FITC, Cy3, Cy5, Cy7. Super wide UV - violet, wide blue, wide green - yellow, wide orange - red, wide red excitation and wide violet - blue, wide blue - green, wide yellow - orange, wide red, super wide red - IR emission filter. Penta band exciter filter: 350-406 / 458-490 / 540-568 / 621-649 / 717-753 nm, penta band beam splitter: 409 / 493 / 573 / 652 / 759 nm, emission filter quad band:  412-450 / 499-532 / 578-613 / 660-703 / 766-853 nm. Compatible cube turrets BX3-URA, BX3-RFAS, BX3-RFAA, IX53-RFAC, IX3-RFAC, IX3-RFACA . Including filter set built in U-FF filter cube.</t>
  </si>
  <si>
    <t>E0437162</t>
  </si>
  <si>
    <t>U-F69015 filter set</t>
  </si>
  <si>
    <t>Triple-band fluorescence filter set for BX3, IX3 microscopes. Filter set optimized for DAPI, Green (mFISH), Red (mFISH). Wide UV - violet, wide blue - cyan, wide yellow - orange excitation and wide blue, narrow cyan - green, wide yellow - orange emission filter. Exciter filter: 380-405 / 475-500 / 570-595nm, triple band beam splitter: 420 / 510 / 610 nm, emission filter:  435-465 / 515-535 / 610-645 nm. Compatible cube turrets BX3-URA, BX3-RFAS, BX3-RFAA, IX53-RFAC, IX3-RFAC, IX3-RFACA. Including filter set built in U-FF filter cube.</t>
  </si>
  <si>
    <t>E0437164</t>
  </si>
  <si>
    <t>U-F59010 filter set</t>
  </si>
  <si>
    <t>E0437165</t>
  </si>
  <si>
    <t>U-M59010 filter set</t>
  </si>
  <si>
    <t>E0437166</t>
  </si>
  <si>
    <t>U-F69014 filter set</t>
  </si>
  <si>
    <t>Quad-band fluorescence filter set for BX3, IX3 microscopes. Filter set optimized for DAPI, Aqua (mFISH), Green (mFISH), Orange (mFISH). Super narrow UV, Wide violet - blue, Narrow blue - cyan, Wide green - yellow excitation and Narrow blue, Narrow green, Wide orange-red, Autofill Autofill emission filter. Quad band exciter filter: 380-390 / 420-445 / 490-505 / 555-580 nm, quad band beam splitter: 460 / 520 / 590 /  nm, emission filter quad band:  460-475 / 520-540 / 595-625 / - nm. Compatible cube turrets BX3-URA, BX3-RFAS, BX3-RFAA, IX53-RFAC, IX3-RFAC, IX3-RFACA. Including filter set built in U-FF filter cube.</t>
  </si>
  <si>
    <t>E0437167</t>
  </si>
  <si>
    <t>U-M69014 filter set</t>
  </si>
  <si>
    <t>Quad-band fluorescence filter set for BX2, IX2 microscopes. Filter set optimized for DAPI, Aqua (mFISH), Green (mFISH), Orange (mFISH). Super narrow UV, Wide violet - blue, Narrow blue - cyan, Wide green - yellow excitation and Narrow blue, Narrow green, Narrow green, Wide orange - red emission filter. Quad band exciter filter: 380-390 / 420-445 / 490-505 / 555-580 nm, quad band beam splitter: 460 / 520 / 520 / 590 nm, emission filter quad band:  460-475 / 520-540 / 520-540 / 595-625 nm. Compatible cube turrets BX2, IX2. Including filter set built in U-MF2 filter cube.</t>
  </si>
  <si>
    <t>E0437168</t>
  </si>
  <si>
    <t>AHF-GEM-SDM488 Beamsplitter</t>
  </si>
  <si>
    <t>E0437169</t>
  </si>
  <si>
    <t>AHF-GEM-SDM568 Beamsplitter</t>
  </si>
  <si>
    <t>E0437181</t>
  </si>
  <si>
    <t>EP-CELLTRAM-4M-AIR</t>
  </si>
  <si>
    <t>CellTram® 4m Air, manual pneumatic microinjector, with gears 1:1 and 1:10, for oil-free micromanipulation and gentle holding of oocytes and embryos. Suits for uptake and injection of cells (e.g., sperm) - for this application, its performance is comparable to that of oil-filled injectors. Supports the injection and aspiration of cells or cell components during the performance of assisted reproductive technologies (ART) such as intracytoplasmic sperm injection (ICSI), or the collection of genetic material for the purpose of genetic preimplantation testing (PGT), using micro tools (e.g., microcapillaries or micro glass pipettes). Compatible with most commonly used micromanipulators (e.g. EP-TRANSFERMAN-4M-IX). Medical product. Full scope of delivery: Manual pneumatic microinjector CellTram® 4m Air, EP-CELLTRAM-4M-AIR (E0437181), incl. CellTram® 4m Air, Injection tube Air, Capillary holder 4, Grip head 4 size 0 (incl. 6 o-rings, 2 spacer sleeves), Removal tool, Cleaning stylet, Adapter for Femtotips (only for research, incl. 2 o-rings), Allen key (4 mm), Operating manual.</t>
  </si>
  <si>
    <t>E0437184</t>
  </si>
  <si>
    <t>EP-AD-TRNSFRMN-4M-IX3-IX3ILL</t>
  </si>
  <si>
    <t>Microscope adapter Olympus 2 for IX53, IX73, IX83 with Illumination Column IX3-ILL, for Eppendorf micromanipulation systems TransferMan® 4m/r and InjectMan® 4 (e.g. EP-TRANSFERMAN-4M-IX). Full scope of delivery: Microscope adapter Olympus 2 for Eppendorf micromanipulation systems, EP-AD-TRNSFRMN-4M-IX3-IX3ILL (E0437184), 1 pc.</t>
  </si>
  <si>
    <t>E0437190</t>
  </si>
  <si>
    <t>EP-AVP-XL-12.5-16.5</t>
  </si>
  <si>
    <t>Antivibration pad XL, weight range from 12.5 to 16.5 kg (28 to 36 lbs). Protects the microscope and its components against external vibrations. For research only. No gas supply necessary, no maintenance required, portable. Full scope of delivery: Antivibration pad XL, EP-AVP-XL-12.5-16.5 (E0437190), 1 pc.</t>
  </si>
  <si>
    <t>E0437191</t>
  </si>
  <si>
    <t>EP-CAPILLARY-HOLDER-4-SLIM</t>
  </si>
  <si>
    <t>Capillary holder 4 (slim shape) for capillaries with outer diameter 1.0 mm, for flat angle injections, compatible with manual microinjectors (e.g. EP-CELLTRAM-4M-AIR, EP-CELLTRAM-4M-OIL). Full scope of delivery: Capillary holder 4 (slim shape), EP-CAPILLARY-HOLDER-4-SLIM (E0437191), incl. Capillary holder 4 (slim shape, 1 pc.) and Grip head set 4 slim shape (Grip head, 6 o-rings and 2 distance sleeves).</t>
  </si>
  <si>
    <t>E0437192</t>
  </si>
  <si>
    <t>EP-GRIP-HEAD-4-SLIM</t>
  </si>
  <si>
    <t>Grip head set 4 (slim shape), for Capillary holder 4 slim shape, for capillaries with outer diameter 1.0 mm. Full scope of delivery: Grip head set 4 (slim shape), EP-GRIP-HEAD-4-SLIM (E0437192), incl. Grip head 4 (slim shape, 1 pc.), 6 o-rings and 2 distance sleeves.</t>
  </si>
  <si>
    <t>E0437193</t>
  </si>
  <si>
    <t>EP-CAPILLARY-HOLDER-4</t>
  </si>
  <si>
    <t>Capillary holder 4 for mounting microcapillaries, Femtotips®, Femtotip II or grip head 4. Full scope of delivery: Capillary holder 4, EP-CAPILLARY-HOLDER-4 (E0437193), incl. Capillary holder 4 (1 pc.), Grip head 4 size 0 (Grip head, 6 o-rings and 2 distance sleeves) and adapter for Femtotips®.</t>
  </si>
  <si>
    <t>E0437194</t>
  </si>
  <si>
    <t>EP-GRIP-HEAD-4-0</t>
  </si>
  <si>
    <t>Grip head set 4 size 0, for microcapillaries with outer diameter 1.0 to 1.1 mm. Full scope of delivery: Grip head set 4 size 0, EP-GRIP-HEAD-4-0 (E0437194), incl. Grip head 4 size 0 (1 pc.), 6 o-rings and 2 distance sleeves.</t>
  </si>
  <si>
    <t>E0437202</t>
  </si>
  <si>
    <t>AHF-LED-pE300-GFP-XL filter</t>
  </si>
  <si>
    <t>Single-band fluorescence cube for MVX10 cube turrets. Filter set optimized for EGFP. Wide blue excitation and wide cyan - green emission filter. Exciter filter: 450 - 490 nm,  beam splitter:  495 nm, barrier filter: 500 - 550 nm. Compatible cube turrets MVX-RFA. Filter set build in MVX XL filter cube with build-in beamsplitter and emission filter.</t>
  </si>
  <si>
    <t>E0437204</t>
  </si>
  <si>
    <t>AHF-LED-GR-2-XL filter set</t>
  </si>
  <si>
    <t>Dual-band fluorescence filter set for MVX microscopes. Filter set optimized for GFP and RFP. Including  filter set built in MVX XL filter cube.</t>
  </si>
  <si>
    <t>E0437205</t>
  </si>
  <si>
    <t>CUS-LEXT-EAF-NP BOX</t>
  </si>
  <si>
    <t>Environmental Control Box for OLS5100 EAF, SAF, SMF</t>
  </si>
  <si>
    <t>E0437206</t>
  </si>
  <si>
    <t>CUS-LEXT-TM-NP BOX</t>
  </si>
  <si>
    <t>Environmental Control Box for OLS5100 CUS TM</t>
  </si>
  <si>
    <t>E0437207</t>
  </si>
  <si>
    <t>CUS-LEXT-EAF-WS-i4-400x500</t>
  </si>
  <si>
    <t>Stable stand with integrated active antivibration &amp; adaption for Environmental Control Box, compatible with OLS5100 EAF, SAF, SMF</t>
  </si>
  <si>
    <t>E0437208</t>
  </si>
  <si>
    <t>CUS-LEXT-TM-T-NP Box</t>
  </si>
  <si>
    <t>Stable stand with adaption for Environmental Control Box, compatible with OLS5100 CUS TM</t>
  </si>
  <si>
    <t>E0437209</t>
  </si>
  <si>
    <t>CUS-LEXT-MT</t>
  </si>
  <si>
    <t>Table for monitor and PC</t>
  </si>
  <si>
    <t>E0437210</t>
  </si>
  <si>
    <t>CUS-POR-VAC-INS</t>
  </si>
  <si>
    <t>E0437211</t>
  </si>
  <si>
    <t>CUS-BXFM-ULBS</t>
  </si>
  <si>
    <t>CUS-BXFM- Universal Large Bridge Stand is truly a universal bridge stand which replaces over 10 of the existing bridge stands. The large bridge stand is compatible with the 200 and 300 mm stages. This solution can be combined with a range of microscopes including BXFM, LEXT and DSX. Further over 30 Märzhäuser and Olympus are compatible with this bridge stand.</t>
  </si>
  <si>
    <t>E0437212</t>
  </si>
  <si>
    <t>CUS-BXFM-USBS</t>
  </si>
  <si>
    <t>CUS-BXFM-Universal Small Bridge Stand is truly a universal bridge stand which replaces over 10 of the existing bridge stands. The large bridge stand is compatible with small stages up to 150 mm stages. This solution can be combined with a range of microscopes including BXFM, LEXT and DSX. Further over 30 Märzhäuser and Olympus are compatible with this bridge stand.</t>
  </si>
  <si>
    <t>E0437213</t>
  </si>
  <si>
    <t>CUS-BXFM-LAMAF</t>
  </si>
  <si>
    <t>CUS-BXFM-Low Adapter for Manual adapter combined with the universal adapter lowers the illuminator holders such that the manual Z drives can be easily accessed. </t>
  </si>
  <si>
    <t>E0437214</t>
  </si>
  <si>
    <t>CUS-BXFM-UAMOF</t>
  </si>
  <si>
    <t>CUS-BXFM-Universal adapter for motorized focus is indeed a universal solution which eliminates the need for various adapters. One adapter can be used for various BXFM as well as the BXFMA microscopes and many more </t>
  </si>
  <si>
    <t>E0437228</t>
  </si>
  <si>
    <t>AHF-LED-pE300-Cy5-IX3XL filter</t>
  </si>
  <si>
    <t>Single-band fluorescence cube for IX3 cube turrets. Filter set optimized for Cy5. Super wide orange - red excitation and super wide red emission filter. Exciter filter: 590 - 650 nm,  beam splitter:  660 nm, barrier filter: 662.5 - 737.5 nm. Compatible cube turrets IX3-RFACA, IX3-RFACS, IX53-RFAC. Filter set build in IX3 XL filter cube with build-in beamsplitter and emission filter.</t>
  </si>
  <si>
    <t>E0437231</t>
  </si>
  <si>
    <t>AHF-LED-DAPI-400-IX3XL</t>
  </si>
  <si>
    <t>Single-band fluorescence cube for IX3 cube turrets. Filter set optimized for DAPI. Wide violet excitation and wide blue emission filter. Exciter filter: 382.5 - 407.5 nm,  beam splitter:  400 nm, barrier filter: 435 - 485 nm. Compatible cube turrets IX3-RFACA, IX3-RFACS, IX53-RFAC. Filter set build in IX3 XL filter cube with build-in beamsplitter and emission filter.</t>
  </si>
  <si>
    <t>E0437233</t>
  </si>
  <si>
    <t>AHF-LED-DFT-3-MB-IX3XL</t>
  </si>
  <si>
    <t>Triple-band fluorescence filter set for IX3 microscopes. Filter set optimized for DAPI, FITC, TRITC. Wide UV - violet, wide blue, wide green - yellow excitation and wide UV - violet, wide blue, super wide green - yellow emission filter. Exciter filter: 355-405 / 453-483 / 540-575nm, triple band beam splitter: 430 / 510 / 625 nm, emission filter:  415-445 / 496-525 / 592-658 nm. Compatible cube turrets IX3-RFACA, IX3-RFACS, IX53-RFAC. Including filter set built in IX3 XL filter cube.</t>
  </si>
  <si>
    <t>E0437234</t>
  </si>
  <si>
    <t>IX-LAS594-60LSS laser 594 nm</t>
  </si>
  <si>
    <t>Coherent OBIS LX laser system with 594nm, 60mW laser head. The laser system mounts on the IXplore laser combiner box (SD-COMB ) for IXplore Spin, IXplore Spin SR, and allows for direct modulation via U-RTCE. Laser Head, power cable, OBIS Remote and cable (Laser to OBIS remote) and test data sheet are included in delivery.</t>
  </si>
  <si>
    <t>E0437235</t>
  </si>
  <si>
    <t>AHF-LED-FM4-64-MF2</t>
  </si>
  <si>
    <t>Single-band fluorescence cube for  cube turrets. Filter set optimized for FM4-64. Wide blue - green excitation and super narrow red emission filter. Exciter filter: 492 - 536 nm,  beam splitter:  560 nm, barrier filter: 633 - 633 nm. Compatible cube turrets . Filter set build in U-MF2 filter cube with build-in beamsplitter and emission filter.</t>
  </si>
  <si>
    <t>E0437243</t>
  </si>
  <si>
    <t>LI-LNP96-PUMP-LTS420, LN Pump</t>
  </si>
  <si>
    <t>E0437247</t>
  </si>
  <si>
    <t>T-TPi-Ti-R108</t>
  </si>
  <si>
    <t>E0437248</t>
  </si>
  <si>
    <t>AHF-LED-OPAL620 filter set</t>
  </si>
  <si>
    <t>Single-band fluorescence cube for BX3, IX3 cube turrets. Filter set optimized for Opal 620. Wide yellow excitation and wide orange - red emission filter. Exciter filter: 567.5 - 588.5 nm,  beam splitter:  596 nm, barrier filter: 607 - 639 nm. Compatible cube turrets BX3-URA, BX3-RFAS, BX3-RFAA, IX53-RFAC, IX3-RFAC, IX3-RFACA. Filter set build in U-FF filter cube with build-in beamsplitter and emission filter.</t>
  </si>
  <si>
    <t>E0437250</t>
  </si>
  <si>
    <t>AHF-SZX2-LED-FNILR</t>
  </si>
  <si>
    <t>Single-band filterset for SZX16 fluorescence illuminator. Wide green excitation and super wide emission filter for Nile Red. Exciter filter: 533-556 nm, barrier filter: 570-620 nm. Including filter set mounted in excitation filter holder and emission filter holder.</t>
  </si>
  <si>
    <t>E0437253</t>
  </si>
  <si>
    <t>U-F19010 filter set</t>
  </si>
  <si>
    <t>Single-band fluorescence cube for BX3, IX3 cube turrets. Filter set optimized for FM 1-43/Chlorophyll. Wide blue excitation and longpass orange emission filter. Exciter filter: 465 - 495 nm,  beam splitter:  505 nm, barrier filter: 600 nm longpass. Compatible cube turrets BX3-URA, BX3-RFAS, BX3-RFAA, IX53-RFAC, IX3-RFAC, IX3-RFACA. Filter set build in U-FF filter cube with build-in beamsplitter and emission filter.</t>
  </si>
  <si>
    <t>E0437255</t>
  </si>
  <si>
    <t>M-CBL500-3 cable</t>
  </si>
  <si>
    <t>E0437256</t>
  </si>
  <si>
    <t>AHF-SPX-NIRLP</t>
  </si>
  <si>
    <t>E0437259</t>
  </si>
  <si>
    <t>AHF-LED-CYTx-3</t>
  </si>
  <si>
    <t>Triple-band fluorescence filter set for BX3, IX3 microscopes. Filter set optimized for CFP, YFP, mCherry/TxRed. Wide violet - blue, wide blue - green, narrow UV - violet excitation and wide blue, wide green, super wide red emission filter. Exciter filter: 426-450 / 498-520 / 567-585nm, triple band beam splitter: 459 / 526 / 596 nm, emission filter:  463.5-486.5 / 529.5-556.5 / 628-776 nm. Compatible cube turrets BX3-URA, BX3-RFAS, BX3-RFAA, IX53-RFAC, IX3-RFAC, IX3-RFACA. Including filter set built in U-FF filter cube.</t>
  </si>
  <si>
    <t>E0437260</t>
  </si>
  <si>
    <t>T-DCL-TPi-BX</t>
  </si>
  <si>
    <t>E0437261</t>
  </si>
  <si>
    <t>CUS-LEXT-EAF-T-NP Box</t>
  </si>
  <si>
    <t>Stable stand with adaption for Environmental Control Box, compatible with OLS5100 EAF, SAF, SMF</t>
  </si>
  <si>
    <t>E0437262</t>
  </si>
  <si>
    <t>M-WHPR34-160x116</t>
  </si>
  <si>
    <t>Wafer holder rotable, for 3? and 4? wafers. Compatible with stages M-SVR-M-BX-2, M-SVR-M-SZX, M-MSS-BX2, M-MSS-M-BX-2, M-MSM-BX-4, M-MSM-M-BX-4, M-MSM-MX51-4, and M-MSM-SZX-4. Dimensions: 160 × 116 × 13.2 mm (L ×W × H). Adaption is metal plate 160 × 116 mm. Material is aluminium, steel, and plastics. Surface is anodic coating &amp; black lacquered. For M-SVR-M-SZX need stage adapter</t>
  </si>
  <si>
    <t>E0437278</t>
  </si>
  <si>
    <t>AHF-LED-pE300-FISH-O</t>
  </si>
  <si>
    <t>Single-band fluorescence cube for BX3, IX3 cube turrets. Filter set optimized for SpOrange (mFISH). Wide green - yellow excitation and super wide yellow - red emission filter. Exciter filter: 542.5 - 565.5 nm,  beam splitter:  573 nm, barrier filter: 582 - 636 nm. Compatible cube turrets . Filter set build in U-FF filter cube with build-in beamsplitter and emission filter.</t>
  </si>
  <si>
    <t>E0437279</t>
  </si>
  <si>
    <t>AHF-LED-pE300-FISH-GO</t>
  </si>
  <si>
    <t>Dual-band fluorescence filter set with BX3, IX3 microscopes. Filter set optimized for GFP, Green (mFISH) / DsRed, Orange  (mFISH), compatible LED light source e.g. U-LGPS, AF-2000white, pE-300 series. Wide blue, Wide green - yellow excitation and wide blue - green, super wide yellow - red emission filter. Exciter filter: 447-488 / 537-570 nm, dual band beam splitter: 493 / 574 nm, emission filter dual band: 495-528 / 579-678 nm. Compatible cube turrets BX3-URA, BX3-RFAS, BX3-RFAA, IX53-RFAC, IX3-RFAC, IX3-RFACA. Including Fura 2 U-FF filter cube.</t>
  </si>
  <si>
    <t>E0437281</t>
  </si>
  <si>
    <t>CUS-CX23-USB-PLS</t>
  </si>
  <si>
    <t>Portable light source for CX23 microscope. The light source is powered using a standard power bank and is connected using a USB type C cable. </t>
  </si>
  <si>
    <t>E0437282</t>
  </si>
  <si>
    <t>CO-PowerCord-USA-Can</t>
  </si>
  <si>
    <t>Power Cord cable USA/Canada, 2.5m for mot. BX/IX microscopes, black, 15A/125V, Plug: 498G, Connector: Type C13, Dose: C13, Cord: Type SJT3X18AWG (498G-SJT3x18AWG-C13/2,50m).</t>
  </si>
  <si>
    <t>E0437286</t>
  </si>
  <si>
    <t>CUS-U-SVRB-4</t>
  </si>
  <si>
    <t>The original U-SVRB-4 stage has been degreased to enable smoother operation. This modification has been carried out to enable easy and smother movement of the X and Y axis of the stage. This modification is suitable for the pathology application where the stage is constantly moved for observing several samples in a day. The limitation of degreasing is the decrease in position accuracy of the stage.</t>
  </si>
  <si>
    <t>E0437292</t>
  </si>
  <si>
    <t>LI-WCP</t>
  </si>
  <si>
    <t>E0437293</t>
  </si>
  <si>
    <t>AHF-LED-DFC3C5-4-XL</t>
  </si>
  <si>
    <t>Quad-band fluorescence filter set for MVX10 microscopes. Filter set optimized for DAPI, FITC, Cy3, Cy5. Wide UV - violet, wide blue, wide green - yellow, wide orange - red excitation and wide violet - blue, wide cyan - green, wide yellow - orange, super wide red emission filter. Quad band exciter filter: 373-409 / 461-497 / 540-568 / 620-656 nm, quad band beam splitter: 429 / 518 / 594 / 694 nm, emission filter quad band:  418-452 / 505-535 / 577-613 / 663-727 nm. Compatible cube turrets MVX-RFA. Including filter set built in MVX XL filter cube.</t>
  </si>
  <si>
    <t>E0437294</t>
  </si>
  <si>
    <t>AHF-LED-DFC3C5-4-MB-XL</t>
  </si>
  <si>
    <t>Quad-band fluorescence filter set with four single-band excitation filters and quad-band emission, and filter cube for MVX10 microscopes. Filter set optimized for DAPI, FITC, Cy3 Cy5. Wide violet, wide blue, wide green - yellow narrow red excitation and wide violet - blue, wide cyan - green, wide yellow - orange, super wide red emission filter. Quad band exciter filter: 382.5-407.5 / 467.5-492.5 / 542.5-567.5 / 625-645 nm, quad band beam splitter: 429 / 518 / 594 / 694 nm, emission filter quad band: 418-452 / 505-535 / 577-613 / 663-727 nm. Compatible cube turrets MVX-RFA. Including four excitation filters, one emission filter and beamsplitter built in MVX XL filter cube.</t>
  </si>
  <si>
    <t>E0437295</t>
  </si>
  <si>
    <t>AHF-LED-DFT-3-XL</t>
  </si>
  <si>
    <t>Triple-band fluorescence filter set for MVX10 microscopes. Filter set optimized for DAPI, FITC, TRITC. Wide UV - violet, wide blue, wide green - yellow excitation and wide UV - violet, wide blue, super wide green - yellow emission filter. Exciter filter: 355-405 / 453-483 / 540-575nm, triple band beam splitter: 430 / 510 / 625 nm, emission filter:  415-445 / 496-525 / 592-658 nm. Compatible cube turrets MVX-RFA. Including filter set built in MVX XL filter cube.</t>
  </si>
  <si>
    <t>E0437296</t>
  </si>
  <si>
    <t>AHF-LED-DFT-3-MB-XL</t>
  </si>
  <si>
    <t>Triple-band fluorescence filter set with three single-band excitation filters, triple-band emission filter and filter cube for MVX10 microscopes. Filter set optimized for DAPI, FITC, TRITC. Super wide UV - violet, wide blue, wide green - yellow excitation and wide UV - violet, wide blue, wide green - yellow emission filter. Exciter filter: 352-404 / 456-484 / 542-576 nm, triple band beam splitter: 380 / 470 / 554 nm, emission filter: 355-405 / 453-483 / 540-575 nm. Compatible cube turrets MVX-RFA. Including three excitation filters, emission filter and beamsplitter built in MVX XL filter cube.</t>
  </si>
  <si>
    <t>E0437297</t>
  </si>
  <si>
    <t>AHF-LED-FISH-GO-MF2 filter set</t>
  </si>
  <si>
    <t>Dual-band fluorescence filter set with BX2, IX2 microscopes. Filter set optimized for Green  (mFISH) / Orange  (mFISH), compatible LED light source e.g. SOLA FISH, U-LGPS, AF-2000white, X-cite Xylis, SOLA SE. Narrow blue - cyan, Narrow yellow excitation and narrow green, wide orange - red emission filter. Exciter filter: 494-511 / 565-582 nm, dual band beam splitter: 537 / 699 nm, emission filter dual band: 526-543 / 596-642 nm. Compatible cube turrets BX2 and IX2 cube turrests. Including DAPI U-MF2 filter cube.</t>
  </si>
  <si>
    <t>E0437298</t>
  </si>
  <si>
    <t>AHF-LED-FISH-G-MF2 filter set</t>
  </si>
  <si>
    <t>Single-band fluorescence cube for BX2, IX2 cube turrets. Filter set optimized for SpGreen (mFISH). Wide blue - cyan excitation and wide cyan - green emission filter. Exciter filter: 484 - 504 nm,  beam splitter:  506 nm, barrier filter: 517 - 537 nm. Compatible cube turrets BX2 and IX2 cube turrets. Filter set build in U-MF2 filter cube with build-in beamsplitter and emission filter.</t>
  </si>
  <si>
    <t>E0437299</t>
  </si>
  <si>
    <t>AHF-25LP475 long pass filter</t>
  </si>
  <si>
    <t>E0437300</t>
  </si>
  <si>
    <t>AHF-32LP495 long pass filter</t>
  </si>
  <si>
    <t>E0437301</t>
  </si>
  <si>
    <t>AHF-LED-Cy5N-MF2</t>
  </si>
  <si>
    <t>Single-band fluorescence cube for BX2, IX2 cube turrets. Filter set optimized for Cy5. Narrow red excitation and wide red emission filter. Exciter filter: 626 - 644 nm,  beam splitter:  652 nm, barrier filter: 659 - 701 nm. Compatible cube turrets BX2 and IX2 cube turrets. Filter set build in U-MF2 filter cube with build-in beamsplitter and emission filter.</t>
  </si>
  <si>
    <t>E0437302</t>
  </si>
  <si>
    <t>AHF-SZX2-LED-FYFP</t>
  </si>
  <si>
    <t>Single-band filterset for SZX16 fluorescence illuminator. Wide blue / cyan excitation and super wide emission filter for YFP. Exciter filter: 490-510 nm, barrier filter: 522.5-545.5 nm. Including filter set mounted in excitation filter holder and emission filter holder.</t>
  </si>
  <si>
    <t>E0437303</t>
  </si>
  <si>
    <t>AHF-SZX2-LED-FTRITC</t>
  </si>
  <si>
    <t>Single-band filterset for SZX16 fluorescence illuminator. Wide green excitation and super wide emission filter for Cy3,TRITC. Exciter filter: 532.5-557.5 nm, barrier filter: 570-640 nm. Including filter set mounted in excitation filter holder and emission filter holder.</t>
  </si>
  <si>
    <t>E0437304</t>
  </si>
  <si>
    <t>AHF-LED-Cy3N</t>
  </si>
  <si>
    <t>Single-band fluorescence cube for BX3, IX3 cube turrets. Filter set optimized for Cy3, DsRed, Alexa 546/555. Wide green - yellow excitation and wide yellow emission filter. Exciter filter: 520 - 560 nm,  beam splitter:  559 nm, barrier filter: 560.5 - 589.5 nm. Compatible cube turrets BX3-URA, BX3-RFAS, BX3-RFAA, IX53-RFAC, IX3-RFAC, IX3-RFACA. Filter set build in U-FF filter cube with build-in beamsplitter and emission filter.</t>
  </si>
  <si>
    <t>E0437305</t>
  </si>
  <si>
    <t>AHF-AF2000white light source</t>
  </si>
  <si>
    <t>LED fluorescence excitation light source for CKX53, BX3M, BX3, IX3, SZX2 and MVX microscopes with broad spectrum, high power white illumination. Features global remote triggering. Three LED channels with excitation spectrum from 410 - 650 nm (DAPI - Cy5). Global channel light intensity control in 100 steps via hand switch or cellSens software (Dimension v2.3 or later, Standard v3.2 or later). USB 2.0 and SMB interface. Direct coupling to microscope. Requires dedicated AF2000 DAPI and GFP filter sets. Including microscope adaptor, wide range power supply EU / UK (90-246 Volts AC, 47-63Hz), connecting cable, control pod and manual.</t>
  </si>
  <si>
    <t>E0437306</t>
  </si>
  <si>
    <t>AHF-LED-AF-DAPI filter set</t>
  </si>
  <si>
    <t>Single-band fluorescence cube for IX3 cube turrets. Filter set optimized for near DAPI. shortpass UV - blue excitation and wide blue emission filter. Exciter filter: 380 - 430 nm,  beam splitter:  435 nm, barrier filter: 446 - 486 nm. Compatible cube turrets BX3-URA, BX3-RFAS, BX3-RFAA, IX53-RFAC, IX3-RFAC, IX3-RFACA. Filter set build in U-FF filter cube with build-in beamsplitter and emission filter.</t>
  </si>
  <si>
    <t>E0437307</t>
  </si>
  <si>
    <t>AHF-LED-AF-GFP filter set</t>
  </si>
  <si>
    <t>Single-band fluorescence cube for BX3, IX3 cube turrets. Filter set optimized for GFP. Wide blue excitation and wide cyan - green emission filter. Exciter filter: 435 - 485 nm,  beam splitter:  495 nm, barrier filter: 500 - 550 nm. Compatible cube turrets BX3-URA, BX3-RFAS, BX3-RFAA, IX53-RFAC, IX3-RFAC, IX3-RFACA. Filter set build in U-FF filter cube with build-in beamsplitter and emission filter.</t>
  </si>
  <si>
    <t>E0437310</t>
  </si>
  <si>
    <t>AHF-LED-FISH-Gold-MF2</t>
  </si>
  <si>
    <t>Single-band fluorescence cube for BX2, IX2 cube turrets. Filter set optimized for Spectrum Gold (mFISH). Wide green excitation and wide green - yellow emission filter. Exciter filter: 524 - 544 nm,  beam splitter:  552 nm, barrier filter: 558 - 586 nm. Compatible cube turrets BX2 and IX2 cube turrets. Filter set build in U-MF2 filter cube with build-in beamsplitter and emission filter.</t>
  </si>
  <si>
    <t>E0437313</t>
  </si>
  <si>
    <t>AHF-LED-DAPI-LP-MF2</t>
  </si>
  <si>
    <t>Single-band fluorescence cube for BX2, IX2 cube turrets. Filter set optimized for DAPI. Wide UV - violet excitation and longpass violet emission filter. Exciter filter: 352 - 402 nm,  beam splitter:  409 nm, barrier filter: 415 nm longpass. Compatible cube turrets BX2 and IX2 cube turrets. Filter set build in U-MF2 filter cube with build-in beamsplitter and emission filter.</t>
  </si>
  <si>
    <t>E0437314</t>
  </si>
  <si>
    <t>AHF-LED-AC1</t>
  </si>
  <si>
    <t>Single-band fluorescence cube for BX3, IX3 cube turrets. Filter set optimized for AmCyan1. Wide violet - blue excitation and wide blue - green emission filter. Exciter filter: 420 - 460 nm,  beam splitter:  470 nm, barrier filter: 480 - 520 nm. Compatible cube turrets BX3-URA, BX3-RFAS, BX3-RFAA, IX53-RFAC, IX3-RFAC, IX3-RFACA. Filter set build in U-FF filter cube with build-in beamsplitter and emission filter.</t>
  </si>
  <si>
    <t>E0437315</t>
  </si>
  <si>
    <t>CUS-FA-TI-DSX</t>
  </si>
  <si>
    <t>E0437316</t>
  </si>
  <si>
    <t>AHF-LED-A350-IX3XL</t>
  </si>
  <si>
    <t>E0437317</t>
  </si>
  <si>
    <t>AHF-LED-CYmC-IX3XL</t>
  </si>
  <si>
    <t>Triple-band fluorescence filter set for IX3 microscopes. Filter set optimized for CFP, YFP, mCherry/TxRed. Narrow violet - blue, narrow blue - cyan, narrow yellow excitation and narrow blue, wide green, super wide orange - red emission filter. Exciter filter: 428-444 / 496-510 / 567-585nm, triple band beam splitter: 470 / 540 / 630 nm, emission filter:  460-480 / 524-547 / 607-665 nm. Compatible cube turrets IX3-RFACA, IX3-RFACS, IX53-RFAC. Including filter set built in IX3 XL filter cube.</t>
  </si>
  <si>
    <t>E0437318</t>
  </si>
  <si>
    <t>HW-IX3-MTIR375</t>
  </si>
  <si>
    <t>E0437319</t>
  </si>
  <si>
    <t>T-STI-GM-APX</t>
  </si>
  <si>
    <t>Stage Top Incubator Set including 4-channel temperature controller with integrated CO2 gas mixer, passive humidity control, condensation protection, top heater, stage heater and bath unit. For 100% CO2 gas, adjustable CO2 concentration range 5%-20%. Adjustable sample temperature range from 30°C to 40°C. Compatibility: Olympus APX 100. Compatible with vessels: multiwell plates, Petri dishes 35 and 60 mm, chambered slides or chambered cover glass and glass slides. Full scope of delivery: Controller STXG, Chamber, Multiwell plate insert (T-I-IX3WX-WP) with fixing lid (T-SL-IX3WX-WP), Petri dish insert 35 and 60 mm (T-I-IX3WX-D) with fixing lid (T-SL-IX3WX-D35 and T-SL-IX3WX-D50), Chambered slides or chambered cover glass and glass slides insert (T-I-IX3WX-S) with fixing lid (T-SL-IX3WX-S), Insert (lower part) for Petri dishes and Chambered slides or chambered cover glass and glass slides (T-I-IX3WX-CS), Feedback Sensor for Sample Temperature Control, Extension Wire for Feedback Sensor, 2x Gas Tubes, Installation CD with Tokai Hit Software T-STX-APP, Precision screw driver, Spare coverglass for T-SL-IX3WX-D35, Power cable, Disposable syringe for draining water, Manual.</t>
  </si>
  <si>
    <t>E0437320</t>
  </si>
  <si>
    <t>T-STI-GM-ZL300-400-E</t>
  </si>
  <si>
    <t>Stage incubator set (Economy) including 4-channel temperature controller with integrated CO2 gas mixer, passive humidity control, condensation protection, top heater, stage heater, bath unit and lens heater. For 100% CO2 gas, adjustable CO2 concentration range 5%-20%. Adjustable sample temperature range from 30°C to 40°C. Compatible with MCL Piezo stage E0433371/E0434028 (MCL-Nano-ZL300/MCL-Nano-ZL400). Observation opening approximately 121 x 78.5 mm. Compatible with vessels: multiwell plates, Petri dishes 35 and 60 mm, chambered slides or chambered cover glass and glass slides. Full scope of delivery: Controller STXG, Chamber, Lens Heater, Multiwell plate insert (T-I-IX3WX-WP) with fixing lid (T-SL-IX3WX-WP), Petri dish insert 35 and 60 mm (T-I-IX3WX-CS and T-I-IX3WX-D) with fixing lid (T-SL-IX3WX-D35 and T-SL-IX3WX-D50), Temperature sensor with extension wire, 2x Gas Tubes, Precision screw driver, Spare coverglass for T-SL-IX3WX-D35, Power cable, Disposable syringe for draining water, Manual.</t>
  </si>
  <si>
    <t>E0437321</t>
  </si>
  <si>
    <t>T-STI-F-ZL300-400-E</t>
  </si>
  <si>
    <t>Stage incubator set (Economy) including 4-channel temperature controller with integrated CO2 flow meter, passive humidity control, condensation protection, top heater, stage heater, bath unit and lens heater. For pre-mixed 5% CO2 gas. Adjustable sample temperature range from 30°C to 40°C. Compatible with MCL Piezo stage E0433371/ E0434028 (MCL-Nano-ZL300/MCL-Nano-ZL400). Observation opening approximately 121 x 78.5 mm. Compatible with vessels: multiwell plates, Petri dishes 35 and 60 mm, chambered slides or chambered cover glass and glass slides. Full scope of delivery: Controller STXF, Chamber, Lens Heater, Multiwell plate insert (T-I-IX3WX-WP) with fixing lid (T-SL-IX3WX-WP), Petri dish insert 35 and 60 mm (T-I-IX3WX-CS and T-I-IX3WX-D) with fixing lid (T-SL-IX3WX-D35 and T-SL-IX3WX-D50), Temperature sensor with extension wire, 2x Gas Tubes, Precision screw driver, Spare coverglass for T-SL-IX3WX-D35, Power cable, Disposable syringe for draining water, Manual.</t>
  </si>
  <si>
    <t>E0437322</t>
  </si>
  <si>
    <t>T-STI-GM-ZL300-400-S</t>
  </si>
  <si>
    <t>Stage Top Incubator Set (Standard) including 4-channel temperature controller with integrated CO2 gas mixer, passive humidity control, condensation protection, top heater, stage heater, bath unit and lens heater. For 100% CO2 gas, adjustable CO2 concentration range 5%-20%. Adjustable sample temperature range from 30°C to 40°C. Compatible with MCL Piezo stage E0433371/E0434028 (MCL-Nano-ZL300/MCL-Nano-ZL400). Observation opening approximately 121 x 78.5 mm. Compatible with vessels: multiwell plates, Petri dishes 35 and 60 mm, chambered slides or chambered cover glass and glass slides. Full scope of delivery: Controller STXG, Chamber, Multiwell plate insert (T-I-IX3WX-WP) with fixing lid (T-SL-IX3WX-WP), Petri dish insert 35 and 60 mm (T-I-IX3WX-D) with fixing lid (T-SL-IX3WX-D35 and T-SL-IX3WX-D50), Chambered slides or chambered cover glass and glass slides insert (T-I-IX3WX-S) with fixing lid (T-SL-IX3WX-S), Insert (lower part) for Petri dishes and Chambered slides or chambered cover glass and glass slides (T-I-IX3WX-CS), Feedback Sensor for Sample Temperature Control, Extension Wire for Feedback Sensor, 2x Gas Tubes, Installation CD with Tokai Hit Software T-STX-APP, Precision screw driver, Spare coverglass for T-SL-IX3WX-D35, Power cable, Disposable syringe for draining water, Manual.</t>
  </si>
  <si>
    <t>E0437323</t>
  </si>
  <si>
    <t>T-STI-F-ZL300-400-S</t>
  </si>
  <si>
    <t>Stage Top Incubator Set (Standard) including 4-channel temperature controller with integrated CO2 flow meter, passive humidity control, condensation protection, top heater, stage heater, bath unit and lens heater. For pre-mixed 5% CO2 gas. Adjustable sample temperature range from 30°C to 40°C. Compatible with MCL Piezo stage E0433371/ E0434028 (MCL-Nano-ZL300/MCL-Nano-ZL400). Observation opening approximately 121 x 78.5 mm. Compatible with vessels: multiwell plates, Petri dishes 35 and 60 mm, chambered slides or chambered cover glass and glass slides. Full scope of delivery: Controller STXF, Chamber, Multiwell plate insert (T-I-IX3WX-WP) with fixing lid (T-SL-IX3WX-WP), Petri dish insert 35 and 60 mm (T-I-IX3WX-D) with fixing lid (T-SL-IX3WX-D35 and T-SL-IX3WX-D50), Chambered slides or chambered cover glass and glass slides insert (T-I-IX3WX-S) with fixing lid (T-SL-IX3WX-S), Insert (lower part) for Petri dishes and Chambered slides or chambered cover glass and glass slides (T-I-IX3WX-CS), Feedback Sensor for Sample Temperature Control, Extension Wire for Feedback Sensor, 2x Gas Tubes, Installation CD with Tokai Hit Software T-STX-APP, Precision screw driver, Spare coverglass for T-SL-IX3WX-D35, Power cable, Disposable syringe for draining water, Manual.</t>
  </si>
  <si>
    <t>E0437328</t>
  </si>
  <si>
    <t>T-STI-GM-LV200-S</t>
  </si>
  <si>
    <t>Stage Top Incubator Set (Standard) including 4-channel temperature controller with integrated CO2 gas mixer, passive humidity control, condensation protection, top heater, stage heater, bath unit and lens heater. For 100% CO2 gas, adjustable CO2 concentration range 5%-20%. Adjustable sample temperature range from 30°C to 40°C. Compatible with Olympus LV200 with manual stage (110 mm opening). Compatible with vessels: Petri dishes 35 and 60 mm, chambered slides or chambered cover glass and glass slides. Full scope of delivery: Controller STXG, Chamber, Petri dish insert 35 and 60 mm (T-I-IX3WX-D) with fixing lid (T-SL-IX3WX-D35 and T-SL-IX3WX-D50),  Chambered slides or chambered cover glass and glass slides insert (T-I-IX3WX-S) with fixing lid (T-SL-IX3WX-S), Feedback Sensor for Sample Temperature Control, Extension Wire for Feedback Sensor, 2x Gas Tubes, Installation CD with Tokai Hit Software T-STX-APP, Precision screw driver, Spare coverglass for T-SL-IX3WX-D35, Power cable, Disposable syringe for draining water, Manual.</t>
  </si>
  <si>
    <t>E0437329</t>
  </si>
  <si>
    <t>T-STI-F-LV200-S</t>
  </si>
  <si>
    <t>Stage Top Incubator Set (Standard) including 4-channel temperature controller with integrated CO2 flow meter, passive humidity control, condensation protection, top heater, stage heater, bath unit and lens heater. For pre-mixed 5% CO2 gas. Adjustable sample temperature range from 30°C to 40°C. Compatible with Olympus LV200 with manual stage (110 mm opening). Compatible with vessels: Petri dishes 35 and 60 mm, chambered slides or chambered cover glass and glass slides. Full scope of delivery: Controller STXF, Chamber, Petri dish insert 35 and 60 mm  (T-I-IX3WX-D) with fixing lid (T-SL-IX3WX-D35 and T-SL-IX3WX-D50), Chambered slides or chambered cover glass and glass slides insert (T-I-IX3WX-S) with fixing lid (T-SL-IX3WX-S), Feedback Sensor for Sample Temperature Control, Extension Wire for Feedback Sensor, 2x Gas Tubes, Installation CD with Tokai Hit Software T-STX-APP, Precision screw driver, Spare coverglass for T-SL-IX3WX-D35, Power cable, Disposable syringe for draining water, Manual.</t>
  </si>
  <si>
    <t>E0437330</t>
  </si>
  <si>
    <t>T-STI-GM-LV200-MOT</t>
  </si>
  <si>
    <t>Stage Top Incubator Set (Standard) including 4-channel temperature controller with integrated CO2 gas mixer, passive humidity control, condensation protection, top heater, stage heater, bath unit and lens heater. For 100% CO2 gas, adjustable CO2 concentration range 5%-20%. Adjustable sample temperature range from 30°C to 40°C. Compatible with Olympus LV200 with motorized stage (110x160 mm opening). Compatible with vessels: multiwell plates, Petri dishes 35 and 60 mm, chambered slides or chambered cover glass and glass slides. Full scope of delivery: Controller STXG, Chamber, Multiwell plate insert (T-I-IX3WX-WP), Petri dish insert and lid SET for 35 mm Petri dish (T-ISLU-D35), Feedback Sensor for Sample Temperature Control, Extension Wire for Feedback Sensor, 2x Gas Tubes, Installation CD with Tokai Hit Software T-STX-APP, Precision screw driver, Spare coverglass for T-ISLU-D35, Power cable, Disposable syringe for draining water, Manual.</t>
  </si>
  <si>
    <t>E0437331</t>
  </si>
  <si>
    <t>T-STI-F-LV200-MOT</t>
  </si>
  <si>
    <t>Stage Top Incubator Set (Standard) including 4-channel temperature controller with integrated CO2 flow meter, passive humidity control, condensation protection, top heater, stage heater, bath unit and lens heater. For pre-mixed 5% CO2 gas. Adjustable sample temperature range from 30°C to 40°C. Compatible with Olympus LV200 with motorized stage (110x160 mm opening). Compatible with vessels: multiwell plates, Petri dishes 35 and 60 mm, chambered slides or chambered cover glass and glass slides. Full scope of delivery: Controller STXF, Chamber, Multiwell plate insert (T-I-IX3WX-WP), Petri dish insert and lid SET for 35 mm Petri dish (T-ISLU-D35), Feedback Sensor for Sample Temperature Control, Extension Wire for Feedback Sensor, 2x Gas Tubes, Installation CD with Tokai Hit Software T-STX-APP, Precision screw driver, Spare coverglass for T-ISLU-D35, Power cable, Disposable syringe for draining water, Manual.</t>
  </si>
  <si>
    <t>E0437332</t>
  </si>
  <si>
    <t>U-F21004 mirror cube</t>
  </si>
  <si>
    <t>Mirror unit BX3, IX3 microscopes.  Fully reflective mirror ( 100 %).  Compatible cube turrets   BX3-URA, BX3-RFAS, BX3-RFAA, IX53-RFAC, IX3-RFAC, IX3-RFACA.Beamsplitter built in U-FF.</t>
  </si>
  <si>
    <t>E0437333</t>
  </si>
  <si>
    <t>U-M21004 mirror cube</t>
  </si>
  <si>
    <t>Mirror unit BX2, IX2 microscopes.  Fully reflective mirror ( 100 %).  Compatible cube turrets   BX2 and IX2 cube turrets.Beamsplitter built in U-MF2.</t>
  </si>
  <si>
    <t>E0437335</t>
  </si>
  <si>
    <t>GR-SM-1-0.01MM-TRANSM-PS8-UKAS</t>
  </si>
  <si>
    <t>Stage Micrometer PS8 with UKAS certificate for calibration of eyepiece reticles, for transmitted light. 76mm x 25mm x 1.5mm thick. Length: 1mm, Div.: 100, Size: 0.01mm (10 µm). Line Width: 0.002mm (2µm), accuracy +/- 0.001mm. The glass disc is mounted in a stainless steel slide with engraved serial numbers. Full scope of delivery: Stage Micrometer PS8 in a wooden box, UKAS certificate.</t>
  </si>
  <si>
    <t>E0437336</t>
  </si>
  <si>
    <t>CF-DK-HOSP-PCBL-3M, Power Cord</t>
  </si>
  <si>
    <t>E0437337</t>
  </si>
  <si>
    <t>CF-DK-PCBL-3M, Power Cord</t>
  </si>
  <si>
    <t>E0437338</t>
  </si>
  <si>
    <t>INT-SER-CBL-F-F-1.8M</t>
  </si>
  <si>
    <t>Serial Cable DB9 female to female direct, for BX/IX/APX microscopes, can be used to connect the control box of BX/IX microscope or APX microscope with PC, 1.8 m, beige</t>
  </si>
  <si>
    <t>E0437339</t>
  </si>
  <si>
    <t>U-F49037 filter cube</t>
  </si>
  <si>
    <t>Single-band fluorescence cube for BX3, IX3 cube turrets. Filter set optimized for Li_Cor for IR dye 800. Wide red excitation and longpass red emission filter. Exciter filter: 720 - 760 nm,  beam splitter:  770 nm, barrier filter: 780 nm longpass. Compatible cube turrets BX3-URA, BX3-RFAS, BX3-RFAA, IX53-RFAC, IX3-RFAC, IX3-RFACA. Filter set build in U-FF filter cube with build-in beamsplitter and emission filter.</t>
  </si>
  <si>
    <t>E0437340</t>
  </si>
  <si>
    <t>AHF-SZX2-LED-PE300-DFT-3</t>
  </si>
  <si>
    <t>Triple-band fluorescence filterset for SZX16 fluorescence illuminator. Super wide UV-violet excitation and super wide emission filter for DAPI. Exciter filter: 348.5-403.5 / 540.5-575.5 nm, barrier filter: 413-445 / 591-659 nm. Including filter set mounted in excitation filter holder and emission filter holder.</t>
  </si>
  <si>
    <t>E0437342</t>
  </si>
  <si>
    <t>289-F210XDSO/0.17 objective</t>
  </si>
  <si>
    <t>OBJECTIVE LENS</t>
  </si>
  <si>
    <t>LCACH/LCPLFL</t>
  </si>
  <si>
    <t>E0437343</t>
  </si>
  <si>
    <t>HW-FS-RS28H foot switch</t>
  </si>
  <si>
    <t>OM System foot pedal compatible with e.g. Olympus Stream and and PRECiV software; control buttons: 3; Lockable buttons: no; Software configurable buttons: yes; Operations mode: standard mode (Olympus mode for audio device), optional mode (HID keyboard mode), Options in HID keyboard mode (single, double and long) ; Interfaces: USB port 1.0/ 1.1/ 2.0/ 3.0/ 3.1(Type A), 8-pin socket available (mini-DIN) ; Operating Systems &amp; Minimum Requirements: Windows (Vista/7/8/8.1/10), Mac (OS X 10.9 - 10.15); Including USB adapter cable.</t>
  </si>
  <si>
    <t>E0437344</t>
  </si>
  <si>
    <t>M-SCD-CL</t>
  </si>
  <si>
    <t>Digital read-out unit Profiler SCD-CL for manual microscope stages and measuring stages in combination with the Maerzhaeuser measuring systems, enables exact position determination in up to 3 measuring axes. Operation in stand-alone modus or in combination with PC and GetPos software. Compatible with tango controller, Profiler SCD-CL can be connected to a standard tango. The RS232 interface of the Tango is used, and the internal position values of the Tango are transferred to the profiler SCD-CL. Including RS-232-cable, MR-Encodercable, USB cable, power supply, Documentation and CD (GetPos software, driver)</t>
  </si>
  <si>
    <t>E0437349</t>
  </si>
  <si>
    <t>U-F49303</t>
  </si>
  <si>
    <t>Single-band fluorescence cube for BX3, IX3 cube turrets. Filter set optimized for Green (mFISH). Wide blue - cyan excitation and Wide green emission filter. Exciter filter: 482.5 - 507.5 nm,  beam splitter:  515lp nm, barrier filter: 522.5 - 551.5 nm. Compatible cube turrets BX3-URA, BX3-RFAS, BX3-RFAA, IX53-RFAC, IX3-RFAC, IX3-RFACA. Filter set build in U-FF filter cube with build-in beamsplitter and emission filter.</t>
  </si>
  <si>
    <t>E0437350</t>
  </si>
  <si>
    <t>U-M49303</t>
  </si>
  <si>
    <t>Single-band fluorescence cube for BX2, IX2 cube turrets. Filter set optimized for Green (mFISH). Wide blue - cyan excitation and Wide green emission filter. Exciter filter: 482.5 - 507.5 nm,  beam splitter:  515lp nm, barrier filter: 522.5 - 551.5 nm. Compatible cube turrets BX2 and IX2 cube turrets. Filter set build in U-MF2 filter cube with build-in beamsplitter and emission filter.</t>
  </si>
  <si>
    <t>E0437351</t>
  </si>
  <si>
    <t>U-F49305</t>
  </si>
  <si>
    <t>Single-band fluorescence cube for BX3, IX3 cube turrets. Filter set optimized for Orange (mFISH). Wide green excitation and Wide yellow - orange emission filter. Exciter filter: 535 - 557 nm,  beam splitter:  565lp nm, barrier filter: 573.5 - 606.5 nm. Compatible cube turrets BX3-URA, BX3-RFAS, BX3-RFAA, IX53-RFAC, IX3-RFAC, IX3-RFACA. Filter set build in U-FF filter cube with build-in beamsplitter and emission filter.</t>
  </si>
  <si>
    <t>E0437352</t>
  </si>
  <si>
    <t>U-M49305</t>
  </si>
  <si>
    <t>Single-band fluorescence cube for BX2, IX2 cube turrets. Filter set optimized for Orange (mFISH). Wide green excitation and Wide yellow - orange emission filter. Exciter filter: 535 - 557 nm,  beam splitter:  565lp nm, barrier filter: 573.5 - 606.5 nm. Compatible cube turrets BX2 and IX2 cube turrets. Filter set build in U-MF2 filter cube with build-in beamsplitter and emission filter.</t>
  </si>
  <si>
    <t>E0437353</t>
  </si>
  <si>
    <t>U-F49302</t>
  </si>
  <si>
    <t>Single-band fluorescence cube for BX3, IX3 cube turrets. Filter set optimized for Aqua Fish. Wide violet - blue excitation and Wide blue emission filter. Exciter filter: 426 - 446 nm,  beam splitter:  455lp nm, barrier filter: 465 - 495 nm. Compatible cube turrets BX3-URA, BX3-RFAS, BX3-RFAA, IX53-RFAC, IX3-RFAC, IX3-RFACA. Filter set build in U-FF filter cube with build-in beamsplitter and emission filter.</t>
  </si>
  <si>
    <t>E0437354</t>
  </si>
  <si>
    <t>U-M49302</t>
  </si>
  <si>
    <t>Single-band fluorescence cube for BX2, IX2 cube turrets. Filter set optimized for Aqua Fish. Wide violet - blue excitation and Wide blue emission filter. Exciter filter: 426 - 446 nm,  beam splitter:  455lp nm, barrier filter: 465 - 495 nm. Compatible cube turrets BX2 and IX2 cube turrets. Filter set build in U-MF2 filter cube with build-in beamsplitter and emission filter.</t>
  </si>
  <si>
    <t>E0437355</t>
  </si>
  <si>
    <t>U-F49311</t>
  </si>
  <si>
    <t>Single-band fluorescence cube for BX3, IX3 cube turrets. Filter set optimized for Red Narrow band FISH. Narrow orange excitation and Wide orange - red emission filter. Exciter filter: 592.5 - 605.5 nm,  beam splitter:  612lpxr nm, barrier filter: 618 - 646 nm. Compatible cube turrets BX3-URA, BX3-RFAS, BX3-RFAA, IX53-RFAC, IX3-RFAC, IX3-RFACA. Filter set build in U-FF filter cube with build-in beamsplitter and emission filter.</t>
  </si>
  <si>
    <t>E0437357</t>
  </si>
  <si>
    <t>U-F49307</t>
  </si>
  <si>
    <t>Single-band fluorescence cube for BX3, IX3 cube turrets. Filter set optimized for Far Red (mFISH). Wide orange - red excitation and Wide red emission filter. Exciter filter: 620 - 640 nm,  beam splitter:  647lpxr nm, barrier filter: 652 - 682 nm. Compatible cube turrets BX3-URA, BX3-RFAS, BX3-RFAA, IX53-RFAC, IX3-RFAC, IX3-RFACA. Filter set build in U-FF filter cube with build-in beamsplitter and emission filter.</t>
  </si>
  <si>
    <t>E0437360</t>
  </si>
  <si>
    <t>CAM-PRIME-BSI-EXPRESS camera</t>
  </si>
  <si>
    <t>CAM-PRIME-BSI-EXPRESS digital Photometrics sCMOS camera for C-mount adaptation. 2048 x 2048 pixels with 6.5 x 6.5 µm cell size. Air cooling. Quantum efficiency &gt; 95%. USB3.2 Gen 2 and USB Diagnostic Port for remote troubleshooting. Maximum full resolution frame rate 43 fps (16/12bit) resp. 95 fps (11 bit). Including camera head, USB3.2 Gen 2 cable, two single-line MMCX trigger cables and power supply.</t>
  </si>
  <si>
    <t>E0437371</t>
  </si>
  <si>
    <t>U-F19011 filter set</t>
  </si>
  <si>
    <t>Single-band fluorescence cube for BX3, IX3 cube turrets. Filter set optimized for Coumarin/Pacific Blue . Wide UV - violet excitation and longpass blue emission filter. Exciter filter: 390 - 420 nm,  beam splitter:  440 nm, barrier filter: 450 nm longpass. Compatible cube turrets BX3-URA, BX3-RFAS, BX3-RFAA, IX53-RFAC, IX3-RFAC, IX3-RFACA. Filter set build in U-FF filter cube with build-in beamsplitter and emission filter.</t>
  </si>
  <si>
    <t>E0437372</t>
  </si>
  <si>
    <t>U-M19011 filter set</t>
  </si>
  <si>
    <t>Single-band fluorescence cube for BX2, IX2 cube turrets. Filter set optimized for Coumarin/Pacific Blue . Wide UV - violet excitation and longpass blue emission filter. Exciter filter: 390 - 420 nm,  beam splitter:  440 nm, barrier filter: 450 nm longpass. Compatible cube turrets BX2 and IX2 cube turrets. Filter set build in U-MF2 filter cube with build-in beamsplitter and emission filter.</t>
  </si>
  <si>
    <t>E0437376</t>
  </si>
  <si>
    <t>AHF-USB-TTL-8/2 trigger box</t>
  </si>
  <si>
    <t>E0437378</t>
  </si>
  <si>
    <t>U-M49015 filter set</t>
  </si>
  <si>
    <t>Single-band fluorescence cube for BX2, IX2 cube turrets. Filter set optimized for Alexa Fluor 634. Wide yellow - red excitation and Wide red emission filter. Exciter filter: 580 - 630 nm,  beam splitter:  636 nm, barrier filter: 645 - 695 nm. Compatible cube turrets BX2 and IX2 cube turrets. Filter set build in U-MF2 filter cube with build-in beamsplitter and emission filter.</t>
  </si>
  <si>
    <t>E0437379</t>
  </si>
  <si>
    <t>KL-FH-28</t>
  </si>
  <si>
    <t>E0437380</t>
  </si>
  <si>
    <t>CFC-TB-CX21/23</t>
  </si>
  <si>
    <t>NL</t>
  </si>
  <si>
    <t>E0437381</t>
  </si>
  <si>
    <t>HW-TABLET-MS-SFPRO8-8GB tablet</t>
  </si>
  <si>
    <t>E0437382</t>
  </si>
  <si>
    <t>HW-ACC-MS-SFDOCK2 dock</t>
  </si>
  <si>
    <t>E0437384</t>
  </si>
  <si>
    <t>AHF-LED-FISH-AGOR-3</t>
  </si>
  <si>
    <t>E0437385</t>
  </si>
  <si>
    <t>GR-SM-1-0.01MM-REFL-PS78-UKAS</t>
  </si>
  <si>
    <t>Stage Micrometer PS78 with UKAS certificate, for calibration of eyepiece reticles, for reflected light. Length: 1 mm, Div.: 100, Size: 0.01 mm (10 µm). Line Width: 0.002 mm +/-0.001 mm, accuracy +/-0.001 mm. The glass disc is mounted in a stainless steel slide with engraved serial numbers. Scale appears black against bright background. Full scope of delivery: Stage Micrometer PS78 in a wooden box, UKAS certificate.</t>
  </si>
  <si>
    <t>E0437387</t>
  </si>
  <si>
    <t>CUS-M-MS-M-200x200-4</t>
  </si>
  <si>
    <t>E0437388</t>
  </si>
  <si>
    <t>VS-SC-CC VS200 sample carrier</t>
  </si>
  <si>
    <t>VS-SC-CC VS200 sample carrier - carrying case</t>
  </si>
  <si>
    <t>E0437389</t>
  </si>
  <si>
    <t>VS-ST-CC</t>
  </si>
  <si>
    <t>VS-ST-CC VS200 sample storing case. The storage case allows the safe storing of all types of VS200 sample trays, to protect them from dust and impacts when not in use. The case can host up to 15 trays, providing easy access and can be stacked horizontally with multiple cases.</t>
  </si>
  <si>
    <t>E0437390</t>
  </si>
  <si>
    <t>HW-ACC-LMP-DOCK dock</t>
  </si>
  <si>
    <t>E0437395</t>
  </si>
  <si>
    <t>HW-ACC-MS-SFPRO8-COVP-EN</t>
  </si>
  <si>
    <t>E0437396</t>
  </si>
  <si>
    <t>AHF-SZX-LED-EGFP</t>
  </si>
  <si>
    <t>Filter set with single-band fluorescence cube for SZX7, SZX10 cube turrets. Filter set optimized for EGFP. Wide blue excitation and wide cyan-green emission filter. Exciter filter: 450 - 490 nm,  beam splitter:  495 nm, barrier filter: 500 - 550 nm. Compatible cube turrets SZX-RFA. Filter set build in SZX-MF filter cube with build-in beamsplitter and emission filter.</t>
  </si>
  <si>
    <t>E0437397</t>
  </si>
  <si>
    <t>AHF-SZX-LED-mC</t>
  </si>
  <si>
    <t>Filter set with single-band fluorescence cube for SZX7, SZX10 cube turrets. Filter set optimized for mCherry, Texas Red. Wide green-yellow excitation and super wide orange-red emission filter. Exciter filter: 540 - 580 nm,  beam splitter:  585 nm, barrier filter: 592.5 - 667.5 nm. Compatible cube turrets SZX-RFA. Filter set build in SZX-MF filter cube with build-in beamsplitter and emission filter.</t>
  </si>
  <si>
    <t>E0437398</t>
  </si>
  <si>
    <t>CUS-U-SVRB-4-MT-HS</t>
  </si>
  <si>
    <t>This heating stage is a U-SVRB-4 stage modified by Minitube. Controller needs to be purchase separately, please choose controller CUS-MT-C1-HS (E0437399) for single stage and controller CUS-MT-C2-HS (E0437400) to control 2 heating stages. The modification includes Installation of heating system into original stage. The heating stage consists only of the warming plate, the appropriate control unit needs to be purchased separately.</t>
  </si>
  <si>
    <t>E0437399</t>
  </si>
  <si>
    <t>CUS-MT-C1-HS</t>
  </si>
  <si>
    <t>E0437400</t>
  </si>
  <si>
    <t>CUS-MT-C2-HS</t>
  </si>
  <si>
    <t>E0437406</t>
  </si>
  <si>
    <t>SEF-MAKL-CHAMB-SM-363</t>
  </si>
  <si>
    <t>Makler Counting Chamber, for rapid and accurate sperm count, motility and morphology evaluation in undiluted specimen. Compatible with upright microscopes (CX43, BX43 etc.). Full scope of delivery: Makler Counting Chamber, including Cover glass with grid, Cleaning brush, Lint free lens paper, Chamber grip, Wooden rods, Manual, Wooden box.</t>
  </si>
  <si>
    <t>E0437421</t>
  </si>
  <si>
    <t>KRO-SpectraSplit7 filter set</t>
  </si>
  <si>
    <t>E0437422</t>
  </si>
  <si>
    <t>AHF-LED-ICG filter set</t>
  </si>
  <si>
    <t>E0437423</t>
  </si>
  <si>
    <t>CL-pE100-DC-770-UK light src.</t>
  </si>
  <si>
    <t>Single wavelength fluorescence LED light source with excitation wavelength centred around 770 nm. Compatible with CKX53, BX3, IX3, MVX10 and SZX16 microscopes. Manual control via control pod for instant on/off and light intensity control 0-100% (1 % increments) and remote control via single TTL for on/off control using BNC connection on the control pod. Direct coupling to microscope. Including control pod, wide range power supply (100-240 V, 50/60 Hz, 0.7A), EU power cord and manual.</t>
  </si>
  <si>
    <t>E0437429</t>
  </si>
  <si>
    <t>U-F59003v2 filter set</t>
  </si>
  <si>
    <t>E0437431</t>
  </si>
  <si>
    <t>M-SVR-CUS-300x300 stage</t>
  </si>
  <si>
    <t>Manual Measuring x/y stage with L-shaped pillars for Reflected light application. Compatible with CUS-F-SZX-MO-Z-550 (E0437669) and CUS-F-SZX-EN-MO-Z-550 (E0437670). X/Y Travel range of reflected light is max. 305 × 305 mm. Drving mechanism is coaxial drive / rack ? pinion . Material is aluminium. Surface is anodic coating, black lacquered. Load Capacity 5 kg. Weight is 1.8 kg.</t>
  </si>
  <si>
    <t>E0437432</t>
  </si>
  <si>
    <t>CUS-BCF-UIS Filter Adapter</t>
  </si>
  <si>
    <t>This filter adapter shall be used in combination with an UIS2 (universal) objective lens. This adapter protects the sample from the blue light that is emitted from the DSX zoom head. The adapter will block the blue light from entering the objective. The long pass filter has Blocking range of 300-484 mm and the OD value is greater than 5 av. The higher OD value indicates an efficient blocking of the blue light. The transmission value is 500-1100 &gt;92 % av.</t>
  </si>
  <si>
    <t>E0437433</t>
  </si>
  <si>
    <t>CUS-BCF-DSX-XLOB Filter</t>
  </si>
  <si>
    <t>This filter adapter shall be used in combination with an DSX-XLOB objective lens. This adapter protects the sample from the blue light that is emitted from the DSX zoom head. The adapter will block the blue light from entering the objective. The long pass filter has Blocking range of 300-484 mm and the OD value is greater than 5 av. The higher OD value indicates an efficient blocking of the blue light. The transmission value is 500-1100 &gt;92 % av.</t>
  </si>
  <si>
    <t>E0437434</t>
  </si>
  <si>
    <t>AHF-SZX2-LED-FISH-GO-2</t>
  </si>
  <si>
    <t>Dual-band fluorescence filterset for SZX16 fluorescence illuminator. Wide blue excitation and super wide emission filter for GFP. Exciter filter: 451-485 / 541-565 nm, barrier filter: 500.5-523.5 / 584.5-675.5 nm. Including filter set mounted in excitation filter holder and emission filter holder.</t>
  </si>
  <si>
    <t>E0437435</t>
  </si>
  <si>
    <t>CAM-ORCA-QUEST camera</t>
  </si>
  <si>
    <t>CAM-ORCA-QUEST Digital Hamamatsu sCMOS camera for C-mount adaptation. 4096 x 2304 pixels with 4.6 x 4.6 µm cell size. Peltier cooling. Quantum efficiency 90%. USB3.1 Gen1,CoaXPress interface. Maximum full resolution frame rate 120 fps (CoaXPress), 17,6 fps (USB). Including camera head, USB3.0 interface board and cable for PC, power supply and Tokupic basic version. CoaXPress kit for ORCA QUEST need to be ordered separately</t>
  </si>
  <si>
    <t>E0437436</t>
  </si>
  <si>
    <t>COAXPRESS-QUEST-KIT</t>
  </si>
  <si>
    <t>COAXPRESS-QUEST-KIT CoaXPress cable DIN-BNC 5m Set of 4 (with CoaXPress) for ORCA QUEST camera</t>
  </si>
  <si>
    <t>E0437437</t>
  </si>
  <si>
    <t>CUS-M-Z-Axis-MX63</t>
  </si>
  <si>
    <t>E0437438</t>
  </si>
  <si>
    <t>CUS-M-EN-Z-Axis-MX63</t>
  </si>
  <si>
    <t>E0437439</t>
  </si>
  <si>
    <t>U-F49308 filter set</t>
  </si>
  <si>
    <t>Single-band fluorescence cube for BX3, IX3 cube turrets. Filter set optimized for Green (mFISH). Wide blue excitation and wide cyan - green emission filter. Exciter filter: 472.5 - 497.5 nm,  beam splitter:  505 nm, barrier filter: 510 - 540 nm. Compatible cube turrets BX3-URA, BX3-RFAS, BX3-RFAA, IX53-RFAC, IX3-RFAC, IX3-RFACA. Filter set build in U-FF filter cube with build-in beamsplitter and emission filter.</t>
  </si>
  <si>
    <t>E0437440</t>
  </si>
  <si>
    <t>U-M49308 filter set</t>
  </si>
  <si>
    <t>Single-band fluorescence cube for BX2, IX2 cube turrets. Filter set optimized for Green (mFISH). Wide blue excitation and wide cyan - green emission filter. Exciter filter: 472.5 - 497.5 nm,  beam splitter:  505 nm, barrier filter: 510 - 540 nm. Compatible cube turrets BX2 and IX2 cube turrets. Filter set build in U-MF2 filter cube with build-in beamsplitter and emission filter.</t>
  </si>
  <si>
    <t>E0437441</t>
  </si>
  <si>
    <t>U-F59011 filter set</t>
  </si>
  <si>
    <t>Dual-band fluorescence filter set with BX3, IX3 microscopes. Filter set optimized for simultaneos viewing of Green (mFISH) / Orange (mFISH) probes.  Intended to balance the two fluorescence signals by attenuating Orange signals relative to Green when used with mercury lamps and metal halide light sources.. Wide blue, Wide green-yellow excitation and Wide cyan - green, Wide yellow-red emission filter. Exciter filter: 465-495 / 547-573 nm, dual band beam splitter: (441/)523/610 nm, emission filter dual band: 504-540 / 585-627 nm. Compatible cube turrets BX3-URA, BX3-RFAS, BX3-RFAA, IX53-RFAC, IX3-RFAC, IX3-RFACA. Including FITC U-FF filter cube.</t>
  </si>
  <si>
    <t>E0437442</t>
  </si>
  <si>
    <t>U-M59011 filter set</t>
  </si>
  <si>
    <t>Dual-band fluorescence filter set with BX2, IX2 microscopes. Filter set optimized for simultaneos viewing of Green (mFISH) / Orange (mFISH) probes.  Intended to balance the two fluorescence signals by attenuating Orange signals relative to Green when used with mercury lamps and metal halide light sources.. Wide blue, Wide green-yellow excitation and Wide cyan - green, Wide yellow-red emission filter. Exciter filter: 465-495 / 547-573 nm, dual band beam splitter: (441/)523/610 nm, emission filter dual band: 504-540 / 585-627 nm. Compatible cube turrets BX2 and IX2. Including FITC U-MF2 filter cube.</t>
  </si>
  <si>
    <t>E0437443</t>
  </si>
  <si>
    <t>CUS-LBS-400HL</t>
  </si>
  <si>
    <t>E0437444</t>
  </si>
  <si>
    <t>CUS-MS-400HL-4</t>
  </si>
  <si>
    <t>E0437445</t>
  </si>
  <si>
    <t>CUS-AP-UBS-SZX</t>
  </si>
  <si>
    <t>E0437446</t>
  </si>
  <si>
    <t>M-SA40-SZX</t>
  </si>
  <si>
    <t>Stage Adaptor for Manual measuring stage MT 50 x 50 from maerzhaeuser. Compatible with SZX16, SZX10 and SZX7 microscopes. Material is aluminium ionized. Diamater is 106.8 mm and height is 40mm. Weight is 159.64 g. Including allen key.</t>
  </si>
  <si>
    <t>E0437447</t>
  </si>
  <si>
    <t>CUS-VS200-TR-OP</t>
  </si>
  <si>
    <t>E0437451</t>
  </si>
  <si>
    <t>KL-FL-HC/5</t>
  </si>
  <si>
    <t>E0437453</t>
  </si>
  <si>
    <t>EL-SL-HC filter</t>
  </si>
  <si>
    <t>E0437454</t>
  </si>
  <si>
    <t>PR-JS-CS200XY joystick</t>
  </si>
  <si>
    <t>E0437455</t>
  </si>
  <si>
    <t>PR-H3848 Adapter plate</t>
  </si>
  <si>
    <t>E0437458</t>
  </si>
  <si>
    <t>CUS-ADP-ILLC-RLED</t>
  </si>
  <si>
    <t>This adapter is designed to combine the ring light as well as the coaxial illumination lambda plate simultaneously on a SZX series of microscope.</t>
  </si>
  <si>
    <t>E0437460</t>
  </si>
  <si>
    <t>CUS-MS-MX63L-MZ-4</t>
  </si>
  <si>
    <t>E0437461</t>
  </si>
  <si>
    <t>CUS-MS-M-MX63L-MZ-4</t>
  </si>
  <si>
    <t>E0437475</t>
  </si>
  <si>
    <t>M-WHR1286, rotating</t>
  </si>
  <si>
    <t>Wafer holder rotable, for 6?, 8?? and 12? wafers. Compatible with stages M-MS-CUS-300x300-4 and M-MS-M-CUS-300x300-4. Dimensions: 300.4 × 16 mm (D × H). Adaption is thread in the top plate of the scanning stage. Material is aluminium, steel, brass and plastics. Surface is anodic coating &amp; black lacquered.</t>
  </si>
  <si>
    <t>E0437476</t>
  </si>
  <si>
    <t>AHF-LED-APC</t>
  </si>
  <si>
    <t>Single-band fluorescence cube for BX3, IX3 cube turrets. Filter set optimized for Allophycocyanin (APC). Wide yellow - orange excitation and super wide red emission filter. Exciter filter: 581.5 - 618.5 nm,  beam splitter:  635 nm, barrier filter: 641.5 - 708.5 nm. Compatible cube turrets BX3-URA, BX3-RFAS, BX3-RFAA, IX53-RFAC, IX3-RFAC, IX3-RFACA. Filter set build in U-FF filter cube with build-in beamsplitter and emission filter.</t>
  </si>
  <si>
    <t>E0437477</t>
  </si>
  <si>
    <t>CUS-BXFM-LBS-SP-JH</t>
  </si>
  <si>
    <t>E0437478</t>
  </si>
  <si>
    <t>HW-FS-RS31H foot switch</t>
  </si>
  <si>
    <t>OM system foot pedal compatible with e.g. Olympus Stream and PRECiV; Control buttons: 4; Lock able buttons: upper or middle pedal; Software configurable buttons: yes; Operations mode: standard mode(Olympus mode for audio device), optional mode (HID keyboard mode), Options in HID keyboard mode(single, double and long); Interface : USB port 1.0/ 1.1/ 2.0/ 3.0/ 3.1(Type A), 8-pin socket Available (mini-DIN); Operating systems &amp; minimum requirements: Windows (Vista/7/8/8.1/10), Mac (OS X 10.9 - 10.15); Including USB adapter cable.</t>
  </si>
  <si>
    <t>E0437479</t>
  </si>
  <si>
    <t>PR-HF202HT+HF238-IX</t>
  </si>
  <si>
    <t>High-speed shutter unit in combination with shutter adapter for transmitted lamp HF238 for Prior Scientific ProScan III system for IX, BX microscope frame. 10 ms switching time to open or close. 25 mm aperture, high temperature resistant.</t>
  </si>
  <si>
    <t>E0437480</t>
  </si>
  <si>
    <t>PR-V31F controller</t>
  </si>
  <si>
    <t>PR-V31F controller ProScan III controller unit to control either focus, 2x filter wheels and 3x shutters OR 3x filter wheels and 3x shutters. Standard communication interfaces: RS232 and USB. Compatible with CellSens, Stream imaging software. Including two RS232 cables, USB cable, Power cord (EU) and Software Development Toolkit.</t>
  </si>
  <si>
    <t>E0437483</t>
  </si>
  <si>
    <t>CUS-SZX-EEPA</t>
  </si>
  <si>
    <t>E0437484</t>
  </si>
  <si>
    <t>AHF-LED-WT450</t>
  </si>
  <si>
    <t>Single-band fluorescence cube for BX3, IX3 cube turrets. Filter set optimized for GFP (WT 450). Wide violet - blue excitation and wide blue - green emission filter. Exciter filter: 422.5 - 467.5 nm,  beam splitter:  482 nm, barrier filter: 489 - 531 nm. Compatible cube turrets BX3-URA, BX3-RFAS, BX3-RFAA, IX53-RFAC, IX3-RFAC, IX3-RFACA. Filter set build in U-FF filter cube with build-in beamsplitter and emission filter.</t>
  </si>
  <si>
    <t>E0437486</t>
  </si>
  <si>
    <t>BC-IPS-27-UHD-MDPC8127</t>
  </si>
  <si>
    <t>BE</t>
  </si>
  <si>
    <t>E0437487</t>
  </si>
  <si>
    <t>BC-DC-MXRT4700</t>
  </si>
  <si>
    <t>E0437493</t>
  </si>
  <si>
    <t>CL-pE-AD-50E adapter</t>
  </si>
  <si>
    <t>E0437500</t>
  </si>
  <si>
    <t>NAR-MMAN-OIL-ON4</t>
  </si>
  <si>
    <t>E0437501</t>
  </si>
  <si>
    <t>NAR-MMAN-OIL-MMO-4</t>
  </si>
  <si>
    <t>E0437503</t>
  </si>
  <si>
    <t>NAR-MMAN-OIL-IX71-MTK1-O2</t>
  </si>
  <si>
    <t>E0437504</t>
  </si>
  <si>
    <t>NAR-MMAN-OIL-IX2-MTK1-O3</t>
  </si>
  <si>
    <t>E0437505</t>
  </si>
  <si>
    <t>NAR-MOT-DRIV-MAN-MM-94</t>
  </si>
  <si>
    <t>E0437506</t>
  </si>
  <si>
    <t>NAR-MOT-DRIV-MAN-MM-94B</t>
  </si>
  <si>
    <t>E0437507</t>
  </si>
  <si>
    <t>NAR-COARS-MAN-MN-4</t>
  </si>
  <si>
    <t>E0437508</t>
  </si>
  <si>
    <t>NAR-MINJ-AIR-IM-11-2</t>
  </si>
  <si>
    <t>E0437509</t>
  </si>
  <si>
    <t>NAR-MINJ-OIL-IM-21</t>
  </si>
  <si>
    <t>E0437510</t>
  </si>
  <si>
    <t>NAR-AD-IX2-NO-PIX-3</t>
  </si>
  <si>
    <t>E0437511</t>
  </si>
  <si>
    <t>NAR-AD-IX3-NO-PIX-5</t>
  </si>
  <si>
    <t>E0437512</t>
  </si>
  <si>
    <t>NAR-INJ-HOLD-PIP-HI-7</t>
  </si>
  <si>
    <t>E0437513</t>
  </si>
  <si>
    <t>NAR-INJ-HOLD-AIR-INJ-HI-9</t>
  </si>
  <si>
    <t>E0437514</t>
  </si>
  <si>
    <t>NAR-INJ-HOLD-IM21-IM-H3</t>
  </si>
  <si>
    <t>E0437515</t>
  </si>
  <si>
    <t>NAR-UNIV-JOINT-UT-10</t>
  </si>
  <si>
    <t>E0437516</t>
  </si>
  <si>
    <t>NAR-SYRINGE-SYR-12</t>
  </si>
  <si>
    <t>E0437517</t>
  </si>
  <si>
    <t>NAR-PTFE-TUBG-CT-1</t>
  </si>
  <si>
    <t>E0437518</t>
  </si>
  <si>
    <t>NAR-TUBG-CT-1-1.5</t>
  </si>
  <si>
    <t>E0437519</t>
  </si>
  <si>
    <t>NAR-PE-TUBG-CT-2</t>
  </si>
  <si>
    <t>E0437520</t>
  </si>
  <si>
    <t>NAR-TUBG-CT-4</t>
  </si>
  <si>
    <t>E0437521</t>
  </si>
  <si>
    <t>NAR-TUB-CONNCTR-CI-1</t>
  </si>
  <si>
    <t>E0437522</t>
  </si>
  <si>
    <t>NAR-PULLER-PC-100</t>
  </si>
  <si>
    <t>E0437523</t>
  </si>
  <si>
    <t>NAR-COARS-MAN-MMN-1</t>
  </si>
  <si>
    <t>E0437524</t>
  </si>
  <si>
    <t>NAR-AD-ROT-MECH-NR</t>
  </si>
  <si>
    <t>E0437525</t>
  </si>
  <si>
    <t>NAR-AD-SZX-NO-SZX2A</t>
  </si>
  <si>
    <t>E0437526</t>
  </si>
  <si>
    <t>NAR-AD-ATTACH-P-6-2</t>
  </si>
  <si>
    <t>E0437527</t>
  </si>
  <si>
    <t>NAR-MMAN-3AX-OIL-J-MO-202U</t>
  </si>
  <si>
    <t>E0437528</t>
  </si>
  <si>
    <t>NAR-IRON-PLATE-IP, Iron Plate</t>
  </si>
  <si>
    <t>E0437529</t>
  </si>
  <si>
    <t>NAR-MAGN-STAND-SZX-GJ-1</t>
  </si>
  <si>
    <t>E0437530</t>
  </si>
  <si>
    <t>NAR-MMAN-3AX-WAT-HYDR-MHW-3</t>
  </si>
  <si>
    <t>E0437531</t>
  </si>
  <si>
    <t>NAR-ROT-ADJ-CLAMP-NR-35, Clamp</t>
  </si>
  <si>
    <t>E0437532</t>
  </si>
  <si>
    <t>NAR-HST-HOLD-PATCH-CL-AP-13-2</t>
  </si>
  <si>
    <t>E0437533</t>
  </si>
  <si>
    <t>NAR-MMAN-3AX-COAR-X-FIN-MN-153</t>
  </si>
  <si>
    <t>E0437535</t>
  </si>
  <si>
    <t>NAR-AD-MMN1-NR2, Adaptor</t>
  </si>
  <si>
    <t>E0437536</t>
  </si>
  <si>
    <t>NAR-MMAN-1AX-FIN-OIL-MMO-220A</t>
  </si>
  <si>
    <t>NAR-MMAN-1AX-FIN-OIL-MMO-220A, One-axis Oil Hydraulic Micromanipulator MMO-220A. Allows fine movement in the same direction as the pipette. Typically used as an add-on manipulator with any three-dimensional manipulator. Movement range: Fine, 10mm. Full rotation of knob 250µm, Minimum graduation 1µm. Full scope of delivery: Micromanipulator MMO-220A, Instructions for use.</t>
  </si>
  <si>
    <t>E0437537</t>
  </si>
  <si>
    <t>NAR-MAN-3AX-ROT-MECH-UM-3C</t>
  </si>
  <si>
    <t>NAR-MAN-3AX-ROT-MECH-UM-3C, Three-dimensional coarse manipulator with rotation mechanism UM-3C. Movement Range: Coarse, X/Y/Z 20mm each. Rotation mechanism allows easy switch between right- and left-hand use. Full scope of delivery: Manipulator UM-3C, Instruction manual.</t>
  </si>
  <si>
    <t>E0437538</t>
  </si>
  <si>
    <t>NAR-ELECTROD-HOLDER-H-13</t>
  </si>
  <si>
    <t>NAR-ELECTROD-HOLDER-H-13, Electrode Holder H-13. For glass capillary ø1.0, ø1.2 and ø1.5mm. Compatible with Manipulator UM-3C (E0437537). Full scope of delivery: Electrode Holder H-13, Instructions for use.</t>
  </si>
  <si>
    <t>E0437539</t>
  </si>
  <si>
    <t>NAR-MMAN-3AX-EP-NMN-25</t>
  </si>
  <si>
    <t>NAR-MMAN-3AX-EP-NMN-25, Thin three-dimensional micromanipulator NMN-25. Movement Range: X: Coarse 15mm, Fine 6mm, Full rotation of fine knob 250µm; Y: Coarse and fine total 15mm, Full rotation of fine knob approx. 250µm; Z: Coarse 15mm, Fine 6mm, Full rotation of fine knob 250µm. For Electrophysiology. Full scope of delivery: Micromanipulator NMN-25, Universal Joint, Fixing Plate, Electrode Holder H-12, Hex Wrench, Instruction manual.</t>
  </si>
  <si>
    <t>E0437540</t>
  </si>
  <si>
    <t>NAR-MAN-ATTACH-P-10</t>
  </si>
  <si>
    <t>NAR-MAN-ATTACH-P-10, Manipulator Attachment P-10. Allows to avoid interference between the drive unit of the micromanipulator and condenser. Full scope of delivery: Manipulator Attachment P-10, Hex Wrench, Instructions for use.</t>
  </si>
  <si>
    <t>E0437541</t>
  </si>
  <si>
    <t>NAR-MMAN-SZX-EP-M-3333</t>
  </si>
  <si>
    <t>NAR-MMAN-SZX-EP-M-3333, Thin Micromanipulator M-3333, for coarse and fine positioning of a microtool/ micropipette in the field of view under the microscope. Movement range: Coarse: X40mm, Y12mm, Z30mm, Fine: X7mm, Full rotation of knob: 250µm, Minimum graduation: 10µm. For Electrophysiology. Full scope of delivery: Micromanipulator M-3333, Electrode Holder H-13, Hex Wrench, Instructions for use.</t>
  </si>
  <si>
    <t>E0437542</t>
  </si>
  <si>
    <t>NAR-ROT-BLOCK-X-4</t>
  </si>
  <si>
    <t>NAR-ROT-BLOCK-X-4, Rotating X-Block X-4, for combining two bars (diameter 4-12 mm) in the same plane, with rotation mechanism. Full scope of delivery: Rotating X-Block X-4.</t>
  </si>
  <si>
    <t>E0437543</t>
  </si>
  <si>
    <t>NAR-MAGN-STAND-SZX-GJ-8</t>
  </si>
  <si>
    <t>NAR-MAGN-STAND-SZX-GJ-8, Magnetic Stand GJ-8. For mounting of ø12mm bar mount type manipulators. For Stereomicroscopes. Full scope of delivery: Magnetic Stand GJ-8, Instructions for use.</t>
  </si>
  <si>
    <t>E0437544</t>
  </si>
  <si>
    <t>NAR-MMAN-3AX-WAT-HYDR-WR-6</t>
  </si>
  <si>
    <t>NAR-MMAN-3AX-WAT-HYDR-WR-6, Three-axis Water Hydraulic Micromanipulator for patch clamping WR-6. Movement range: Coarse: X/Y/Z, 18mm, Fine: X/Y/Z, 2mm, Full rotation of knob: 50µm, Minimum graduation: 0.2µm. Full scope of delivery: Water Hydraulic Micromanipulator WR-6, Ball Joint B-8A, Electrode Holder H-13, Height Adjustment Plate P-1A, Hex Wrench, Instructions for use.</t>
  </si>
  <si>
    <t>E0437545</t>
  </si>
  <si>
    <t>NAR-MMAN-1AX-EP-MO-10</t>
  </si>
  <si>
    <t>NAR-MMAN-1AX-EP-MO-10, One-axis Oil Hydraulic Micromanipulator MO-10. Pencil type manipulator designed for use with a three-dimensional manipulator, Movement range: Fine, 10mm. Full rotation of knob 500µm, Minimum graduation 2µm. For Electrophysiology. Full scope of delivery: Micromanipulator MO-10, Electrode Holder, Instructions for use.</t>
  </si>
  <si>
    <t>E0437549</t>
  </si>
  <si>
    <t>NAR-ANTIVIBR-BASE-PLATE-SBP-2</t>
  </si>
  <si>
    <t>E0437550</t>
  </si>
  <si>
    <t>NAR-MMAN-MOT-IX3-ON4MD</t>
  </si>
  <si>
    <t>NAR-MMAN-MOT-IX3-ON4MD, Motorized Micromanipulator Set ON4MD (Special Set for Evident). Three-axis Hanging Joystick Oil Hydraulic Motorized Micromanipulator. For coarse and fine positioning of microtool under the microscope. Compatible with IX3 microscopes. Required (to be ordered separately): mounting adaptor. Medical device. Full scope of delivery: Micromanipulator ON4MD (2x Drive unit, 2x Control unit (Joystick)), 2x Iron Plate IP, 2x Universal joint, Power cord, Hex wrench set (width across flats 1.5 mm and 2 mm), Spare fuse (inside of fuse holder), Instruction manual.</t>
  </si>
  <si>
    <t>E0437551</t>
  </si>
  <si>
    <t>NAR-AD-ON-73MD</t>
  </si>
  <si>
    <t>NAR-AD-ON-73MD, Mounting Adaptor ON-73MD. For mounting of micromanipulator ON4MD onto IX73/83 microscope. Medical device. Full scope of delivery: Mounting Adaptor ON-73MD, Instructions for use.</t>
  </si>
  <si>
    <t>E0437552</t>
  </si>
  <si>
    <t>NAR-MMAN-IX-MTK-1MD</t>
  </si>
  <si>
    <t>NAR-MMAN-IX-MTK-1MD, Four-axis Hanging Joystick Oil Hydraulic Micromanipulator MTK-1MD (Takanome, Set for both sides). For fine positioning of microtool under the microscope. Compatible with IX microscopes. Required (to be ordered separately): mounting adaptor. Medical device. Full scope of delivery: Micromanipulator MTK-1MD (2x Drive unit, 2x Control unit (Joystick)), 2x Iron Plate IP, Positioning gauge, 2x Anchor, 2x Sticker scale, Hex wrench set (width across flats: 1.5 mm, 2.5 mm), Instruction manual.</t>
  </si>
  <si>
    <t>E0437553</t>
  </si>
  <si>
    <t>NAR-AD-MTK-IX2-NK-O2MD</t>
  </si>
  <si>
    <t>NAR-AD-MTK-IX2-NK-O2MD, Mounting Adaptor NK-O2MD. For mounting of micromanipulator MTK-1MD (TAKANOME?) onto IX71 microscope. Medical device. Full scope of delivery: Mounting Adaptor NK-O2MD, Instructions for use.</t>
  </si>
  <si>
    <t>E0437554</t>
  </si>
  <si>
    <t>NAR-AD-MTK-IX3-NK-O3MD</t>
  </si>
  <si>
    <t>NAR-AD-MTK-IX3-NK-O3MD, Mounting Adaptor NK-O3MD. For mounting of micromanipulator MTK-1MD (TAKANOME?) onto IX73/83 microscope. Medical device. Full scope of delivery: Mounting Adaptor NK-O3MD, Instructions for use.</t>
  </si>
  <si>
    <t>E0437555</t>
  </si>
  <si>
    <t>NAR-MMAN-MOT-IX-MOR-1MD</t>
  </si>
  <si>
    <t>NAR-MMAN-MOT-IX-MOR-1MD, Motorized Micromanipulator Set MOR-1MD. Three-axis Hanging Joystick Oil Hydraulic Motorized Micromanipulator. For coarse and fine positioning of microtool under the microscope. Compatible with IX microscopes. Required (to be ordered separately): mounting adaptor. Medical device. Full scope of delivery: Micromanipulator MOR-1MD (2x Drive unit, 2x Control unit (Joystick)), 2x Iron Plate IP, 2x Universal joint, Power cord, Hex wrench set (width across flats 1.5 mm and 3 mm), Spare fuse (inside of fuse holder), Instruction manual.</t>
  </si>
  <si>
    <t>E0437556</t>
  </si>
  <si>
    <t>NAR-AD-MOR-IX2-NO-PIX-3MD</t>
  </si>
  <si>
    <t>NAR-AD-MOT-IX2-NO-PIX-3MD, Mounting Adaptor NO-PIX-3MD. For mounting of micromanipulator MOR-1MD onto IX71 microscope. Medical device. Full scope of delivery: Mounting Adaptor NO-PIX-3MD, Instructions for use.</t>
  </si>
  <si>
    <t>E0437557</t>
  </si>
  <si>
    <t>NAR-AD-MOR-IX3-NO-PIX-5MD</t>
  </si>
  <si>
    <t>NAR-AD-MOR-IX3-NO-PIX-5MD, Mounting Adaptor NO-PIX-5MD. For mounting of micromanipulator MOR-1MD onto IX73/83 microscope. Medical device. Full scope of delivery: Mounting Adaptor NO-PIX-5MD, Manipulator Attachment P-10, Instructions for use.</t>
  </si>
  <si>
    <t>E0437558</t>
  </si>
  <si>
    <t>NAR-MINJ-AIR-IM-11-2MD</t>
  </si>
  <si>
    <t>NAR-MINJ-AIR-IM-11-2MD, Pneumatic Microinjector IM-11-2MD (for one side). For smooth control of holding and injection, with coarse and fine mode. Suits for ICSI/Biopsy. Compatible with the most commonly used micromanipulators (Narishige, Calibre). Medical device. Full scope of delivery: Pneumatic Microinjector IM-11-2MD, Injection/Capillary Holder HI-9, Cleaning Rod, Tubing CT-4 (1.2 m for quick response) and CT-1-1.5 (1.5 m for mild response), O-ring set (IMO10, 3pcs.), Silicone Grease, Silicone Rubber Gasket set (HI01PK01, 10 pcs.), Hex Wrench, Instruction manual.</t>
  </si>
  <si>
    <t>E0437559</t>
  </si>
  <si>
    <t>NAR-MINJ-OIL-IM-21MD</t>
  </si>
  <si>
    <t>NAR-MINJ-OIL-IM-21MD, Oil Microinjector IM-21MD (for one side). For holding and injection, with quick respond. For ICSI. Compatible with most commonly used micromanipulators (Narishige, Calibre). Medical device. Full scope of delivery: Oil Microinjector IM-21MD, Injection/Capillary Holder Set (IM-H3: Injection/Capillary Holder HI-7, PTFE Tubing CT-1, Cleaning Rod (fitted inside HI-7)), Silicone Rubber Gasket set (HI01PK01, 10 pcs.), O-ring set (IMO10, 3pcs.), Silicone Grease, Instruction manual.</t>
  </si>
  <si>
    <t>E0437560</t>
  </si>
  <si>
    <t>NAR-ISOL-SYST-BX-ITS2-O</t>
  </si>
  <si>
    <t>E0437561</t>
  </si>
  <si>
    <t>NAR-MICROGRINDER-EG-45</t>
  </si>
  <si>
    <t>E0437572</t>
  </si>
  <si>
    <t>CAM-ORCA-FLASH4.0LT3</t>
  </si>
  <si>
    <t>CAM-ORCA-FLASH4.0LT3 Digital Hamamatsu sCMOS camera for C-mount adaptation. 2048 x 2048 pixels with 6.5 x 6.5 µm cell size. Peltier cooling. Quantum efficiency &gt; 82% at 560 nm. USB3.0 interface. Maximum full resolution frame rate 40 fps. Including camera head, USB3.0 interface board and cable for PC, trigger cable and power supply.</t>
  </si>
  <si>
    <t>E0437573</t>
  </si>
  <si>
    <t>AHF-SZX2-LED-FCFP</t>
  </si>
  <si>
    <t>Single-band filterset for SZX16 fluorescence illuminator. Wide violet / blue excitation and super wide emission filter for CFP. Exciter filter: 426-446 nm, barrier filter: 460-500 nm. Including filter set mounted in excitation filter holder and emission filter holder.</t>
  </si>
  <si>
    <t>E0437574</t>
  </si>
  <si>
    <t>CUS-M-MS-UBS-HL-200-2</t>
  </si>
  <si>
    <t>E0437575</t>
  </si>
  <si>
    <t>CUS-M-MS-UBS-HL-300-2</t>
  </si>
  <si>
    <t>E0437578</t>
  </si>
  <si>
    <t>VT-iSIM-4L-1CAM iSIM Sys</t>
  </si>
  <si>
    <t>Visitech iSIM 4-laser, single camera system, with 405/488/561/640 filter set. Solid State Lasers: 405, 488, 561 and 640 nm. Includes the workstation with 34" LG UW-UHD ultrawide IPS LCD monitor 3840 x 1440. Camera is not included.</t>
  </si>
  <si>
    <t>E0437579</t>
  </si>
  <si>
    <t>VT-iSIM-6L-1CAM iSIM Sys</t>
  </si>
  <si>
    <t>Visitech iSIM 6-laser, single camera system, with 405/488/561/640 filter set and dual 442/514 filter set. Solid State Lasers: 405, 445, 488, 514, 561 and 640 nm. Includes the workstation with 34" LG UW-UHD ultrawide IPS LCD monitor 3840 x 1440. Camera is not included.</t>
  </si>
  <si>
    <t>E0437580</t>
  </si>
  <si>
    <t>VT-iSIM-4L-2CAM iSIM Sys</t>
  </si>
  <si>
    <t>Visitech iSIM 4-laser, dual camera system, with 405/488/561/640 filter set. Solid State Lasers: 405, 488, 561 and 640 nm. Includes the workstation with 34" LG UW-UHD ultrawide IPS LCD monitor 3840 x 1440. Camera is not included.</t>
  </si>
  <si>
    <t>E0437581</t>
  </si>
  <si>
    <t>VT-iSIM-6L-2CAM iSIM Sys</t>
  </si>
  <si>
    <t>Visitech iSIM 6-laser, dual camera system, with 405/488/561/640 filter set and dual 442/514 filter set. Solid State Lasers: 405, 445, 488, 514, 561 and 640 nm. Includes the workstation with 34" LG UW-UHD ultrawide IPS LCD monitor 3840 x 1440. Camera is not included.</t>
  </si>
  <si>
    <t>E0437597</t>
  </si>
  <si>
    <t>M-LIQDIS-OIL-INV Dispenser oil</t>
  </si>
  <si>
    <t>E0437598</t>
  </si>
  <si>
    <t>M-LIQDIS-WAT-INV Dispenser wat</t>
  </si>
  <si>
    <t>E0437599</t>
  </si>
  <si>
    <t>M-LIQDIS-TRG-CBL with 3x BNC</t>
  </si>
  <si>
    <t>E0437600</t>
  </si>
  <si>
    <t>M-OAD-UNSPECIFIED</t>
  </si>
  <si>
    <t>E0437601</t>
  </si>
  <si>
    <t>M-OAD-UPLXAPO40XO</t>
  </si>
  <si>
    <t>E0437602</t>
  </si>
  <si>
    <t>M-OAD-UPLXAPO60XO</t>
  </si>
  <si>
    <t>E0437603</t>
  </si>
  <si>
    <t>M-OAD-UAPON40XW340</t>
  </si>
  <si>
    <t>E0437604</t>
  </si>
  <si>
    <t>M-OAD-UPLSAPO60XW</t>
  </si>
  <si>
    <t>E0437605</t>
  </si>
  <si>
    <t>MCL-Nano-ZL200-PR</t>
  </si>
  <si>
    <t>MCL-Nano-ZL200-PR, Piezo Z stage for IX73, IX83 microscope frames, compatible with Prior H117 stages. Travel range 200 µm. Analog control via trigger in. Resolution 0.4 nm, reproducibility + / - 1 nm. Stage surface: anodic coating with black lacquering. Requires UYCP power cord for operation and SMB-BNC cable to connect the stage controller with HW-U-RTC or HW-U-RTCE real-time controller. Including stage controller, power supply, USB-Cable, screwdriver, digital voltmeter, quick start guide and USB flash drive with software and instruction manual with adjustable sample holder (35mm petri, 60mm petri, 75mm slide).</t>
  </si>
  <si>
    <t>E0437606</t>
  </si>
  <si>
    <t>MCL-Nano-ZL400-PR</t>
  </si>
  <si>
    <t>MCL-Nano-ZL400-PR, Piezo Z stage for IX73, IX83 microscope frames, compatible with Prior H117 stages. Travel range 400 µm. Analog control via trigger in. Resolution 0.4 nm, reproducibility + / - 1 nm. Stage surface: anodic coating with black lacquering. Requires UYCP power cord for operation and SMB-BNC cable to connect the stage controller with HW-U-RTC or HW-U-RTCE real-time controller. Including stage controller, power supply, USB-Cable, screwdriver, digital voltmeter, quick start guide and USB flash drive with software and instruction manual with adjustable sample holder (35mm petri, 60mm petri, 75mm slide).</t>
  </si>
  <si>
    <t>E0437607</t>
  </si>
  <si>
    <t>L-VS-TA7060 table</t>
  </si>
  <si>
    <t>Table system for VS200STL microscopes. Dimensions of working area [LxW] 675 x 575 mm. Tabletop: Solid aluminium plate built on braced frame. Lower frame made from solid aluminium, with lockable wheels and levelling feet. Lower shelf for PC and accessories 609 x 509 mm. Max. Load capacity 350 kg. Overall dimensions of the workstation [LxW xH] 739 x 639 x 746 mm. Weight ca. 50 kg.</t>
  </si>
  <si>
    <t>E0437608</t>
  </si>
  <si>
    <t>L-VS-TA11070 table</t>
  </si>
  <si>
    <t>Table system for VS200MTL microscopes. Dimensions of working area [LxW] 709 x 1094 mm. Tabletop: Solid aluminium plate built on braced frame. Lower frame made from solid aluminium, with lockable wheels and levelling feet. Lower shelf for PC and accessories 694x 994 mm. Max. Load capacity 350 kg. Overall dimensions of the workstation [LxWxH] 739 x 1124 x 746 mm. Weight ca. 50 kg.</t>
  </si>
  <si>
    <t>E0437609</t>
  </si>
  <si>
    <t>L-VS-TA13070 table</t>
  </si>
  <si>
    <t>Table system for VS200MTL microscopes with extra-large working area. Dimensions of working area [LxW] 709 x 1294 mm. Tabletop: Solid aluminium plate built on braced frame. Lower frame made from solid aluminium, with lockable wheels and levelling feet. Lower shelf for PC and accessories 694x 1194 mm. Max. Load capacity 350 kg. Overall dimensions of the workstation [LxWxH] 739 x 1324 x 746 mm. Weight ca. 50 kg.</t>
  </si>
  <si>
    <t>E0437639</t>
  </si>
  <si>
    <t>RS-HAL-L-150W-20V-3001</t>
  </si>
  <si>
    <t>Halogen Lamp for Highlight 3001/3000, 150 W, 20 V, AC, GX5.3, MR16, 500 h, dimmable</t>
  </si>
  <si>
    <t>E0437642</t>
  </si>
  <si>
    <t>GR-R-WAL-BECK-3-1-G22-24</t>
  </si>
  <si>
    <t>Eyepiece Reticle G22 with Walton/Beckett for Asbestos 3:1 Ratio, ø 24mm. Line Thickness: 0.010 +/-0.002mm. Overall Tolerance: +/-0.003mm. Calibration factor of 4 for use with 40x objectives. For counting fibrous dust (e.g. asbestos or glass fibres). Particularly useful for fibers shorter than 5 microns. Full scope of delivery: Eyepiece Reticle G22 in a plastic box.</t>
  </si>
  <si>
    <t>E0437643</t>
  </si>
  <si>
    <t>GR-SM-20-0.01MM-REFL-PS5R-UKAS</t>
  </si>
  <si>
    <t>Stage Micrometer PS5R with UKAS certificate, for reflected light. For calibration of compound microscopes at low magnifications, stereo microscopes and measurement of fields of view. Length: 20 mm, Div.: 2000, Size: 0.01 mm (10 µm). Line Width: 0.003 mm +0.001 mm, accuracy +/-0.004 mm. The glass disc is mounted in a stainless steel slide with engraved serial numbers. Scale appears black against bright background. Full scope of delivery: Stage Micrometer PS5R in a wooden box, UKAS certificate.</t>
  </si>
  <si>
    <t>E0437644</t>
  </si>
  <si>
    <t>GR-SM-1-0.01MM-TRANSM-PS8</t>
  </si>
  <si>
    <t>Stage Micrometer PS8 for calibration of eyepiece reticles, for transmitted light. 76mm x 25mm x 1.5mm thick. Length: 1mm, Div.: 100, Size: 0.01mm (10 µm). Line Width: 0.002mm (2µm), accuracy +/- 0.001mm. The glass disc is mounted in a stainless steel slide with engraved serial numbers. Full scope of delivery: Stage Micrometer PS8 in a wooden box.</t>
  </si>
  <si>
    <t>E0437645</t>
  </si>
  <si>
    <t>GR-TEST-SLIDE-HSE-NPL-MKII-S84</t>
  </si>
  <si>
    <t>Phase Contrast Test Slide S84, for checking resolution of microscopes used for asbestos analysis (Band 5 version), with Certificate. The pattern consists of seven bands of twenty lines, progressively reducing in width and depth, from 1.1 to 0.25 microns wide. It is an epoxy replica of a master slide produced and certified by the National Physical Laboratory. The replica is mounted on microscope slides of 1.2 mm thickness with cover glass of 0.17 mm thickness. Fully tested and approved by the Health &amp; Safety Laboratory, and issued with a certificate. Full scope of delivery: Phase Contrast Test Slide S84 in a plastic box.</t>
  </si>
  <si>
    <t>E0437646</t>
  </si>
  <si>
    <t>GR-R-SCALE-10-0.1MM-NE1-24</t>
  </si>
  <si>
    <t>GR-R-10-0.1MM-NE1-24, Eyepiece Reticle NE1 with Horizontal Micrometer Scale, ø 24mm. Length: 10mm, Div.: 100, Size: 0.1mm (100 µm). Line Width: 0.010mm+/-0.003mm, Diameter tolerance: +0/-0.1mm, Scale Length Tolerance: +/-0.005mm. For measuring lengths of specimen or distances between points on a variety of different shaped objects. Full scope of delivery: Eyepiece Reticle NE1 in a plastic box.</t>
  </si>
  <si>
    <t>E0437650</t>
  </si>
  <si>
    <t>T-STI-F-APX</t>
  </si>
  <si>
    <t>Stage Top Incubator Set including 4-channel temperature controller with integrated CO2 flow meter, passive humidity control, condensation protection, top heater, stage heater and bath unit. For pre-mixed 5% CO2 gas. Adjustable sample temperature range from 30°C to 40°C. Compatibility: Olympus APX100. Compatible with vessels: multiwell plates, Petri dishes 35 and 60 mm, chambered slides or chambered cover glass and glass slides. Full scope of delivery: Controller STXF, Chamber, Multiwell plate insert (T-I-IX3WX-WP) with fixing lid  (T-SL-IX3WX-WP), Petri dish insert 35 and 60 mm (T-I-IX3WX-D) with fixing lid (T-SL-IX3WX-D35 and T-SL-IX3WX-D50), Chambered slides or chambered cover glass and glass slides insert (T-I-IX3WX-S) with fixing lid (T-SL-IX3WX-S), Insert (lower part) for Petri dishes and Chambered slides or chambered cover glass and glass slides (T-I-IX3WX-CS), Feedback Sensor for Sample Temperature Control, Extension Wire for Feedback Sensor, 2x Gas Tubes, Installation CD with Tokai Hit Software (T-STX-APP) for data logging and temperature programming, Precision screw driver, Spare coverglass for T-SL-IX3WX-D35, Power cable, Disposable syringe for draining water, Manual.</t>
  </si>
  <si>
    <t>E0437651</t>
  </si>
  <si>
    <t>T-EXT-HUMID-STI</t>
  </si>
  <si>
    <t>E0437652</t>
  </si>
  <si>
    <t>T-DRUG-DEL-SYST-KSX-T2-STI</t>
  </si>
  <si>
    <t>Drug delivery system KSX-Type2 for Tokai Hit Stage Top Incubators, for rapid and vibration-free drug delivery, prevents media evaporation and contamination during long-term imaging. Dosage: 20-100 µl. Full scope of delivery: Controller, Delivery Switch, Perfusion Lid for 35mm dish LX-D35FME, ø 4x2.5 soft polyurethane tube (1500 mm), ø 3x1 silicon tube (1500 mm), Drug insertion fitting, Power cable, Manual.</t>
  </si>
  <si>
    <t>E0437653</t>
  </si>
  <si>
    <t>T-TPi-W-SZX-LARGE</t>
  </si>
  <si>
    <t>T-TPi-W-SZX-LARGE, Thermoplate set for SZX stands including single-channel temperature controller with 1.5 mm large size type glass heating plate and temperature sensor. Adjustable plate temperature range from 5°C above ambient to 60 °C. Compatible with SZX2-ILLD, SZX2-ILLT, SZX2-ILLB, SZX2-ILLK, SZX2-ILLTQ and SZX2-ILLTS transmitted light illumination stands. Heating area 180×140 mm. Including extension wire for temperature sensor, CD-ROM (TEM installation software), USB cable, AC adapter, power cord and manual.</t>
  </si>
  <si>
    <t>E0437654</t>
  </si>
  <si>
    <t>T-HOLDER-IBIDI-UNIV2-IBMS</t>
  </si>
  <si>
    <t>E0437655</t>
  </si>
  <si>
    <t>T-CONDENS-COVER-APX-CC</t>
  </si>
  <si>
    <t>E0437657</t>
  </si>
  <si>
    <t>T-WARM-BOX-F-IX3WX-SH</t>
  </si>
  <si>
    <t>E0437658</t>
  </si>
  <si>
    <t>T-WARM-BOX-GM-IX3WX-SH</t>
  </si>
  <si>
    <t>E0437659</t>
  </si>
  <si>
    <t>T-WARM-BOX-F-IX3WX-ME</t>
  </si>
  <si>
    <t>E0437660</t>
  </si>
  <si>
    <t>T-WARM-BOX-GM-IX3WX-ME</t>
  </si>
  <si>
    <t>E0437668</t>
  </si>
  <si>
    <t>AHF-VS-SILA-4-EMB</t>
  </si>
  <si>
    <t>Quad-band beamsplitter and quad-band emission filter and filter cube for VS-SILA and BX3, IX3 microscopes. Filter set optimized for DAPI, FITC, TRITC, Cy5. Quad-band beamsplitter 435 / 520 / 595 / 693 nm, emission filter quad band: 419-449 / 506-531 / 578-609 / 665-723 nm. Compatible cube turrets BX3-URA, BX3-RFAS, BX3-RFAA, IX53-RFAC, IX3-RFAC, IX3-RFACA. Including  one emission filter and beamsplitter built in U-FF filter cube.</t>
  </si>
  <si>
    <t>E0437669</t>
  </si>
  <si>
    <t>CUS-F-SZX-MO-Z-550</t>
  </si>
  <si>
    <t>This stand consists of a motorized Z drive column with a range of 550mm specially designed for stereo zoom head. The max load capacity of the Z drive is 27kg (this must include weight of zoom head + other accessories).  Similar to the universal bridge stand, this stand also had drill holes suitable for all versions of the Märzhäuser 200 &amp; 300 stages including Scan, encoded,  heavy loading and manual stages. The z axis has a max speed of 7mm/s, spindle pitch of 2mm, repeatability of ±6 ?m and resolution of ±1 ?m. The stand also has drill holed to holes for the transmitted illumination unit which makes this stand also suitable for transmitted illumination application. </t>
  </si>
  <si>
    <t>E0437670</t>
  </si>
  <si>
    <t>CUS-F-SZX-EN-MO-Z-550</t>
  </si>
  <si>
    <t>This stand consists of a encoded motorized Z drive column with a range of 550mm specially designed for stereo zoom head. The max load capacity of the Z drive is 27kg (this must include weight of zoom head + other accessories).  Similar to the universal bridge stand, this stand also had drill holes suitable for all versions of the Märzhäuser 200 &amp; 300 stages including Scan, encoded,  heavy loading and manual stages. The z axis has a max speed of 7mm/s, spindle pitch of 2mm, repeatability of ±1 ?m and resolution of ±1 ?m. The stand also has drill holed to holes for the transmitted illumination unit which makes this stand also suitable for transmitted illumination application. </t>
  </si>
  <si>
    <t>E0437671</t>
  </si>
  <si>
    <t>CUS-LEXT-AP-HLS</t>
  </si>
  <si>
    <t>This adapter plate is designed to fix Märzhäuser heavy loading stages on to the large CUS LEXT TM frame. The same heavy loading stages used with the bridge stand can be combined to the LEXT with the help of this adapter. The HL stages CUS-M-MS-200-2-HL (E0403066) &amp; CUS-M-MS-300-2-HL (E0403065) are compatible with this adapter.</t>
  </si>
  <si>
    <t>E0437672</t>
  </si>
  <si>
    <t>CUS-DSX-AP-HLS</t>
  </si>
  <si>
    <t>This adapter plate is designed to fix Märzhäuser heavy loading stages on to the large CUS DSX frame, both upright and tilting frames. The same heavy loading stages used with the bridge stand can be combined to the DSX with the help of this adapter. The HL stages CUS-M-MS-200-2-HL (E0403066) &amp; CUS-M-MS-300-2-HL (E0403065) are compatible with this adapter.</t>
  </si>
  <si>
    <t>E0437673</t>
  </si>
  <si>
    <t>CUS-BX-RO-MOS</t>
  </si>
  <si>
    <t>Motorised rotary stage compatible with the BX series of microscopes. All Märzhäuser components required for motorized stages including motor cable, control box, joystick and other components  needs to be purchased separately.</t>
  </si>
  <si>
    <t>E0437674</t>
  </si>
  <si>
    <t>AHF-VS-SILA-4-ESB</t>
  </si>
  <si>
    <t>Quad-band beamsplitter and four single-band emission filters and filter cube for VS-SILA and BX3, IX3 microscopes. Filter set optimized for DAPI, FITC, TRITC, Cy5. Quad-band beamsplitter 435 / 520 / 595 / 693, emission 418-450 / 506-532 / 578.5-611.5 / 667-727 nm. Compatible cube turrets BX3-URA, BX3-RFAS, BX3-RFAA, IX53-RFAC, IX3-RFAC, IX3-RFACA. Including  four emission filters and beamsplitter built in U-FF filter cube.</t>
  </si>
  <si>
    <t>E0437675</t>
  </si>
  <si>
    <t>VIVO-SI-PETRI-6-35MM</t>
  </si>
  <si>
    <t>Insert for 6 x 35 mm Petri dishes, with spring clips for a firm fixation of the dishes. Fits into scanning stages or 3-plate cross-stage with 160 x 110 mm opening. Compatible with 35 mm Petri dishes with plastic or glass bottom by Greiner Bio-one, Matek, Ibidi and others; Ibidi µ-Dish 35 mm, low or high. Full scope of delivery: Insert for 6 x 35 mm Petri dishes.</t>
  </si>
  <si>
    <t>E0437676</t>
  </si>
  <si>
    <t>VIVO-COV-ZL-M2, CO2-Cover</t>
  </si>
  <si>
    <t>E0437677</t>
  </si>
  <si>
    <t>STX-SZX-AD ADAPTER</t>
  </si>
  <si>
    <t>Adapter to mount SZX-FO/FOF focusing units on suspension arm stands. Adapter is already included in STX-360/9-TI-2, STX-580/10-TI-2.</t>
  </si>
  <si>
    <t>E0437678</t>
  </si>
  <si>
    <t>CUS-CKX3-RFA-4POS</t>
  </si>
  <si>
    <t>E0437679</t>
  </si>
  <si>
    <t>VL-RL-S80-25-3 LED ring light</t>
  </si>
  <si>
    <t>8-segment LED ring light for brightfield. Number of LEDs: 80, free working distance: 25-50mm, average LED lifetime: 50000h in standard brightness, LED color: White, color temperature: 5600K, adaptation diameter: 66mm,outer diameter 114mm and height is 28mm. Inner thread for mounting Accessories. Controller is required. Compatible objectives should be checked in the main specifications of the product data sheet.</t>
  </si>
  <si>
    <t>E0437680</t>
  </si>
  <si>
    <t>VL-RL-S80-50-3 LED ring light</t>
  </si>
  <si>
    <t>8-segment LED ring light for brightfield. Number of LEDs: 80, free working distance: 55-135mm, average LED lifetime: 50000h in standard brightness, LED color: White, color temperature: 5600K, adaptation diameter: 66mm, Outer Ø: 114 mm and Height: 25mm. Inner thread for mounting Accessories. Controller is required. Compatible objectives should be checked in the main specifications of the product data sheet.</t>
  </si>
  <si>
    <t>E0437681</t>
  </si>
  <si>
    <t>VL-RL-DA-T Tubular Diffusor</t>
  </si>
  <si>
    <t>Tubular Diffuser for EL-RL, EL-RL-P, VL-RL-S80-25-3, VL-RL-S80-50-3. The tubular diffuser can be screwed into the inner thread of the ring lights. That generates a highly diffuse light inside, which strikes the sample non-directionally. An additional paper diffuser can be attached inside the tube to further enhance the effect. Dimensions: Ø 70 mm, height-58.5 mm. The used objective must have a working distance &gt; 55mm. Including plastic holder and paper diffusor.</t>
  </si>
  <si>
    <t>E0437685</t>
  </si>
  <si>
    <t>CUS-TIAP-TILLK-BS-ZSS</t>
  </si>
  <si>
    <t>This adapter is designed to hold the transmitted illumination light source TILLK. The adapter is compatible with the universal bridge stand and the motorized Z Stereo stand. The height of the adapter can be adjusted thus making it compatible with several Märzhäuser stages. Compatible stages include scan, encoded, manual and heavy loading stages of various sizes. </t>
  </si>
  <si>
    <t>E0437687</t>
  </si>
  <si>
    <t>CUS-M-MS-300x300-4-TL</t>
  </si>
  <si>
    <t>E0437734</t>
  </si>
  <si>
    <t>E0437735</t>
  </si>
  <si>
    <t>M-SIT75-160x110 stage insert</t>
  </si>
  <si>
    <t>E0437736</t>
  </si>
  <si>
    <t>CUS-AF-CBL-UCB-TANGO</t>
  </si>
  <si>
    <t>This cable designed for the laser AF is used to transfer signal between the UCB and the Märzhäuser Tango control box. The cable needs to be used with the right 3 axis control box which supports motor with breaks and has AUX IO function. It is recommended Tango control boy for usage is M-CU-DT-Z100-MR-AUX-3 (E0433963). This cable is capable of regulating the voltage and thus providing the required voltage output for the tango control box.</t>
  </si>
  <si>
    <t>E0437739</t>
  </si>
  <si>
    <t>NTC-Multi-Socket-EU</t>
  </si>
  <si>
    <t>Power strip with surge protection with switch, AC 250 V,  input CEE 7/4, output ports: 6 (CEE 7/3), 3 m black with EU plug</t>
  </si>
  <si>
    <t>E0437740</t>
  </si>
  <si>
    <t>NTC-Multi-Socket-CH</t>
  </si>
  <si>
    <t>Power strip with surge protection with switch, output ports: 7, 3 m black with plug for Switzerland</t>
  </si>
  <si>
    <t>RO</t>
  </si>
  <si>
    <t>E0437741</t>
  </si>
  <si>
    <t>NTC-Multi-Socket-UK</t>
  </si>
  <si>
    <t>Power strip with surge protection with switch, output ports: 6, 3 m black with plug for UK</t>
  </si>
  <si>
    <t>E0437742</t>
  </si>
  <si>
    <t>CUS-ADP-DSX-AZ</t>
  </si>
  <si>
    <t>Customized adapter for DSX with adaptation for SCAN IM 120x80 and functionality to hold the transmitted illumination PN 122 150 and polarizer PN 158 500 from Schott</t>
  </si>
  <si>
    <t>E0437743</t>
  </si>
  <si>
    <t>CUS-100DISH-ATT-APX</t>
  </si>
  <si>
    <t>Customized 100mm dish attachment for APX100</t>
  </si>
  <si>
    <t>E0437771</t>
  </si>
  <si>
    <t>KL-RA-SZX-2</t>
  </si>
  <si>
    <t>Ring light adaptor to mount ring lights on DFPL0.5X-4, DFPL0.75X-4, DFPLAPO1X-4, SZX-ACH1X,DFPLAPO1,25X, SZX-ACH1.25X-2, DFPL1.5X-4,DFPL2X-4, MVPLAPO0.63X and MVPLAPO1X objectives. Compatible ring lights: VL-RL-S80-55-2, VL-RL-S80-25-2, VL-RL-S40-55-2, VL-SRL-S48-20,EL-RL, EL-RL-P, KL-RL-9/1000-2, KL-RL-9/1500, KL-4PRL, KL-RL-DIFF-9/1000-2 and KL-RL-MAXI-9/750-2 with KL-RA-MAXI, compatible darkfield adaptor: VL-RADF, compatible extension adaptors: VL-EADF75, VL-EADF50 and VL-EADF30.</t>
  </si>
  <si>
    <t>E0437775</t>
  </si>
  <si>
    <t>CUS-M-MAN-150x100-BX53M</t>
  </si>
  <si>
    <t>Manual microscope stage for upright Microscopes Travel range 150 x 100 mm equipped with patented coarse adjustment fine adjustment via coaxial drive incl. metal insert plate 168 x 116 mm Adaptation for OLYMPUS BX53M</t>
  </si>
  <si>
    <t>E0437776</t>
  </si>
  <si>
    <t>CUS-M-SI-MWP-168x116-BX53M</t>
  </si>
  <si>
    <t>Stage insert for multiwell plates. Insert size 168 x 116 mm. Compatible with manual stage CUS-M-MAN-150x100-BX53M (E0437775) also with motorized stage E0437341.</t>
  </si>
  <si>
    <t>E0437777</t>
  </si>
  <si>
    <t>CUS-M-SI-1SL-168x116x3-BX53M</t>
  </si>
  <si>
    <t>Stage insert for single slide holder. Insert size 168 x 116 mm. Compatible with manual stage CUS-M-MAN-150x100-BX53M (E0437775) also with motorized stage E0437341.</t>
  </si>
  <si>
    <t>E0437780</t>
  </si>
  <si>
    <t>CUS-SA-TCD-UBS</t>
  </si>
  <si>
    <t>This adapter has been designed to combine the stereo zoom heads like SX, SZX series of zoom heads on to the universal bridge stand. This special design ensures the stereo head is clamped from top rather than the bottom. This design ensures the full focus range of the stereo is utilized. </t>
  </si>
  <si>
    <t>E0437781</t>
  </si>
  <si>
    <t>XC-LED-365-XYLIS-2</t>
  </si>
  <si>
    <t>White light LED fluorescence excitation light source for IX3, BX3, CKX53, MVX10, SZX2, SZX7, VS200, APX100 microscopes. Intense output and broad band excitations similar to arc lamp, bandwidth 360 ? 770 nm with peaks at wavelength 365nm, 430nm , 475nm, 545nm, 635nm and 735nm. Compatible with the narrow 365 nm DAPI filter sets. UV mode allows to switch UV LED off when it is not required to protect sensitive specimen and to extend light guide life time. Fast LED response time LEDs of 100?s TTL / 1ms USB, light intensity adjustment in 1% steps. Guaranteed LED life time 25,000 h. System can be operated manually with speedDIAL remote, TTL or cellSens software. Integrated wide range power supply (100-240Volts AC, 50-60Hz). Coupling to microscope via liquid light guide, max. active light guide diameter: 3mm. Requires light guide and a microscope specific collimator for operation. Including Power cord EU, USB cable, Quick start guide and Allen key. No SpeedDIAL controller included. </t>
  </si>
  <si>
    <t>E0437782</t>
  </si>
  <si>
    <t>XC-LED-385-XYLIS-2</t>
  </si>
  <si>
    <t>White light LED fluorescence excitation light source for IX3, BX3, CKX53, MVX10, SZX2, SZX7, VS200, APX100 microscopes. Intense output and broad band excitations similar to arc lamp, bandwidth 380 ? 770 nm with peaks at wavelength 385nm, 430nm , 475nm, 545nm , 635nm und 735nm. Compatible with the 385 nm DAPI filter sets. UV mode allows to switch UV LED off when it is not required to protect sensitive specimen and to extend light guide life time. Fast LED response time LEDs of 100?s TTL / 1ms USB, light intensity adjustment in 1% steps. Guaranteed LED life time 25,000 h. System can be operated manually with speedDIAL remote, TTL or Olympus cellSens software. Integrated wide range power supply (100-240Volts AC, 50-60Hz). Coupling to microscope via liquid light guide, max. active light guide diameter: 3mm. Requires light guide and a microscope specific collimator for operation. Including Power cord EU, USB cable, Quick start guide and Allen key. No SpeedDIAL controller included.</t>
  </si>
  <si>
    <t>E0437783</t>
  </si>
  <si>
    <t>XC-LED-SpeedDIAL</t>
  </si>
  <si>
    <t>The ergonomic SpeedDIAL is a controller for Excelitas LED Illumination Systems. This remote controller allows intuitive fingertip control of the lamps and is equped with a small display showing intensity in %. Additional features: ON/OFF, Speed sensitive intensity control, one favourite intensity setting, UV OFF, Left and right-handed control option. Only compatible with XYLIS, XYLIS II, Mini+ and 110LED from Excelitas.</t>
  </si>
  <si>
    <t>E0437784</t>
  </si>
  <si>
    <t>CUS-M-MS-DSXOLS-150-4</t>
  </si>
  <si>
    <t>Motorized x/y scanning stage for the customized DSX/OLS large frames. Travel range 150 x 150 mm. For stage inserts with a size of 168 x 168 mm. Drive System: Stepping motor with ball screw (pitch 4 mm) drive. Resolution 0.01 ?m, accuracy +/- 3 ?m, reproducibility Maximum travel speed (depending on the controller) 240 mm/s. Stage surface: anotic coating with black lacquering. Maximum load 2000 g. Compatible with the following controller(s): Märzhäuser Tango, Objective Imaging OASIS 4i. Including glass plate stage insert.</t>
  </si>
  <si>
    <t>E0437786</t>
  </si>
  <si>
    <t>CUS-TR-EFK</t>
  </si>
  <si>
    <t>Additional transparent rubber ring for the ergonomic focus knob solution. This article contains only one rubber ring. It is an add on article in case the original ring is damaged. </t>
  </si>
  <si>
    <t>E0437787</t>
  </si>
  <si>
    <t>NAR-AD-NIKON-NN-H-4</t>
  </si>
  <si>
    <t>NAR-AD-NIKON-NN-H-4, Mounting Adaptor NN-H-4. For mounting of oil hydraulic micromanipulator onto Nikon inverted microscopes ?DIAPHOT TMD300?, ?ECLIPSE TE200?, ?ECLIPSE TE300?, ?ECLIPSE TE2000-E?, ?ECLIPSE TE2000-U?, ?ECLIPSE TE2000-S?, ?ECLIPSE Ti-E?, ?ECLIPSE Ti-U? and ?ECLIPSE Ti-S?. Full scope of delivery: Mounting Adaptor NN-H-4, Instructions for use.</t>
  </si>
  <si>
    <t>E0437788</t>
  </si>
  <si>
    <t>NAR-AD-LEICA-NL-18, Adaptor</t>
  </si>
  <si>
    <t>E0437827</t>
  </si>
  <si>
    <t>M-MS-M-IX3-DICTA-2</t>
  </si>
  <si>
    <t>Motorized encoded x/y  stage for IX83, IX73, IX53 microscopes mounted on microscope frame directly. Travel range 120 x 80mm. For stage inserts with a size of 160 x 110 mm. Drive system: 2-phase stepping motor with ball screw (pitch 2 mm) drive. Resolution 0.05µm, accuracy 1 µm, reproducibility 1 µm. Maximum travel speed (depending on the controller) 120 mm/s. Stage surface: anodic coating, black lacquered. Maximum load 2000g. Compatible with the following controller(s): Märzhäuser Tango with x/y encoder interface. Compatible with Piezo Z stage-500µm, M-PZ500-IX3. Compatible with IX3-DICTA motorized DIC slider or IX3-RCC-1-2 remote correction collar.  Including allen key 4mm, 4  screws M5 and manual. A stage insert is not included.</t>
  </si>
  <si>
    <t>E0437828</t>
  </si>
  <si>
    <t>L-M1-TA12080</t>
  </si>
  <si>
    <t>E0437829</t>
  </si>
  <si>
    <t>CL-pE100-DC-440</t>
  </si>
  <si>
    <t>Single wavelength fluorescence LED light source with excitation wavelength centred around 440 nm. Compatible with CKX53, BX3, IX3, MVX10 and SZX16 microscopes. Manual control via control pod for instant on/off and light intensity control 0-100% (1 % increments) and remote control via single TTL for on/off control using BNC connection on the control pod. Direct coupling to microscope. Including control pod, wide range power supply (100-240 V, 50/60 Hz, 0.7A), EU power cord and manual.</t>
  </si>
  <si>
    <t>E0437830</t>
  </si>
  <si>
    <t>M-WHPR56</t>
  </si>
  <si>
    <t>Rotating wafer holder for 5 and 6 inch wafers. The stage insert size is 168x168mm. Compatible with Marzhauser xy stage (EK150x150, MTM150x150, SCAN150x150) to which the stage insert 168x168mm can be mounted. </t>
  </si>
  <si>
    <t>E0437831</t>
  </si>
  <si>
    <t>M-WHPR56-VAC</t>
  </si>
  <si>
    <t>Rotating wafer holder for 5 and 6 inch wafers with vacuum function. The stage insert size is 168x168mm. Compatible with Marzhauser xy stage (EK150x150, MTM150x150, SCAN150x150) to which the stage insert 168x168mm can be mounted. </t>
  </si>
  <si>
    <t>E0437832</t>
  </si>
  <si>
    <t>SZX2-RFA16-M mot RFA</t>
  </si>
  <si>
    <t>E0437833</t>
  </si>
  <si>
    <t>CL-pE?800?FR?L?SYS?20</t>
  </si>
  <si>
    <t>E0437836</t>
  </si>
  <si>
    <t>AHF-SPX-PSEM-32</t>
  </si>
  <si>
    <t>E0437837</t>
  </si>
  <si>
    <t>AHF-LED-CFP-A</t>
  </si>
  <si>
    <t>Single-band fluorescence cube for BX3,IX3 cube turrets. Filter set optimized for CFP. Wide Violet-blue excitation and wide blue emission filter. Exciter filter: 426 - 450 nm,  beam splitter:  458 nm, barrier filter: 467 - 499 nm. Compatible cube turrets BX3-URA, BX3-RFAS, BX3-RFAA, IX53-RFAC, IX3-RFAC, IX3-RFACA. Filter set build in U-FF filter cube with build-in beamsplitter and emission filter.</t>
  </si>
  <si>
    <t>E0437838</t>
  </si>
  <si>
    <t>AHF-LED-YFP-A</t>
  </si>
  <si>
    <t>Single-band fluorescence cube for BX3,IX3 cube turrets. Filter set optimized for YFP. Wide blue-green excitation and wide green emission filter. Exciter filter: 498 - 520 nm,  beam splitter:  526 nm, barrier filter: 532 - 556 nm. Compatible cube turrets BX3-URA, BX3-RFAS, BX3-RFAA, IX53-RFAC, IX3-RFAC, IX3-RFACA. Filter set build in U-FF filter cube with build-in beamsplitter and emission filter.</t>
  </si>
  <si>
    <t>E0437839</t>
  </si>
  <si>
    <t>AC-AVT-i4-L-2</t>
  </si>
  <si>
    <t>STAND</t>
  </si>
  <si>
    <t>E0437840</t>
  </si>
  <si>
    <t>CUS-AL-100-150-BV</t>
  </si>
  <si>
    <t>E0437841</t>
  </si>
  <si>
    <t>CUS-AL-150-200-BV</t>
  </si>
  <si>
    <t>E0437842</t>
  </si>
  <si>
    <t>CUS-AL-100-150-TBM</t>
  </si>
  <si>
    <t>E0437843</t>
  </si>
  <si>
    <t>CUS-AL-150-200-TBM</t>
  </si>
  <si>
    <t>E0437844</t>
  </si>
  <si>
    <t>CUS-AL-BP</t>
  </si>
  <si>
    <t>E0437845</t>
  </si>
  <si>
    <t>CUS-AL-WIDR-150-MOV-HE</t>
  </si>
  <si>
    <t>E0437846</t>
  </si>
  <si>
    <t>CUS-AL-WIDR-200-MOV-HE</t>
  </si>
  <si>
    <t>E0437847</t>
  </si>
  <si>
    <t>CUS-AL-WIDR-150-FS-FIX</t>
  </si>
  <si>
    <t>E0437848</t>
  </si>
  <si>
    <t>CUS-AL-WIDR-200-FS-FIX</t>
  </si>
  <si>
    <t>E0437849</t>
  </si>
  <si>
    <t>CUS-AL-WIDR-150-BS-FIX</t>
  </si>
  <si>
    <t>E0437850</t>
  </si>
  <si>
    <t>CUS-AL-WIDR-200-BS-FIX</t>
  </si>
  <si>
    <t>E0437851</t>
  </si>
  <si>
    <t>CUS-AL-SECS-GEM</t>
  </si>
  <si>
    <t>E0437852</t>
  </si>
  <si>
    <t>CUS-AL-CAS-RFID-R</t>
  </si>
  <si>
    <t>E0437853</t>
  </si>
  <si>
    <t>CUS-AL-TWH-150-BV</t>
  </si>
  <si>
    <t>E0437854</t>
  </si>
  <si>
    <t>CUS-AL-TWH-200-BV</t>
  </si>
  <si>
    <t>E0437855</t>
  </si>
  <si>
    <t>CUS-AL-TWH-150-TBM</t>
  </si>
  <si>
    <t>E0437856</t>
  </si>
  <si>
    <t>CUS-AL-TWH-200-TBM</t>
  </si>
  <si>
    <t>E0437857</t>
  </si>
  <si>
    <t>CUS-AL-TS-MAN-S</t>
  </si>
  <si>
    <t>E0437858</t>
  </si>
  <si>
    <t>CUS-AL-RC-VAC</t>
  </si>
  <si>
    <t>E0437859</t>
  </si>
  <si>
    <t>CUS-AL-VR-SS</t>
  </si>
  <si>
    <t>E0437860</t>
  </si>
  <si>
    <t>CUS-AL-PLC</t>
  </si>
  <si>
    <t>E0437862</t>
  </si>
  <si>
    <t>AHF-LED-DFTC5-4-EMB-XL</t>
  </si>
  <si>
    <t>E0437863</t>
  </si>
  <si>
    <t>AHF-LED-CYmCC7-4-EMB-XL</t>
  </si>
  <si>
    <t>E0437864</t>
  </si>
  <si>
    <t>CUS-AL-MAN-S300x200</t>
  </si>
  <si>
    <t>E0437865</t>
  </si>
  <si>
    <t>CUS-AL-MOT-S300x215-4</t>
  </si>
  <si>
    <t>E0437866</t>
  </si>
  <si>
    <t>LC-SPECX-LFIB-V3</t>
  </si>
  <si>
    <t>E0437867</t>
  </si>
  <si>
    <t>LC-SPECX-CBL-9BNC</t>
  </si>
  <si>
    <t>E0437870</t>
  </si>
  <si>
    <t>CUS-POR-VAC-INS-300</t>
  </si>
  <si>
    <t>E0437871</t>
  </si>
  <si>
    <t>CUS-AL-75-150-BV</t>
  </si>
  <si>
    <t>E0437872</t>
  </si>
  <si>
    <t>CUS-AL-RC-VAC-75</t>
  </si>
  <si>
    <t>E0437875</t>
  </si>
  <si>
    <t>CUS-AL-INS-3D-OS</t>
  </si>
  <si>
    <t>E0437876</t>
  </si>
  <si>
    <t>CUS-AL-S-M-T-1D-OS</t>
  </si>
  <si>
    <t>E0437877</t>
  </si>
  <si>
    <t>HW-IX3-MTIR405</t>
  </si>
  <si>
    <t>E0437878</t>
  </si>
  <si>
    <t>HW-IX3-MTIR440</t>
  </si>
  <si>
    <t>E0437879</t>
  </si>
  <si>
    <t>HW-IX3-MTIR488</t>
  </si>
  <si>
    <t>E0437880</t>
  </si>
  <si>
    <t>HW-IX3-MTIR514</t>
  </si>
  <si>
    <t>E0437881</t>
  </si>
  <si>
    <t>HW-IX3-MTIR532</t>
  </si>
  <si>
    <t>E0437882</t>
  </si>
  <si>
    <t>HW-IX3-MTIR561</t>
  </si>
  <si>
    <t>E0437883</t>
  </si>
  <si>
    <t>HW-IX3-MTIR640</t>
  </si>
  <si>
    <t>E0437884</t>
  </si>
  <si>
    <t>HW-IX3-M2TIR488-532</t>
  </si>
  <si>
    <t>E0437885</t>
  </si>
  <si>
    <t>HW-IX3-M2TIR488-561</t>
  </si>
  <si>
    <t>E0437886</t>
  </si>
  <si>
    <t>HW-IX3-M2TIR488-640</t>
  </si>
  <si>
    <t>E0437887</t>
  </si>
  <si>
    <t>MCL-Nano-ZL300-M2</t>
  </si>
  <si>
    <t>E0437888</t>
  </si>
  <si>
    <t>MCL-Nano-ZL500-M2</t>
  </si>
  <si>
    <t>E0437889</t>
  </si>
  <si>
    <t>CL-pE400max-2/2FH</t>
  </si>
  <si>
    <t>E0437890</t>
  </si>
  <si>
    <t>CL-pE400max-DC-SB</t>
  </si>
  <si>
    <t>E0437891</t>
  </si>
  <si>
    <t>CL-pE400max-DC-MB</t>
  </si>
  <si>
    <t>E0437892</t>
  </si>
  <si>
    <t>CL-pE400max-LLG-SB</t>
  </si>
  <si>
    <t>E0437893</t>
  </si>
  <si>
    <t>CL-pE400max-LLG-MB</t>
  </si>
  <si>
    <t>E0437895</t>
  </si>
  <si>
    <t>CUS-M-WHPR8-SP-VAC</t>
  </si>
  <si>
    <t>E0437896</t>
  </si>
  <si>
    <t>AHF-LED-Cy5.5-XL</t>
  </si>
  <si>
    <t>E0437901</t>
  </si>
  <si>
    <t>CUS-AL-MAN-75-100</t>
  </si>
  <si>
    <t>E0437902</t>
  </si>
  <si>
    <t>CUS-AL-MAN-75-100-EN</t>
  </si>
  <si>
    <t>E0438046</t>
  </si>
  <si>
    <t>M-SI1F-200X148 stage insert</t>
  </si>
  <si>
    <t>Stage insert for one filter holder, insert size 200x148, for M-MS-BX-# and M-MS-BX61-# stages.</t>
  </si>
  <si>
    <t>E0438047</t>
  </si>
  <si>
    <t>M-SI2F-200X148 stage insert</t>
  </si>
  <si>
    <t>Stage insert for two filter holders, insert size 200x148, for M-MS-BX-# and M-MS-BX61-# stages.</t>
  </si>
  <si>
    <t>E0438049</t>
  </si>
  <si>
    <t>M-SI3F-313X148 stage insert</t>
  </si>
  <si>
    <t>Stage insert for three filter holders, insert size 313x148, for M-MS8S-BX-# stages.</t>
  </si>
  <si>
    <t>E0438050</t>
  </si>
  <si>
    <t>M-SIS-160X116 stage insert</t>
  </si>
  <si>
    <t>Stage insert for one slide, insert size 160 mm x 116mm, for M-SVR-M-BX</t>
  </si>
  <si>
    <t>E0438053</t>
  </si>
  <si>
    <t>M-SIS2-IX stage insert</t>
  </si>
  <si>
    <t>Stage insert for two slides 3''x1'' , insert size 160 mm x 110 mm, for M-MS-IX-# stages.</t>
  </si>
  <si>
    <t>E0438061</t>
  </si>
  <si>
    <t>M-MSL-GX-1 motorized stage</t>
  </si>
  <si>
    <t>Motorized x/y scanning stage for GX53, GX51, GX71. Travel range 112 x 74 mm. For stage inserts with a size of 160 x 110 mm. Drive System: Stepping motor with ball screw (pitch 1 mm) drive. Resolution 0.05 Âµm, accuracy +/- 3 Âµm, reproducibility &lt; 1 Âµm. Maximum travel speed (depending on the controller) 60 mm/s. Stage surface: Anotic coating with black lacquering. Maximum load 1500 g. Compatible with the following controller(s): MÃ¤rzhÃ¤user Tango, Objective Imaging OASIS 4i. Including revolving distance plate, 4 fixing screws for stage, 3 fixing screws for revolving distance plate and Allan kex. A stage insert is not included.</t>
  </si>
  <si>
    <t>E0438062</t>
  </si>
  <si>
    <t>M-SIR3-GX stage insert</t>
  </si>
  <si>
    <t>Stage insert for 3 samples with a diameter of 41 mm.The stage insert has the measurement of 160x110 mm, for M-MSL-GX stage</t>
  </si>
  <si>
    <t>E0438125</t>
  </si>
  <si>
    <t>M-MFD-LS-MX61 limit switch</t>
  </si>
  <si>
    <t>Limit switch for M-MFD2-MX62</t>
  </si>
  <si>
    <t>E0438135</t>
  </si>
  <si>
    <t>PR-BX2WI-STG3 Prior stage PS3</t>
  </si>
  <si>
    <t>E0438138</t>
  </si>
  <si>
    <t>PR-BX2WI-ESTG3 Pior stage PS3</t>
  </si>
  <si>
    <t>Motorised x/y scanning stage for IX51, IX71, IX81 in combination with cell^M or cell^R. Travel range 120 x 80 mm. For stage inserts with a size of 160 x 110 mm. Drive System: Stepping motor with Ball screw (pitch 2 mm) drive. Resolution 0.01 Âµm, accuracy +/- 3 Âµm, reproducibility &lt; 1 Âµm. Maximum travel speed (depending on the controller) 120 mm/s. Stage surface: Anodic coating with black lacquering . Maximum load 2000 g. Compatible with the following controller(s): M-SC-PCI-#, M-SC-DT-#, OSIS STK controller for cell^M and cell^R . No stage insert included.</t>
  </si>
  <si>
    <t>E0438139</t>
  </si>
  <si>
    <t>FVL-SP-MTEHP-DS IR-Laser</t>
  </si>
  <si>
    <t>E0438150</t>
  </si>
  <si>
    <t>M-MFD2-BX51-TRF Mot.focus</t>
  </si>
  <si>
    <t>Motorised fine focus (MFD2) compatible with BX51TRF, BX51TF microscopes, mounted on spindle. 2-phase stepper motor with 60 rotations per second. Surface: anodic coating, black lacquered. Compatible with the following controller(s): Maerzhaeuser Tango M-CU-DT-#, M-CU-PCI-#, M-CU-PCIE-#, Objective Imaging OASIS 4i. Including driving disk, coupling, three Allen screws M4 x 8DIN 912, mounting aid, Allen key SW 3.0, Allen key SW 2.5, Allen key SW 1.5, installation manual.</t>
  </si>
  <si>
    <t>E0438151</t>
  </si>
  <si>
    <t>M-MFD2-BX51-RF Mot.focus</t>
  </si>
  <si>
    <t>Motorised fine focus (MFD2) compatible with BX51RF, BX51M microscopes, mounted on spindle. 2-phase stepper motor with 60 rotations per second. Surface: anodic coating, black lacquered. Compatible with the following controller(s): Maerzhaeuser Tango M-CU-DT-#, M-CU-PCI-#, M-CU-PCIE-#, Objective Imaging OASIS 4i. Including driving disc, coupling, three Allen screws M4 x 8DIN 912, mounting aid, Allen key SW 3.0, Allen key SW 2.5, Allen key SW 1.5, installation manual.</t>
  </si>
  <si>
    <t>E0438170</t>
  </si>
  <si>
    <t>M-SI1F-160x116 stage insert</t>
  </si>
  <si>
    <t>Stage insert for one filter holder, insert size 160x116, for M-MS-BX-75x50-# stages.</t>
  </si>
  <si>
    <t>E0438193</t>
  </si>
  <si>
    <t>CC-BX53A Carrying Case</t>
  </si>
  <si>
    <t>E0438229</t>
  </si>
  <si>
    <t>M-MSM-BX-4 Scanning stage</t>
  </si>
  <si>
    <t>Motorized x/y stage for BX43, BX53, BX63 and BX41, BX51, BX61 microscopes compatible with BX-LWSH2 stage holder. Travel range 100 x 100mm. For stage inserts with a size of 160 x 116mm. Drive system: 2-phase stepping motor with ball screw (pitch 4 mm) drive. Resolution 0.01 Âµm, accuracy 3 Âµm, reproducibility 1 Âµm. Maximum travel speed (depending on the controller) 240 mm/s. Stage surface: anodic coating, black lacquered. Maximum load 2000g. Not compatible with 8-position condenser U-UCD8-#, U-UCD8A and BX3-UCD8A. Compatible with the following controller(s): Maerzhaeuser Tango. Including glass plate, Allen key SW2 and manual.</t>
  </si>
  <si>
    <t>E0438231</t>
  </si>
  <si>
    <t>M-MSM-M-BX-4</t>
  </si>
  <si>
    <t>Motorized encoded x/y stage for BX43, BX53, BX63 and BX41, BX51, BX61 microscopes compatible with BX-LWSH2 stage holder. Travel range 100 x 100mm. For stage inserts with a size of 160 x 116 mm. Drive system: 2-phase stepping motor with ball screw (pitch 4 mm) drive. Resolution 0.05Âµm, accuracy 1 Âµm, reproducibility 0.2Âµm. Maximum travel speed (depending on the controller) 240 mm/s. Stage surface: anodic coating, black lacquered. Maximum load 2000g. Not compatible with 8-position condenser U-UCD8-#, U-UCD8A and BX3-UCD8A. Compatible with the following controllers: Maerzhaeuser Tango with x/y encoder interface. Including glass plate, Allen key SW2 and manual.</t>
  </si>
  <si>
    <t>E0438237</t>
  </si>
  <si>
    <t>M-SVR-M-BX-2 Measuring stage</t>
  </si>
  <si>
    <t>Manual x/y stage with magneto resistive (MR) measuring system for BX41, BX51, BX61, BX53, BX53M, BX63 (with dove tail adapter), with coaxial fixed rigth hand control. Travel range reflected light 105 mm x 105 mm, transmitted light 105 mmx 85 mm, Accuracy +/- 1 µm, Resolution &lt; 0.05 µm. Drive System: rack and pinion . Maximum load 2500 g. Compatible stage inserts, stage plates, specimen holder: M-SIG-160X116 glass plate, M-SIM-160X116 metal plate, M-SIS-160x116 stage insert one slide, M-SI1F-160x116 stage insert 1 filter . Including digital readout unit SCD and glass plate.</t>
  </si>
  <si>
    <t>E0438239</t>
  </si>
  <si>
    <t>M-MFD2-BX53-F motorized focus</t>
  </si>
  <si>
    <t>Motorised fine focus (MFD2) compatible with BX53F microscopes, mounted on spindle. 2-phase stepper motor with 60 rotations per second. Surface: anodic coating, black lacquered. Compatible with the following controller(s): Maerzhaeuser Tango M-CU-DT-#, M-CU-PCI-#, M-CU-PCIE-#, Objective Imaging OASIS 4i. Including driving disc, coupling, three Allen screws M3 x 8DIN 912, mounting aid, Allen key SW 3.0, Allen key SW 2.5, Allen key SW 1.5, installation manual.</t>
  </si>
  <si>
    <t>E0438241</t>
  </si>
  <si>
    <t>M-MFD-LS-BX53 limit switch</t>
  </si>
  <si>
    <t>E0438244</t>
  </si>
  <si>
    <t>M-MS-MX61-4-2 motorized stage</t>
  </si>
  <si>
    <t>Motorized x/y scanning stage for MX63L, DSX510-MR, DSX510,-LARGE-FH, DSX110-EF, OLS5000-TM. Travel range 200 x 200 mm. Drive System: Stepping motor with ball screw (pitch 4 mm) drive. Resolution 0.01 Âµm, accuracy +/- 3 Âµm, reproducibility &lt; 1 Âµm. Maximum travel speed 240 mm/s (depending on the controller). Stage surface: anotic coating with black lacquering. Maximum load 2000 g. Compatible with the following controller(s): Maerzhaeuser Tango. Including metal plate stage insert and installation manual.</t>
  </si>
  <si>
    <t>E0438249</t>
  </si>
  <si>
    <t>M-SIS-R-160x116 Stage Insert</t>
  </si>
  <si>
    <t>Stage insert for 1 slide 76x26 mm, rotatable, size 160x116x3 mm</t>
  </si>
  <si>
    <t>E0438256</t>
  </si>
  <si>
    <t>M-MFD2-I motorized focus drive</t>
  </si>
  <si>
    <t>Motorised z-drive for IX51/71/81 microscopes. To be mounted on coarse/fine focus drive of microscope frame</t>
  </si>
  <si>
    <t>E0438271</t>
  </si>
  <si>
    <t>M-MSS-BX2 motorized stage</t>
  </si>
  <si>
    <t>E0438273</t>
  </si>
  <si>
    <t>M-MSS-M-BX-2 motor stage</t>
  </si>
  <si>
    <t>E0438276</t>
  </si>
  <si>
    <t>M-MS-M-BX-ISC motor stage</t>
  </si>
  <si>
    <t>Motorised encoded x/y stage with integrated controller for BX43, BX53, BX63, BX41, BX51, BX61 microscopes with integrated adjustable coaxial right hand control, compatible with BX-LWSH2 stage holder. Travel range 75 x 50mm. Drive system: 2-phase stepping motor with bowden cable (X) and rack and pinion (Y). Resolution 0.05 Âµm, accuracy 3 Âµm, reproducibility 1 Âµm. Maximum travel speed 120 mm/s. Stage surface: anodic coating, black lacquered. Maximum load 2000g.Including specimen holder for one slide, Allen key SW 2.0 and manual.</t>
  </si>
  <si>
    <t>E0438288</t>
  </si>
  <si>
    <t>M-SA-SZX Stage Adapter</t>
  </si>
  <si>
    <t>Adapter for Maerzhauser stages for adaption on SZX10, SZX16, SZX9, SZX12, SZX7 stereo microscopes, 60 mm height, 100mm diameter. Compatible with M-MS-/MSM-/MSL-SZX-# stages and stages compatible with BX-LWSH2 stage holder.</t>
  </si>
  <si>
    <t>E0438300</t>
  </si>
  <si>
    <t>M-MX-WHPR128, rotating</t>
  </si>
  <si>
    <t>Wafer holder rotable for 6â??, 8â?? and 12â?? wafers. Compatible with MX61L and MX61A frames.</t>
  </si>
  <si>
    <t>E0438301</t>
  </si>
  <si>
    <t>M-MX-WHPR86, rotating</t>
  </si>
  <si>
    <t>Wafer holder rotable for 5?, 6? and 8? wafers. Compatible with MX61, MX61L and MX61A frames.</t>
  </si>
  <si>
    <t>E0438370</t>
  </si>
  <si>
    <t>M-MS-M-BX-4-2</t>
  </si>
  <si>
    <t>E0438371</t>
  </si>
  <si>
    <t>M-MS-BX-2-2 motorised stage</t>
  </si>
  <si>
    <t>Motorised x/y, stage for BX41, BX45, BX51, BX61, BX43, BX46, BX53, BX63 microscopes. Dovetail fixing mechanism. Compatible with BX3-STAD and BX-LWSH2 stage holder. Travel range 130 x 85mm. For stage inserts with a size of 200 x 148 mm. Drive system: 2 phase stepping motor with ball screw (pitch 2 mm) drive. Resolution 0.01 µm, accuracy 3 µm, reproducibility 1 µm. Maximum travel speed (depending on the controller) 120 mm/s. Stage surface: anodic coating, black lacquered. Maximum load 2000g. Compatible with the following controller(s): Maerzhaeuser Tango, M-CU-DT-#, M-CU-PCI-#, M-CU-PCIE-#, Objective Imaging OASIS 4i. Including Allen key SW2 and Manual. A stage insert is not included.</t>
  </si>
  <si>
    <t>E0438372</t>
  </si>
  <si>
    <t>M-MS-BX-4-2 motorised stage</t>
  </si>
  <si>
    <t>Motorised x/y stage for BX41, BX45, BX51, BX61, BX43, BX46, BX53, BX63 microscopes. Dovetail fixing mechanism. Compatible with BX3-STAD and BX-LWSH2 stage holder. Travel range 130 x 85mm. For stage inserts with a size of 200 x 148mm. Drive system: 2 phase stepping motor with ball screw (pitch 4 mm) drive. Resolution 0.01 µm, accuracy 3 µm, reproducibility 1 µm. Maximum travel speed (depending on the controller) 240 mm/s. Stage surface: anodic coating, black lacquered. Maximum load 2000g. Compatible with the following controller(s): Maerzhaeuser Tango, M-CU-DT-#, M-CU-PCI-#, M-CU-PCIE-#, Objective Imaging OASIS 4i. Including Allen key SW2 and manual. A stage insert is not included.</t>
  </si>
  <si>
    <t>E0438373</t>
  </si>
  <si>
    <t>M-MS-SZX-4-2 motorised stage</t>
  </si>
  <si>
    <t>Motorised x/y stage for SZX9, SZX12, SZX10, SZX16 stereo microscopes compatible with stage adapter for SZX(2)-ILLB, SZX(2)-ILLD, SZX(2)-ILLK SZX-ST and SZX-STL stage holder. Travel range 130 x 85mm. For stage inserts with a size of 200 x 148mm. Drive System: 2 phase stepping motor with ball screw (pitch 4 mm) drive. Resolution 0.01 µm, accuracy 3 µm, reproducibility 1 µm. Maximum travel speed (depending on the controller) 240 mm/s. Stage surface: anodic coating, black lacquered. Maximum load 2000g. Compatible with the following controller(s): Maerzhaeuser Tango, M-CU-DT-#, M-CU-PCI-#, M-CU-PCIE-#, Objective Imaging OASIS 4i. Including allen key SW2, stage adapter (60 mm high) and manual. A stage insert is not included.</t>
  </si>
  <si>
    <t>E0438375</t>
  </si>
  <si>
    <t>M-MFD2-MX61 motorised focus</t>
  </si>
  <si>
    <t>E0438376</t>
  </si>
  <si>
    <t>M-MSM-SZX-4 motorised stage</t>
  </si>
  <si>
    <t>Motorised x/y stage for SZX10, SZX16, SZX12, SZX9 stereo microscopes compatible with stage adapter for SZX(2)-ILLB, SZX(2)-ILLD, SZX(2)-ILLK, SZX-ST and SZX-STL stage holder. Travel range 100 x 100mm. For stage inserts with a size of 160 x 116mm. Drive system: 2-phase stepping motor with ball screw (pitch 4 mm) drive. Resolution 0.01 µm, accuracy 3 µm, reproducibility 1 µm. Maximum travel speed (depending on the controller) 240 mm/s. Stage surface: anodic coating, black lacquered. Maximum load 2000g. Compatible with the following controller(s): Maerzhaeuser Tango, M-CU-DT-#, M-CU-PCI-#, M-CU-PCIE-#, Objective Imaging OASIS 4i. Including allen key SW2, stage adapter (60 mm high) and manual. A stage insert is not included.</t>
  </si>
  <si>
    <t>E0438377</t>
  </si>
  <si>
    <t>M-MFD2-BX43 motorised focus</t>
  </si>
  <si>
    <t>Motorised fine focus (MFD2) compatible with BX43 microscopes, mounted on spindle. 2-phase stepper motor with 60 rotations per second. Surface: anodic coating, black lacquered. Compatible with the following controller(s): Maerzhaeuser Tango: M-CU-DT-#, M-CU-PCI-#, M-CU-PCIE-#, Objective Imaging OASIS 4i. Including driving, three Allen screws M3 x 8DIN 912, mounting aid, Allen key SW 3.0, Allen key SW 2.5, Allen key SW 1.5, installation manual.</t>
  </si>
  <si>
    <t>E0438378</t>
  </si>
  <si>
    <t>STX-KL-HD-2 holder</t>
  </si>
  <si>
    <t>Holder for light sources KL1600LED, KL2500LED, KL1500LCD, KL1500-C and KL2500LCD to be mounted on STX stands. Possibility to fix KL1600LED and KL2500LED with screws. When mounted on STX-FS, usage of tie bar STX-EX-300 is highly recommended for full flexibility.</t>
  </si>
  <si>
    <t>E0438382</t>
  </si>
  <si>
    <t>PR-IX3-STG3 stage set for IX3</t>
  </si>
  <si>
    <t>E0438383</t>
  </si>
  <si>
    <t>PR-IX3-ESTG3 stage set for IX3</t>
  </si>
  <si>
    <t>E0438384</t>
  </si>
  <si>
    <t>PR-MS-IX3 motor. stage for IX3</t>
  </si>
  <si>
    <t>Motorized x/y  stage for IX83, IX73, IX53 microscopes, mounted on microscope frame directly. Travel range 114 x 75mm. For stage inserts with a size of 160 x 110 mm. Drive system: 2-phase stepping motor with ball screw (pitch 2mm) drive. Resolution / min. step size 0.04µm,  reproducibility 1.3µm. Maximum travel speed 60 mm/s. Stage surface: anodic coating, black lacquered. Maximum load 10,000 g. Compatible with the following controller: Prior Scientific ProScan III controller. Including 4 screws M5, cable and manual. A stage insert is not included.</t>
  </si>
  <si>
    <t>E0438385</t>
  </si>
  <si>
    <t>PR-SC-DT-3 desktop controller</t>
  </si>
  <si>
    <t>E0438387</t>
  </si>
  <si>
    <t>PR-SIMTP-IX stage insert</t>
  </si>
  <si>
    <t>Stage insert for microtiter plates (85 mm x 128mm). Insert size  160x110 mm, for inverted microscope stage. Compatible with PR-MS-IX-2 and PR-MS-E-IX-1 stage.</t>
  </si>
  <si>
    <t>E0438388</t>
  </si>
  <si>
    <t>PR-SIS-IX stage insert</t>
  </si>
  <si>
    <t>Stage insert for single slide (75mm x 25mm). Insert size  160x110 mm, for inverted microscope stage. Compatible with PR-MS-IX-2 and PR-MS-E-IX-1 stage.</t>
  </si>
  <si>
    <t>E0438389</t>
  </si>
  <si>
    <t>PR-SIPD90-IX stage insert</t>
  </si>
  <si>
    <t>Adjustable stage insert for single Petri dish with max. diameter of 90 mm.  Insert size  160x110 mm, for inverted microscope stage. Compatible with PR-MS-IX-2 and PR-MS-E-IX-1 stage.</t>
  </si>
  <si>
    <t>E0438392</t>
  </si>
  <si>
    <t>KL300-PA-SZX mounting bracket</t>
  </si>
  <si>
    <t>Stereo Lighting Adapter to mount KL300LED, EL-SL-S or EL-SL-D on Ø 32 mm pillars. Adaptation thread: M5. Including three mounting screws.</t>
  </si>
  <si>
    <t>E0438403</t>
  </si>
  <si>
    <t>M-MFD2-IX3 motorised focus</t>
  </si>
  <si>
    <t>Motorised fine focus (MFD2) compatible with IX73, IX53 microscopes, mounted on spindle. 2-phase stepper motor with 60 rotations per second. Surface: anodic coating, black lacquered. Compatible with the following controller(s): Märzhäuser Tango, Objective Imaging OASIS 4i. Including driving disc, coupling, two Allen screws M3 x 6DIN 912, mounting aid, Allen key SW 3.0, Allen key SW 2.5, Allen key SW 2.0, Allen key SW 1.5, installation manual.</t>
  </si>
  <si>
    <t>E0438414</t>
  </si>
  <si>
    <t>PR-WI-ZDECK-2 Bridge stage</t>
  </si>
  <si>
    <t>E0438415</t>
  </si>
  <si>
    <t>PR-WI-EZDECK-2 Bridge stage</t>
  </si>
  <si>
    <t>E0438471</t>
  </si>
  <si>
    <t>M-CU-DT-1 control unit desktop</t>
  </si>
  <si>
    <t>1-axis desktop control unit for Maerzhaeuser motorised scanning stages and motorised focus drives, for non-encoded devices. Standard communication interfaces: RS232C and USB. Connector for Maerzhaeuser joystick or ErgoDrive. Compatible with CellSens , Stream, labSens imaging software. Including RS232 cable, USB cable, Power cord (EU ) and CD-ROM (SwitchBoard software and documentation).</t>
  </si>
  <si>
    <t>E0438472</t>
  </si>
  <si>
    <t>M-CU-DT-2 control unit desktop</t>
  </si>
  <si>
    <t>2-axes desktop control unit for Maerzhaeuser motorised scanning stages and motorised focus drives, for non-encoded devices. Standard communication interfaces: RS232C and USB. Connector for Maerzhaeuser joystick or ErgoDrive. Compatible with CellSens , Stream, labSens imaging software. Including RS232 cable, USB cable, Power cord (EU ) and CD-ROM (SwitchBoard software and documentation).</t>
  </si>
  <si>
    <t>E0438473</t>
  </si>
  <si>
    <t>M-CU-DT-3 control unit desktop</t>
  </si>
  <si>
    <t>3-axes desktop control unit for Maerzhaeuser motorised scanning stages and motorised focus drives, for non-encoded devices. Standard communication interfaces: RS232C and USB. Connector for Maerzhaeuser joystick or ErgoDrive. Compatible with CellSens , Stream, labSens imaging software. Including RS232 cable, USB cable, Power cord (EU ) and CD-ROM (SwitchBoard software and documentation).</t>
  </si>
  <si>
    <t>E0438481</t>
  </si>
  <si>
    <t>E0438482</t>
  </si>
  <si>
    <t>M-HID-JS-3 joystick</t>
  </si>
  <si>
    <t>Human Interface Device (HID): 3-axes joystick for Maerzhaeuser TANGO control units. Operation by joystick with rotary potentiometer and Z-wheel.</t>
  </si>
  <si>
    <t>E0438484</t>
  </si>
  <si>
    <t>M-HID-ED-2 ErgoDrive</t>
  </si>
  <si>
    <t>Human Interface Device (HID): 2-axis ErgoDrive for Maerzhaeuser TANGO control units. Operation by electrical coaxial drive. Including HID cable and Allan key 3.0.</t>
  </si>
  <si>
    <t>E0438485</t>
  </si>
  <si>
    <t>M-HID-ED-3 ErgoDrive</t>
  </si>
  <si>
    <t>Human Interface Device (HID): 3-axis ErgoDrive for Maerzhaeuser TANGO control units. Operation by electrical coaxial drive and Z-wheel. Including HID cable and Allan key 3.0.</t>
  </si>
  <si>
    <t>E0438486</t>
  </si>
  <si>
    <t>M-CBL200-2 cable</t>
  </si>
  <si>
    <t>Motor cable for connecting Maerzhaeuser motorised scanning stage and TANGO 2-axis control unit. Cable length 200 cm. Design of connecting plugs: straight / straight.</t>
  </si>
  <si>
    <t>E0438487</t>
  </si>
  <si>
    <t>M-CBL300-2 cable</t>
  </si>
  <si>
    <t>Motor cable for connecting Maerzhaeuser motorised scanning stage and TANGO 2-axis control unit. Cable length 300 cm. Design of connecting plugs: straight / straight.</t>
  </si>
  <si>
    <t>E0438488</t>
  </si>
  <si>
    <t>M-CBL200-3 cable</t>
  </si>
  <si>
    <t>Motor cable for connecting Maerzhaeuser motorised scanning stage plus motorised focus drive (MFD/MFD2) and TANGO 3-axes control unit. Cable length 200 cm. Design of connecting plugs: straight / straight.</t>
  </si>
  <si>
    <t>E0438489</t>
  </si>
  <si>
    <t>M-CBL300-3 cable</t>
  </si>
  <si>
    <t>Motor cable for connecting Maerzhaeuser motorised scanning stage plus motorised focus drive (MFD/MFD2) and TANGO 3-axes control unit. Cable length 300 cm. Design of connecting plugs: straight / straight.</t>
  </si>
  <si>
    <t>E0438490</t>
  </si>
  <si>
    <t>M-CBL200AP-3</t>
  </si>
  <si>
    <t>E0438491</t>
  </si>
  <si>
    <t>M-CBL300AP-3</t>
  </si>
  <si>
    <t>E0438492</t>
  </si>
  <si>
    <t>M-CBL200-1 cable</t>
  </si>
  <si>
    <t>Motor cable for connecting Maerzhaeuser motorised focus drive (MFD/MFD2) and TANGO 1-axis control unit. Cable length 200 cm. Design of connecting plugs: straight / straight.</t>
  </si>
  <si>
    <t>E0438493</t>
  </si>
  <si>
    <t>M-CBL300-1 cable</t>
  </si>
  <si>
    <t>Motor cable for connecting Maerzhaeuser motorised focus drive (MFD/MFD2) and TANGO 1-axis control unit. Cable length 300 cm. Design of connecting plugs: straight / straight.</t>
  </si>
  <si>
    <t>E0438503</t>
  </si>
  <si>
    <t>VIVO-HU heating unit</t>
  </si>
  <si>
    <t>Heating unit. Temperature control in 0,1°C steps. Maximum temperature 30° above ambient. Requires VIVO-CBT temperature controller. Compatible with VIVO-TUBE tube extension.</t>
  </si>
  <si>
    <t>E0438504</t>
  </si>
  <si>
    <t>VIVO-CBT temp. controller</t>
  </si>
  <si>
    <t>Temperature controller with 2 channel digital PID closed loop, Temperature range from 3°C to 30°C above ambient. Control accuracy 0,05°C. Compatible with VIVO-HU heating unit and VIVO-TS-2000 temperature sensor.</t>
  </si>
  <si>
    <t>E0438505</t>
  </si>
  <si>
    <t>VIVO-CB1G CO2 controller</t>
  </si>
  <si>
    <t>CO2 control unit .CO2 control range 0-20%, control accuracy 0,1%.Air flow rate 1 l/min. Compatible with VIVO-SI-U and VIVO-SI-M stage insert.</t>
  </si>
  <si>
    <t>E0438506</t>
  </si>
  <si>
    <t>VIVO-CB2G CO2/O2 controller</t>
  </si>
  <si>
    <t>CO2-O2 control unit, control accuraccy 0,1%. CO2 control range 0-20%, O2 control range 0-21%. Air flow rate 1 l/min. Compatible with VIVO-SI-U and VIVO-SI-M stage insert.</t>
  </si>
  <si>
    <t>E0438508</t>
  </si>
  <si>
    <t>VIVO-SI-M stage insert</t>
  </si>
  <si>
    <t>E0438509</t>
  </si>
  <si>
    <t>VIVO-SI-ADPO adapter plate</t>
  </si>
  <si>
    <t>Stage adapter plate for IX3-SVR mechanical stage. Compatible with VIVO-SI-U and VIVO-SI-M stage inserts (compatible also with all other 160 x 110 mm PeCon inserts).</t>
  </si>
  <si>
    <t>E0438510</t>
  </si>
  <si>
    <t>VIVO-TUBE tube elongation</t>
  </si>
  <si>
    <t>Tube extension 1m for VIVO-HU heater unit</t>
  </si>
  <si>
    <t>E0438511</t>
  </si>
  <si>
    <t>VIVO-FP-T front plate</t>
  </si>
  <si>
    <t>Front plate transparent</t>
  </si>
  <si>
    <t>E0438512</t>
  </si>
  <si>
    <t>VIVO-SP-T side plate</t>
  </si>
  <si>
    <t>Side plate transparent</t>
  </si>
  <si>
    <t>E0438513</t>
  </si>
  <si>
    <t>VIVO-SP-TD side plate</t>
  </si>
  <si>
    <t>Side plate transparent with sliding door</t>
  </si>
  <si>
    <t>E0438514</t>
  </si>
  <si>
    <t>VIVO-FP-B front plate black</t>
  </si>
  <si>
    <t>Front plate black</t>
  </si>
  <si>
    <t>E0438515</t>
  </si>
  <si>
    <t>VIVO-SP-B side plate</t>
  </si>
  <si>
    <t>Side plate black</t>
  </si>
  <si>
    <t>E0438516</t>
  </si>
  <si>
    <t>VIVO-SP-BD side plate</t>
  </si>
  <si>
    <t>Side plate black with sliding door</t>
  </si>
  <si>
    <t>E0438517</t>
  </si>
  <si>
    <t>VIVO-TS-2000 temperature senso</t>
  </si>
  <si>
    <t>Temperature sensor to measure in sample dish</t>
  </si>
  <si>
    <t>E0438518</t>
  </si>
  <si>
    <t>VIVO-IX3SP IX3 support plate</t>
  </si>
  <si>
    <t>Support plate for cell vivo incubator housing</t>
  </si>
  <si>
    <t>E0438519</t>
  </si>
  <si>
    <t>VIVO-SW software</t>
  </si>
  <si>
    <t>Software to control the cellVivo incubator. Including functions for storage and loading of user settings and sample settings, data recording, programming of dynamic experiments, traffic light function for incubation parameters with e-mail allert and web interface. Requires Windows 7 or 8 operating system.</t>
  </si>
  <si>
    <t>E0438520</t>
  </si>
  <si>
    <t>CC-cellVivo carrying cases</t>
  </si>
  <si>
    <t>E0438524</t>
  </si>
  <si>
    <t>CL-pE300white-DC-MB light src</t>
  </si>
  <si>
    <t>E0438525</t>
  </si>
  <si>
    <t>CL-pE4000-L-SYS-20</t>
  </si>
  <si>
    <t>LED fluorescence excitation light source for CKX, BX, IX, SZX and MVX microscopes with 16 selectable wavelengths in 4 different channels. Excitation wavelengths Channel 1: 365, 385, 405, 435 nm; Channel 2: , 460, 470, 490, 500 nm; Channel 3: 525, 550, 580, 595 nm; Channel 4: 635, 660, 740, 770 nm. Light intensity control from 0-100% (1% increments) via software or control pod. Coupling to microscope via liquid light guide, max. active liquid light guide diameter 3 mm. CL-pE-UC universal collimator and CL-pE-LLG light guide are required. Operation via real-time controller U-RTC or U-RTCE additionally requires CL-pE-4000-EB25D trigger extension box, suitable trigger cables and optionally CL-pE4000-4FH excitation filter holder. Including control panel and wide range power supply (100-240 Volts AC, 50-60 Hz).</t>
  </si>
  <si>
    <t>E0438531</t>
  </si>
  <si>
    <t>AHF-FV10-DMCY730 Excitation DM</t>
  </si>
  <si>
    <t>E0438532</t>
  </si>
  <si>
    <t>AHF-FV10-DMU-VBYR Excitat. DM</t>
  </si>
  <si>
    <t>E0438535</t>
  </si>
  <si>
    <t>AHF-MPE2-BA800RIF IR block fi.</t>
  </si>
  <si>
    <t>E0438542</t>
  </si>
  <si>
    <t>CL-pE300white-LLG-MB light src</t>
  </si>
  <si>
    <t>E0438543</t>
  </si>
  <si>
    <t>CL-pE-LLG</t>
  </si>
  <si>
    <t>Flexible liquid light guide, for CoolLED pE-300 series and pE-4000 fluorescence lightsources, active diameter: 3mm, flexible length: 1500mm. Requires CL-pE-UC universal collimator.</t>
  </si>
  <si>
    <t>E0438544</t>
  </si>
  <si>
    <t>CL-pE-UC</t>
  </si>
  <si>
    <t>E0438546</t>
  </si>
  <si>
    <t>CL-pE-4000-EB25D</t>
  </si>
  <si>
    <t>E0438548</t>
  </si>
  <si>
    <t>M-MFD2-BX53M</t>
  </si>
  <si>
    <t>Motorized fine focus (MFD2) compatible with BX53M microscopes, mounted on spindle. 2-phase stepper motor with 60 rotations per second. Surface: anodic coating, black lacquered, interface to connect M-ZM-BX53M z-axis measurement system or M-MFD-LS-BX53M limit switch. Compatible with the following controller(s): Maerzhaeuser Tango M-CU-DT-#, M-CU-PCI-#, M-CU-PCIE-#, Objective Imaging OASIS 4i. Requires additionally encoded controller interface for operation with limit switch or z-axis measurement system. Including bottom cover, driving disc, coupling, three Allen screws M3 x 8DIN 912, mounting aid, Allen key SW 3.0, Allen key SW 2.5, Allen key SW 1.5, installation manual.</t>
  </si>
  <si>
    <t>E0438549</t>
  </si>
  <si>
    <t>M-ZM-BX53M</t>
  </si>
  <si>
    <t>Z-axis measurement system compatible with BX53M microscope frame. Compatible with M-MFD2-BX53M motorized focus drive and M-CU-#-# control unit with additional encoder interface, requires M-IFM3 measuring interface Sensor Ready 3D or Maerzhaeuser PROFILER SCD positioning display. Not compatible in combination with motorized nosepiece U-D6BDREMC. Including Allen key 1.5 and assembly instructions.</t>
  </si>
  <si>
    <t>E0438550</t>
  </si>
  <si>
    <t>M-IFM3</t>
  </si>
  <si>
    <t>Measuring interface Sensor Ready 3D for Maerzhaeuser incremental length measuring systems. Requires compatible encoded motorized devices. Compatible with OLYMPUS Stream v2.1 software or higher. Including external power supply with adapter EU, US, AUS and UK, encoder cable, USB cable, installation CD incl. drivers, operation manual and software GetPos and operation manual.</t>
  </si>
  <si>
    <t>E0438551</t>
  </si>
  <si>
    <t>M-MFD-LS-BX53M</t>
  </si>
  <si>
    <t>Z-axis limit switch compatible with BX53M microscope frame. Requires M-MFD2-BX53M motorized focus drive and Maerzhaeuser Tango controller M-CU-# to operate the MFD device. Not compatible in combination with motorized nosepiece U-D6BDREMC. Including Allen key 1.5 and assembly instructions.</t>
  </si>
  <si>
    <t>E0438552</t>
  </si>
  <si>
    <t>VIVO-IX83-SL-2 left drawer</t>
  </si>
  <si>
    <t>Spare left drawer base plate for cellVivo-2 incubation housings and IX83 microscope frames. Compatible with IX3-ZDC2 module.</t>
  </si>
  <si>
    <t>E0438553</t>
  </si>
  <si>
    <t>M-MFD2-GX motorized focus</t>
  </si>
  <si>
    <t>E0438557</t>
  </si>
  <si>
    <t>VIVO-IX83-SR-2 right shelf</t>
  </si>
  <si>
    <t>Spare right drawer base plate for cellVivo-2 incubation housings and IX83 microscope frames.</t>
  </si>
  <si>
    <t>E0438558</t>
  </si>
  <si>
    <t>VIVO-RCC-STICK extension</t>
  </si>
  <si>
    <t>Spare extension handle for IX3-RCC</t>
  </si>
  <si>
    <t>E0438559</t>
  </si>
  <si>
    <t>VIVO-IX83AD-4 set</t>
  </si>
  <si>
    <t>cellVivo incubator adapter set for IX83 microscope frames containing support frame and slide-in modules for IX3 microscope stages. Compatible with IX83P2ZF, IX83P1ZF microscope frames, IX2-SP, IX2-GS, IX3-SVR, IX3-SSU, BX3-SSU-1-2 Olympus stages, motorized Prior- and Märzhäuser stages, IX3-ZDC2 Z-drift compensation system, cellVivo-2 and cellVivo-3 housings. Including VIVO-IX83P1F-AD adapter plate, VIVOIX83P2F-AD adapter plate, VIVO-IX83-SL-2 left drawer, VIVO-IX83-SR-2 right drawer and VIVO-RCC-STICK extension for IX3-RCC handle</t>
  </si>
  <si>
    <t>E0438570</t>
  </si>
  <si>
    <t>CUS-BXFM-MH-BSTXL-BB stand</t>
  </si>
  <si>
    <t>Large customized bridge stand with Linus profile portal for BXFM microscopes, with breadboard table top and passive anti-vibration isolated base frame with levelling baseplates. Dimensions (LxWxH) 1600 x 1400 x 900 mm. Adjustable (X/Z) microscope holder on Linus profile pillar, portal width 1500 mm, total pillar height 650 mm, travel range approximately 1280 mm (X) and 0 - 540 mm (Z). Additional load capacity of table approximately 350 kg (microscope assembly, stage and sample). Compatible with large motorized stage CUS-M-MS-MT550x450-4 and motorized BXFM focus units CUS-BXFM-F-M, CUS-M-BXFM-F-MLS-ILH, CUS-M-BXFM-F-MLS-ILHS, CUS-M-Z100-BXFM. Please, contact Olympus Customized Solution Group before ordering.</t>
  </si>
  <si>
    <t>E0438571</t>
  </si>
  <si>
    <t>CUS-M-MS-MT550x450-4 stage</t>
  </si>
  <si>
    <t>Motorized customized XY stage with L-shaped pillars for big BXFM portal systems / bridge stand CUS-BXFM-MH-BSTXL-BB. Travel range 550 x 450 mm (reflected light). Closed top plate with breadboard. Drive System: 2-phase stepping motor with ball screw (pitch 4  mm) drive. Resolution  0.01 µm, accuracy +/- 3  µm, reproducibility 1  µm. Maximum travel speed 200  mm/s. Stage surface: anotic coating with black lacquering. Maximum load 20,000 g. Compatible with the following controller(s): Maerzhaeuser Tango.</t>
  </si>
  <si>
    <t>E0438586</t>
  </si>
  <si>
    <t>T-ISLU-D35 insert with lid</t>
  </si>
  <si>
    <t>Incubator insert with thermo sensor intergrated lid compatible with stage incubator universal type: T-STI-U, T-STI-U-G or T-STI-U-GM. For Petri dish Ø 35 mm. Observation opening: dish attachment Ø 28 mm, lid Ø 21 mm.</t>
  </si>
  <si>
    <t>E0438587</t>
  </si>
  <si>
    <t>T-ISLU-2D35 insert with lid</t>
  </si>
  <si>
    <t>Incubator insert with thermo sensor intergrated lid compatible with stage incubator universal type: T-STI-U, T-STI-U-G or T-STI-U-GM. For two Petri dishes Ø 35 mm. Observation opening: dish attachment two times Ø 28 mm, one lid Ø 21 mm.</t>
  </si>
  <si>
    <t>E0438588</t>
  </si>
  <si>
    <t>T-ISLU-D56 insert with lid</t>
  </si>
  <si>
    <t>Incubator insert with thermo sensor intergrated lid compatible with stage incubator universal type: T-STI-U, T-STI-U-G or T-STI-U-GM. For Petri dish Ø 50 -60 mm. Observation opening: dish attachment Ø 40 mm, times Ø 41 mm.</t>
  </si>
  <si>
    <t>E0438589</t>
  </si>
  <si>
    <t>T-ISLU-CCG insert with lid</t>
  </si>
  <si>
    <t>Incubator insert with thermo sensor intergrated lid compatible with stage incubator universal type T-STI-U, T-STI-U-G or T-STI-U-GM. For chambered cover glass. Observation opening: dish attachment 53 x 23 mm, lid 46 x 17 mm.</t>
  </si>
  <si>
    <t>E0438590</t>
  </si>
  <si>
    <t>T-ISLU-CS insert with lid</t>
  </si>
  <si>
    <t>Incubator insert with thermo sensor intergrated lid compatible with stage incubator universal type: T-STI-U, T-STI-U-G or T-STI-U-GM. For chambered slide. Observation opening: dish attachment 53 x 23 mm, lid 52 x 19 mm.</t>
  </si>
  <si>
    <t>E0438591</t>
  </si>
  <si>
    <t>T-IU-S insert</t>
  </si>
  <si>
    <t>Incubator insert .Compatible with stage incubator universal type: T-STI-U, T-STI-U-G or T-STI-U-GM. For glass slide, chambered slide. Observation opening: dish attachment 53 x 23 mm.</t>
  </si>
  <si>
    <t>E0438592</t>
  </si>
  <si>
    <t>T-SLU-WP sensor lid</t>
  </si>
  <si>
    <t>Thermo sensor intergrated lid compatible with stage incubator universal type: T-STI-U, T-STI-U-G or T-STI-U-GM. For well plate. Observation opening: lid approximately 128 x 85 mm.</t>
  </si>
  <si>
    <t>E0438593</t>
  </si>
  <si>
    <t>T-AD-IX3-SVR adapter</t>
  </si>
  <si>
    <t>Stage adapter for IX3-SVR mechanical stage and IX3-SSU motorized stage, compatible with STX stage incubators with outer dimensions of 160 x 110 mm.</t>
  </si>
  <si>
    <t>E0438594</t>
  </si>
  <si>
    <t>T-AD-BX3-SSU adapter</t>
  </si>
  <si>
    <t>Stage adapter for BX3-SSU motorised stage and manual cross-stage GX-SVR, GX-SFR, IX(2)-SFR , IX-SVL(2), compatible with stage incubator with outer dimensions of 160 x 110 mm: T-STI-U, T-STI-U-G or T-STI-U-GM.</t>
  </si>
  <si>
    <t>E0438595</t>
  </si>
  <si>
    <t>T-CU-2GM gas mixer Hypoxia</t>
  </si>
  <si>
    <t>E0438606</t>
  </si>
  <si>
    <t>T-AD-WELSX-SSU</t>
  </si>
  <si>
    <t>E0438607</t>
  </si>
  <si>
    <t>T-AD-WELSX-IX3-SVR</t>
  </si>
  <si>
    <t>Stage adapter for manual cross-stage IX3-SVR, IX3-SVL and IX3-SSU motorized stage. Compatible with T-STI-G-WELSX, T-STI-GM-WELSX stage incubator.</t>
  </si>
  <si>
    <t>E0438608</t>
  </si>
  <si>
    <t>T-AD-WELSX-MS</t>
  </si>
  <si>
    <t>Stage adapter for Marzhauser Scan IM series (e.g. M-MS-IX3-#, MS-IX-#, M-MS-M-IX3-#, M-MS-M-IX-#) and Prior H117 motorized stage. Compatible with T-STI-G-WELSX, T-STI-GM-WELSX stage incubator.</t>
  </si>
  <si>
    <t>E0438620</t>
  </si>
  <si>
    <t>M-SIM-BXISC metal pl. w. clips</t>
  </si>
  <si>
    <t>Metal plate object holder with clips for M-MS-M-BX-ISC stage. For reflected light applications.</t>
  </si>
  <si>
    <t>E0438621</t>
  </si>
  <si>
    <t>FVL-NP150180 AV table system</t>
  </si>
  <si>
    <t>E0438625</t>
  </si>
  <si>
    <t>FVL-SP-INS1-DS Insight laser</t>
  </si>
  <si>
    <t>E0438626</t>
  </si>
  <si>
    <t>FVL-NP150165 AV table system</t>
  </si>
  <si>
    <t>E0438627</t>
  </si>
  <si>
    <t>FVL-NP150200 AV table system</t>
  </si>
  <si>
    <t>E0438630</t>
  </si>
  <si>
    <t>AHF-FV10-SDM640R Beamsplitter</t>
  </si>
  <si>
    <t>E0438638</t>
  </si>
  <si>
    <t>FVL-CO-CHAVIS-S</t>
  </si>
  <si>
    <t>Coherent Chameleon Vision-S Widely Tunable, High Peak Power Femtosecond Ti:Sapphire Laser with Dispersion Precompensation, Olympus version, 690-1050nm, 75fs peak, &gt;2.5W at 800nm, incl. Chiller</t>
  </si>
  <si>
    <t>E0438671</t>
  </si>
  <si>
    <t>NP-IXPL-SDXL-ACAVTA AV table</t>
  </si>
  <si>
    <t>E0438678</t>
  </si>
  <si>
    <t>NP-IXPL-AVTA passive AV table</t>
  </si>
  <si>
    <t>Passive vibration isolation workplace from NewPort, Vision series. Including Breadboard Series M-SG, 900x750x59 mm, M6 threaded holes with 25 mm increments, the first row of holes starts 12.5 mm away from the edge. Lateral dimensions of the workplace: 986x833 mm, height of the workstation: 858 mm. Air spring elements type SLM-3A. max. load per isolator 135 kg. Integrated wheels for moving the workstation. Short side closed, long side open.</t>
  </si>
  <si>
    <t>E0438679</t>
  </si>
  <si>
    <t>NP-IXPL-ACAVTA active AV table</t>
  </si>
  <si>
    <t>E0438680</t>
  </si>
  <si>
    <t>NP-IXPL-SD-AVTA pass. AV table</t>
  </si>
  <si>
    <t>Passive vibration isolation workplace from NewPort, Vision series. Including Breadboard Series M-SG, 1200x750x59 mm, M6 threaded holes with 25 mm increments, the first row of holes starts 12.5 mm away from the edge. Lateral dimensions of the workplace: 1308x833 mm, height of the workstation: 858 mm. Air spring elements type SLM-3A. max. load per isolator 135 kg. Integrated wheels for moving the workstation. Short side closed, long side open.</t>
  </si>
  <si>
    <t>E0438681</t>
  </si>
  <si>
    <t>NP-IXPL-SD-ACAVTA act AV table</t>
  </si>
  <si>
    <t>E0438896</t>
  </si>
  <si>
    <t>AHF-FV10-DMV-458/515YR Exci.DM</t>
  </si>
  <si>
    <t>E0438974</t>
  </si>
  <si>
    <t>AHF-MPE2-BA680RIF IR blockfil.</t>
  </si>
  <si>
    <t>E0438975</t>
  </si>
  <si>
    <t>AHF-MPE2-BA750RIF IR blockfil.</t>
  </si>
  <si>
    <t>E0438976</t>
  </si>
  <si>
    <t>AHF-MPE2-SDM420 Beamsplitter</t>
  </si>
  <si>
    <t>E0438977</t>
  </si>
  <si>
    <t>AHF-MPE2-SDM495 Beamsplitter</t>
  </si>
  <si>
    <t>E0438981</t>
  </si>
  <si>
    <t>AHF-MPE2-BA370-410 Barrier fi.</t>
  </si>
  <si>
    <t>E0438982</t>
  </si>
  <si>
    <t>AHF-MPE2-BA420-500 Barrier fi.</t>
  </si>
  <si>
    <t>E0438983</t>
  </si>
  <si>
    <t>AHF-MPE2-BA426-477 Barrier fi.</t>
  </si>
  <si>
    <t>E0438984</t>
  </si>
  <si>
    <t>AHF-MPE2-BA455-490 Barrier fi.</t>
  </si>
  <si>
    <t>E0438985</t>
  </si>
  <si>
    <t>AHF-MPE2-BA500-540 Barrier fi.</t>
  </si>
  <si>
    <t>E0438986</t>
  </si>
  <si>
    <t>AHF-MPE2-BA515-560 Barrier fi.</t>
  </si>
  <si>
    <t>E0438987</t>
  </si>
  <si>
    <t>AHF-MPE2-BA526-557 Barrier fi.</t>
  </si>
  <si>
    <t>E0438988</t>
  </si>
  <si>
    <t>AHF-MPE2-BA580-638 Barrier fi.</t>
  </si>
  <si>
    <t>E0438989</t>
  </si>
  <si>
    <t>AHF-MPE2-BA590-650 Barrier fi.</t>
  </si>
  <si>
    <t>E0438997</t>
  </si>
  <si>
    <t>AHF-MPE2-BA397-412 Barrier fi.</t>
  </si>
  <si>
    <t>E0439158</t>
  </si>
  <si>
    <t>XCite-120W metal halide lamp</t>
  </si>
  <si>
    <t>120 Watt metal halide discharge lamp.</t>
  </si>
  <si>
    <t>E0439159</t>
  </si>
  <si>
    <t>XCite-Adaptor-BX2 collimator</t>
  </si>
  <si>
    <t>X-Cite collimating adaptor for BX3, BX2, SZX2, SZX7 and CKX</t>
  </si>
  <si>
    <t>E0439160</t>
  </si>
  <si>
    <t>XCite-Adaptor-IX2 collimator</t>
  </si>
  <si>
    <t>X-Cite collimating adaptor for IX2 series</t>
  </si>
  <si>
    <t>E0439161</t>
  </si>
  <si>
    <t>XCite-LLG-1.5m light guide</t>
  </si>
  <si>
    <t>Liquid lightguide of 1.5 meter length for X-Cite light sources</t>
  </si>
  <si>
    <t>E0439162</t>
  </si>
  <si>
    <t>XCite-LLG-3m light guide</t>
  </si>
  <si>
    <t>Liquid lightguide of 3 meter length for X-Cite light sources.</t>
  </si>
  <si>
    <t>E0439290</t>
  </si>
  <si>
    <t>U-M49001XL fluorescence filter</t>
  </si>
  <si>
    <t>Single-band fluorescence cube for MVX cube turrets. Filter set optimized for ECFP. Wide violet - blue excitation and Wide blue - cyan emission filter. Exciter filter: 426 - 446 nm,  beam splitter:  455 nm, barrier filter: 460 - 500 nm. Compatible cube turrets MVX-RFA. Filter set build in MVX XL filter cube with build-in beamsplitter and emission filter.</t>
  </si>
  <si>
    <t>E0439291</t>
  </si>
  <si>
    <t>U-M49002XL fluorescence filter</t>
  </si>
  <si>
    <t>Single-band fluorescence cube for MVX cube turrets. Filter set optimized for EGFP (FITC/Cy2). Wide blue excitation and Super wide cyan - yellow emission filter. Exciter filter: 450 - 490 nm,  beam splitter:  495 nm, barrier filter: 500 - 575 nm. Compatible cube turrets MVX-RFA. Filter set build in MVX XL filter cube with build-in beamsplitter and emission filter.</t>
  </si>
  <si>
    <t>E0439292</t>
  </si>
  <si>
    <t>U-M49003XL fluorescence filter</t>
  </si>
  <si>
    <t>Single-band fluorescence cube for MVX cube turrets. Filter set optimized for EYFP. Wide blue - cyan excitation and Wide green emission filter. Exciter filter: 490 - 510 nm,  beam splitter:  515 nm, barrier filter: 520 - 550 nm. Compatible cube turrets MVX-RFA. Filter set build in MVX XL filter cube with build-in beamsplitter and emission filter.</t>
  </si>
  <si>
    <t>E0439293</t>
  </si>
  <si>
    <t>U-M49004XL fluorescence filter</t>
  </si>
  <si>
    <t>Single-band fluorescence cube for MVX cube turrets. Filter set optimized for Cy3/TRITC. Wide green excitation and Super wide yellow - red emission filter. Exciter filter: 532.5 - 557.5 nm,  beam splitter:  565 nm, barrier filter: 570 - 640 nm. Compatible cube turrets MVX-RFA. Filter set build in MVX XL filter cube with build-in beamsplitter and emission filter.</t>
  </si>
  <si>
    <t>E0439343</t>
  </si>
  <si>
    <t>XCite-Adaptor-MVX collimator</t>
  </si>
  <si>
    <t>X-Cite collimating adaptor for MVX10 and IX3 series with IX3-RFA, IX3-RFAL.</t>
  </si>
  <si>
    <t>E0439406</t>
  </si>
  <si>
    <t>U-M49000XL fluorescence filter</t>
  </si>
  <si>
    <t>Single-band fluorescence cube for MVX cube turrets. Filter set optimized for DAPI. Wide UV excitation and Wide blue emission filter. Exciter filter: 325 - 375 nm,  beam splitter:  400 nm, barrier filter: 435 - 485 nm. Compatible cube turrets MVX-RFA. Filter set build in MVX XL filter cube with build-in beamsplitter and emission filter.</t>
  </si>
  <si>
    <t>E0439414</t>
  </si>
  <si>
    <t>U-M49000 fluorescence filter</t>
  </si>
  <si>
    <t>Single-band fluorescence cube for BX2, IX2 cube turrets. Filter set optimized for DAPI. Wide UV excitation and Wide blue emission filter. Exciter filter: 325 - 375 nm,  beam splitter:  400 nm, barrier filter: 435 - 485 nm. Compatible cube turrets BX2 and IX2 cube turrets. Filter set build in U-MF2 filter cube with build-in beamsplitter and emission filter.</t>
  </si>
  <si>
    <t>E0439415</t>
  </si>
  <si>
    <t>U-M49002 fluorescence filter</t>
  </si>
  <si>
    <t>Single-band fluorescence cube for BX2, IX2 cube turrets. Filter set optimized for EGFP (FITC/Cy2). Wide blue excitation and Super wide cyan - yellow emission filter. Exciter filter: 450 - 490 nm,  beam splitter:  495 nm, barrier filter: 500 - 575 nm. Compatible cube turrets BX2 and IX2 cube turrets. Filter set build in U-MF2 filter cube with build-in beamsplitter and emission filter.</t>
  </si>
  <si>
    <t>E0439416</t>
  </si>
  <si>
    <t>U-M49008 fluorescence filter</t>
  </si>
  <si>
    <t>Single-band fluorescence cube for BX2, IX2 cube turrets. Filter set optimized for mCherry, Texas Red. Wide green - yellow excitation and Super wide orange - red emission filter. Exciter filter: 540 - 580 nm,  beam splitter:  585 nm, barrier filter: 592.5 - 667.5 nm. Compatible cube turrets BX2 and IX2 cube turrets. Filter set build in U-MF2 filter cube with build-in beamsplitter and emission filter.</t>
  </si>
  <si>
    <t>E0439418</t>
  </si>
  <si>
    <t>XCEX-200W metal halide lamp</t>
  </si>
  <si>
    <t>Pre-aligned 200 Watt DC mercury vapor short arc discharge lamp for X-Cite exacte with a guaranteed life time of 2000h.</t>
  </si>
  <si>
    <t>E0439421</t>
  </si>
  <si>
    <t>U-M49001 fluorescence filter</t>
  </si>
  <si>
    <t>Single-band fluorescence cube for BX2, IX2 cube turrets. Filter set optimized for ECFP. Wide violet - blue excitation and Wide blue - cyan emission filter. Exciter filter: 426 - 446 nm,  beam splitter:  455 nm, barrier filter: 460 - 500 nm. Compatible cube turrets BX2 and IX2 cube turrets. Filter set build in U-MF2 filter cube with build-in beamsplitter and emission filter.</t>
  </si>
  <si>
    <t>E0439422</t>
  </si>
  <si>
    <t>U-M49003 fluorescence filter</t>
  </si>
  <si>
    <t>Single-band fluorescence cube for BX2, IX2 cube turrets. Filter set optimized for EYFP. Wide blue - cyan excitation and Wide green emission filter. Exciter filter: 490 - 510 nm,  beam splitter:  515 nm, barrier filter: 520 - 550 nm. Compatible cube turrets BX2 and IX2 cube turrets. Filter set build in U-MF2 filter cube with build-in beamsplitter and emission filter.</t>
  </si>
  <si>
    <t>E0439423</t>
  </si>
  <si>
    <t>U-M49004 fluorescence filter</t>
  </si>
  <si>
    <t>Single-band fluorescence cube for BX2, IX2 cube turrets. Filter set optimized for Cy3/TRITC. Wide green excitation and Super wide yellow - red emission filter. Exciter filter: 532.5 - 557.5 nm,  beam splitter:  565 nm, barrier filter: 570 - 640 nm. Compatible cube turrets BX2 and IX2 cube turrets. Filter set build in U-MF2 filter cube with build-in beamsplitter and emission filter.</t>
  </si>
  <si>
    <t>E0439424</t>
  </si>
  <si>
    <t>U-M49005 fluorescence filter</t>
  </si>
  <si>
    <t>Single-band fluorescence cube for BX2, IX2 cube turrets. Filter set optimized for DSRed (TRITC/Cy3). Wide green - yellow excitation and Super wide orange - red emission filter. Exciter filter: 530 - 560 nm,  beam splitter:  570 nm, barrier filter: 590 - 650 nm. Compatible cube turrets BX2 and IX2 cube turrets. Filter set build in U-MF2 filter cube with build-in beamsplitter and emission filter.</t>
  </si>
  <si>
    <t>E0439425</t>
  </si>
  <si>
    <t>U-M49006 fluorescence filter</t>
  </si>
  <si>
    <t>Single-band fluorescence cube for BX2, IX2 cube turrets. Filter set optimized for Cy5. Super wide orange - red excitation and Super wide red emission filter. Exciter filter: 590 - 650 nm,  beam splitter:  660 nm, barrier filter: 662.5 - 737.5 nm. Compatible cube turrets BX2 and IX2 cube turrets. Filter set build in U-MF2 filter cube with build-in beamsplitter and emission filter.</t>
  </si>
  <si>
    <t>E0439426</t>
  </si>
  <si>
    <t>U-M49007 fluorescence filter</t>
  </si>
  <si>
    <t>Single-band fluorescence cube for BX2, IX2 cube turrets. Filter set optimized for Cy7. Super wide red excitation and Super wide red - infrared emission filter. Exciter filter: 672.5 - 747.5 nm,  beam splitter:  760 nm, barrier filter: 765 - 855 nm. Compatible cube turrets BX2 and IX2 cube turrets. Filter set build in U-MF2 filter cube with build-in beamsplitter and emission filter.</t>
  </si>
  <si>
    <t>E0439445</t>
  </si>
  <si>
    <t>U-M59222 fluorescence filter</t>
  </si>
  <si>
    <t>Dual-band fluorescence filter set with two single-band excitation filters dual-band emission filter filter cube for BX2, IX2 microscopes. Filter set optimized for EGFP/ FITC, compatible LED light source e.g.mCherry / TxRed . Wide blue, Wide green - yellow excitation and Wide cyan - green, Super wide orange - red emission filter. Exciter filter: 450-490 / 554.5-589.5 nm, dual band beam splitter: 524 / 638 nm, emission filter dual band: 503-541 / 603-663 nm. Compatible cube turrets BX2 and IX2. Including dual-band beamsplitter, two excitation filters and one emission filter built in U-MF2 filter cube.</t>
  </si>
  <si>
    <t>E0439465</t>
  </si>
  <si>
    <t>AHF-FV10-DM440BYR Excitat. DM</t>
  </si>
  <si>
    <t>E0439466</t>
  </si>
  <si>
    <t>AHF-FV10-DM375B532R Excit. DM</t>
  </si>
  <si>
    <t>E0439467</t>
  </si>
  <si>
    <t>AHF-FV10-DMV532R Excitation DM</t>
  </si>
  <si>
    <t>E0439478</t>
  </si>
  <si>
    <t>AHF-MPE2-BA660-740 Barrier Fi.</t>
  </si>
  <si>
    <t>E0439479</t>
  </si>
  <si>
    <t>AHF-MPE2-BA635LP Barrier Fi.</t>
  </si>
  <si>
    <t>E0439507</t>
  </si>
  <si>
    <t>AHF-FV10-DM375-405BYR Exci. DM</t>
  </si>
  <si>
    <t>E0439508</t>
  </si>
  <si>
    <t>AHF-FV10-DM375-405/515R Ex. DM</t>
  </si>
  <si>
    <t>E0439510</t>
  </si>
  <si>
    <t>AHF-FV10-SDM5050 Beamsplitter</t>
  </si>
  <si>
    <t>E0439511</t>
  </si>
  <si>
    <t>AHF-MPE2-SDM5050 Beamsplitter</t>
  </si>
  <si>
    <t>E0439526</t>
  </si>
  <si>
    <t>FVL-NP-COMP Air Compressor</t>
  </si>
  <si>
    <t>E0439529</t>
  </si>
  <si>
    <t>AHF-MPE2-BA472-498 Barrier Fi.</t>
  </si>
  <si>
    <t>E0439584</t>
  </si>
  <si>
    <t>U-F49000 Filter Cube</t>
  </si>
  <si>
    <t>Single-band fluorescence cube for BX3, IX3 cube turrets. Filter set optimized for DAPI. Wide UV excitation and Wide blue emission filter. Exciter filter: 325 - 375 nm,  beam splitter:  400 nm, barrier filter: 435 - 485 nm. Compatible cube turrets BX3-URA, BX3-RFAS, BX3-RFAA, IX53-RFAC, IX3-RFAC, IX3-RFACA. Filter set build in U-FF filter cube with build-in beamsplitter and emission filter.</t>
  </si>
  <si>
    <t>E0439585</t>
  </si>
  <si>
    <t>U-F49001 Filter Cube</t>
  </si>
  <si>
    <t>Single-band fluorescence cube for BX3, IX3 cube turrets. Filter set optimized for ECFP. Wide violet - blue excitation and Wide blue - cyan emission filter. Exciter filter: 426 - 446 nm,  beam splitter:  455 nm, barrier filter: 460 - 500 nm. Compatible cube turrets BX3-URA, BX3-RFAS, BX3-RFAA, IX53-RFAC, IX3-RFAC, IX3-RFACA. Filter set build in U-FF filter cube with build-in beamsplitter and emission filter.</t>
  </si>
  <si>
    <t>E0439586</t>
  </si>
  <si>
    <t>U-F49002 Filter Cube</t>
  </si>
  <si>
    <t>Single-band fluorescence cube for BX3, IX3 cube turrets. Filter set optimized for EGFP (FITC/Cy2). Wide blue excitation and Wide cyan - yellow emission filter. Exciter filter: 450 - 490 nm,  beam splitter:  495 nm, barrier filter: 500 - 575 nm. Compatible cube turrets BX3-URA, BX3-RFAS, BX3-RFAA, IX53-RFAC, IX3-RFAC, IX3-RFACA. Filter set build in U-FF filter cube with build-in beamsplitter and emission filter.</t>
  </si>
  <si>
    <t>E0439587</t>
  </si>
  <si>
    <t>U-F49003 Filter Cube</t>
  </si>
  <si>
    <t>Single-band fluorescence cube for BX3, IX3 cube turrets. Filter set optimized for EYFP. Wide blue - cyan excitation and Wide green emission filter. Exciter filter: 490 - 510 nm,  beam splitter:  515 nm, barrier filter: 520 - 550 nm. Compatible cube turrets BX3-URA, BX3-RFAS, BX3-RFAA, IX53-RFAC, IX3-RFAC, IX3-RFACA. Filter set build in U-FF filter cube with build-in beamsplitter and emission filter.</t>
  </si>
  <si>
    <t>E0439588</t>
  </si>
  <si>
    <t>U-F49004 Filter Cube</t>
  </si>
  <si>
    <t>Single-band fluorescence cube for BX3, IX3 cube turrets. Filter set optimized for Cy3/TRITC. Wide green excitation and Super wide yellow - red emission filter. Exciter filter: 532.5 - 557.5 nm,  beam splitter:  565 nm, barrier filter: 570 - 640 nm. Compatible cube turrets BX3-URA, BX3-RFAS, BX3-RFAA, IX53-RFAC, IX3-RFAC, IX3-RFACA. Filter set build in U-FF filter cube with build-in beamsplitter and emission filter.</t>
  </si>
  <si>
    <t>E0439589</t>
  </si>
  <si>
    <t>U-F49005 Filter Cube</t>
  </si>
  <si>
    <t>Single-band fluorescence cube for BX3, IX3 cube turrets. Filter set optimized for DSRed (TRITC/Cy3). Wide green - yellow excitation and Super wide orange - red emission filter. Exciter filter: 530 - 560 nm,  beam splitter:  570 nm, barrier filter: 590 - 650 nm. Compatible cube turrets BX3-URA, BX3-RFAS, BX3-RFAA, IX53-RFAC, IX3-RFAC, IX3-RFACA. Filter set build in U-FF filter cube with build-in beamsplitter and emission filter.</t>
  </si>
  <si>
    <t>E0439590</t>
  </si>
  <si>
    <t>U-F49006 Filter Cube</t>
  </si>
  <si>
    <t>Single-band fluorescence cube for BX3, IX3 cube turrets. Filter set optimized for Cy5. Super wide orange - red excitation and Super wide red emission filter. Exciter filter: 590 - 650 nm,  beam splitter:  660 nm, barrier filter: 662.5 - 737.5 nm. Compatible cube turrets BX3-URA, BX3-RFAS, BX3-RFAA, IX53-RFAC, IX3-RFAC, IX3-RFACA. Filter set build in U-FF filter cube with build-in beamsplitter and emission filter.</t>
  </si>
  <si>
    <t>E0439591</t>
  </si>
  <si>
    <t>U-F49007 Filter Cube</t>
  </si>
  <si>
    <t>Single-band fluorescence cube for BX3, IX3 cube turrets. Filter set optimized for Cy7. Super wide red excitation and Super wide red - infrared emission filter. Exciter filter: 672.5 - 747.5 nm,  beam splitter:  760 nm, barrier filter: 765 - 855 nm. Compatible cube turrets BX3-URA, BX3-RFAS, BX3-RFAA, IX53-RFAC, IX3-RFAC, IX3-RFACA. Filter set build in U-FF filter cube with build-in beamsplitter and emission filter.</t>
  </si>
  <si>
    <t>E0439592</t>
  </si>
  <si>
    <t>U-F49008 Filter Cube</t>
  </si>
  <si>
    <t>Single-band fluorescence cube for BX3, IX3 cube turrets. Filter set optimized for mCherry, Texas Red. Wide green - yellow excitation and Super wide orange - red emission filter. Exciter filter: 540 - 580 nm,  beam splitter:  585 nm, barrier filter: 592.5 - 667.5 nm. Compatible cube turrets BX3-URA, BX3-RFAS, BX3-RFAA, IX53-RFAC, IX3-RFAC, IX3-RFACA. Filter set build in U-FF filter cube with build-in beamsplitter and emission filter.</t>
  </si>
  <si>
    <t>E0439616</t>
  </si>
  <si>
    <t>U-F59222 Filter Cube</t>
  </si>
  <si>
    <t>Dual-band fluorescence filter set with two single-band excitation filters dual-band emission filter filter cube for BX3, IX3 microscopes. Filter set optimized for EGFP/ FITC, compatible LED light source e.g.mCherry / TxRed . Wide blue, Wide green - yellow excitation and Wide cyan - green, Super wide orange - red emission filter. Exciter filter: 450-490 / 554.5-589.5 nm, dual band beam splitter: 524 / 638 nm, emission filter dual band: 503-541 / 603-663 nm. Compatible cube turrets BX3-URA, BX3-RFAS, BX3-RFAA, IX53-RFAC, IX3-RFAC, IX3-RFACA. Including dual-band beamsplitter, two excitation filters and one emission filter built in U-FF filter cube.</t>
  </si>
  <si>
    <t>E0439691</t>
  </si>
  <si>
    <t>AHF-MPE2-SDM565R Beamsplitter</t>
  </si>
  <si>
    <t>E0439693</t>
  </si>
  <si>
    <t>AHF-MPE2-BA470-550 Barrier fi.</t>
  </si>
  <si>
    <t>E0439704</t>
  </si>
  <si>
    <t>AHF-25LC405 Clean-up filter</t>
  </si>
  <si>
    <t>E0439705</t>
  </si>
  <si>
    <t>AHF-25LC640 Clean-up filter</t>
  </si>
  <si>
    <t>E0439706</t>
  </si>
  <si>
    <t>AHF-25ND-1 ND filter 1%</t>
  </si>
  <si>
    <t>E0439707</t>
  </si>
  <si>
    <t>AHF-25ND-5 ND filter 5%</t>
  </si>
  <si>
    <t>E0439708</t>
  </si>
  <si>
    <t>AHF-25ND-10 ND filter 10%</t>
  </si>
  <si>
    <t>E0439709</t>
  </si>
  <si>
    <t>AHF-25BA540-620 Barrier filter</t>
  </si>
  <si>
    <t>E0439710</t>
  </si>
  <si>
    <t>AHF-25BA665-735 Barrier filter</t>
  </si>
  <si>
    <t>E0439711</t>
  </si>
  <si>
    <t>AHF-DM405/488/532/635 Excit.DM</t>
  </si>
  <si>
    <t>E0439712</t>
  </si>
  <si>
    <t>AHF-25BA446/510/581/703 Barr.</t>
  </si>
  <si>
    <t>E0439713</t>
  </si>
  <si>
    <t>FVL-PIFOC-SET 400 mic FVMPE-RS</t>
  </si>
  <si>
    <t>E0439714</t>
  </si>
  <si>
    <t>AHF-MPE2-SDM515 Beamsplitter</t>
  </si>
  <si>
    <t>E0439715</t>
  </si>
  <si>
    <t>AHF-MPE2-SDM470-550T Beamspl.</t>
  </si>
  <si>
    <t>E0439716</t>
  </si>
  <si>
    <t>AHF-MPE2-SDM500-600T Beamspl.</t>
  </si>
  <si>
    <t>E0439717</t>
  </si>
  <si>
    <t>AHF-MPE2-BA405-435 Barrier fi.</t>
  </si>
  <si>
    <t>E0439718</t>
  </si>
  <si>
    <t>AHF-MPE2-BA445-475 Barrier fi.</t>
  </si>
  <si>
    <t>E0439719</t>
  </si>
  <si>
    <t>AHF-MPE2-BA470-510 Barrier fi.</t>
  </si>
  <si>
    <t>E0439720</t>
  </si>
  <si>
    <t>AHF-MPE2-BA560-600 Barrier fi.</t>
  </si>
  <si>
    <t>E0439721</t>
  </si>
  <si>
    <t>AHF-MPE2-BA625-665 Barrier fi.</t>
  </si>
  <si>
    <t>E0439722</t>
  </si>
  <si>
    <t>U-M49021 Filter Cube</t>
  </si>
  <si>
    <t>Single-band fluorescence cube for BX2, IX2 cube turrets. Filter set optimized for DAPI. Wide UV - violet excitation and Wide blue emission filter. Exciter filter: 395 - 415 nm,  beam splitter:  425 nm, barrier filter: 435 - 485 nm. Compatible cube turrets BX2 and IX2 cube turrets. Filter set build in U-MF2 filter cube with build-in beamsplitter and emission filter.</t>
  </si>
  <si>
    <t>E0439723</t>
  </si>
  <si>
    <t>U-F49021 Filter Cube</t>
  </si>
  <si>
    <t>Single-band fluorescence cube for BX3, IX3 cube turrets. Filter set optimized for DAPI. Wide UV - violet excitation and Wide blue emission filter. Exciter filter: 395 - 415 nm,  beam splitter:  425 nm, barrier filter: 435 - 485 nm. Compatible cube turrets BX3-URA, BX3-RFAS, BX3-RFAA, IX53-RFAC, IX3-RFAC, IX3-RFACA. Filter set build in U-FF filter cube with build-in beamsplitter and emission filter.</t>
  </si>
  <si>
    <t>E0439725</t>
  </si>
  <si>
    <t>AHF-25LAS-ND10 ND filter 10%</t>
  </si>
  <si>
    <t>Others</t>
  </si>
  <si>
    <t>E0439733</t>
  </si>
  <si>
    <t>AHF-FV10-BA500-550 Barrier fi.</t>
  </si>
  <si>
    <t>E0439737</t>
  </si>
  <si>
    <t>AVBOARD-900X750 AV-Breadboard</t>
  </si>
  <si>
    <t>E0439739</t>
  </si>
  <si>
    <t>U-F49009 Filter Cube</t>
  </si>
  <si>
    <t>Single-band fluorescence cube for BX3, IX3 cube turrets. Filter set optimized for Cy5. Wide red excitation and Wide red emission filter. Exciter filter: 625 - 655 nm,  beam splitter:  660 nm, barrier filter: 665 - 715 nm. Compatible cube turrets BX3-URA, BX3-RFAS, BX3-RFAA, IX53-RFAC, IX3-RFAC, IX3-RFACA. Filter set build in U-FF filter cube with build-in beamsplitter and emission filter.</t>
  </si>
  <si>
    <t>E0439740</t>
  </si>
  <si>
    <t>U-M49009 Filter Cube</t>
  </si>
  <si>
    <t>Single-band fluorescence cube for BX2, IX2 cube turrets. Filter set optimized for Cy5. Wide red excitation and Wide red emission filter. Exciter filter: 625 - 655 nm,  beam splitter:  660 nm, barrier filter: 665 - 715 nm. Compatible cube turrets BX2 and IX2 cube turrets. Filter set build in U-MF2 filter cube with build-in beamsplitter and emission filter.</t>
  </si>
  <si>
    <t>E0439741</t>
  </si>
  <si>
    <t>U-F19008 Filter Cube</t>
  </si>
  <si>
    <t>Single-band fluorescence cube for BX3, IX3 cube turrets. Filter set optimized for Auramine. Wide violet - blue excitation and longpass blue emission filter. Exciter filter: 425 - 475 nm,  beam splitter:  603 nm, barrier filter: 495 nm longpass. Compatible cube turrets BX3-URA, BX3-RFAS, BX3-RFAA, IX53-RFAC, IX3-RFAC, IX3-RFACA. Filter set build in U-FF filter cube with build-in beamsplitter and emission filter.</t>
  </si>
  <si>
    <t>E0439742</t>
  </si>
  <si>
    <t>U-M19008 Filter Cube</t>
  </si>
  <si>
    <t>Single-band fluorescence cube for BX2, IX2 cube turrets. Filter set optimized for Auramine. Wide violet - blue excitation and longpass blue emission filter. Exciter filter: 425 - 475 nm,  beam splitter:  603 nm, barrier filter: 495 nm longpass. Compatible cube turrets BX2 and IX2 cube turrets. Filter set build in U-MF2 filter cube with build-in beamsplitter and emission filter.</t>
  </si>
  <si>
    <t>E0439743</t>
  </si>
  <si>
    <t>U-F39002 Filter Cube</t>
  </si>
  <si>
    <t>Single-band fluorescence cube for BX3, IX3 cube turrets. Filter set optimized for EGFP/FITC/Cy2/Alexa Fluor 488. Wide blue excitation and Wide cyan - green emission filter. Exciter filter: 465 - 495 nm,  beam splitter:  505 nm, barrier filter: 515 - 555 nm. Compatible cube turrets BX3-URA, BX3-RFAS, BX3-RFAA, IX53-RFAC, IX3-RFAC, IX3-RFACA. Filter set build in U-FF filter cube with build-in beamsplitter and emission filter.</t>
  </si>
  <si>
    <t>E0439744</t>
  </si>
  <si>
    <t>U-M39002 Filter Cube</t>
  </si>
  <si>
    <t>Single-band fluorescence cube for BX2, IX2 cube turrets. Filter set optimized for EGFP/FITC/Cy2/Alexa Fluor 488. Wide blue excitation and Wide cyan - green emission filter. Exciter filter: 465 - 495 nm,  beam splitter:  505 nm, barrier filter: 515 - 555 nm. Compatible cube turrets BX2 and IX2 cube turrets. Filter set build in U-MF2 filter cube with build-in beamsplitter and emission filter.</t>
  </si>
  <si>
    <t>E0439745</t>
  </si>
  <si>
    <t>U-F39003 Filter Cube</t>
  </si>
  <si>
    <t>Single-band fluorescence cube for BX3, IX3 cube turrets. Filter set optimized for EYFP/Venus/Citrine. Wide blue - cyan excitation and Wide green emission filter. Exciter filter: 485 - 505 nm,  beam splitter:  515 nm, barrier filter: 525 - 555 nm. Compatible cube turrets BX3-URA, BX3-RFAS, BX3-RFAA, IX53-RFAC, IX3-RFAC, IX3-RFACA. Filter set build in U-FF filter cube with build-in beamsplitter and emission filter.</t>
  </si>
  <si>
    <t>E0439747</t>
  </si>
  <si>
    <t>U-F39004 Filter Cube</t>
  </si>
  <si>
    <t>Single-band fluorescence cube for BX3, IX3 cube turrets. Filter set optimized for TRITC/Cy3/TagRFP/AlexaFluor 546. Wide green excitation and Super wide yellow - red emission filter. Exciter filter: 527.5 - 552.5 nm,  beam splitter:  565 nm, barrier filter: 577.5 - 632.5 nm. Compatible cube turrets BX3-URA, BX3-RFAS, BX3-RFAA, IX53-RFAC, IX3-RFAC, IX3-RFACA. Filter set build in U-FF filter cube with build-in beamsplitter and emission filter.</t>
  </si>
  <si>
    <t>E0439748</t>
  </si>
  <si>
    <t>U-M39004 Filter Cube</t>
  </si>
  <si>
    <t>Single-band fluorescence cube for BX2, IX2 cube turrets. Filter set optimized for TRITC/Cy3/TagRFP/AlexaFluor 546. Wide green excitation and Super wide yellow - red emission filter. Exciter filter: 527.5 - 552.5 nm,  beam splitter:  565 nm, barrier filter: 577.5 - 632.5 nm. Compatible cube turrets BX2 and IX2 cube turrets. Filter set build in U-MF2 filter cube with build-in beamsplitter and emission filter.</t>
  </si>
  <si>
    <t>E0439749</t>
  </si>
  <si>
    <t>U-F39007 Filter Cube</t>
  </si>
  <si>
    <t>Single-band fluorescence cube for BX3, IX3 cube turrets. Filter set optimized for Cy5/AlexaFluor 647/Draq5. Wide orange - red excitation and Wide red emission filter. Exciter filter: 595 - 645 nm,  beam splitter:  656 nm, barrier filter: 665 - 715 nm. Compatible cube turrets BX3-URA, BX3-RFAS, BX3-RFAA, IX53-RFAC, IX3-RFAC, IX3-RFACA. Filter set build in U-FF filter cube with build-in beamsplitter and emission filter.</t>
  </si>
  <si>
    <t>E0439750</t>
  </si>
  <si>
    <t>U-M39007 Filter Cube</t>
  </si>
  <si>
    <t>Single-band fluorescence cube for BX2, IX2 cube turrets. Filter set optimized for Cy5/AlexaFluor 647/Draq5. Wide orange - red excitation and Wide red emission filter. Exciter filter: 595 - 645 nm,  beam splitter:  656 nm, barrier filter: 665 - 715 nm. Compatible cube turrets BX2 and IX2 cube turrets. Filter set build in U-MF2 filter cube with build-in beamsplitter and emission filter.</t>
  </si>
  <si>
    <t>E0439751</t>
  </si>
  <si>
    <t>U-F39010 Filter Cube</t>
  </si>
  <si>
    <t>Single-band fluorescence cube for BX3, IX3 cube turrets. Filter set optimized for Texas Red/mCherry/AlexaFluor 594. Wide green - yellow excitation and Wide orange - red emission filter. Exciter filter: 540 - 580 nm,  beam splitter:  600 nm, barrier filter: 620 - 650 nm. Compatible cube turrets BX3-URA, BX3-RFAS, BX3-RFAA, IX53-RFAC, IX3-RFAC, IX3-RFACA. Filter set build in U-FF filter cube with build-in beamsplitter and emission filter.</t>
  </si>
  <si>
    <t>E0439752</t>
  </si>
  <si>
    <t>U-M39010 Filter Cube</t>
  </si>
  <si>
    <t>Single-band fluorescence cube for BX2, IX2 cube turrets. Filter set optimized for Texas Red/mCherry/AlexaFluor 594. Wide green - yellow excitation and Wide orange - red emission filter. Exciter filter: 540 - 580 nm,  beam splitter:  600 nm, barrier filter: 620 - 650 nm. Compatible cube turrets BX2 and IX2 cube turrets. Filter set build in U-MF2 filter cube with build-in beamsplitter and emission filter.</t>
  </si>
  <si>
    <t>E0439753</t>
  </si>
  <si>
    <t>U-F49010 Filter Cube</t>
  </si>
  <si>
    <t>Single-band fluorescence cube for BX3, IX3 cube turrets. Filter set optimized for R&amp;B Phycoerythrin/mOrange/mKO. Narrow green excitation and Wide yellow - orange emission filter. Exciter filter: 541 - 551 nm,  beam splitter:  560 nm, barrier filter: 565 - 605 nm. Compatible cube turrets BX3-URA, BX3-RFAS, BX3-RFAA, IX53-RFAC, IX3-RFAC, IX3-RFACA. Filter set build in U-FF filter cube with build-in beamsplitter and emission filter.</t>
  </si>
  <si>
    <t>E0439755</t>
  </si>
  <si>
    <t>U-F19004 Filter Cube</t>
  </si>
  <si>
    <t>Single-band fluorescence cube for BX3, IX3 cube turrets. Filter set optimized for TRITC/Cy3. Wide green excitation and longpass yellow emission filter. Exciter filter: 527.5 - 552.5 nm,  beam splitter:  565 nm, barrier filter: 575 nm longpass. Compatible cube turrets BX3-URA, BX3-RFAS, BX3-RFAA, IX53-RFAC, IX3-RFAC, IX3-RFACA. Filter set build in U-FF filter cube with build-in beamsplitter and emission filter.</t>
  </si>
  <si>
    <t>E0439756</t>
  </si>
  <si>
    <t>U-M19004 Filter Cube</t>
  </si>
  <si>
    <t>Single-band fluorescence cube for BX2, IX2 cube turrets. Filter set optimized for TRITC/Cy3. Wide green excitation and longpass yellow emission filter. Exciter filter: 527.5 - 552.5 nm,  beam splitter:  565 nm, barrier filter: 575 nm longpass. Compatible cube turrets BX2 and IX2 cube turrets. Filter set build in U-MF2 filter cube with build-in beamsplitter and emission filter.</t>
  </si>
  <si>
    <t>E0439757</t>
  </si>
  <si>
    <t>U-F49012 Filter Cube</t>
  </si>
  <si>
    <t>Single-band fluorescence cube for BX3, IX3 cube turrets. Filter set optimized for FITC/EGFP. Wide blue - cyan excitation and longpass cyan emission filter. Exciter filter: 460 - 500 nm,  beam splitter:  510 nm, barrier filter: 510 nm longpass. Compatible cube turrets BX3-URA, BX3-RFAS, BX3-RFAA, IX53-RFAC, IX3-RFAC, IX3-RFACA. Filter set build in U-FF filter cube with build-in beamsplitter and emission filter.</t>
  </si>
  <si>
    <t>E0439758</t>
  </si>
  <si>
    <t>U-M49012 Filter Cube</t>
  </si>
  <si>
    <t>Single-band fluorescence cube for BX2, IX2 cube turrets. Filter set optimized for FITC/EGFP. Wide blue - cyan excitation and longpass cyan emission filter. Exciter filter: 460 - 500 nm,  beam splitter:  510 nm, barrier filter: 510 nm longpass. Compatible cube turrets BX2 and IX2 cube turrets. Filter set build in U-MF2 filter cube with build-in beamsplitter and emission filter.</t>
  </si>
  <si>
    <t>E0439759</t>
  </si>
  <si>
    <t>U-F19002 Filter Cube</t>
  </si>
  <si>
    <t>Single-band fluorescence cube for BX3, IX3 cube turrets. Filter set optimized for GFP/FITC. Wide blue excitation and longpass cyan emission filter. Exciter filter: 465 - 495 nm,  beam splitter:  505 nm, barrier filter: 515 nm longpass. Compatible cube turrets BX3-URA, BX3-RFAS, BX3-RFAA, IX53-RFAC, IX3-RFAC, IX3-RFACA. Filter set build in U-FF filter cube with build-in beamsplitter and emission filter.</t>
  </si>
  <si>
    <t>E0439760</t>
  </si>
  <si>
    <t>U-M19002 Filter Cube</t>
  </si>
  <si>
    <t>Single-band fluorescence cube for BX2, IX2 cube turrets. Filter set optimized for GFP/FITC. Wide blue excitation and longpass cyan emission filter. Exciter filter: 465 - 495 nm,  beam splitter:  505 nm, barrier filter: 515 nm longpass. Compatible cube turrets BX2 and IX2 cube turrets. Filter set build in U-MF2 filter cube with build-in beamsplitter and emission filter.</t>
  </si>
  <si>
    <t>E0439761</t>
  </si>
  <si>
    <t>U-F49019 Filter Cube</t>
  </si>
  <si>
    <t>Single-band fluorescence cube for BX3, IX3 cube turrets. Filter set optimized for Cy5. Super wide orange - red excitation and longpass red emission filter. Exciter filter: 590 - 650 nm,  beam splitter:  660 nm, barrier filter: 665 nm longpass. Compatible cube turrets BX3-URA, BX3-RFAS, BX3-RFAA, IX53-RFAC, IX3-RFAC, IX3-RFACA. Filter set build in U-FF filter cube with build-in beamsplitter and emission filter.</t>
  </si>
  <si>
    <t>E0439767</t>
  </si>
  <si>
    <t>U-F59022 Filter Cube</t>
  </si>
  <si>
    <t>Dual-band fluorescence filter set with BX3, IX3 microscopes. Filter set optimized for EGFP/ FITC / mCherry / TxRed, compatible LED light source e.g. . Wide blue, Wide green - yellow excitation and Wide cyan - green, Super wide orange - red emission filter. Exciter filter: 450-490 / 554-589 nm, dual band beam splitter: 497 / 596 nm, emission filter dual band: 500-540 / 602-662 nm. Compatible cube turrets BX3-URA, BX3-RFAS, BX3-RFAA, IX53-RFAC, IX3-RFAC, IX3-RFACA. Including GFP, Green (mFISH) U-FF filter cube.</t>
  </si>
  <si>
    <t>E0439768</t>
  </si>
  <si>
    <t>U-M59022 Filter Cube</t>
  </si>
  <si>
    <t>Dual-band fluorescence filter set with BX2, IX2 microscopes. Filter set optimized for EGFP/ FITC / mCherry / TxRed, compatible LED light source e.g. . Wide blue, Wide green - yellow excitation and Wide cyan - green, Super wide orange - red emission filter. Exciter filter: 450-490 / 554-589 nm, dual band beam splitter: 497 / 596 nm, emission filter dual band: 500-540 / 602-662 nm. Compatible cube turrets BX2 and IX2. Including Green  (mFISH) U-MF2 filter cube.</t>
  </si>
  <si>
    <t>E0439769</t>
  </si>
  <si>
    <t>U-F59009 Filter Cube</t>
  </si>
  <si>
    <t>Dual-band fluorescence filter set with BX3, IX3 microscopes. Filter set optimized for FITC / CY3, compatible LED light source e.g. . Narrow blue, Wide green - yellow excitation and Wide cyan - green, Super wide orange - red emission filter. Exciter filter: 476-496 / 549-579 nm, dual band beam splitter: 505 / 592 nm, emission filter dual band: 500-530 / 593-682 nm. Compatible cube turrets BX3-URA, BX3-RFAS, BX3-RFAA, IX53-RFAC, IX3-RFAC, IX3-RFACA. Including EGFP/ FITC U-FF filter cube.</t>
  </si>
  <si>
    <t>E0439771</t>
  </si>
  <si>
    <t>U-F59017 Filter Cube</t>
  </si>
  <si>
    <t>Dual-band fluorescence filter set with BX3, IX3 microscopes. Filter set optimized for ECFP / EYFP, compatible LED light source e.g. . Narrow violet - blue, Narrow blue - cyan excitation and Wide blue, Wide green emission filter. Exciter filter: 423-443 / 490-510 nm, dual band beam splitter: 455 / 518 nm, emission filter dual band: 456-482 / 520-550 nm. Compatible cube turrets BX3-URA, BX3-RFAS, BX3-RFAA, IX53-RFAC, IX3-RFAC, IX3-RFACA. Including Fura 2 U-FF filter cube.</t>
  </si>
  <si>
    <t>E0439772</t>
  </si>
  <si>
    <t>U-M59017 Filter Cube</t>
  </si>
  <si>
    <t>Dual-band fluorescence filter set with BX2, IX2 microscopes. Filter set optimized for ECFP / EYFP, compatible LED light source e.g. . Narrow violet - blue, Narrow blue - cyan excitation and Wide blue, Wide green emission filter. Exciter filter: 423-443 / 490-510 nm, dual band beam splitter: 455 / 518 nm, emission filter dual band: 456-482 / 520-550 nm. Compatible cube turrets BX2 and IX2. Including Fura 2 U-MF2 filter cube.</t>
  </si>
  <si>
    <t>E0439773</t>
  </si>
  <si>
    <t>U-F59004 Filter Cube</t>
  </si>
  <si>
    <t>Dual-band fluorescence filter set with BX3, IX3 microscopes. Filter set optimized for FITC / TRITC, compatible LED light source e.g. . Wide blue, Narrow green excitation and Wide cyan - green, Wide yellow - orange emission filter. Exciter filter: 454-489 / 541-556 nm, dual band beam splitter: 498 / 565 nm, emission filter dual band: 500-530 / 572-612 nm. Compatible cube turrets BX3-URA, BX3-RFAS, BX3-RFAA, IX53-RFAC, IX3-RFAC, IX3-RFACA. Including EGFP/ FITC U-FF filter cube.</t>
  </si>
  <si>
    <t>E0439774</t>
  </si>
  <si>
    <t>U-M59004 Filter Cube</t>
  </si>
  <si>
    <t>Dual-band fluorescence filter set with BX2, IX2 microscopes. Filter set optimized for FITC / TRITC, compatible LED light source e.g. . Wide blue, Narrow green excitation and Wide cyan - green, Wide yellow - orange emission filter. Exciter filter: 454-489 / 541-556 nm, dual band beam splitter: 498 / 565 nm, emission filter dual band: 500-530 / 572-612 nm. Compatible cube turrets BX2 and IX2. Including EGFP/ FITC U-MF2 filter cube.</t>
  </si>
  <si>
    <t>E0439775</t>
  </si>
  <si>
    <t>U-F69002 Filter Cube</t>
  </si>
  <si>
    <t>Triple-band fluorescence filter set for BX3, IX3 microscopes. Filter set optimized for DAPI, FITC, Texas Red. Narrow UV - violet, narrow blue - cyan, wide green - yellow excitation and wide blue, wide cyan - green, super wide orange - red emission filter. Exciter filter: 392-412 / 480-500 / 557-587nm, triple band beam splitter: 434 / 505 / 593 nm, emission filter:  444-474 / 513-543 / 590-650 nm. Compatible cube turrets BX3-URA, BX3-RFAS, BX3-RFAA, IX53-RFAC, IX3-RFAC, IX3-RFACA. Including filter set built in U-FF filter cube.</t>
  </si>
  <si>
    <t>E0439776</t>
  </si>
  <si>
    <t>U-M69002 Filter Cube</t>
  </si>
  <si>
    <t>Triple-band fluorescence filter set for BX2, IX2 microscopes. Filter set optimized for DAPI, FITC, Texas Red. Narrow UV - violet, narrow blue - cyan, wide green - yellow excitation and wide blue, wide cyan - green, super wide orange - red emission filter. Exciter filter: 392-412 / 480-500 / 557-587nm, triple band beam splitter: 434 / 505 / 593 nm, emission filter:  444-474 / 513-543 / 590-650 nm. Compatible cube turrets BX2, IX2. Including filter set built in U-MF2 filter cube.</t>
  </si>
  <si>
    <t>E0439777</t>
  </si>
  <si>
    <t>U-F69000 Filter Cube</t>
  </si>
  <si>
    <t>Triple-band fluorescence filter set for BX3, IX3 microscopes. Filter set optimized for DAPI, FITC, TRITC. Narrow UV - violet, narrow blue, narrow green - yellow excitation and narrow blue, wide cyan - green, wide yellow - orange emission filter. Exciter filter: 395-415 / 474-494 / 542-562nm, triple band beam splitter: 532 / 501 / 568 nm, emission filter:  442-462 / 505-535 / 576-616 nm. Compatible cube turrets BX3-URA, BX3-RFAS, BX3-RFAA, IX53-RFAC, IX3-RFAC, IX3-RFACA. Including filter set built in U-FF filter cube.</t>
  </si>
  <si>
    <t>E0439778</t>
  </si>
  <si>
    <t>U-M69000 Filter Cube</t>
  </si>
  <si>
    <t>Triple-band fluorescence filter set for BX2, IX2 microscopes. Filter set optimized for DAPI, FITC, TRITC. Narrow UV - violet, narrow blue, narrow green - yellow excitation and narrow blue, wide cyan - green, wide yellow - orange emission filter. Exciter filter: 395-415 / 474-494 / 542-562nm, triple band beam splitter: 532 / 501 / 568 nm, emission filter:  442-462 / 505-535 / 576-616 nm. Compatible cube turrets BX2, IX2. Including filter set built in U-MF2 filter cube.</t>
  </si>
  <si>
    <t>E0439779</t>
  </si>
  <si>
    <t>T-TPiD-SZX2-BKD thermoplate</t>
  </si>
  <si>
    <t>Thermoplate set for SZX2 stands including 2-channel temperature controller with entire surface heating plate (0.5 mm strengthened glass at center/metal plate) and temperature sensor. Adjustable sample temperature range from 5°C above ambient to 60 °C. Compatible with SZX2-ILLB, SZX2-ILLK, SZX2-ILLD transmitted light illumination stands. Heating area 357 ×243 mm. Observation area 123 x 90 mm. Including extension wire for temperature sensor, CD-ROM (TEM installation software), USB cable, AC adapter, power cord,  and manual.</t>
  </si>
  <si>
    <t>TOKAI HIT</t>
  </si>
  <si>
    <t>E0439780</t>
  </si>
  <si>
    <t>T-TPiE-ALU-HEATER-W482×D282</t>
  </si>
  <si>
    <t>Thermoplate set including 1-channel temperature controller with thin aluminium heating plate for use on laboratory bench. Adjustable sample temperature range from 5°C above ambient to 45 °C. Heating area 482×282 mm. Including  AC adapter, power cord,  and manual.</t>
  </si>
  <si>
    <t>E0439781</t>
  </si>
  <si>
    <t>T-TPiE-ALU-HEATER-W282×D232</t>
  </si>
  <si>
    <t>Thermoplate set including 1-channel temperature controller with thin aluminium heating plate for use on laboratory bench. Adjustable sample temperature range from 5°C above ambient to 45 °C. Heating area 282×232 mm. Including  AC adapter, power cord,  and manual.</t>
  </si>
  <si>
    <t>E0439782</t>
  </si>
  <si>
    <t>T-STX-IX3WX-GM-E incubator Set</t>
  </si>
  <si>
    <t>Stage incubator set including 4-channel temperature controller with integrated CO2 gas mixer, passive humidity control, condensation protection, top heater, stage heater, bath unit and lens heater. For 100% CO2 gas, adjustable CO2 concentration range 5%-20%. Adjustable sample temperature range from 30°C to 40 °C. Compatible with IX3-SVR mechanical stage (requires adapter T-AD-IX3-SVR) and IX3-SSU (requires adapter T-AD-IX3-SVR), BX3-SSU (requires adapter T-AD-BX3-SSU) motorized stage and microscope stages with opening of 160 x 110 mm. Observation opening approximately 121 x 78.5 mm. Compatible with the following cell cultivation vessels: multiwell plate (withT-I-IX3WX-WP insert and T-SL-IX3WX-WP lid (included in set), Petri dish (with insert T-I-IX3WX-CS plus T-I-IX3WX-D and fixing lid T-SL-IX3WX-D35 or T-SL-IX3WX-D50 (all included in set) or with insert T-I-IX3WX-CS plus T-ISL-2D35 incl. lid (to be ordered separately)), glass slides, chambered slides or cover glass (with T-STX-CSG dish attachment set (to be ordered separately). A precise temperature regulation with Feedback regulation (T-STX-SENSOR-SET) and Tokai Hit original software (T-STX-APP) for data logging, temperature programming can be ordered separately to expand the applications. Including power cable, extension wire, set of gas tubes, precision screw driver, manual.</t>
  </si>
  <si>
    <t>E0439783</t>
  </si>
  <si>
    <t>T-STX-IX3WX-G-E incubator Set</t>
  </si>
  <si>
    <t>Stage incubator set including 4-channel temperature controller with integrated CO2 flow meter, passive humidity control, condensation protection, top heater, stage heater, bath unit and lens heater. For pre-mixed 5% CO2 gas. Adjustable sample temperature range from 30°C to 40 °C. Compatible with  IX3-SVR mechanical stage (requires adapter T-AD-IX3-SVR) and IX3-SSU (requires adapter T-AD-IX3-SVR), BX3-SSU (requires adapter T-AD-BX3-SSU) motorized stage and microscope stages with opening of 160 x 110 mm. Observation opening approximately  121 x 78.5 mm.  Compatible with the following cell cultivation vessels: multiwell plate (withT-I-IX3WX-WP insert and T-SL-IX3WX-WP lid (included in set), Petri dish (with insert T-I-IX3WX-CS plus T-I-IX3WX-D and fixing lid T-SL-IX3WX-D35 or T-SL-IX3WX-D50 (all included in set) or with insert T-I-IX3WX-CS plus T-ISL-2D35 incl. lid (to be ordered separately)), glass slides, chambered slides or cover glass (with T-STX-CSG dish attachment set (to be ordered separately). A precise temperature regulation with Feedback regulation (T-STX-SENSOR-SET) and Tokai Hit original software (T-STX-APP) for data logging, temperature programming can be ordered separately to expand the applications. Including power cable, extension wire, set of gas tubes, precision screw driver, manual.</t>
  </si>
  <si>
    <t>E0439784</t>
  </si>
  <si>
    <t>T-STX-APP Software</t>
  </si>
  <si>
    <t>E0439785</t>
  </si>
  <si>
    <t>T-STX-CSG Dish Attachment</t>
  </si>
  <si>
    <t>Dish attachment set (incubator insert plus lid) for slide glass, chamber slide and chambered coverglass. Observation opening 51.5 mm x 22 mm. Mounting in incubation chamber requires T-IX3WX-CS-insert and T-I-IX3WX-WP. Fixing lid with observation op</t>
  </si>
  <si>
    <t>E0439786</t>
  </si>
  <si>
    <t>CAM-PRIME-95B</t>
  </si>
  <si>
    <t>CAM-PRIME-95B digital Photometrics sCMOS camera for C-mount adaptation. 1200 x 1200 pixels with 11 x 11µm cell size. Air cooling. Backside illumination with peak quantum efficiency &gt;95%. PCIe or USB3.0 interface.  Maximum full resolution frame rate 82 fps (12 bit) resp. 41 fps (16 bit) using PCIe interface. Including camera head, PCIe interface card and cable, USB3.0 cable, trigger cable and power supply.</t>
  </si>
  <si>
    <t>E0439788</t>
  </si>
  <si>
    <t>CAM-PRIME-BSI-PCIE</t>
  </si>
  <si>
    <t>CAM-PRIME-BSI-PCIE digital Photometrics sCMOS camera for C-mount adaptation. 2048 x 2048 pixels with 6.5 x 6.5 µm cell size. Air cooling. Quantum efficiency &gt; 95% . PCIe and USB3.0 interface. Maximum full resolution frame rate 43 fps (PCIe 16/12bit, USB3.0) resp. 63 fps (PCIe 11 bit).  Including camera head, PCIe interface card and cable, USB3.0 interface board and cable, trigger cable and power supply.  </t>
  </si>
  <si>
    <t>E0439795</t>
  </si>
  <si>
    <t>AHF-LED-DAPI-385 filter set</t>
  </si>
  <si>
    <t>Single-band fluorescence cube for BX3, IX3 cube turrets. Filter set optimized for DAPI. Wide UV - violet excitation and super wide violet - blue emission filter. Exciter filter: 371 - 399 nm,  beam splitter:  409 nm, barrier filter: 418 - 480 nm. Compatible cube turrets BX3-URA, BX3-RFAS, BX3-RFAA, IX53-RFAC, IX3-RFAC, IX3-RFACA. Filter set build in U-FF filter cube with build-in beamsplitter and emission filter.</t>
  </si>
  <si>
    <t>E0439796</t>
  </si>
  <si>
    <t>AHF-LED-DAPI-365 filter set</t>
  </si>
  <si>
    <t>Single-band fluorescence cube for BX3, IX3 cube turrets. Filter set optimized for DAPI. Wide UV - violet excitation and super wide violet - blue emission filter. Exciter filter: 350.5 - 389.5 nm,  beam splitter:  409 nm, barrier filter: 413.5 - 476.5 nm. Compatible cube turrets BX3-URA, BX3-RFAS, BX3-RFAA, IX53-RFAC, IX3-RFAC, IX3-RFACA. Filter set build in U-FF filter cube with build-in beamsplitter and emission filter.</t>
  </si>
  <si>
    <t>E0439797</t>
  </si>
  <si>
    <t>AHF-LED-pE300-DAPI-MB filter</t>
  </si>
  <si>
    <t>Single-band fluorescence cube for BX3, IX3 cube turrets. Filter set optimized for DAPI. Wide UV - violet excitation and super wide violet - blue emission filter. Exciter filter: 355 - 405 nm,  beam splitter:  409 nm, barrier filter: 417 - 477 nm. Compatible cube turrets BX3-URA, BX3-RFAS, BX3-RFAA, IX53-RFAC, IX3-RFAC, IX3-RFACA. Filter set build in U-FF filter cube with build-in beamsplitter and emission filter.</t>
  </si>
  <si>
    <t>E0439798</t>
  </si>
  <si>
    <t>AHF-LED-GFP filter set</t>
  </si>
  <si>
    <t>Single-band fluorescence cube for BX3, IX3 cube turrets. Filter set optimized for GFP, Alexa 488, FITC. Wide blue excitation and wide cyan - green emission filter. Exciter filter: 459.5 - 486.5 nm,  beam splitter:  494 nm, barrier filter: 500 - 540 nm. Compatible cube turrets BX3-URA, BX3-RFAS, BX3-RFAA, IX53-RFAC, IX3-RFAC, IX3-RFACA. Filter set build in U-FF filter cube with build-in beamsplitter and emission filter.</t>
  </si>
  <si>
    <t>E0439799</t>
  </si>
  <si>
    <t>AHF-LED-TRITC filter set</t>
  </si>
  <si>
    <t>Single-band fluorescence cube for BX3, IX3 cube turrets. Filter set optimized for TRITC, Cy3, RFP. Wide green excitation and wide yellow - orange emission filter. Exciter filter: 533.5 - 556.5 nm,  beam splitter:  559 nm, barrier filter: 570 - 620 nm. Compatible cube turrets BX3-URA, BX3-RFAS, BX3-RFAA, IX53-RFAC, IX3-RFAC, IX3-RFACA. Filter set build in U-FF filter cube with build-in beamsplitter and emission filter.</t>
  </si>
  <si>
    <t>E0439800</t>
  </si>
  <si>
    <t>AHF-LED-RFP filter set</t>
  </si>
  <si>
    <t>Single-band fluorescence cube for BX3, IX3 cube turrets. Filter set optimized for RFP, Cy3.5, DsRed. Wide green - yellow excitation and wide yellow - red emission filter. Exciter filter: 544 - 576 nm,  beam splitter:  581 nm, barrier filter: 587 - 627 nm. Compatible cube turrets BX3-URA, BX3-RFAS, BX3-RFAA, IX53-RFAC, IX3-RFAC, IX3-RFACA. Filter set build in U-FF filter cube with build-in beamsplitter and emission filter.</t>
  </si>
  <si>
    <t>E0439801</t>
  </si>
  <si>
    <t>AHF-LED-TxRed filter set</t>
  </si>
  <si>
    <t>Single-band fluorescence cube for BX3, IX3 cube turrets. Filter set optimized for TxRed, mCherry. Wide green - orange excitation and wide orange - red emission filter. Exciter filter: 559 - 591 nm,  beam splitter:  604 nm, barrier filter: 609 - 641 nm. Compatible cube turrets BX3-URA, BX3-RFAS, BX3-RFAA, IX53-RFAC, IX3-RFAC, IX3-RFACA. Filter set build in U-FF filter cube with build-in beamsplitter and emission filter.</t>
  </si>
  <si>
    <t>E0439802</t>
  </si>
  <si>
    <t>AHF-LED-Cy5 filter set</t>
  </si>
  <si>
    <t>Single-band fluorescence cube for BX3, IX3 cube turrets. Filter set optimized for Cy5. Wide orange - red excitation and wide red emission filter. Exciter filter: 609.5 - 646.5 nm,  beam splitter:  655 nm, barrier filter: 663.5 - 702.5 nm. Compatible cube turrets BX3-URA, BX3-RFAS, BX3-RFAA, IX53-RFAC, IX3-RFAC, IX3-RFACA. Filter set build in U-FF filter cube with build-in beamsplitter and emission filter.</t>
  </si>
  <si>
    <t>E0439803</t>
  </si>
  <si>
    <t>AHF-LED-CFP filter set</t>
  </si>
  <si>
    <t>Single-band fluorescence cube for BX3, IX3 cube turrets. Filter set optimized for CFP. Wide violet - blue excitation and wide blue emission filter. Exciter filter: 426 - 450 nm,  beam splitter:  483 nm, barrier filter: 467 - 499 nm. Compatible cube turrets BX3-URA, BX3-RFAS, BX3-RFAA, IX53-RFAC, IX3-RFAC, IX3-RFACA. Filter set build in U-FF filter cube with build-in beamsplitter and emission filter.</t>
  </si>
  <si>
    <t>E0439804</t>
  </si>
  <si>
    <t>AHF-LED-YFP filter set</t>
  </si>
  <si>
    <t>Single-band fluorescence cube for BX3, IX3 cube turrets. Filter set optimized for YFP. Wide blue - cyan excitation and wide green emission filter. Exciter filter: 490 - 510 nm,  beam splitter:  517 nm, barrier filter: 522 - 546 nm. Compatible cube turrets BX3-URA, BX3-RFAS, BX3-RFAA, IX53-RFAC, IX3-RFAC, IX3-RFACA. Filter set build in U-FF filter cube with build-in beamsplitter and emission filter.</t>
  </si>
  <si>
    <t>E0439805</t>
  </si>
  <si>
    <t>AHF-LED-pE300-YFP filter set</t>
  </si>
  <si>
    <t>Single-band fluorescence cube for BX3, IX3 cube turrets. Filter set optimized for YFP. Wide blue - cyan excitation and wide green emission filter. Exciter filter: 485.5 - 514.5 nm,  beam splitter:  520 nm, barrier filter: 527 - 557 nm. Compatible cube turrets BX3-URA, BX3-RFAS, BX3-RFAA, IX53-RFAC, IX3-RFAC, IX3-RFACA. Filter set build in U-FF filter cube with build-in beamsplitter and emission filter.</t>
  </si>
  <si>
    <t>E0439806</t>
  </si>
  <si>
    <t>AHF-LED-pE300-Cy5 filter set</t>
  </si>
  <si>
    <t>Single-band fluorescence cube for BX3, IX3 cube turrets. Filter set optimized for Cy5. Super wide orange - red excitation and super wide red emission filter. Exciter filter: 590 - 650 nm,  beam splitter:  660 nm, barrier filter: 662.5 - 737.5 nm. Compatible cube turrets BX3-URA, BX3-RFAS, BX3-RFAA, IX53-RFAC, IX3-RFAC, IX3-RFACA. Filter set build in U-FF filter cube with build-in beamsplitter and emission filter.</t>
  </si>
  <si>
    <t>E0439807</t>
  </si>
  <si>
    <t>AHF-LED-pE300-CFP filter set</t>
  </si>
  <si>
    <t>Single-band fluorescence cube for BX3, IX3 cube turrets. Filter set optimized for CFP. Wide violet - blue excitation and wide blue - cyan emission filter. Exciter filter: 424 - 452 nm,  beam splitter:  483 nm, barrier filter: 465 - 501 nm. Compatible cube turrets BX3-URA, BX3-RFAS, BX3-RFAA, IX53-RFAC, IX3-RFAC, IX3-RFACA. Filter set build in U-FF filter cube with build-in beamsplitter and emission filter.</t>
  </si>
  <si>
    <t>E0439808</t>
  </si>
  <si>
    <t>AHF-LED-Cy7 filter set</t>
  </si>
  <si>
    <t>E0439809</t>
  </si>
  <si>
    <t>AHF-LED-FISH-A filter set</t>
  </si>
  <si>
    <t>Single-band fluorescence cube for BX3, IX3 cube turrets. Filter set optimized for SpAqua (mFISH). Wide violet - blue excitation and wide blue emission filter. Exciter filter: 426 - 450 nm,  beam splitter:  483 nm, barrier filter: 467 - 499 nm. Compatible cube turrets BX3-URA, BX3-RFAS, BX3-RFAA, IX53-RFAC, IX3-RFAC, IX3-RFACA. Filter set build in U-FF filter cube with build-in beamsplitter and emission filter.</t>
  </si>
  <si>
    <t>E0439810</t>
  </si>
  <si>
    <t>AHF-LED-FISH-G filter set</t>
  </si>
  <si>
    <t>Single-band fluorescence cube for BX3, IX3 cube turrets. Filter set optimized for SpGreen (mFISH). Wide blue - cyan excitation and wide cyan - green emission filter. Exciter filter: 484 - 504 nm,  beam splitter:  506 nm, barrier filter: 517 - 537 nm. Compatible cube turrets BX3-URA, BX3-RFAS, BX3-RFAA, IX53-RFAC, IX3-RFAC, IX3-RFACA. Filter set build in U-FF filter cube with build-in beamsplitter and emission filter.</t>
  </si>
  <si>
    <t>E0439811</t>
  </si>
  <si>
    <t>AHF-LED-FISH-O filter set</t>
  </si>
  <si>
    <t>Single-band fluorescence cube for BX3, IX3 cube turrets. Filter set optimized for SpOrange (mFISH). Wide green excitation and wide yellow - orange emission filter. Exciter filter: 532 - 554 nm,  beam splitter:  562 nm, barrier filter: 576 - 596 nm. Compatible cube turrets BX3-URA, BX3-RFAS, BX3-RFAA, IX53-RFAC, IX3-RFAC, IX3-RFACA. Filter set build in U-FF filter cube with build-in beamsplitter and emission filter.</t>
  </si>
  <si>
    <t>E0439812</t>
  </si>
  <si>
    <t>AHF-LED-FISH-R filter set</t>
  </si>
  <si>
    <t>Single-band fluorescence cube for BX3, IX3 cube turrets. Filter set optimized for SpRed (mFISH). Wide yellow - orange excitation and wide orange - red emission filter. Exciter filter: 576 - 596 nm,  beam splitter:  605 nm, barrier filter: 612 - 644 nm. Compatible cube turrets BX3-URA, BX3-RFAS, BX3-RFAA, IX53-RFAC, IX3-RFAC, IX3-RFACA. Filter set build in U-FF filter cube with build-in beamsplitter and emission filter.</t>
  </si>
  <si>
    <t>E0439813</t>
  </si>
  <si>
    <t>AHF-LED-FISH-GO filter set</t>
  </si>
  <si>
    <t>Dual-band fluorescence filter set for BX3, IX3 microscopes. Filter set optimized for Green  (mFISH) / Orange  (mFISH). Narrow blue - cyan, Narrow yellow excitation and narrow green, wide orange - red emission filter. Exciter filter: 494-511 / 565-582 nm, dual band beam splitter: 537 / 699 nm, emission filter dual band: 526-543 / 596-642 nm. Compatible cube turrets BX3-URA, BX3-RFAS, BX3-RFAA, IX53-RFAC, IX3-RFAC, IX3-RFACA. Including  U-FF filter cube.</t>
  </si>
  <si>
    <t>E0439814</t>
  </si>
  <si>
    <t>AHF-LED-XCTURBO-4-SBM</t>
  </si>
  <si>
    <t>Quad-band fluorescence filter set with four single-band excitation filters and four single-band emission filters and filter cube for BX3, IX3 microscopes. Filter set optimized for DAPI, FITC, Cy3 Cy5. Super wide UV - violet, wide blue, wide green - yellow narrow red excitation and wide violet - blue, wide cyan - green, wide yellow - orange, super wide red emission filter. Quad band exciter filter: 352-404 / 460.5-487.5 / 542.5-565.5 / 626-644 nm, quad band beam splitter: N/a / N/a / N/a / N/a nm, emission filter quad band: 416-448 / 500-530 / 579.5-610.5 / 663-733 nm. Compatible cube turrets BX3-URA, BX3-RFAS, BX3-RFAA, IX53-RFAC, IX3-RFAC, IX3-RFACA. Including four excitation filters, four emission filters and beamsplitter built in U-FF filter cube.</t>
  </si>
  <si>
    <t>E0439815</t>
  </si>
  <si>
    <t>AHF-LED-XCTURBO-4-MB</t>
  </si>
  <si>
    <t>E0439816</t>
  </si>
  <si>
    <t>AHF-LED-XCTURBO-3-SBM filter</t>
  </si>
  <si>
    <t>Triple-band fluorescence filter set with three single-band excitation filters, three single-band emissions filters and filter cube for BX3, IX3 microscopes. Filter set optimized for CFP, YFP, mCherry/TxRed. Wide violet - blue, wide blue - green, wide yellow - orange excitation and wide blue, wide green, super wide orange - red emission filter. Exciter filter: 425-452 / 494-521 / 570-592 nm, triple band beam splitter: na /  /  nm, emission filter: 463-494 / 535-557 / 602-679 nm. Compatible cube turrets BX3-URA, BX3-RFAS, BX3-RFAA, IX53-RFAC, IX3-RFAC, IX3-RFACA. Including three excitation filters, three emission filters and beamsplitter built in U-FF filter cube.</t>
  </si>
  <si>
    <t>E0439817</t>
  </si>
  <si>
    <t>AHF-LED-XCTURBO-3-MB filter</t>
  </si>
  <si>
    <t>Triple-band fluorescence filter set with three single-band excitation filters, triple-band emission filter and filter cube for BX3, IX3 microscopes. Filter set optimized for CFP, YFP, mCherry/TxRed. Wide violet - blue, wide blue - green, wide yellow - orange excitation and wide blue, wide green, super wide orange - red emission filter. Exciter filter: 426-450 / 494-521 / 570-592 nm, triple band beam splitter: na /  /  nm, emission filter: 465-488 / 529-556 / 602-750 nm. Compatible cube turrets BX3-URA, BX3-RFAS, BX3-RFAA, IX53-RFAC, IX3-RFAC, IX3-RFACA. Including three excitation filters, emission filter and beamsplitter built in U-FF filter cube.</t>
  </si>
  <si>
    <t>E0439818</t>
  </si>
  <si>
    <t>AHF-LED-DFC3C5C7-5-SBM</t>
  </si>
  <si>
    <t>Penta-band fluorescence filter set with five single-band excitation filters and five single-band emission filters and filter cube for BX3, IX3 microscopes. Filter set optimized for DAPI, FITC, Cy3, Cy5 Cy7. Super wide UV - violet, wide blue, wide green - yellow, narrow red, wide red excitation and wide violet - blue, wide cyan - green, wide yellow - orange, wide red, super wide red - IR emission filter. Penta band exciter filter: 352-404 / 460-488 / 542-566 / 626-644 / 721-749 nm, penta band beam splitter: 409 / 493 / 573 / 562/ 759 nm, emission filter quad band: 414-450 / 500-530 / 579-611 / 659-701 / 768.5-849.5 nm. Compatible cube turrets BX3-URA, BX3-RFAS, BX3-RFAA, IX53-RFAC, IX3-RFAC, IX3-RFACA. Including five excitation filters, five emission filters and beamsplitter built in U-FF filter cube.</t>
  </si>
  <si>
    <t>E0439819</t>
  </si>
  <si>
    <t>AHF-LED-DFC3C5C7-5-MB filter</t>
  </si>
  <si>
    <t>Penta-band fluorescence filter set with five single-band excitation filters and penta-band emission, and filter cube for BX3, IX3 microscopes. Filter set optimized for DAPI, FITC, Cy3, Cy5 Cy7. Super wide UV - violet, wide blue, wide green - yellow, narrow red, wide red excitation and wide violet - blue, wide blue - green, wide yellow - orange, wide red, super wide red - IR emission filter. Penta band exciter filter: 352-404 / 460-488 / 542-566 / 626-644 / 721-749 nm, penta band beam splitter: 409 / 493 / 573 / 652/ 759 nm, emission filter quad band: 412-450 / 499-532 / 578-613 / 660-703 / 766-853 nm. Compatible cube turrets BX3-URA, BX3-RFAS, BX3-RFAA, IX53-RFAC, IX3-RFAC, IX3-RFACA . Including five excitation filters, one emission filter and beamsplitter built in U-FF filter cube.</t>
  </si>
  <si>
    <t>E0439821</t>
  </si>
  <si>
    <t>U-CBL200-BNC-BNC Cable</t>
  </si>
  <si>
    <t>Coaxial cable with BNC Male to BNC Male connector. 2m length, PVC coating.</t>
  </si>
  <si>
    <t>E0439822</t>
  </si>
  <si>
    <t>T-STX-FB Feedback Regulation</t>
  </si>
  <si>
    <t>USB stick and access code for sample feedback regulation function (+/- 0.1°C sample regulation).</t>
  </si>
  <si>
    <t>E0439823</t>
  </si>
  <si>
    <t>T-TPi-SZX2-ILLTQ</t>
  </si>
  <si>
    <t>Thermoplate set for SZX2 stands including 2-channel temperature controller with 1mm strengthened glass heating plate and temperature sensor. Adjustable sample temperature range from 5°C above ambient to 60 °C. Compatible with SZX2-ILLB, SZX2-ILLK, SZX2-ILLD, SZX2-ILLT, SZX2-ILLTQ, SZX2-ILLTS transmitted light illumination stands. Heating area 357 × 243 mm. Observation area 123 x 95 mm. Including extension wire for temperature sensor, CD-ROM (TEM installation software), USB cable, AC adapter, power cord,  and manual.</t>
  </si>
  <si>
    <t>E0439824</t>
  </si>
  <si>
    <t>AHF-LED-DAPI-LP filter cube</t>
  </si>
  <si>
    <t>Single-band fluorescence cube for BX3, IX3 cube turrets. Filter set optimized for DAPI. Wide UV - violet excitation and longpass violet emission filter. Exciter filter: 352 - 402 nm,  beam splitter:  409 nm, barrier filter: 415 nm longpass. Compatible cube turrets BX3-URA, BX3-RFAS, BX3-RFAA, IX53-RFAC, IX3-RFAC, IX3-RFACA. Filter set build in U-FF filter cube with build-in beamsplitter and emission filter.</t>
  </si>
  <si>
    <t>E0439825</t>
  </si>
  <si>
    <t>OC-LEDHUB-FURA light source</t>
  </si>
  <si>
    <t>Multi-channel LED Fluorescence excitation light source preconfigured for Fura-2 Calcium Imaging for IX3, BX3 microscopes with 6 color LED modules and user exchangeable bandpass filters. Wavelengths between 340nm and 600nm and optical output powers up to 1W per LED line (depending on LED line). Excitation wave lengths: 340/385/455/470/505/505-600. Precise light intensity control: 0-100% (0.1% increments) via Omicron Control Center Software (included) or RS232 commands. Digital and Analogue modulation inputs upto 500kHz; intelligent SYNC inputs and outputs Coupling to microscope via light guide and collimator, max active fiber diameter: 3 mm, shutter via TTL signal, switching speed (on/off): &lt; 2?sec. Requires U-LLGAD collimator. The connection to HW-U-RTCE OR HW-U-RTC real-time controller requires additional trigger cables (12x BNC-SMB respectively 6x BNC-BNC). Including 6x excitation filters, Adapter for 3mm light guide, light guide Fura (1.5m) and 6x empty filter holder.</t>
  </si>
  <si>
    <t>E0439826</t>
  </si>
  <si>
    <t>AHF-OC-FURA-Set1 filter set</t>
  </si>
  <si>
    <t>Multiband fluorescence filter set for BX3, IX3 cube turrets. Filter set optimized for Fura-2 Calcium imaging and CFP, YFP, mCherry, Quasar2, GFP, compatible LED light source e.g. Omicron light source (OC-LEDHUB-FURA). Narrow UV, UV, violet-blue, blue, green, yellow excitation and narrow, narrow, super wide and wide emission. Single band exciter filter: 327-353, 374.5-397.5, 426-450, 497.6-519.5, 567.47-588.6, 457-487 nm, triple band and single band beam splitter built, emission filter triple band 464 ? 486, 532 ? 554, 603 ? 800 nm and single band 502.5 - 537.5 nm. Compatible cube turrets BX3-URA, BX3-RFAS, BX3-RFAA, IX53-RFAC, IX3-RFAC, IX3-RFACA and compatible filter wheels for Æ 25 mm filter, e.g. PR-FW10-EXC . Excitations filters can be directly installed in OC-LEDHUB-FURA light source. Including 6 excitation filter and two U-FF filter cube with built in beam splitter and emission filter sets.</t>
  </si>
  <si>
    <t>E0439828</t>
  </si>
  <si>
    <t>AHF-LED-DFT-3 filter cube</t>
  </si>
  <si>
    <t>Triple-band fluorescence filter set for BX3, IX3 microscopes. Filter set optimized for DAPI, FITC, TRITC. Wide UV - violet, wide blue, wide green - yellow excitation and wide violet - blue, wide blue - green, super wide orange - red emission filter. Exciter filter: 355-405 / 453-483 / 540-575nm, triple band beam splitter: 430 / 510 / 625 nm, emission filter:  415-445 / 496-525 / 592-658 nm. Compatible cube turrets BX3-URA, BX3-RFAS, BX3-RFAA, IX53-RFAC, IX3-RFAC, IX3-RFACA. Including filter set built in U-FF filter cube.</t>
  </si>
  <si>
    <t>E0439829</t>
  </si>
  <si>
    <t>AHF-FV31-SDM725</t>
  </si>
  <si>
    <t>AHF-FV10-SDM725 splitting dichroic mirror reflecting below 725 nm and transmitting above 725 nm</t>
  </si>
  <si>
    <t>E0439830</t>
  </si>
  <si>
    <t>AHF-FV31-DM405/488/561/640/730</t>
  </si>
  <si>
    <t>AHF-FV31-DM405/488/561/640/730 penta-excitation dichroic mirror</t>
  </si>
  <si>
    <t>E0439831</t>
  </si>
  <si>
    <t>AHF-LED-DFT-3-MB filter</t>
  </si>
  <si>
    <t>Triple-band fluorescence filter set with three single-band excitation filters, triple-band emission filter and filter cube for BX3, IX3 microscopes. Filter set optimized for DAPI, FITC, TRITC. Super wide UV - violet, wide blue, wide green - yellow excitation and wide violet - blue, wide blue - green, super wide orange - red emission filter. Exciter filter: 352-404 / 456-484 / 542-576 nm, triple band beam splitter: 430 / 510 / 625 nm, emission filter: 415-445 / 496-525 / 592-658 nm. Compatible cube turrets BX3-URA, BX3-RFAS, BX3-RFAA, IX53-RFAC, IX3-RFAC, IX3-RFACA. Including three excitation filters, emission filter and beamsplitter built in U-FF filter cube.</t>
  </si>
  <si>
    <t>E0439832</t>
  </si>
  <si>
    <t>AHF-LED-FITC filter cube</t>
  </si>
  <si>
    <t>Single-band fluorescence cube for BX3, IX3 cube turrets. Filter set optimized for FITC. Wide blue - cyan excitation and wide cyan - yellow emission filter. Exciter filter: 463 - 503 nm,  beam splitter:  507.5 nm, barrier filter: 514.5 - 561.5 nm. Compatible cube turrets BX3-URA, BX3-RFAS, BX3-RFAA, IX53-RFAC, IX3-RFAC, IX3-RFACA. Filter set build in U-FF filter cube with build-in beamsplitter and emission filter.</t>
  </si>
  <si>
    <t>E0439833</t>
  </si>
  <si>
    <t>AHF-LED-FISH-Gold filter cube</t>
  </si>
  <si>
    <t>Single-band fluorescence cube for BX3, IX3 cube turrets. Filter set optimized for Spectrum Gold (mFISH). Wide green excitation and wide green - yellow emission filter. Exciter filter: 524 - 544 nm,  beam splitter:  552 nm, barrier filter: 558 - 586 nm. Compatible cube turrets BX3-URA, BX3-RFAS, BX3-RFAA, IX53-RFAC, IX3-RFAC, IX3-RFACA. Filter set build in U-FF filter cube with build-in beamsplitter and emission filter.</t>
  </si>
  <si>
    <t>E0439834</t>
  </si>
  <si>
    <t>AHF-LED-FISH-B filter cube</t>
  </si>
  <si>
    <t>Single-band fluorescence cube for BX3, IX3 cube turrets. Filter set optimized for Spectrum Blue (mFISH). Narrow violet excitation and wide violet - blue emission filter. Exciter filter: 400 - 410 nm,  beam splitter:  416 nm, barrier filter: 429.5 - 474.5 nm. Compatible cube turrets BX3-URA, BX3-RFAS, BX3-RFAA, IX53-RFAC, IX3-RFAC, IX3-RFACA. Filter set build in U-FF filter cube with build-in beamsplitter and emission filter.</t>
  </si>
  <si>
    <t>E0439835</t>
  </si>
  <si>
    <t>AHF-LED-FISH-ZyGold filter c.</t>
  </si>
  <si>
    <t>Single-band fluorescence cube for BX3, IX3 cube turrets. Filter set optimized for zyGold (mFISH). Super narrow green excitation and narrow yellow emission filter. Exciter filter: 543 - 549 nm,  beam splitter:  562 nm, barrier filter: 567.5 - 582.5 nm. Compatible cube turrets . Filter set build in U-FF filter cube with build-in beamsplitter and emission filter.</t>
  </si>
  <si>
    <t>E0439836</t>
  </si>
  <si>
    <t>AHF-LED-DFT-3-CX2 filter cube</t>
  </si>
  <si>
    <t>Triple-band fluorescence filter set for CX41 microscopes. Filter set optimized for DAPI, FITC, TRITC. Wide UV - violet, wide blue, wide green - yellow excitation and wide violet - blue, wide blue - green, super wide orange - red emission filter. Exciter filter: 355-405 / 453-483 / 540-575nm, triple band beam splitter: 430 / 510 / 625 nm, emission filter:  415-445 / 496-525 / 592-658 nm. Compatible cube turrets CX-RFA. Including filter set built in CX2 filter cube.</t>
  </si>
  <si>
    <t>E0439837</t>
  </si>
  <si>
    <t>AHF-LED-YFP-MF2 filter set</t>
  </si>
  <si>
    <t>Single-band fluorescence cube for BX2, IX2 cube turrets. Filter set optimized for YFP. Wide blue - cyan excitation and wide green emission filter. Exciter filter: 490 - 510 nm,  beam splitter:  517 nm, barrier filter: 522 - 546 nm. Compatible cube turrets BX2 and IX2 cube turrets. Filter set build in U-MF2 filter cube with build-in beamsplitter and emission filter.</t>
  </si>
  <si>
    <t>E0439838</t>
  </si>
  <si>
    <t>AHF-FV31-DM405/488/561/640/785</t>
  </si>
  <si>
    <t>AHF-FV31-DM405/488/561/640/785 penta-excitation dichroic mirror</t>
  </si>
  <si>
    <t>E0439843</t>
  </si>
  <si>
    <t>AHF-MPE2-BA420-465 Barrier fi.</t>
  </si>
  <si>
    <t>E0439848</t>
  </si>
  <si>
    <t>AHF-25LC445 Clean-up filter</t>
  </si>
  <si>
    <t>E0439849</t>
  </si>
  <si>
    <t>AHF-25LC473 Clean-up filter</t>
  </si>
  <si>
    <t>E0439850</t>
  </si>
  <si>
    <t>AHF-25LC488 Clean-up filter</t>
  </si>
  <si>
    <t>E0439851</t>
  </si>
  <si>
    <t>AHF-25LC514 Clean-up filter</t>
  </si>
  <si>
    <t>E0439852</t>
  </si>
  <si>
    <t>U-F69008 Filter Cube</t>
  </si>
  <si>
    <t>Triple-band fluorescence filter set for BX3, IX3 microscopes. Filter set optimized for ECFP, EYFP, mCherry. Narrow violet - blue, narrow blue - cyan, narrow yellow excitation and narrow blue, wide green, super wide orange - red emission filter. Exciter filter: 427-445 / 494-512 / 565-585nm, triple band beam splitter: 457 / 520 / 600 nm, emission filter:  460-480 / 523-547 / 607-665 nm. Compatible cube turrets BX3-URA, BX3-RFAS, BX3-RFAA, IX53-RFAC, IX3-RFAC, IX3-RFACA. Including filter set built in U-FF filter cube.</t>
  </si>
  <si>
    <t>E0439853</t>
  </si>
  <si>
    <t>IX3-69000XL Filter Cube</t>
  </si>
  <si>
    <t>Triple-band fluorescence filter set for IX3 microscopes. Filter set optimized for DAPI, FITC, TRITC. Narrow UV - violet, narrow blue, narrow green - yellow excitation and narrow blue, wide cyan - green, wide yellow - orange emission filter. Exciter filter: 395-415 / 474-494 / 542-562nm, triple band beam splitter: 532 / 501 / 568 nm, emission filter:  442-462 / 505-535 / 576-616 nm. Compatible cube turrets IX3-RFACA, IX3-RFACS, IX53-RFAC. Including filter set built in IX3 XL filter cube.</t>
  </si>
  <si>
    <t>E0439863</t>
  </si>
  <si>
    <t>VIVO-P2000 stage heat insert</t>
  </si>
  <si>
    <t>E0439864</t>
  </si>
  <si>
    <t>VIVO-PM2000-RBT heat CO2 cover</t>
  </si>
  <si>
    <t>E0439870</t>
  </si>
  <si>
    <t>VIVO-IX73AD-2 IX73 adapter set</t>
  </si>
  <si>
    <t>cellVivo incubator adapter set for IX73 microscope frames containing support frame and slide-in modules for IX3 microscope stages. Compatible with IX73P2F, IX73P1F microscope frames, IX2-SP, IX2-GS, IX3-SVR, IX3-SSU, BX3-SSU-1-2 Olympus stages, motorized Prior- and Märzhäuser stages and cellVivo-2 housings. Including VIVO-IX73P1F-AD adapter plate, VIVO-IX73P2F-AD adapter plate, VIVO-IX73-SL left drawer and VIVO-IX73-SR right drawer.</t>
  </si>
  <si>
    <t>E0439871</t>
  </si>
  <si>
    <t>VIVO-IX83AD-2 IX83 adapter set</t>
  </si>
  <si>
    <t>cellVivo incubator adapter set for IX83 microscope frames containing support frame and slide-in modules for IX3 microscope stages. Compatible with IX83P2ZF, IX83P1ZF microscope frames, IX2-SP, IX2-GS, IX3-SVR, IX3-SSU, BX3-SSU-1-2 Olympus stages, motorized Prior- and Märzhäuser stages, IX3-ZDC Z-drift compensation system and cellVivo-2 housings. Including VIVO-IX83P1F-AD adapter plate, VIVO-IX83P2F-AD adapter plate, VIVO-IX83-SL left drawer and VIVO-IX83-SR right drawer.</t>
  </si>
  <si>
    <t>E0439872</t>
  </si>
  <si>
    <t>VIVO-IX73P1F-AD adapter plate</t>
  </si>
  <si>
    <t>Spare adapter plate for attaching cellVivo-2 incubation housings to IX73P1F microscope frames.</t>
  </si>
  <si>
    <t>E0439873</t>
  </si>
  <si>
    <t>VIVO-IX73P2F-AD adapter plate</t>
  </si>
  <si>
    <t>Spare adapter plate for attaching cellVivo-2 incubation housings to IX73P2F microscope frames.</t>
  </si>
  <si>
    <t>E0439874</t>
  </si>
  <si>
    <t>VIVO-IX83P1F-AD adapter plate</t>
  </si>
  <si>
    <t>Spare adapter plate for attaching cellVivo-2 incubation housings to IX83P1ZF microscope frames.</t>
  </si>
  <si>
    <t>E0439875</t>
  </si>
  <si>
    <t>VIVO-IX83P2F-AD adapter plate</t>
  </si>
  <si>
    <t>Spare adapter plate for attaching cellVivo-2 incubation housings to IX83P2ZF microscope frames.</t>
  </si>
  <si>
    <t>E0439876</t>
  </si>
  <si>
    <t>VIVO-IX73-SL IX73 left drawer</t>
  </si>
  <si>
    <t>Spare left drawer base plate for cellVivo-2 incubation housings and IX73 microscope frames.</t>
  </si>
  <si>
    <t>E0439877</t>
  </si>
  <si>
    <t>VIVO-IX73-SR IX73 right drawer</t>
  </si>
  <si>
    <t>Spare right drawer base plate for cellVivo-2 incubation housings and IX73 microscope frames.</t>
  </si>
  <si>
    <t>E0439878</t>
  </si>
  <si>
    <t>VIVO-IX83-SL IX83 left drawer</t>
  </si>
  <si>
    <t>Spare left drawer base plate for cellVivo-2 incubation housings and IX83 microscope frames.</t>
  </si>
  <si>
    <t>E0439880</t>
  </si>
  <si>
    <t>AHF-MPE2-SDM455 Beamsplitter</t>
  </si>
  <si>
    <t>E0439881</t>
  </si>
  <si>
    <t>AHF-MPE2-BA540 Barrier filter</t>
  </si>
  <si>
    <t>E0439882</t>
  </si>
  <si>
    <t>AHF-MPE2-BA820RIF IR-Blockfil.</t>
  </si>
  <si>
    <t>E0439889</t>
  </si>
  <si>
    <t>VIVO-SI-M-35 35mm Petri dish</t>
  </si>
  <si>
    <t>Specimen holder for 35mm petri dishes. Holder for the VIVO-SI-M stage top insert of the cellVivo incubation system. VIVO-SI-M stage insert for microtiter plates required.</t>
  </si>
  <si>
    <t>E0439890</t>
  </si>
  <si>
    <t>VIVO-SI-M-60 60mm Petri dish</t>
  </si>
  <si>
    <t>Specimen holder for 60mm petri dishes. Holder for the VIVO-SI-M stage top insert of the cellVivo incubation system. VIVO-SI-M stage insert for microtiter plates required.</t>
  </si>
  <si>
    <t>E0439891</t>
  </si>
  <si>
    <t>VIVO-SI-M-100 100mm Petri dish</t>
  </si>
  <si>
    <t>Specimen holder for 10cm petri dishes. Holder for the VIVO-SI-M stage top insert of the cellVivo incubation system. VIVO-SI-M stage insert for microtiter plates required.</t>
  </si>
  <si>
    <t>E0439892</t>
  </si>
  <si>
    <t>VIVO-SI-M-2X35 2 35mm dishes</t>
  </si>
  <si>
    <t>Specimen holder for two 35mm petri dishes in parallel. Holder for the VIVO-SI-M stage top insert of the cellVivo incubation system. VIVO-SI-M stage insert for microtiter plates required.</t>
  </si>
  <si>
    <t>E0439893</t>
  </si>
  <si>
    <t>VIVO-SI-M-3560 35 and 60 dish</t>
  </si>
  <si>
    <t>Specimen holder for a 35mm petri dish and a 60mm petri dish beside each other. Holder for the VIVO-SI-M stage top insert of the cellVivo incubation system. VIVO-SI-M stage insert for microtiter plates required.</t>
  </si>
  <si>
    <t>E0439894</t>
  </si>
  <si>
    <t>VIVO-SI-M-POC POC system</t>
  </si>
  <si>
    <t>Specimen holder for LaCon POC-R2 and POCmini-2 system. Holder for the VIVO-SI-M stage top insert of the cellVivo incubation system. VIVO-SI-M stage insert for microtiter plates required.</t>
  </si>
  <si>
    <t>E0439895</t>
  </si>
  <si>
    <t>VIVO-SI-M-SL chamber slides</t>
  </si>
  <si>
    <t>Specimen holder for object glass slides and chamber slides. Holder for the VIVO-SI-M stage top insert of the cellVivo incubation system. VIVO-SI-M stage insert for microtiter plates required.</t>
  </si>
  <si>
    <t>E0439896</t>
  </si>
  <si>
    <t>AHF-ZDC-BA345-700 Barrier fil.</t>
  </si>
  <si>
    <t>E0439897</t>
  </si>
  <si>
    <t>AVBOARD-600X750 AV-Breadboard</t>
  </si>
  <si>
    <t>E0439900</t>
  </si>
  <si>
    <t>AHF-MPE2-BA460-500 Barrier fi.</t>
  </si>
  <si>
    <t>E0439901</t>
  </si>
  <si>
    <t>AHF-MPE2-BA489-531 Barrier fi.</t>
  </si>
  <si>
    <t>E0439902</t>
  </si>
  <si>
    <t>AHF-MPE2-BA558-586 Barrier fi.</t>
  </si>
  <si>
    <t>E0439903</t>
  </si>
  <si>
    <t>AHF-MPE2-BA565-605 Barrier fi.</t>
  </si>
  <si>
    <t>E0439904</t>
  </si>
  <si>
    <t>AHF-MPE2-BA601-657 Barrier fi.</t>
  </si>
  <si>
    <t>E0439905</t>
  </si>
  <si>
    <t>AHF-MPE2-BA634-686 Barrier fi.</t>
  </si>
  <si>
    <t>E0439906</t>
  </si>
  <si>
    <t>AHF-MPE2-SDM480-620T Beamsplit</t>
  </si>
  <si>
    <t>E0439907</t>
  </si>
  <si>
    <t>AHF-MPE2-SDMTBY-RGR Beamsplit</t>
  </si>
  <si>
    <t>E0439913</t>
  </si>
  <si>
    <t>AHF-FV10-DMVBO Excitation DM</t>
  </si>
  <si>
    <t>E0439914</t>
  </si>
  <si>
    <t>AHF-FV10-SDM600 Emission BS</t>
  </si>
  <si>
    <t>E0439917</t>
  </si>
  <si>
    <t>AHF-VS-DFIC3C5C7-SEM Filterset</t>
  </si>
  <si>
    <t>E0439918</t>
  </si>
  <si>
    <t>AHF-U-TIRVB532R Filter cube</t>
  </si>
  <si>
    <t>E0439919</t>
  </si>
  <si>
    <t>AHF-MPE2-SDM480 Beamsplitter</t>
  </si>
  <si>
    <t>E0439921</t>
  </si>
  <si>
    <t>PR-HF110 filter wheel</t>
  </si>
  <si>
    <t>E0439922</t>
  </si>
  <si>
    <t>PR-HF200HT shutter</t>
  </si>
  <si>
    <t>The high speed shutter has a 40 Hz maximum frequency of operation. The shutter can be opened and closed completely in as little as 10 ms. Shutter can be mounted PR-HF110 25mm filter wheel. Requires cellSens with H31XYZEF ProScan3 for control.</t>
  </si>
  <si>
    <t>E0439923</t>
  </si>
  <si>
    <t>PR-HF535-ADP Adapter plate</t>
  </si>
  <si>
    <t>Luminescence Microscope</t>
  </si>
  <si>
    <t>LV</t>
  </si>
  <si>
    <t>Non-Regular</t>
  </si>
  <si>
    <t>E0439925</t>
  </si>
  <si>
    <t>PR-HF110A filter wheel</t>
  </si>
  <si>
    <t>High Speed Filter Wheel System with 10 positions for 25 mm filters. Filter wheels can be stacked together in series for ND filters. Requires cellSens with H31XYZEF ProScan3 for control. Minimal switching time is 55ms between adjacent positions. Magnetic covers over the filter load position on both sides of the filter wheel for easy access to change filters.</t>
  </si>
  <si>
    <t>E0439926</t>
  </si>
  <si>
    <t>AHF-MPE2-SDM470 Beamsplitter</t>
  </si>
  <si>
    <t>E0439927</t>
  </si>
  <si>
    <t>AHF-MPE2-SDM595 Beamsplitter</t>
  </si>
  <si>
    <t>E0439928</t>
  </si>
  <si>
    <t>AHF-MPE2-SDM495R Beamsplitter</t>
  </si>
  <si>
    <t>E0439929</t>
  </si>
  <si>
    <t>AHF-MPE2-SDM597R Beamsplitter</t>
  </si>
  <si>
    <t>E0439930</t>
  </si>
  <si>
    <t>AHF-MPE2-BA470-495 Barrier fi.</t>
  </si>
  <si>
    <t>E0439931</t>
  </si>
  <si>
    <t>AHF-MPE2-BA502-547 Barrier fi.</t>
  </si>
  <si>
    <t>E0439932</t>
  </si>
  <si>
    <t>AHF-MPE2-BA526-575 Barrier fi.</t>
  </si>
  <si>
    <t>E0439933</t>
  </si>
  <si>
    <t>AHF-MPE2-BA604-644 Barrier fi.</t>
  </si>
  <si>
    <t>E0439934</t>
  </si>
  <si>
    <t>AHF-MPE2-BA668-726 Barrier fi.</t>
  </si>
  <si>
    <t>E0439935</t>
  </si>
  <si>
    <t>AHF-FV10-SDM475 Beamspl.</t>
  </si>
  <si>
    <t>E0439938</t>
  </si>
  <si>
    <t>AHF-FV10-BA490-540 Barrier fi.</t>
  </si>
  <si>
    <t>E0439945</t>
  </si>
  <si>
    <t>SPECX7IR-LFIB</t>
  </si>
  <si>
    <t>LED Fluorescence excitation light source for IX3 microscopes with 6 color LEDs and user exchangeable filters. 150?750 mW per band, depending on wavelength and bandpass. Excitation wave lengths: 395/25nm, 438/29nm, 475/28nm, 555/28nm, 575/25nm, 635/22nm, 730/40nm. Light intensity control via remote control Coupling to microscope via light guide, max active fiber diameter: 1,68mm, Shutter via TTL signal, Switching speed: 5 kHz with turn on/off app.10 ?sec. U-LLGAD and IX3-RFA, IX3-RFAL or IX3-RFALFE are required. Including 3mm (1.5m) liquid light guide, excitation filters, power supply, AC power cord, RS232 cable and trigger cable.</t>
  </si>
  <si>
    <t>E0439946</t>
  </si>
  <si>
    <t>SPECX7IR-VS</t>
  </si>
  <si>
    <t>LED Fluorescence excitation light source for VS microscopes with 6 color LEDs and user exchangeable filters. 150?750 mW per band, depending on wavelength and bandpass. Excitation wave lengths: 395/25nm, 438/29nm, 475/28nm, 555/28nm, 575/25nm, 635/22nm, 730/40nm. Light intensity control via remote control. Coupling to microscope via light guide, max active fiber diameter: 3 mm, Shutter via USB-to-serial communication. U-LLGAD and VS-RFAA are required. Including 3mm (1.5m) liquid light guide, excitation filters, power supply, AC power cord and RS232 cable.</t>
  </si>
  <si>
    <t>E0439947</t>
  </si>
  <si>
    <t>AHF-SPX-TMEM</t>
  </si>
  <si>
    <t>Triple band filter set for CFP/YFP/mCherry. Filter cube U-FF with multiband emitter and triple band beam splitter for use with Lumencor LED light source.</t>
  </si>
  <si>
    <t>E0439948</t>
  </si>
  <si>
    <t>AHF-SPX-TSEM</t>
  </si>
  <si>
    <t>Triple band filter set for CFP/YFP/mCherry. Filter cube U-FF with single band emitters and triple band beam splitter for use with Lumencor LED light source.</t>
  </si>
  <si>
    <t>E0439949</t>
  </si>
  <si>
    <t>AHF-SPX-QMEM</t>
  </si>
  <si>
    <t>Quad band filter set for DAPI/FITC/Cy3/Cy5. Filter cube U-FF with multiband emitter and quad band beam splitter for use with Lumencor LED light source.</t>
  </si>
  <si>
    <t>E0439950</t>
  </si>
  <si>
    <t>AHF-SPX-QSEM</t>
  </si>
  <si>
    <t>Quad band filter set for DAPI/FITC/Cy3/Cy5. Filter cube U-FF with single band emitters and quad band beam splitter for use with Lumencor LED light source.</t>
  </si>
  <si>
    <t>E0439951</t>
  </si>
  <si>
    <t>AHF-SPX-PMEM</t>
  </si>
  <si>
    <t>Penta band filter set for DAPI/FITC/Cy3/Cy5/Cy7. Filter cube U-FF with multiband emitter and Penta band beam splitter for use with Lumencor LED light source.</t>
  </si>
  <si>
    <t>E0439952</t>
  </si>
  <si>
    <t>AHF-SPX-PSEM</t>
  </si>
  <si>
    <t>Penta band filter set for DAPI/FITC/Cy3/Cy5/Cy7. Filter cube U-FF with single band emitters and Penta band beam splitter for use with Lumencor LED light source.</t>
  </si>
  <si>
    <t>E0439953</t>
  </si>
  <si>
    <t>AHF-MPE2-SDM650-2 Beamsplitt.</t>
  </si>
  <si>
    <t>E0439954</t>
  </si>
  <si>
    <t>PR-H344</t>
  </si>
  <si>
    <t>E0439955</t>
  </si>
  <si>
    <t>AHF-MPE2-SDM500-570T Beamspl.</t>
  </si>
  <si>
    <t>E0439956</t>
  </si>
  <si>
    <t>VIVO-HP-L-3</t>
  </si>
  <si>
    <t>Large incubator with laser safe housing and integrated LED illumination for IX73 and IX83 microscope frames. Compatible with IX83P2ZF, IX83P1ZF, IX73P2F, IX73P1F microscope frames, FV3000 setups, IX2-SP, IX2-GS, IX3-SVR, IX3-SSU, BX3-SSU-1-2 Olympus stages, motorized Prior- and Maerzhaeuser stages and IX3-ZDC2 Z-drift compensation system. Requires microscope adapter VIVO-IX73AD-2 (for IX73) or VIVO-IX83AD-3 (for IX83). Including VIVO-IX3SP frame support, air duct tube set, sensor connecting cable, temperature sensor with connecting cable, laser safety extension cable.</t>
  </si>
  <si>
    <t>E0439957</t>
  </si>
  <si>
    <t>VIVO-HP-B-3 incubator housing</t>
  </si>
  <si>
    <t>Large incubator with black housing and integrated LED illumination for IX73 and IX83 microscope frames. Compatible with IX83P2ZF, IX83P1ZF, IX73P2F, IX73P1F microscope frames, FV3000 setups, IX2-SP, IX2-GS, IX3-SVR, IX3-SSU, BX3-SSU-1-2 Olympus stages, motorized Prior- and Maerzhaeuser stages and IX3-ZDC2 Z-drift compensation system. Requires microscope adapter VIVO-IX73AD-2 (for IX73) or VIVO-IX83AD-3 (for IX83). Including VIVO-IX3SP frame support, air duct tube set, sensor connecting cable, temperature sensor with connecting cable.</t>
  </si>
  <si>
    <t>E0439958</t>
  </si>
  <si>
    <t>VIVO-HP-T-3</t>
  </si>
  <si>
    <t>Large incubator with transparent housing and integrated LED illumination for IX73 and IX83 microscope frames. Compatible with IX83P2ZF, IX83P1ZF, IX73P2F, IX73P1F microscope frames, FV3000 setups, IX2-SP, IX2-GS, IX3-SVR, IX3-SSU, BX3-SSU-1-2 Olympus stages, motorized Prior- and Maerzhaeuser stages and IX3-ZDC2 Z-drift compensation system. Requires microscope adapter VIVO-IX73AD-2 (for IX73) or VIVO-IX83AD-3 (for IX83). Including VIVO-IX3SP frame support, air duct tube set, sensor connecting cable, temperature sensor with connecting cable.</t>
  </si>
  <si>
    <t>E0439959</t>
  </si>
  <si>
    <t>VIVO-HS-T-3</t>
  </si>
  <si>
    <t>Large incubator with transparent housing for IX73 and IX83 microscope frames. Compatible with IX83P2ZF, IX83P1ZF, IX73P2F, IX73P1F microscope frames, FV3000 setups, IX2-SP, IX2-GS, IX3-SVR, IX3-SSU, BX3-SSU-1-2 Olympus stages, motorized Prior- and Maerzhaeuser stages and IX3-ZDC2 Z-drift compensation system. Requires microscope adapter VIVO-IX73AD-2 (for IX73) or VIVO-IX83AD-3 (for IX83). Including VIVO-IX3SP frame support, air duct tube set, sensor connecting cable, temperature sensor with connecting cable.</t>
  </si>
  <si>
    <t>E0439960</t>
  </si>
  <si>
    <t>AHF-FV31-SDM510-640R Beamspl.</t>
  </si>
  <si>
    <t>E0439961</t>
  </si>
  <si>
    <t>AHF-MPE2-BA415-485 Barrier Fi.</t>
  </si>
  <si>
    <t>E0439962</t>
  </si>
  <si>
    <t>CAM-ORCA-FLASH4.0V3</t>
  </si>
  <si>
    <t>CAM-ORCA-FLASH4.0V3 Digital Hamamatsu sCMOS camera for C-mount adaptation. 2048 x 2048 pixels with 6.5 x 6.5 µm cell size. Peltier cooling down to -10°C. Quantum efficiency &gt; 82% at 560 nm. Camera link or USB interface. Maximum full resolution frame rate 100 fps (camera link) resp. 40 fps (USB3.0). Including camera head, USB3.0 interface board for PC, cable set and power supply. For use with CamLink interface a CAMLINK PE4 EXTENSION KIT is required.</t>
  </si>
  <si>
    <t>E0439963</t>
  </si>
  <si>
    <t>CAMLINK PE4 EXTENSION KIT</t>
  </si>
  <si>
    <t>CAMLINK PE4 EXTENSION KIT CameraLink Set for Orca Flash 4.0 including frame grabber CameraLink, deca mode and cable set. Minimum PC requirements: 1x PCIexpress X4 Slot (Generation 2), 8 GB RAM, Windows 7, 64 bit.</t>
  </si>
  <si>
    <t>E0439966</t>
  </si>
  <si>
    <t>T-STX-IX3WX-GM incub. set</t>
  </si>
  <si>
    <t>Stage incubator set including 4-channel temperature controller with integrated CO2 gas mixer, passive humidity control, condensation protection, top heater, stage heater, bath unit and lens heater. For 100% CO2 gas, adjustable CO2 concentration range 5%-20%. Adjustable sample temperature range from 30°C to 40 °C. Compatible with IX3-SVR mechanical stage (requires adapter T-AD-IX3-SVR) and IX3-SSU (requires adapter T-AD-IX3-SVR), BX3-SSU (requires adapter T-AD-BX3-SSU) motorized stage and microscope stages with opening of 160 x 110 mm. Observation opening approximately 121 x 78.5 mm. Compatible with the following cell cultivation vessels: multiwell plate (withT-I-IX3WX-WP insert and T-SL-IX3WX-WP lid (included in set), Petri dish (with insert T-I-IX3WX-CS plus T-I-IX3WX-D and fixing lid T-SL-IX3WX-D35 or T-SL-IX3WX-D50 (all included in set) or with insert T-I-IX3WX-CS plus T-ISL-2D35 incl. lid (to be ordered separately)), glass slides, chambered slides or cover glass (with insert T-I-IX3WX-CS plus T-I-IX3WX-S and fixing lid T-SL-IX3WX-S (all included in set)). Including power cable, extension wire, set of gas tubes, Installation CD (STX-APP software), USB cable, precision screw driver, manual.</t>
  </si>
  <si>
    <t>E0439967</t>
  </si>
  <si>
    <t>T-STX-IX3WX-G incub. set</t>
  </si>
  <si>
    <t>Stage incubator set including 4-channel temperature controller with integrated CO2 flow meter, passive humidity control, condensation protection, top heater, stage heater, bath unit and lens heater. For pre-mixed 5% CO2 gas. Adjustable sample temperature range from 30°C to 40 °C. Compatible with IX3-SVR mechanical stage (requires adapter T-AD-IX3-SVR) and IX3-SSU (requires adapter T-AD-IX3-SVR), BX3-SSU (requires adapter T-AD-BX3-SSU) motorized stage and microscope stages with opening of 160 x 110 mm. Observation opening approximately 121 x 78.5 mm. Compatible with the following cell cultivation vessels: multiwell plate (withT-I-IX3WX-WP insert and T-SL-IX3WX-WP lid (included in set), Petri dish (with insert T-I-IX3WX-CS plus T-I-IX3WX-D and fixing lid T-SL-IX3WX-D35 or T-SL-IX3WX-D50 (all included in set) or with insert T-I-IX3WX-CS plus T-ISL-2D35 incl. lid (to be ordered separately)), glass slides, chambered slides or cover glass (with insert T-I-IX3WX-CS plus T-I-IX3WX-S and fixing lid T-SL-IX3WX-S (all included in set)). Including power cable, extension wire, set of gas tubes, Installation CD (STX-APP software), USB cable, precision screw driver, manual.</t>
  </si>
  <si>
    <t>E0439969</t>
  </si>
  <si>
    <t>T-I-IX3WX-S</t>
  </si>
  <si>
    <t>Incubator insert for slide glass, chamber slide and chambered coverglass. Observation opening 51.5 mm x 22 mm. Compatible with stage incubator T-STX-IX3WX-GM and T-STX-IX3WX-G and fixing lid T-SL-IX3WX-S. Mounting in incubation chamber requires T-IX3WX-CS-insert and T-I-IX3WX-WP.</t>
  </si>
  <si>
    <t>E0439970</t>
  </si>
  <si>
    <t>T-I-IX3WX-WP insert</t>
  </si>
  <si>
    <t>Incubator insert for well plates. Observation opening 123 x 81 mm. Compatible with stage incubator set T-STX-IX3WX-GM and T-STX-IX3WX-G and fixing lid T-SL-IX3WX-WP.</t>
  </si>
  <si>
    <t>E0439972</t>
  </si>
  <si>
    <t>T-SL-IX3WX-D35 sensor lid</t>
  </si>
  <si>
    <t>Fixing lid compatible with stage insert T-I-IX3WX-D for petri dish Ø 35 mm. Observation opening Ø 23 mm. Compatible with stage incubator set T-STX-IX3WX-GM and T-STX-IX3WX-G.</t>
  </si>
  <si>
    <t>E0439973</t>
  </si>
  <si>
    <t>T-SL-IX3WX-D50 lid</t>
  </si>
  <si>
    <t>Fixing lid compatible with stage insert T-I-IX3WX-D for petri dish Ø 50/60 mm. Observation opening Ø 43 mm. Compatible with stage incubator set T-STX-IX3WX-GM and T-STX-IX3WX-G.</t>
  </si>
  <si>
    <t>E0439974</t>
  </si>
  <si>
    <t>T-SL-IX3WX-S lid</t>
  </si>
  <si>
    <t>Fixing lid compatible with stage insert T-I-IX3WX-S for chamber slide, slide glass and chambered cover glass. Observation opening app. 46 mm x 16 mm. Compatible with stage incubator set T-STX-IX3WX-GM and T-STX-IX3WX-G.</t>
  </si>
  <si>
    <t>E0439975</t>
  </si>
  <si>
    <t>T-SL-IX3WX-WP lid</t>
  </si>
  <si>
    <t>Fixing lid compatible with stage insert T-I-IX3WX-WP for well plates. Observation opening app. 121 x 78.5 mm. Compatible with stage incubator set T-STX-IX3WX-GM and T-STX-IX3WX-G.</t>
  </si>
  <si>
    <t>E0439976</t>
  </si>
  <si>
    <t>T-STX-LH lens heater</t>
  </si>
  <si>
    <t>Universal lens heater for objectives with max. diameter of app. 40 mm, including magnetic relay connector. Adjustable temperature range from 5°C above ambient to 45°C.</t>
  </si>
  <si>
    <t>E0439977</t>
  </si>
  <si>
    <t>T-ISL-2D35 insert with lid</t>
  </si>
  <si>
    <t>Incubator insert and fixing lid for two petri dishes Ø 35 mm. Observation opening stage insert 2x Ø 28 mm, one lid with Ø 23 mm. Compatible with stage incubator T-STX-IX3WX-GM and T-STX-IX3WX-G.</t>
  </si>
  <si>
    <t>E0439978</t>
  </si>
  <si>
    <t>T-L-IX3WX-D35-P perfusion lid</t>
  </si>
  <si>
    <t>Fixing lid with perfusion pipes for incubator insert T-I-IX3WX-D for petri dish Ø 35 mm. Observation opening Ø 23 mm. Compatible with stage incubator set T-STX-IX3WX-GM and T-STX-IX3WX-G.</t>
  </si>
  <si>
    <t>E0439984</t>
  </si>
  <si>
    <t>PR-BX3-STG mot. stage set</t>
  </si>
  <si>
    <t>Prior motorised x/y stage set for BX63, BX63L microscopes. H101 ProScan Stage for upright applications. Not encoded. Travel range 114x75 mm and 1 mm pitch (stepping motor with ball screw), pillar mounts for BX63, BX63L; ProScan III Controller to control XY stages. Includes: Adapter to accept conventional inserts; Low profile single slide holder; Microtitre plate holder; Universal sample holder.</t>
  </si>
  <si>
    <t>E0439985</t>
  </si>
  <si>
    <t>PR-BX3-ESTG mot. stage set</t>
  </si>
  <si>
    <t>Prior motorised encoded x/y stage set for BX63, BX63L microscopes. H101 ProScan Stage for upright applications. Travel range 114x75 mm and 1 mm pitch (stepping motor with ball screw), pillar mounts for BX63, BX63L; ProScan III Controller to control XY stages. Includes: Adapter to accept conventional inserts; Low profile single slide holder; Microtitre plate holder; Universal sample holder.</t>
  </si>
  <si>
    <t>E0439986</t>
  </si>
  <si>
    <t>AHF-MPE2-BA575-670 Barrier Fi.</t>
  </si>
  <si>
    <t>E0439988</t>
  </si>
  <si>
    <t>AHF-785R-45</t>
  </si>
  <si>
    <t>AHF-785R-45 Notch filter for CUS-IX3SP-ZDC2-830 inserted in IX3-ILL filter pocket</t>
  </si>
  <si>
    <t>E0439989</t>
  </si>
  <si>
    <t>AHF-LV-6NDSET ND filter set</t>
  </si>
  <si>
    <t>E0439991</t>
  </si>
  <si>
    <t>AHF-LV-BA382-393 Excit. filter</t>
  </si>
  <si>
    <t>E0439992</t>
  </si>
  <si>
    <t>AHF-LV-BA417-477 Emiss. filter</t>
  </si>
  <si>
    <t>E0439993</t>
  </si>
  <si>
    <t>AHF-LV-BA459-481 Excit. filter</t>
  </si>
  <si>
    <t>E0439994</t>
  </si>
  <si>
    <t>AHF-LV-BA500-550 Emiss. filter</t>
  </si>
  <si>
    <t>E0439995</t>
  </si>
  <si>
    <t>AHF-LV-BA524-544 Excit. filter</t>
  </si>
  <si>
    <t>E0439996</t>
  </si>
  <si>
    <t>AHF-LV-BA573-613 Emiss. filter</t>
  </si>
  <si>
    <t>E0439997</t>
  </si>
  <si>
    <t>AHF-LV BA547-572 Excit. filter</t>
  </si>
  <si>
    <t>E0439998</t>
  </si>
  <si>
    <t>AHF-LV-BA605-680 Emiss. filter</t>
  </si>
  <si>
    <t>E9701727</t>
  </si>
  <si>
    <t>HW-KEYBOARD-HP-FR</t>
  </si>
  <si>
    <t>USB Keyboard, French Layout</t>
  </si>
  <si>
    <t>Imaging Accessories</t>
  </si>
  <si>
    <t>E9701750</t>
  </si>
  <si>
    <t>VS20-LASER Combiner 4 lines</t>
  </si>
  <si>
    <t>VS200 SlideView Laser combiner for SILA. Light source (4-lin lase combinar) for the SILA device with these excitation wavelenghts:  405 nm, 488 nm, 561 nm, 638 nm.</t>
  </si>
  <si>
    <t>SYSTEMS</t>
  </si>
  <si>
    <t>Virtual Slide (VS)</t>
  </si>
  <si>
    <t>E9701752</t>
  </si>
  <si>
    <t>VS20-LAS-PWSUP Laser PWSUP</t>
  </si>
  <si>
    <t>VS200 SlideView Power supply for VS20-LASER</t>
  </si>
  <si>
    <t>E9701791</t>
  </si>
  <si>
    <t>HW-WORKSTATION-HP-Z2G9-OLS5K1</t>
  </si>
  <si>
    <t>E9701792</t>
  </si>
  <si>
    <t>HW-WORKSTATION-HP-Z2G9-DSX1K</t>
  </si>
  <si>
    <t>E9701846</t>
  </si>
  <si>
    <t>HW-WORKSTATION-HP-Z2G9-DL</t>
  </si>
  <si>
    <t>High performance Imaging Workstation (HP Z2G9 Tower) for high-end microscopy imaging applications, operating system Microsoft® Windows® 11 Pro 64 bit for Workstations preinstalled in English. The Workstation configuration in detail: Intel Core i7-13700K 3.4GHz 16 Core Processor; 32 GB (2x 16 GB) of DDR5-4800 NECC RAM; NVIDIA Quadro RTX A4000 16 GB Graphics-Board; 4 TB SATA HDD; Z Turbo Drive M.2 1 TB SSD; 9.5 mm DVD-Writer. Interfaces: front: 5x USB (4x 10 Gbps, 1x 20 Gbps) and rear: 2x USB 10 Gbps, 1x USB 5 Gbps, 3x USB 2.0; 2x DisplayPort; 1x Serial port; 2x 1Gb LAN; FireWire IEEE-1394a; 1x power cord EU; 1x HP Optical USB Mouse, 1x DP to HDMI adaptor; 1x USB keyboard (English layout) </t>
  </si>
  <si>
    <t>E9701861</t>
  </si>
  <si>
    <t>HW-WORKSTATION-HP-Z6G5-IXPL</t>
  </si>
  <si>
    <t>030000</t>
  </si>
  <si>
    <t>LIEDER SLIDE BOX</t>
  </si>
  <si>
    <t>Lieder slide box</t>
  </si>
  <si>
    <t>030007</t>
  </si>
  <si>
    <t>LENS CLEANING TISSUE</t>
  </si>
  <si>
    <t>Lens cleaning tissue, 100 pices, size: 125x75mm</t>
  </si>
  <si>
    <t>ACCESSORY (B)</t>
  </si>
  <si>
    <t>TBD</t>
  </si>
  <si>
    <t>030362</t>
  </si>
  <si>
    <t>CK2-SS</t>
  </si>
  <si>
    <t>Stage extension plate for CK-, CKX- and IX-microscopes.</t>
  </si>
  <si>
    <t>031194</t>
  </si>
  <si>
    <t>CT-5 CENTERING TELESCOPE</t>
  </si>
  <si>
    <t>Centering telescope for phase contrast, diameter 23.5mm</t>
  </si>
  <si>
    <t>EYEPIECE LENS</t>
  </si>
  <si>
    <t>CENTERING TELESCOPE</t>
  </si>
  <si>
    <t>031424</t>
  </si>
  <si>
    <t>BH2-SH</t>
  </si>
  <si>
    <t>031701</t>
  </si>
  <si>
    <t>CH2-DS DARKFIELD STOP</t>
  </si>
  <si>
    <t>Darkfield central stop for objectives up to NA 0.65 (only with CH2-FH or CX-AL)</t>
  </si>
  <si>
    <t>PHOTO SYSTEM / FILTER SLIDER</t>
  </si>
  <si>
    <t>031711</t>
  </si>
  <si>
    <t>CH2-FH FILTER HOLDER</t>
  </si>
  <si>
    <t>Filter holder, for 32.5mm ø filters</t>
  </si>
  <si>
    <t>032317</t>
  </si>
  <si>
    <t>CK40M-AN</t>
  </si>
  <si>
    <t>Analyser for CK40M and GX41</t>
  </si>
  <si>
    <t>LAMP / FILTER</t>
  </si>
  <si>
    <t>032441</t>
  </si>
  <si>
    <t>BH2-WHR43</t>
  </si>
  <si>
    <t>Rotatable wafer holder for 3" and 4" diameter wafers, for use with wafer holder base plate BH3-WHP6</t>
  </si>
  <si>
    <t>032443</t>
  </si>
  <si>
    <t>BH2-WHR65</t>
  </si>
  <si>
    <t>Rotatable wafer holder for 5" and 6" diameter wafers, for use with wafer holder base plate BH3-WHP6</t>
  </si>
  <si>
    <t>032445</t>
  </si>
  <si>
    <t>BH3-WHP6 WAFER HOLDER</t>
  </si>
  <si>
    <t>Wafer holder base plate for 6x6" stage, accepts rotatable wafer holders that accommodate 3-6" wafers</t>
  </si>
  <si>
    <t>032472</t>
  </si>
  <si>
    <t>BH3-SP6</t>
  </si>
  <si>
    <t>6x6" Metal stage plate insert</t>
  </si>
  <si>
    <t>032474</t>
  </si>
  <si>
    <t>BH3-SPG6</t>
  </si>
  <si>
    <t>6x6" Glass stage plate insert</t>
  </si>
  <si>
    <t>032530</t>
  </si>
  <si>
    <t>MX-SIC8R</t>
  </si>
  <si>
    <t>Manual X/Y stage for MX61, MX61L, MX61A with Coaxial right hand control with grip clutch function. Travel range 210mm x 210mm (transmitted light illumination area 189mm x 189mm). For stage inserts with a size of up to 8?. Drive System: Belt. Stage surface: Black armide. Compatible stage plates: BH3-SPG6, BH3-SP6, BH3-WHP6, BH3-MH4, BH3-MH5, MX-WHPR86. Including transportation lock.</t>
  </si>
  <si>
    <t>032531</t>
  </si>
  <si>
    <t>MX-WHPR86 WAFER HOLDER 8"&amp;6"</t>
  </si>
  <si>
    <t>Wafer holder base plate for 8x8" stage, incl.  rotatable wafer holder for 6" and 8" wafers</t>
  </si>
  <si>
    <t>032540</t>
  </si>
  <si>
    <t>MX-WHPR128</t>
  </si>
  <si>
    <t>Wafer holder base plate for 14x12" stage, incl.  rotatable wafer holder for 8" and 12" wafers</t>
  </si>
  <si>
    <t>032547</t>
  </si>
  <si>
    <t>MX-SPG1412 STAGE PLATE GLASS</t>
  </si>
  <si>
    <t>14x12" Glass stage plate insert</t>
  </si>
  <si>
    <t>033357</t>
  </si>
  <si>
    <t>SZ-STL LARGE STAND</t>
  </si>
  <si>
    <t>Large size microscope stand</t>
  </si>
  <si>
    <t>033401</t>
  </si>
  <si>
    <t>SP-BW STAGE PLATE BLACK/WHITE</t>
  </si>
  <si>
    <t>Stage plate (black &amp; white)</t>
  </si>
  <si>
    <t>ACCESSORY (A)</t>
  </si>
  <si>
    <t>033402</t>
  </si>
  <si>
    <t>SP-C STAGE PLATE CLEAR</t>
  </si>
  <si>
    <t>Stage plate glass (clear) Ø 100 mm for stereo light bases for example SZX2-ST, SZX2-STL, SZ2-ST</t>
  </si>
  <si>
    <t>PH</t>
  </si>
  <si>
    <t>033528</t>
  </si>
  <si>
    <t>SZ-STLA ADAPTOR F. LARGE STAND</t>
  </si>
  <si>
    <t>Adapter for large size microscope stand</t>
  </si>
  <si>
    <t>033639</t>
  </si>
  <si>
    <t>110AL0,62X</t>
  </si>
  <si>
    <t>Auxiliary lens, WD=160</t>
  </si>
  <si>
    <t>SZH-OB</t>
  </si>
  <si>
    <t>033640</t>
  </si>
  <si>
    <t>110ALK-0,3X AUXILIARY LENS</t>
  </si>
  <si>
    <t>Auxiliary lens, NA 0.006-0.020, WD=250-350</t>
  </si>
  <si>
    <t>033641</t>
  </si>
  <si>
    <t>110ALK-0,4X</t>
  </si>
  <si>
    <t>Auxiliary lens, NA 0.008-0.027, WD=180-250</t>
  </si>
  <si>
    <t>033644</t>
  </si>
  <si>
    <t>110AL-1,5X AUXILIARY LENS</t>
  </si>
  <si>
    <t>Auxiliary lens, NA 0.029-0.10, WD=61</t>
  </si>
  <si>
    <t>OBSERVATION TUBE / DSU</t>
  </si>
  <si>
    <t>033721</t>
  </si>
  <si>
    <t>SZX-PO POLARIZER</t>
  </si>
  <si>
    <t>Polarizer for SZX transmitted light stands, to be insert under glass stage plate</t>
  </si>
  <si>
    <t>033723</t>
  </si>
  <si>
    <t>SZX-AS APERTURE STOP DIAPHRAGM</t>
  </si>
  <si>
    <t>Aperture stop for SZX9, double iris diaphragm for contrast control, 20mm height, front slider control</t>
  </si>
  <si>
    <t>Intermediate Tube</t>
  </si>
  <si>
    <t>033726</t>
  </si>
  <si>
    <t>SZX-EPA</t>
  </si>
  <si>
    <t>Eyepoint adjuster for SZX, raises eyepoint position 40mm, up to two pieces can be stacked in the absence of other intermediate tubes</t>
  </si>
  <si>
    <t>033731</t>
  </si>
  <si>
    <t>SZX-R STOPPER RING F. SZX-STL</t>
  </si>
  <si>
    <t>Retaining collar, safety collar to secure SZX-FO and SZX-FOF focus mounts on 400mm pillar and 600mm pillar</t>
  </si>
  <si>
    <t>033734</t>
  </si>
  <si>
    <t>SZX-STAD1 *BTS*</t>
  </si>
  <si>
    <t>Stage adapter type 1, required for mounting BX circular stages U-SRG and U-SRP on stereo stands, stage surface is raised 44mm from standard stage plate surface, 400mm pillar and SZX-R retaining collar or SZ2-ET are recommended</t>
  </si>
  <si>
    <t>033735</t>
  </si>
  <si>
    <t>SZX-STAD2 STAGE ADAPTOR F.U-SI</t>
  </si>
  <si>
    <t>Stage adapter type 2, required for mounting U-SIC4 stage on stereo stands, stage surface is raised 124mm from standard stage plate surface, incl. adjustable transmitted light mirror, 400mm or 600mm pillar and SZX-R are required</t>
  </si>
  <si>
    <t>033745</t>
  </si>
  <si>
    <t>SZX-CCV</t>
  </si>
  <si>
    <t>UV-cut plate, to protect against UV-radiation if a high intensity light source (xenon or mercury discharge lamp) is used.</t>
  </si>
  <si>
    <t>BIOLOGICAL NOSEPIECE FOCUS</t>
  </si>
  <si>
    <t>033769</t>
  </si>
  <si>
    <t>SZX-ACH1X OBJECTIVE F. SZX9</t>
  </si>
  <si>
    <t>Achromat stereo objective for SZX7 and SZX10. Magnification 1x, numerical aperture 0.11, working distance 90 mm.</t>
  </si>
  <si>
    <t>SZX-OB</t>
  </si>
  <si>
    <t>033774</t>
  </si>
  <si>
    <t>SZX-RFA</t>
  </si>
  <si>
    <t>Coaxial reflected light illuminator, four-positioned filter slider with one position for transmitted light observation and three positions for reflected light Fluorescence, integrated protection against scattering, 3-positioned slider (0%/ND25/100%) on light entry,  SZX-fluorescence filter cubes must be ordered additionally (033775 ? 033779)</t>
  </si>
  <si>
    <t>FLUORESCENCE ATTACHMENT</t>
  </si>
  <si>
    <t>033775</t>
  </si>
  <si>
    <t>SZX-MGFP CUBE F.GFP-EX475,EM51</t>
  </si>
  <si>
    <t>Filter set for GFP excitation of SZX-RFA, exciter filter BP460-490, dichroic mirror DM505, barrier filter BA510IF</t>
  </si>
  <si>
    <t>033776</t>
  </si>
  <si>
    <t>SZX-MGFPA *BTS*</t>
  </si>
  <si>
    <t>Filter set for GFP excitation of SZX-RFA, exciter filter BP460-490, dichroic mirror DM505, barrier filter BA510-550</t>
  </si>
  <si>
    <t>033782</t>
  </si>
  <si>
    <t>SP-FL FL</t>
  </si>
  <si>
    <t>Stage plate set incl. black stage plate, low auto-fluorescent glass stage plate and stage plate adapter</t>
  </si>
  <si>
    <t>033826</t>
  </si>
  <si>
    <t>SZH-P400 PILLAR</t>
  </si>
  <si>
    <t>Pillar 400mm</t>
  </si>
  <si>
    <t>033828</t>
  </si>
  <si>
    <t>SZH-P600 PILLAR</t>
  </si>
  <si>
    <t>Pillar 600mm</t>
  </si>
  <si>
    <t>033860</t>
  </si>
  <si>
    <t>SZH-SG GLIDING STAGE</t>
  </si>
  <si>
    <t>Gliding stage</t>
  </si>
  <si>
    <t>033861</t>
  </si>
  <si>
    <t>SZH-SC</t>
  </si>
  <si>
    <t>Cup stage</t>
  </si>
  <si>
    <t>033862</t>
  </si>
  <si>
    <t>SZH-STAD1 STAGE ADAPTOR</t>
  </si>
  <si>
    <t>Stage adapter for BH2-SH</t>
  </si>
  <si>
    <t>035013</t>
  </si>
  <si>
    <t>19-SQUARE 10/10X10 EYEP.M</t>
  </si>
  <si>
    <t>Eyepiece grid micrometer, 10x10mm/10 ticks, 19mm ø</t>
  </si>
  <si>
    <t>035037</t>
  </si>
  <si>
    <t>OB-M STAGE MICROMETER</t>
  </si>
  <si>
    <t>Stage micrometer for transmitted light, 1mm/100 ticks</t>
  </si>
  <si>
    <t>035038</t>
  </si>
  <si>
    <t>OB-MM STAGE MICROMETER</t>
  </si>
  <si>
    <t>Stage micrometer for reflected light, 1mm/100 ticks</t>
  </si>
  <si>
    <t>035040</t>
  </si>
  <si>
    <t>20,4-10/100 EYEP.MICRO.</t>
  </si>
  <si>
    <t>Eyepiece micrometer, 10mm/100 ticks, 20.4mm ø</t>
  </si>
  <si>
    <t>035041</t>
  </si>
  <si>
    <t>20,4-CROSS HAIR ONLY EYEP.MICR</t>
  </si>
  <si>
    <t>Eyepiece micrometer cross-hair, 20.4mm ø</t>
  </si>
  <si>
    <t>035042</t>
  </si>
  <si>
    <t>OCM Eyepiece micrometer cross with x-axis, 10mm/100 ticks, 20.4mm ø</t>
  </si>
  <si>
    <t>035043</t>
  </si>
  <si>
    <t>20,4-10/100,XY EYEP.MICRO.</t>
  </si>
  <si>
    <t>OCM Eyepiece micrometer cross with x/y-axis, 10mm/100 ticks, 20.4mm ø</t>
  </si>
  <si>
    <t>035047</t>
  </si>
  <si>
    <t>20,4-SQUARE 10/10X10 EYEP.MICR</t>
  </si>
  <si>
    <t>OCM Eyepiece grid micrometer, 10x10mm/10 ticks, 20.4mm ø</t>
  </si>
  <si>
    <t>035049</t>
  </si>
  <si>
    <t>OBM STAGE MICROMETER 1/100SQ</t>
  </si>
  <si>
    <t>Stage grid micrometer 1x1mm, 100 squares</t>
  </si>
  <si>
    <t>035070</t>
  </si>
  <si>
    <t>U-OCM10/100 EYEP.MICRO. 24MM</t>
  </si>
  <si>
    <t>10mm/100</t>
  </si>
  <si>
    <t>035071</t>
  </si>
  <si>
    <t>U-OCMCROSS EYEP.MICRO. CROSS</t>
  </si>
  <si>
    <t>Cross lines only</t>
  </si>
  <si>
    <t>035072</t>
  </si>
  <si>
    <t>U-OCMC10/100X EYEP.MICRO. 24MM</t>
  </si>
  <si>
    <t>Cross lines and 10mm/100 on X</t>
  </si>
  <si>
    <t>035073</t>
  </si>
  <si>
    <t>U-OCMC10/100XY EYEP.MICRO. 24M</t>
  </si>
  <si>
    <t>Cross lines and 10mm/100 on X and Y</t>
  </si>
  <si>
    <t>035074</t>
  </si>
  <si>
    <t>U-OCMSQ5/5EYEP.MIC.SQU.24M*BTS</t>
  </si>
  <si>
    <t>Square 5mm/5</t>
  </si>
  <si>
    <t>035077</t>
  </si>
  <si>
    <t>U-OCMSQ10/10 EYEP.MICRO. SQU.2</t>
  </si>
  <si>
    <t>Square 10mm/10</t>
  </si>
  <si>
    <t>035078</t>
  </si>
  <si>
    <t>UOCMSQ10/100EYE.MIC.SQU.2*BTS*</t>
  </si>
  <si>
    <t>Square 10mm/100</t>
  </si>
  <si>
    <t>035100</t>
  </si>
  <si>
    <t>32,5C DAYLIGHT FILTER BLUE</t>
  </si>
  <si>
    <t>Daylight filter</t>
  </si>
  <si>
    <t>035104</t>
  </si>
  <si>
    <t>45C filter</t>
  </si>
  <si>
    <t>035144</t>
  </si>
  <si>
    <t>45IF-550 FILTER F. CK2-SL</t>
  </si>
  <si>
    <t>Filter green, 45mm ø</t>
  </si>
  <si>
    <t>035153</t>
  </si>
  <si>
    <t>45G-533 COLOR BALANCE FILTER</t>
  </si>
  <si>
    <t>Colour balance filter (green), 45mm ø</t>
  </si>
  <si>
    <t>035359</t>
  </si>
  <si>
    <t>AHS-LAMP 12V/100W</t>
  </si>
  <si>
    <t>Precentered 100 W halogen lamp.</t>
  </si>
  <si>
    <t>035436</t>
  </si>
  <si>
    <t>B202 DUST COVER F.PM20/30</t>
  </si>
  <si>
    <t>035440</t>
  </si>
  <si>
    <t>BO61 DUST COVER F.BH2/SZH/BHM</t>
  </si>
  <si>
    <t>Dust cover for BHS, BHT, BHTU, BHSP, SZH, BHSM, BHM, BHA/B/C, CX, SZX12/9</t>
  </si>
  <si>
    <t>035467</t>
  </si>
  <si>
    <t>SZ-FIL</t>
  </si>
  <si>
    <t>Dust protective glass</t>
  </si>
  <si>
    <t>ILLUMINATOR / LAMP HOUSE</t>
  </si>
  <si>
    <t>035476</t>
  </si>
  <si>
    <t>BD-M-AD BF ADAPTOR F.BD REVOLV</t>
  </si>
  <si>
    <t>Adapter to mount BF objectives into BD nosepiece</t>
  </si>
  <si>
    <t>REVOLVING NOSEPIECE</t>
  </si>
  <si>
    <t>035483</t>
  </si>
  <si>
    <t>A052 DUST COVER F.U-PHOTO</t>
  </si>
  <si>
    <t>035485</t>
  </si>
  <si>
    <t>CH20-MM MIRROR F.CH20</t>
  </si>
  <si>
    <t>Plano-concave mirror unit for CH20</t>
  </si>
  <si>
    <t>035487</t>
  </si>
  <si>
    <t>018 DUST COVER F.BX2</t>
  </si>
  <si>
    <t>Dust cover for BX41/43, BX45/46 and BX51/53 frames</t>
  </si>
  <si>
    <t>DUST COVER</t>
  </si>
  <si>
    <t>035488</t>
  </si>
  <si>
    <t>001 DUST COV SDO</t>
  </si>
  <si>
    <t>Dust cover for U-SDO-3 etc. (1x1m)</t>
  </si>
  <si>
    <t>035489</t>
  </si>
  <si>
    <t>002 DUST COVER F.MDOB</t>
  </si>
  <si>
    <t>Dust cover for MDO5 (1mx2m) for MDO10 two pieces are needed</t>
  </si>
  <si>
    <t>035501</t>
  </si>
  <si>
    <t>HP HAND PRESS</t>
  </si>
  <si>
    <t>Hand press for metal sample preparation</t>
  </si>
  <si>
    <t>035504</t>
  </si>
  <si>
    <t>OB Case/RMS</t>
  </si>
  <si>
    <t>Transportation case for brightfield objectives, measures: 38mm diameter, length= 61mm</t>
  </si>
  <si>
    <t>035510</t>
  </si>
  <si>
    <t>EYE SHIELD</t>
  </si>
  <si>
    <t>Eyeshield</t>
  </si>
  <si>
    <t>035512</t>
  </si>
  <si>
    <t>DUST PLUG F.RSM THREAD</t>
  </si>
  <si>
    <t>Protection plug for revolving nosepiece with standard RMS thread</t>
  </si>
  <si>
    <t>035515</t>
  </si>
  <si>
    <t>OB CASE/BD</t>
  </si>
  <si>
    <t>035753</t>
  </si>
  <si>
    <t>IX2-SP PLAIN STAGE</t>
  </si>
  <si>
    <t>Plain stage (232x240 mm) with metal centerplate (outer ø 110 mm, inner ø 25 mm).</t>
  </si>
  <si>
    <t>035754</t>
  </si>
  <si>
    <t>IX2-SFR CROSS MOVING STAGE</t>
  </si>
  <si>
    <t>Mechanical stage (260 x 201 mm) with right-hand, flexible low drive control</t>
  </si>
  <si>
    <t>035767</t>
  </si>
  <si>
    <t>IX2-LWUCD CONDENSER</t>
  </si>
  <si>
    <t>Universal long working distance condenser for brightfield, phase contrast and DIC. With numerical aperture of 0.55 and working distance of 27 mm. Five position turret with three positions with diameter of 30 and two positions of 38 mm. Including aperture stop.</t>
  </si>
  <si>
    <t>CONDENSER / OPTICAL ELEMENT</t>
  </si>
  <si>
    <t>035772</t>
  </si>
  <si>
    <t>IX2-MLWPO *BTS*</t>
  </si>
  <si>
    <t>Polariser attachment for IX2-MLWCD with two positions for DIC and RC</t>
  </si>
  <si>
    <t>035776</t>
  </si>
  <si>
    <t>IX2-MPHL</t>
  </si>
  <si>
    <t>PHL Phase annular stop for lower magnifications, for IX2-MLWCD condenser.</t>
  </si>
  <si>
    <t>035793</t>
  </si>
  <si>
    <t>IX2-SL CENTERING SLIDER F.ILL3</t>
  </si>
  <si>
    <t>Centrable phase contrast slider with 3 positions, equipped with IX2-PHL phase annular stop, two empty positions</t>
  </si>
  <si>
    <t>035794</t>
  </si>
  <si>
    <t>IX2-SLPHC</t>
  </si>
  <si>
    <t>PHC Phase annular stop for center slider position and for CPLN10xPH, CPLFLN10xPH, LCACHN20xPH, for IX2-SL condenser slider.</t>
  </si>
  <si>
    <t>035795</t>
  </si>
  <si>
    <t>IX2-SLPH2 PH2 RING F.IX2-S</t>
  </si>
  <si>
    <t>PH2 Phase annular stop for right position of IX2-SL condenser.</t>
  </si>
  <si>
    <t>035796</t>
  </si>
  <si>
    <t>U-DPCAD</t>
  </si>
  <si>
    <t>Dual port adapter with C-mounts to detect 2 primary images simultaneously, 2 positions (100/0, 0/100) by 100% reflection mirro. BX2 and IX2 fluorescence cubes can be used</t>
  </si>
  <si>
    <t>036088</t>
  </si>
  <si>
    <t>GX-CP STAGE INSERT PLATE</t>
  </si>
  <si>
    <t>Stage insert plate set incl. droplet stage insert plate and oblong hole stage insert plate, diameter: 110mm</t>
  </si>
  <si>
    <t>036089</t>
  </si>
  <si>
    <t>GX-PO POLARIZER SLIDER</t>
  </si>
  <si>
    <t>Polarizer slider for reflected light</t>
  </si>
  <si>
    <t>036091</t>
  </si>
  <si>
    <t>GX-AN360 rotatable analyzer</t>
  </si>
  <si>
    <t>Analyser slider, 360° rotatable</t>
  </si>
  <si>
    <t>036092</t>
  </si>
  <si>
    <t>GX-FSL FILTER SLIDER</t>
  </si>
  <si>
    <t>3-position filter slider empty, for 25 mm filters.</t>
  </si>
  <si>
    <t>036093</t>
  </si>
  <si>
    <t>GX-SLM SCALE SLIDER</t>
  </si>
  <si>
    <t>Scale slider empty.</t>
  </si>
  <si>
    <t>036107</t>
  </si>
  <si>
    <t>GX51-SLMGS grain scale glass</t>
  </si>
  <si>
    <t>Grain size reticule for GX51 (ASTM standard Austenite).</t>
  </si>
  <si>
    <t>036109</t>
  </si>
  <si>
    <t>GX-SFR FLEX.RIGHT HANDLE STAGE</t>
  </si>
  <si>
    <t>Flexible right handle stage,  stage stroke: 50x50 mm, coaxial X and Y controls, 180° reversed attachment possible, top plate size: 260x201 mm, accepts maximum 5000 g specimen weight,  includes a fixture for the flexible knob and specimen holder.</t>
  </si>
  <si>
    <t>036114</t>
  </si>
  <si>
    <t>GX-TV0.5xC</t>
  </si>
  <si>
    <t>C-mount video port with 0.5x lens to mount on the front port, incl. ND40 filter</t>
  </si>
  <si>
    <t>036115</t>
  </si>
  <si>
    <t>GX-TV0.7xC c-mount video port</t>
  </si>
  <si>
    <t>C-mount video port with 0.7x lens to mount on the front port, incl. ND40 filter</t>
  </si>
  <si>
    <t>037003</t>
  </si>
  <si>
    <t>WH15X/14 WIDEFIELD-EYEPIECE</t>
  </si>
  <si>
    <t>Widefield eyepiece</t>
  </si>
  <si>
    <t>WH/PWH</t>
  </si>
  <si>
    <t>037018</t>
  </si>
  <si>
    <t>BXFM-F FOCUSING UNIT</t>
  </si>
  <si>
    <t>BXFM  focusing unit, 32 mm pillar mount, 30 mm stroke coaxial coarse, fine focus controls 2 µm graduation, incl. Allen driver AD7912.</t>
  </si>
  <si>
    <t>METALLURGICAL MICROSCOPE</t>
  </si>
  <si>
    <t>BX51R/41R/BXFM</t>
  </si>
  <si>
    <t>037029</t>
  </si>
  <si>
    <t>MICROSWH10X EYEP.W/MICROPL20/2</t>
  </si>
  <si>
    <t>Super widefield eyepiece, focusable, with cross lines and 20mm/200 on X</t>
  </si>
  <si>
    <t>SWH/PSWH</t>
  </si>
  <si>
    <t>037030</t>
  </si>
  <si>
    <t>CROSS-SWH10X</t>
  </si>
  <si>
    <t>Super widefield eyepiece, focusable, with cross lines</t>
  </si>
  <si>
    <t>037031</t>
  </si>
  <si>
    <t>SWH10X-H/26,5 SW EYEPIECE</t>
  </si>
  <si>
    <t>Super widefield eyepiece, focusable, FN26.5</t>
  </si>
  <si>
    <t>037049</t>
  </si>
  <si>
    <t>U-MDICT3</t>
  </si>
  <si>
    <t>Transmitted DIC filter cube, analyzer built-in</t>
  </si>
  <si>
    <t>037050</t>
  </si>
  <si>
    <t>U-MF2 EMPTY CUBE</t>
  </si>
  <si>
    <t>Empty Filter Cube</t>
  </si>
  <si>
    <t>037057</t>
  </si>
  <si>
    <t>U-MNUA2 FIL.CUBE UV-EXC360*BTS</t>
  </si>
  <si>
    <t>Fluorescence filter cube, narrow-band UV excitation with bandpass barrier filter: exciter filter BP360-370, beam splitter DM400, barrier filter BA420-460.</t>
  </si>
  <si>
    <t>037061</t>
  </si>
  <si>
    <t>U-MWB2 filter cube*BTS*</t>
  </si>
  <si>
    <t>Fluorescence filter cube, wide-band Blue excitation: exciter filter BP460-490, beam splitter DM500, barrier filter BA520IF.</t>
  </si>
  <si>
    <t>037062</t>
  </si>
  <si>
    <t>U-MWBV2 FIL.CUBE BVEXC.400*BTS</t>
  </si>
  <si>
    <t>Fluorescence filter cube, wide-band BV excitation: exciter filter BP400-440, dichroic beam splitter DM455, barrier filter BA475.</t>
  </si>
  <si>
    <t>037063</t>
  </si>
  <si>
    <t>U-MWG2 FILT.CUBE G-EXC.510*BTS</t>
  </si>
  <si>
    <t>Fluorescence filter cube, wide-band Green excitation: exciter filter BP510-550, dichroic beam splitter DM570, barrier filter BA590.</t>
  </si>
  <si>
    <t>037068</t>
  </si>
  <si>
    <t>U-MWU2 FIL.CUBE UV-EXC.330*BTS</t>
  </si>
  <si>
    <t>Fluorescence filter cube, wide-band UV excitation: exciter filter BP330-385, dichroic beam splitter DM400, barrier filter BA420.</t>
  </si>
  <si>
    <t>037071</t>
  </si>
  <si>
    <t>U-OSM</t>
  </si>
  <si>
    <t>Micrometer eyepiece 10x, field number 14, measuring range = 10mm/ magnification of objective, incl. stage micrometer</t>
  </si>
  <si>
    <t>037076</t>
  </si>
  <si>
    <t>U-MBF3 MIRROR UNIT F. BF</t>
  </si>
  <si>
    <t>Brightfield half-mirror cube includes ND3 filter</t>
  </si>
  <si>
    <t>037077</t>
  </si>
  <si>
    <t>U-MBFL3 *BTS*</t>
  </si>
  <si>
    <t>Brightfield half-mirror cube with build in ND 1.5 filter for the use with high intensity light source.</t>
  </si>
  <si>
    <t>037078</t>
  </si>
  <si>
    <t>U-MDF3 MIRROR UNIT DF*BTS*</t>
  </si>
  <si>
    <t>Darkfield half-mirror cube, if high power light sources is used, U-RCV is recommended.</t>
  </si>
  <si>
    <t>037079</t>
  </si>
  <si>
    <t>U-MDIC3</t>
  </si>
  <si>
    <t>Half-mirror cube with cross positioned polarizer and analyzer.</t>
  </si>
  <si>
    <t>037088</t>
  </si>
  <si>
    <t>U-MWBS3 FIL.CUBE B-EXC.450*BTS</t>
  </si>
  <si>
    <t>Fluorescence filter cube, wide-band Blue excitation, exciter filter BP450-480, dichroic beam splitter DM500, barrier filter BA515, with peripheral light stop to avoid irregular light caused by light coming through the DF illumination path.</t>
  </si>
  <si>
    <t>037089</t>
  </si>
  <si>
    <t>U-MWGS3 *BTS*</t>
  </si>
  <si>
    <t>Fluorescence filter cube, wide-band Green excitation, exciter filter BP510-550, dichroic beam splitter DM570, barrier filter BA590, with peripheral light stop to avoid irregular light caused by light coming through the DF illumination path.</t>
  </si>
  <si>
    <t>037090</t>
  </si>
  <si>
    <t>U-MWUS3 Module filtres UV*BTS*</t>
  </si>
  <si>
    <t>Fluorescence filter cube, wide-band UV excitation, exciter filter BP330-385, dichroic beam splitter DM400, barrier filter BA420, with peripheral light stop to avoid irregular light caused by light coming through the DF illumination path.</t>
  </si>
  <si>
    <t>037148</t>
  </si>
  <si>
    <t>IX-TVAD</t>
  </si>
  <si>
    <t>Camera adapter to grab first image plane.</t>
  </si>
  <si>
    <t>037156</t>
  </si>
  <si>
    <t>U-BMAD</t>
  </si>
  <si>
    <t>Bayonet mount adapter</t>
  </si>
  <si>
    <t>037159</t>
  </si>
  <si>
    <t>U-SMAD SONY MOUNT ADAPTOR</t>
  </si>
  <si>
    <t>Bayonet mount adapter for Sony ½" CCD camera</t>
  </si>
  <si>
    <t>037160</t>
  </si>
  <si>
    <t>U-TMAD</t>
  </si>
  <si>
    <t>T-mount adapter</t>
  </si>
  <si>
    <t>037161</t>
  </si>
  <si>
    <t>U-CMT C-MOUNT ADAPTOR</t>
  </si>
  <si>
    <t>C-Mount Adapter</t>
  </si>
  <si>
    <t>037162</t>
  </si>
  <si>
    <t>U-FMT F-MOUNT ADAPTOR</t>
  </si>
  <si>
    <t>F-mount adapter</t>
  </si>
  <si>
    <t>037185</t>
  </si>
  <si>
    <t>BXFM-ILH ILLUMINATOR HOLDER</t>
  </si>
  <si>
    <t>Illuminator holder for mounting BXFM-F by BX-URA2 or BX-RLA2 , incl. screws WE402216 (4 pcs.) and caps AW0159 (2 pcs.)</t>
  </si>
  <si>
    <t>037186</t>
  </si>
  <si>
    <t>BXFM-ILHS</t>
  </si>
  <si>
    <t>Illuminator holder for mounting U-KMAS on BXFM-F incl. screws WE402051 (4 pcs.)</t>
  </si>
  <si>
    <t>037187</t>
  </si>
  <si>
    <t>BXFM-ILHSPU COUNTER SPRING</t>
  </si>
  <si>
    <t>Assist spring for BXFM-ILH incl. WE402042 (4 pcs.), if the weight on the focusing unit is more than 7.5kg, the use of the assist spring BXFM-ILHSPU is necessary.</t>
  </si>
  <si>
    <t>037188</t>
  </si>
  <si>
    <t>U-KMAS</t>
  </si>
  <si>
    <t>Compact brightfield reflected light illuminator with dove tail mount, for U-LH-100 lamp house or U-LGAD fiber adapter, two filter slots, one slot for polarizer and one slot for analyzer</t>
  </si>
  <si>
    <t>037212</t>
  </si>
  <si>
    <t>U-MDO-ST PILLAR F. U-MDO10R</t>
  </si>
  <si>
    <t>Supporting stand</t>
  </si>
  <si>
    <t>037216</t>
  </si>
  <si>
    <t>U-CPA INTERMEDIATE POLARIZ.ATT</t>
  </si>
  <si>
    <t>Intermediate tube for conoscopy, with Bertrand lens</t>
  </si>
  <si>
    <t>037217</t>
  </si>
  <si>
    <t>U-OPA</t>
  </si>
  <si>
    <t>Intermediate tube for orthoscopy</t>
  </si>
  <si>
    <t>037219</t>
  </si>
  <si>
    <t>U-DA MACRO/DRAWING ATTACHMENT</t>
  </si>
  <si>
    <t>Macro/Drawing attachment</t>
  </si>
  <si>
    <t>037220</t>
  </si>
  <si>
    <t>U-KPA</t>
  </si>
  <si>
    <t>Intermediate tube to accept tint plates, compensators and analyser.</t>
  </si>
  <si>
    <t>037223</t>
  </si>
  <si>
    <t>U-EPA2 EYEPOINT ADJUSTER</t>
  </si>
  <si>
    <t>Eyepoint adjuster, 30 mm high, rectangular shape.</t>
  </si>
  <si>
    <t>037225</t>
  </si>
  <si>
    <t>U-DAL10X DRAWING ATTACHMENT</t>
  </si>
  <si>
    <t>Lens unit to convert macro magnifications to 10x.</t>
  </si>
  <si>
    <t>037226</t>
  </si>
  <si>
    <t>U-DP</t>
  </si>
  <si>
    <t>Dual port tube with intermediate tube and fluorescence cube design.</t>
  </si>
  <si>
    <t>037227</t>
  </si>
  <si>
    <t>U-DP1XC C-MOUNT TV PORT F.U-DP</t>
  </si>
  <si>
    <t>1x C-mount optics for U-DP</t>
  </si>
  <si>
    <t>037257</t>
  </si>
  <si>
    <t>U-MF/XL EMPTY CUBE</t>
  </si>
  <si>
    <t>Empty XL filtercube for MVX macrozoom microscope and BXWI macro-fluorescence setup. For excitation filter 25mm diameter and 5mm thickness, emission filter 32mm and 4mm thickness, dimension for dichroic mirror please recall data from Instruction Manual of MVX10 p. 39</t>
  </si>
  <si>
    <t>037354</t>
  </si>
  <si>
    <t>U-SP</t>
  </si>
  <si>
    <t>Plain stage, with 2 stage clips</t>
  </si>
  <si>
    <t>037364</t>
  </si>
  <si>
    <t>U-FMP ATTACH.MECH.SPECIMEN HOL</t>
  </si>
  <si>
    <t>Attachable mechanical stage for U-SRG2 and U-SRP</t>
  </si>
  <si>
    <t>037372</t>
  </si>
  <si>
    <t>U-SRG-2</t>
  </si>
  <si>
    <t>Circular rotary stage with 2 stage clips, 360° rotatable, angular spacing</t>
  </si>
  <si>
    <t>037373</t>
  </si>
  <si>
    <t>U-LGAD ADAPTOR F. LIGHT GUIDE</t>
  </si>
  <si>
    <t>Light guide adapter for U-KMAS, BX-RLA2, BX-URA2, compatible with KL-BL18/1000TL.</t>
  </si>
  <si>
    <t>037388</t>
  </si>
  <si>
    <t>IX-SCL SLIDE CLIP (1 PAIR)</t>
  </si>
  <si>
    <t>Slide clips (1 pair)</t>
  </si>
  <si>
    <t>037395</t>
  </si>
  <si>
    <t>IX-MVR MECH. STAGE W/RIGHT HAN</t>
  </si>
  <si>
    <t>Attachable specimen guide (movement range: 130 x 85 mm) with flexible right-hand vertical low drive control, magnetic labels for microtiter plate 6x12, to be used with IX-SP.</t>
  </si>
  <si>
    <t>037397</t>
  </si>
  <si>
    <t>IX-CP50</t>
  </si>
  <si>
    <t>Stage insert plate for IX and CK40 stages, inner diameter 50 mm</t>
  </si>
  <si>
    <t>037398</t>
  </si>
  <si>
    <t>IX-HOT HOLDER F.TERASAKI-PLATE</t>
  </si>
  <si>
    <t>Microtiter plate holder (60 or 72 well plates), replaceable coordinate scales, Petri dish holder (65 mm ø)</t>
  </si>
  <si>
    <t>037399</t>
  </si>
  <si>
    <t>IX-HOS HOLDER F.SLIDE GLASS</t>
  </si>
  <si>
    <t>Slide glass holder for 76 x 26 mm slides and Petri dishes (54 mm ø)</t>
  </si>
  <si>
    <t>037400</t>
  </si>
  <si>
    <t>IX-HOP PETRI DISH HOLDER</t>
  </si>
  <si>
    <t>Holder for Petri dishes (65/54/35 mm ø)</t>
  </si>
  <si>
    <t>037401</t>
  </si>
  <si>
    <t>U-6RE *BTS*</t>
  </si>
  <si>
    <t>Sextuple revolving nosepiece</t>
  </si>
  <si>
    <t>037402</t>
  </si>
  <si>
    <t>U-D6RE REVOLV. NOSEPIECE F. DI</t>
  </si>
  <si>
    <t>Sextuple revolving nosepiece with a slot for analyzer or DIC slider</t>
  </si>
  <si>
    <t>037403</t>
  </si>
  <si>
    <t>U-D5BDRE</t>
  </si>
  <si>
    <t>Quintuple revolving nosepiece for BF/DF objectives, with a slot for analyzer</t>
  </si>
  <si>
    <t>037404</t>
  </si>
  <si>
    <t>U-5BDRE 5X REVOLV. NOSEP. BF/D</t>
  </si>
  <si>
    <t>Quintuple revolving nosepiece for BF/DF objectives</t>
  </si>
  <si>
    <t>037405</t>
  </si>
  <si>
    <t>U-P4RE</t>
  </si>
  <si>
    <t>Quadruple revolving nosepiece with centering device</t>
  </si>
  <si>
    <t>037408</t>
  </si>
  <si>
    <t>U-SLRE slide-nosepiece*BTS*</t>
  </si>
  <si>
    <t>Dual slide-in/out nosepiece, with special mount for low magnification fluorescence objective XLFLUOR4x/340 (37580) and XLFLUOR2X/340 (38177). Second position accepts standard UIS objectives.</t>
  </si>
  <si>
    <t>037409</t>
  </si>
  <si>
    <t>U-5RE-2 QUINTUPLE NOSEPIECE</t>
  </si>
  <si>
    <t>Quintuple revolving nosepiece</t>
  </si>
  <si>
    <t>037410</t>
  </si>
  <si>
    <t>U-D7RE REVOLV.NOSEPIECE F.DIC</t>
  </si>
  <si>
    <t>Septuple revolving nosepiece with a slot for analyser or DIC slider.</t>
  </si>
  <si>
    <t>037414</t>
  </si>
  <si>
    <t>U-P6RE CENTERABLE REVOLV.NOSE</t>
  </si>
  <si>
    <t>Sextuple revolving nosepiece with two centerable objective positions and with slot for analyser or DIC slider.</t>
  </si>
  <si>
    <t>037415</t>
  </si>
  <si>
    <t>U-P5BDRE *BTS*</t>
  </si>
  <si>
    <t>Quintuple revolving nosepiece with two centerable objective positions, for darkfield objectives; or brightfield objectives with BD-M-AD adapter, with  slot for  DIC slider or  U-TAD plate adapter.</t>
  </si>
  <si>
    <t>037416</t>
  </si>
  <si>
    <t>U-D6BDRE REV.NOSEPIECE BF/DF/D</t>
  </si>
  <si>
    <t>Sextuple revolving nosepiece for darkfield objectives; or brightfield objectives with BD-M-AD adapter, with slot for DIC slider or U-TAD plate adapter.</t>
  </si>
  <si>
    <t>037438</t>
  </si>
  <si>
    <t>U-RCV COLLECTOR LENS F. DF</t>
  </si>
  <si>
    <t>Darkfield conversion lens, incl. DF insert AD6268, to be used with high power light sources only</t>
  </si>
  <si>
    <t>037440</t>
  </si>
  <si>
    <t>U-MSSPG GLASS PLATE F.U-SIC4R/</t>
  </si>
  <si>
    <t>Glass stage plate for SIC4 stage</t>
  </si>
  <si>
    <t>U-SVRB-4 STAGE W/RIGHT CONTROL</t>
  </si>
  <si>
    <t>Mechanical stage with unique rackless design, ceramic surface, 250° rotatable, right-hand low drive control, protected tension adjustment mechanism for x and y movement, travel range: 76x52 mm.</t>
  </si>
  <si>
    <t>037451</t>
  </si>
  <si>
    <t>U-SVLB-4 STAGE W/LEFT CONTROL</t>
  </si>
  <si>
    <t>Mechanical stage with unique rackless design, ceramic surface, 250° rotatable, left-hand low drive control, protected tension adjustment mechanism for x and y movement, travel range: 76x52 mm.</t>
  </si>
  <si>
    <t>037452</t>
  </si>
  <si>
    <t>U-HLS-4 SPECIMEN HOLDER, LEFT</t>
  </si>
  <si>
    <t>Thin specimen holder for single slide 24x76 mm, spring on left side.</t>
  </si>
  <si>
    <t>037453</t>
  </si>
  <si>
    <t>U-HRDT-4 DUAL SPECIMEN HOLDER</t>
  </si>
  <si>
    <t>Dual specimen holder for one or two specimen (right positioned, spring loaded finger).</t>
  </si>
  <si>
    <t>037454</t>
  </si>
  <si>
    <t>U-HLDT-4 DUAL SPECIMEN HOLDER</t>
  </si>
  <si>
    <t>Dual specimen holder for one or two specimens (left positioned, spring loaded finger).</t>
  </si>
  <si>
    <t>037455</t>
  </si>
  <si>
    <t>U-SHG ERGO-STAGE HANDLE ADAPTO</t>
  </si>
  <si>
    <t>Ergogrips for x-y stage control knobs to improve ergonomy (thickness 1 mm).</t>
  </si>
  <si>
    <t>037456</t>
  </si>
  <si>
    <t>U-SHGT ERGO-STAGE HANDLE ADAPT</t>
  </si>
  <si>
    <t>Ergogrips for x-y stage control knobs to improve ergonomy (thickness 5 mm).</t>
  </si>
  <si>
    <t>037457</t>
  </si>
  <si>
    <t>U-HLST-4 SPECIMEN HOLDER THICK</t>
  </si>
  <si>
    <t>Thick specimen holder for single slide, 24x76 mm, spring on left side.</t>
  </si>
  <si>
    <t>037490</t>
  </si>
  <si>
    <t>U-SVRO *BTS*</t>
  </si>
  <si>
    <t>Mechanical oil stage with unique rackless design, anti-adhesive surface design, 250° rotatable, right hand low drive control, protected tension adjustment mechanism for x and y movement, travel range 76x52mm</t>
  </si>
  <si>
    <t>037491</t>
  </si>
  <si>
    <t>U-SVLO ANTI-ADHE.STAGE/LEF*BTS</t>
  </si>
  <si>
    <t>Mechanical oil stage with unique rackless design, anti-adhesive surface design, 250° rotatable, left  hand low drive control, protected tension adjustment mechanism for x and y movement, travel range 76x52mm</t>
  </si>
  <si>
    <t>037492</t>
  </si>
  <si>
    <t>U-SVRC</t>
  </si>
  <si>
    <t>BX45/46 mechanical stage with unique rackless design, ceramic surface, 250° rotatable, right hand drive control, protected tension adjustment mechanism for x and y movement, travel range 76x52mm</t>
  </si>
  <si>
    <t>037494</t>
  </si>
  <si>
    <t>U-SVRM</t>
  </si>
  <si>
    <t>Rackless mechanical stage with right-hand control, stage stroke: 76 (X)x52 mm(Y), coaxial X and Y controls with user adjustable torque, accept maximum 500 g specimen weight (if U-MSSP is used), compatible with low stage holder BX-LWSH2, clamps for specimen holders or stage plate.</t>
  </si>
  <si>
    <t>037496</t>
  </si>
  <si>
    <t>U-WHP2</t>
  </si>
  <si>
    <t>Wafer holder base plate for BH2-WHR43 wafer holder plate, compatible with U-SIC4R2 and U-SIC4L2</t>
  </si>
  <si>
    <t>037497</t>
  </si>
  <si>
    <t>U-MSSP STAGE PLATE F.U-SVR/LM</t>
  </si>
  <si>
    <t>Metal stage plate for U-SVRM and U-SVLM.</t>
  </si>
  <si>
    <t>037498</t>
  </si>
  <si>
    <t>U-MSSP4</t>
  </si>
  <si>
    <t>Metal stage plate for U-SIC4R2 and U-SIC4L2.</t>
  </si>
  <si>
    <t>037499</t>
  </si>
  <si>
    <t>U-SIC4R2 STAGE RIGHT LARGE</t>
  </si>
  <si>
    <t>Large mechanical stage with right-hand control, , stage stroke: 110(X) x 105 mm(Y), coaxial X and Y controls, rotatable 200° with locking screw, lock mechanism in Y axis, accept maximum 1000 g specimen weight (if U-MSSP4 is used), transmitted light only possible with U-LWCD, clamping screws for stage plates.</t>
  </si>
  <si>
    <t>037706</t>
  </si>
  <si>
    <t>U-PO3 POLARIZER</t>
  </si>
  <si>
    <t>Polarizer slider for reflected light illuminator with U-AN360-3 connection parts for BX-RLA2, BX-RLAA, BX-KMA and U-KMAS</t>
  </si>
  <si>
    <t>037707</t>
  </si>
  <si>
    <t>U-POTP3</t>
  </si>
  <si>
    <t>Polarizer for reflected light with inegrated tint plate, to be used with DIC slider U-DICRH</t>
  </si>
  <si>
    <t>037708</t>
  </si>
  <si>
    <t>U-POIR POLARIZER SLIDER F.IR</t>
  </si>
  <si>
    <t>Polarizer slider for infrared application, for reflected light illuminator with U-AN360IR connection parts</t>
  </si>
  <si>
    <t>037711</t>
  </si>
  <si>
    <t>U-PH1-S Small Ring Slit</t>
  </si>
  <si>
    <t>Small phase contrast ring slit to be mounted in U-UCD8 condensers, for 10x/20x objectives</t>
  </si>
  <si>
    <t>037712</t>
  </si>
  <si>
    <t>U-PH2-S</t>
  </si>
  <si>
    <t>Small phase contrast ring slit to be mounted in U-UCD8 condensers, for 20x/40x/60x objectives</t>
  </si>
  <si>
    <t>037713</t>
  </si>
  <si>
    <t>U-PH3-S Small Phase Ring Slit</t>
  </si>
  <si>
    <t>Small phase contrast ring slit to be mounted in U-UCD8 condensers, for 40x/60x/100x objectives</t>
  </si>
  <si>
    <t>037731</t>
  </si>
  <si>
    <t>U-AAC ACHROMAT.APLANAT.COND.NA</t>
  </si>
  <si>
    <t>Achromatic/Aplanatic condenser, with numerical aperture of 1.40, working distance</t>
  </si>
  <si>
    <t>037737</t>
  </si>
  <si>
    <t>U-LWCD</t>
  </si>
  <si>
    <t>Long working distance condenser with numerical aperture (NA)of 0.65 and working distance of 12 mm.</t>
  </si>
  <si>
    <t>037740</t>
  </si>
  <si>
    <t>IX-ULWCD LWD CONDENSER NA0,3/W</t>
  </si>
  <si>
    <t>Universal ultra long working distance condenser for brightfield and phase contrast. With numerical aperture of 0.3, working distance of 73 mm and aperture stop. Four-position turret with one non-adjustable position for brightfield and three adjustable positions for optical elements. Includes two phase annular stops PHLU and PH2U.</t>
  </si>
  <si>
    <t>037742</t>
  </si>
  <si>
    <t>U-DCW</t>
  </si>
  <si>
    <t>Cardioid immersion darkfield condenser, NA 1.40-1.20</t>
  </si>
  <si>
    <t>037743</t>
  </si>
  <si>
    <t>U-DCD DRY DF CONDENSER 0,92-0,</t>
  </si>
  <si>
    <t>Dry darkfield condenser, NA 0.92-0.80 for objectives with maximum NA 0.70</t>
  </si>
  <si>
    <t>037747</t>
  </si>
  <si>
    <t>U-POC-2 POL. CONDENSER NA0,9</t>
  </si>
  <si>
    <t>Swing-out condenser, strain-free, NA 0.9-0.2, with polarizer</t>
  </si>
  <si>
    <t>037754</t>
  </si>
  <si>
    <t>IX-PHL PHASE RING SLIT</t>
  </si>
  <si>
    <t>Phase annular stop for UPLFLN4xPH, for IX2-LWUCD condenser.</t>
  </si>
  <si>
    <t>037755</t>
  </si>
  <si>
    <t>IX-PHC PHASE RING SLIT</t>
  </si>
  <si>
    <t>Phase annular stop for CPLN10xPH, CPLFLN10xPH, LCACHN20xPH, for IX2-LWUCD condenser.</t>
  </si>
  <si>
    <t>037756</t>
  </si>
  <si>
    <t>IX-PH1 PHASE RING SLIT F. 10X/</t>
  </si>
  <si>
    <t>Phase annular stop for PLN10xPH, UPLFLN10xPH, LUCPLFLN20xPH, for IX2-LWUCD condenser.</t>
  </si>
  <si>
    <t>037757</t>
  </si>
  <si>
    <t>IX-PH2 PHASE RING SLIT F. 40X</t>
  </si>
  <si>
    <t>Phase annular stop for LCACHN40xPH, LUCPLFLN40xPH, LUCPLFLN60xPH, for IX2-LWUCD condenser.</t>
  </si>
  <si>
    <t>037758</t>
  </si>
  <si>
    <t>IX-PH3 PHASE RING SLIT F. 100X</t>
  </si>
  <si>
    <t>Phase annular stop for UPLFLN100xOilPH.</t>
  </si>
  <si>
    <t>037759</t>
  </si>
  <si>
    <t>U-DFA</t>
  </si>
  <si>
    <t>Dry darkfield ring attachment.</t>
  </si>
  <si>
    <t>037765</t>
  </si>
  <si>
    <t>IX-PHCU PHASE RING SLIT F.ULWC</t>
  </si>
  <si>
    <t>Phase annular stop for CPL10xPH, CPLFL10xPH, LCACH20xPH, for IX-ULWCD condenser</t>
  </si>
  <si>
    <t>037766</t>
  </si>
  <si>
    <t>IX-PH1U PHASE RING SLIT F.ULWC</t>
  </si>
  <si>
    <t>Phase annular stop for UPLFL10xPH, LCPLFL20xPH for IX-ULWCD condenser</t>
  </si>
  <si>
    <t>037780</t>
  </si>
  <si>
    <t>U-TLD TOP LENSE DRY</t>
  </si>
  <si>
    <t>Dry top lens, NA 0.9</t>
  </si>
  <si>
    <t>037781</t>
  </si>
  <si>
    <t>UTLO TOP LENS UUCDB NA1,4*BTS</t>
  </si>
  <si>
    <t>Top lens, NA 1.40, oil immersion</t>
  </si>
  <si>
    <t>037788</t>
  </si>
  <si>
    <t>IX-ADUCD ADAPTOR F.U-UCDB</t>
  </si>
  <si>
    <t>Adapter to use U-UCDB on IX with optic and fine adjustment</t>
  </si>
  <si>
    <t>037789</t>
  </si>
  <si>
    <t>IX-CH</t>
  </si>
  <si>
    <t>Dual condenser holder for IX-ILL100 and IX-ILL100LH.</t>
  </si>
  <si>
    <t>037809</t>
  </si>
  <si>
    <t>45IF546 INTERFERENZ-FILTER 546</t>
  </si>
  <si>
    <t>Interference filter 546 nm, to improve precision of measurements using compensators.</t>
  </si>
  <si>
    <t>037823</t>
  </si>
  <si>
    <t>32ND50 NEUTRAL DENSITY FILTER</t>
  </si>
  <si>
    <t>Neutral density filter (50% transmission)</t>
  </si>
  <si>
    <t>037824</t>
  </si>
  <si>
    <t>32ND25 NEUTRAL DENSITY FILTER</t>
  </si>
  <si>
    <t>Neutral density filter (25% transmission)</t>
  </si>
  <si>
    <t>037825</t>
  </si>
  <si>
    <t>32ND12 NEUTRAL DENSITY FILTER</t>
  </si>
  <si>
    <t>Neutral density filter (12% transmission)</t>
  </si>
  <si>
    <t>037826</t>
  </si>
  <si>
    <t>32ND6 NEUTRAL DENSITY FILTER</t>
  </si>
  <si>
    <t>Neutral density filter (6% transmission)</t>
  </si>
  <si>
    <t>037828</t>
  </si>
  <si>
    <t>U-25ND6</t>
  </si>
  <si>
    <t>Filter slider containing a 6% transmission neutral density filter</t>
  </si>
  <si>
    <t>037829</t>
  </si>
  <si>
    <t>U-25ND25 GREY-FILTER 25% I/SLI</t>
  </si>
  <si>
    <t>Filter slider containing a 25% transmission neutral density filter</t>
  </si>
  <si>
    <t>037835</t>
  </si>
  <si>
    <t>25ND6 NEUTRAL DENSITY FILTER</t>
  </si>
  <si>
    <t>Neutral density filter (6% transmission) filter, 25mm ø</t>
  </si>
  <si>
    <t>037836</t>
  </si>
  <si>
    <t>25ND25 NEUTRAL DENSITY FILTER</t>
  </si>
  <si>
    <t>Neutral density filter (25% transmission) filter, 25mm ø</t>
  </si>
  <si>
    <t>037837</t>
  </si>
  <si>
    <t>25LBD LIGHT BALANC.FILTER*BTS*</t>
  </si>
  <si>
    <t>Daylight filter (light balancing), 25mm ø</t>
  </si>
  <si>
    <t>037838</t>
  </si>
  <si>
    <t>25IF550INTERF. CONTR.FILTE*BTS</t>
  </si>
  <si>
    <t>Green interference contrast filter, 25mm ø</t>
  </si>
  <si>
    <t>037839</t>
  </si>
  <si>
    <t>25FR FROSTED FILTER</t>
  </si>
  <si>
    <t>Diffuser (frosted), 25mm ø</t>
  </si>
  <si>
    <t>037847</t>
  </si>
  <si>
    <t>BX45-PO</t>
  </si>
  <si>
    <t>Polariser for transmitted light to insert into the slot of BX45TF, includes empty slider for U-ANT.</t>
  </si>
  <si>
    <t>037849</t>
  </si>
  <si>
    <t>U-FC</t>
  </si>
  <si>
    <t>Filter cassette for transmitted light with 3 filter slots</t>
  </si>
  <si>
    <t>037853</t>
  </si>
  <si>
    <t>U-ANT ANALYZER F.TL</t>
  </si>
  <si>
    <t>Analyser for transmitted light to insert into the slider of the CX40/CX41 frame or the revolving nosepieces U-D7RE, U-P6RE, U-D6RE, U-D5BDRE, U-D6REM, U-D6BDREM, U-SRE as well as the sliders U-DICT and U-TAD.</t>
  </si>
  <si>
    <t>037855</t>
  </si>
  <si>
    <t>U-POT POLARIZER F.TL</t>
  </si>
  <si>
    <t>Polariser for transmitted light.</t>
  </si>
  <si>
    <t>037859</t>
  </si>
  <si>
    <t>U-GAN GOUT ANALYZER F.TL</t>
  </si>
  <si>
    <t>Gout diagnostic slider to be inserted in D-nosepieces and slot of CX41.</t>
  </si>
  <si>
    <t>037861</t>
  </si>
  <si>
    <t>U-TAD ADAPTOR F.COMPENSATORS</t>
  </si>
  <si>
    <t>Slider for U-ANT,  test plates and compensators.</t>
  </si>
  <si>
    <t>037862</t>
  </si>
  <si>
    <t>U-AN360P GRADUATE ROT.ANALYZER</t>
  </si>
  <si>
    <t>Graduated rotatable analyser.</t>
  </si>
  <si>
    <t>037863</t>
  </si>
  <si>
    <t>U-TP530 TINT PLATE RED #I</t>
  </si>
  <si>
    <t>Sensitive tint plate, red No. 1.</t>
  </si>
  <si>
    <t>037864</t>
  </si>
  <si>
    <t>U-TP137 QUATER WAVELENGTH PLAT</t>
  </si>
  <si>
    <t>¼-wavelength plate.</t>
  </si>
  <si>
    <t>037865</t>
  </si>
  <si>
    <t>U-CSE</t>
  </si>
  <si>
    <t>Senarmont compensator 0-1 lambda.</t>
  </si>
  <si>
    <t>037866</t>
  </si>
  <si>
    <t>U-CBE BEREK COMPENSATOR 0-3</t>
  </si>
  <si>
    <t>Berek compensator 0-3 lambda.</t>
  </si>
  <si>
    <t>037870</t>
  </si>
  <si>
    <t>U-CTB THICK BEREK COMPEN.0-20A</t>
  </si>
  <si>
    <t>Thick Berek compensator 0-20 lambda.</t>
  </si>
  <si>
    <t>037875</t>
  </si>
  <si>
    <t>IX-LWPO</t>
  </si>
  <si>
    <t>Polarizer for IX-LWUCD</t>
  </si>
  <si>
    <t>037877</t>
  </si>
  <si>
    <t>U-AN360-3</t>
  </si>
  <si>
    <t>360° rotatable analyzer slider</t>
  </si>
  <si>
    <t>037878</t>
  </si>
  <si>
    <t>U-AN360IR ANALYZER 360° F.IR</t>
  </si>
  <si>
    <t>360° rotatable analyzer slider for infrared applications</t>
  </si>
  <si>
    <t>U-DICT DIC PRISM SLIDER TL</t>
  </si>
  <si>
    <t>037882</t>
  </si>
  <si>
    <t>U-DICR</t>
  </si>
  <si>
    <t>DIC Prism slider for reflected light</t>
  </si>
  <si>
    <t>037888</t>
  </si>
  <si>
    <t>U-DICTS Shifting Dic Prism Sli</t>
  </si>
  <si>
    <t>Height adjustable DIC Prism slider (white label) with two positions, for transmitted light, suitable for nosepiece.</t>
  </si>
  <si>
    <t>037926</t>
  </si>
  <si>
    <t>U-25FR FILTER FROSTED</t>
  </si>
  <si>
    <t>Filter slider containing a diffusion filter, filter diameter 25mm</t>
  </si>
  <si>
    <t>037927</t>
  </si>
  <si>
    <t>U-25IF550</t>
  </si>
  <si>
    <t>Filter slider with Interference filter IF550 (green), filter diameter 25mm</t>
  </si>
  <si>
    <t>037928</t>
  </si>
  <si>
    <t>U-25L42 L42 FIL.F.HG LIGHT*BTS</t>
  </si>
  <si>
    <t>Filter slider with UV cut filter L42, filter diameter 25mm, used to prevent the polarizer from being burned by high-intensity light sources</t>
  </si>
  <si>
    <t>037929</t>
  </si>
  <si>
    <t>U-25LBD</t>
  </si>
  <si>
    <t>Filter slider with colour conversion filter for day light compensation, filter 25mm</t>
  </si>
  <si>
    <t>037930</t>
  </si>
  <si>
    <t>U-25Y48 FILTER YELLOW*BTS*</t>
  </si>
  <si>
    <t>Filter slider with Y48 (yellow), filter diameter 25mm</t>
  </si>
  <si>
    <t>037931</t>
  </si>
  <si>
    <t>U-DICTHR *BTS*</t>
  </si>
  <si>
    <t>Height adjustable DIC Prism slider (blue label) with two positions, for transmitted light and high resolution, suitable for nosepiece</t>
  </si>
  <si>
    <t>037938</t>
  </si>
  <si>
    <t>U-BP1100IR FILTER BP1100 F.IR</t>
  </si>
  <si>
    <t>Filter slider with band pass filter BP1100, for infrared application, filter diameter 25mm</t>
  </si>
  <si>
    <t>037939</t>
  </si>
  <si>
    <t>U-BP1200IR</t>
  </si>
  <si>
    <t>Filter slider with band pass filter BP1200, for infrared application, filter diameter 25mm</t>
  </si>
  <si>
    <t>037972</t>
  </si>
  <si>
    <t>U-CLA COLLECTOR LENS ADJUSTM.K</t>
  </si>
  <si>
    <t>Collector lens and lamp socket adjustment tool</t>
  </si>
  <si>
    <t>037973</t>
  </si>
  <si>
    <t>U-CST</t>
  </si>
  <si>
    <t>Centering specimen for reflected light with target</t>
  </si>
  <si>
    <t>038159</t>
  </si>
  <si>
    <t>DUST COVER f.CX31/41, CX20</t>
  </si>
  <si>
    <t>Dust cover for CX41 and CX31</t>
  </si>
  <si>
    <t>038163</t>
  </si>
  <si>
    <t>U-TVCAC *BTS*</t>
  </si>
  <si>
    <t>C-mount video magnification changer for NIR application, 4 position turret with 1x, 2x, 4x lens and shutter.</t>
  </si>
  <si>
    <t>038165</t>
  </si>
  <si>
    <t>U-CMDPTS</t>
  </si>
  <si>
    <t>C-mount adapter for the top and side port of U-DPTS (38165)</t>
  </si>
  <si>
    <t>038178</t>
  </si>
  <si>
    <t>WI-ARMAD ARM RISING ADAPTER</t>
  </si>
  <si>
    <t>40 mm arm raising adapter to expand the space between stage and objective for BX2 series frames.</t>
  </si>
  <si>
    <t>038180</t>
  </si>
  <si>
    <t>WI-RMSAD RMS OBJ.ADAPTER*BTS*</t>
  </si>
  <si>
    <t>RMS thread adapter for UIS objectives, for WI-SNPXLU nosepiece.</t>
  </si>
  <si>
    <t>038181</t>
  </si>
  <si>
    <t>WI-FSH</t>
  </si>
  <si>
    <t>Fixed stage adapter for IX-SVL2 (38182) or WI-STAD (38755).</t>
  </si>
  <si>
    <t>038182</t>
  </si>
  <si>
    <t>IX-SVL2 3-LAYER STAGE LEFT HAN</t>
  </si>
  <si>
    <t>Mechanical stage (260 mm x 201 mm) with left-hand tension adjustable coaxial X-Y control, traverse: 50 mm x 43 mm.  BX51WI and BX61WI frames need the WI-FSH (38181) stage adapter.</t>
  </si>
  <si>
    <t>038183</t>
  </si>
  <si>
    <t>WI-DICD</t>
  </si>
  <si>
    <t>Long working distance (5.7 mm) single position condenser for BF/POL/DIC,  strain-free achromatic/aplanatic correction with NA 0.8,  built-in 360° rotatable quarter plate for DIC microscopy, IR compatible.</t>
  </si>
  <si>
    <t>038184</t>
  </si>
  <si>
    <t>WI-OBCD LWD OBLIQUE CONDE.*BTS</t>
  </si>
  <si>
    <t>Long working distance (5.7 mm) oblique single position condenser for BF/oblique observation, strain-free achromatic/aplanatic correction with numerical aperture of 0.8,  IR compatible.</t>
  </si>
  <si>
    <t>038185</t>
  </si>
  <si>
    <t>WI-UCD</t>
  </si>
  <si>
    <t>Long working distance (5.7 mm) universal 4-position turret condenser for BF/POL/DIC, strain-free achromatic/aplanatic correction with NA 0.8, built-in 360° rotatable quarter plate for DIC microscopy, IR compatible.</t>
  </si>
  <si>
    <t>038190</t>
  </si>
  <si>
    <t>U-LHAD LAMP HOUSE ADAPT.*BTS*</t>
  </si>
  <si>
    <t>Adapter set for mounting U-DP (37226) between lamphouse and fluorescence illuminator</t>
  </si>
  <si>
    <t>038191</t>
  </si>
  <si>
    <t>WI-RSH</t>
  </si>
  <si>
    <t>Shock less reflected light shutter</t>
  </si>
  <si>
    <t>038192</t>
  </si>
  <si>
    <t>32BP775 775BANDPASS FIL.32*BTS</t>
  </si>
  <si>
    <t>775 nm bandpass filter; narrow IR-interference bandpass filter for IR microscopy. Ideal for Video Enhanced IR-DIC applications, fits into the BP filter pocket of the filter wheel of BX51WIF and BX61WIF.</t>
  </si>
  <si>
    <t>038193</t>
  </si>
  <si>
    <t>32IR900 *BTS*</t>
  </si>
  <si>
    <t>900 nm longpass filter, wide IR-interference filter for IR microscopy, ideal for Video Enhanced IR-DIC application, fits into the BP filter pocket of the filter wheel of BX51WIF and BX61WIF.</t>
  </si>
  <si>
    <t>038194</t>
  </si>
  <si>
    <t>32PO POLARIZER 32MM</t>
  </si>
  <si>
    <t>32 mm polariser for visible and 775 nm IR-DIC, to be inserted into filter wheel of BX51WIF and BX61WIF.</t>
  </si>
  <si>
    <t>038195</t>
  </si>
  <si>
    <t>32POIR</t>
  </si>
  <si>
    <t>32 mm polariser for 900 nm IR-DIC, to be inserted into filter wheel of BX51WIF and BX61WIF.</t>
  </si>
  <si>
    <t>038196</t>
  </si>
  <si>
    <t>45SCF HEAT REFLECT.FILT.4*BTS*</t>
  </si>
  <si>
    <t>IR-Cold mirror (45 mm) for U-LH100IR lamphouse (37946) or filter holder. Transmittance: 450 to 1100 nm.</t>
  </si>
  <si>
    <t>038197</t>
  </si>
  <si>
    <t>WI-ANIR *BTS*</t>
  </si>
  <si>
    <t>Analyser slider for 900 nm IR-DIC on BX-RFA (37180) or BX-URA2 (37181).</t>
  </si>
  <si>
    <t>038198</t>
  </si>
  <si>
    <t>WI-ANTIR IR-ANALYZER TL*BTS*</t>
  </si>
  <si>
    <t>IR Analyser for 900 nm IR-DIC for transmitted frame, U-KPA (37220) required.</t>
  </si>
  <si>
    <t>038325</t>
  </si>
  <si>
    <t>U-25ND50 50%ND Filter*BTS*</t>
  </si>
  <si>
    <t>Filter slider containing a 50% transmission neutral density filter</t>
  </si>
  <si>
    <t>038327</t>
  </si>
  <si>
    <t>U-DULHA</t>
  </si>
  <si>
    <t>Lamp house adapter for the use of two lamp houses, two position light path selecting (100%:0%, 0%:100%), field number 11</t>
  </si>
  <si>
    <t>038339</t>
  </si>
  <si>
    <t>MM6C-KMAS</t>
  </si>
  <si>
    <t>Brightfield/DIC reflected light illuminator, three slider slot (one for polarizer, one for analyzer, one for ND filter), incl. revolving nosepiece holder. Applicable objectives: UIS2 (UIS) bright field metallurgical objectives, Measurement objectives (used in combination with adapter STM7-MMOBAD to mount measuring objectives).</t>
  </si>
  <si>
    <t>038340</t>
  </si>
  <si>
    <t>MM6C-RLAS</t>
  </si>
  <si>
    <t>Universal reflected light illuminator for brightfield, darkfield and DIC. Three slider slot (one for polarizer, one for analyzer, one for ND filter), incl. revolving nosepiece holder, polarizer and analyzer connection plate. Applicable objectives: UIS2 (UIS) bright field metallurgical objectives, brightfield / darkfield metallurgical objectives, measurement objectives (used in combination with adapter STM7-MMOBAD to mount measuring objectives).</t>
  </si>
  <si>
    <t>038342</t>
  </si>
  <si>
    <t>MM6C-VL</t>
  </si>
  <si>
    <t>Brightfield reflected light illuminator for MM6-OB objectives. Applicable objectives: MM6-OB series</t>
  </si>
  <si>
    <t>038346</t>
  </si>
  <si>
    <t>MM6-OB1X</t>
  </si>
  <si>
    <t>Plan achromatic objective lens 1x with extremely long working distance (59,6mm). Lens tube length infinity design, telecentric. Observation is possible with epi bright field and transmitted bright field</t>
  </si>
  <si>
    <t>038348</t>
  </si>
  <si>
    <t>MM6-OB5X</t>
  </si>
  <si>
    <t>Plan achromatic objective lens 5x with extremely long working distance (65,4mm). Lens tube length infinity design, telecentric. Observation is possible with epi bright field and transmitted bright field</t>
  </si>
  <si>
    <t>038349</t>
  </si>
  <si>
    <t>MM6-OB10X</t>
  </si>
  <si>
    <t>Plan achromatic objective lens 10x with extremely long working distance (50,5mm). Lens tube length infinity design, telecentric. Observation is possible with epi bright field and transmitted bright field</t>
  </si>
  <si>
    <t>038354</t>
  </si>
  <si>
    <t>MM6-OC10X</t>
  </si>
  <si>
    <t>Widefield eyepiece 10x, focusable, FN22</t>
  </si>
  <si>
    <t>038355</t>
  </si>
  <si>
    <t>MM6-OCC10X</t>
  </si>
  <si>
    <t>Widefield eyepiece 10x with cross line reticle, focusable, FN22</t>
  </si>
  <si>
    <t>038361</t>
  </si>
  <si>
    <t>MM6-LGRAD</t>
  </si>
  <si>
    <t>Ring light adapter.Compatible with Stereo LED Ring light options.</t>
  </si>
  <si>
    <t>038362</t>
  </si>
  <si>
    <t>MM6-FLAD</t>
  </si>
  <si>
    <t>Fluorescence light guide adapter.Compatible with Stereo LED Ring light options. Requires KL-RA-SZ ring light adapter.</t>
  </si>
  <si>
    <t>038363</t>
  </si>
  <si>
    <t>LG-SF</t>
  </si>
  <si>
    <t>Flexible light guide, single arm, 1060mm length, effective fibre diameter 6mm</t>
  </si>
  <si>
    <t>038626</t>
  </si>
  <si>
    <t>WI-NPA NOSEPIECE ARM</t>
  </si>
  <si>
    <t>Focusing arm for nosepiece, for BX51WIF and BX61WIF</t>
  </si>
  <si>
    <t>038627</t>
  </si>
  <si>
    <t>BX-ARM TRANSMITTED ARM</t>
  </si>
  <si>
    <t>Transmitted light arm for BX51WIF and BX61WIF</t>
  </si>
  <si>
    <t>038628</t>
  </si>
  <si>
    <t>BX51WIF</t>
  </si>
  <si>
    <t>Microscope frame with front fine/coarse focus and re-focus function, fixed stage, focusable nosepiece with rigid detachable horizontal arm design, focus stroke 25 mm, four position 32 mm filter wheel with IR band pass filter pocket</t>
  </si>
  <si>
    <t>BIOLOGICAL NOSEPIECE FOCUS MICROSCOPE</t>
  </si>
  <si>
    <t>BX51WI/61WI</t>
  </si>
  <si>
    <t>038645</t>
  </si>
  <si>
    <t>JCR12V100WB HALOGEN BULB</t>
  </si>
  <si>
    <t>038749</t>
  </si>
  <si>
    <t>DPMC0.25X *BTS*</t>
  </si>
  <si>
    <t>0.25x magnification adapter lens for the back port of WI-DPMC (38748)</t>
  </si>
  <si>
    <t>038750</t>
  </si>
  <si>
    <t>DPMC0.35XTV0.35XLENSWI-DPM*BTS</t>
  </si>
  <si>
    <t>0.35x magnification adapter lens for the back port of WI-DPMC (38748)</t>
  </si>
  <si>
    <t>1701300</t>
  </si>
  <si>
    <t>20ND-6 NEUTRAL DENSITY FILTER</t>
  </si>
  <si>
    <t>1701400</t>
  </si>
  <si>
    <t>20ND-25W NEUTRAL DENSITY FILTE</t>
  </si>
  <si>
    <t>6651500</t>
  </si>
  <si>
    <t>U-POFW Polarization filter</t>
  </si>
  <si>
    <t>OPTICAL MEASURING INSTRUMENT</t>
  </si>
  <si>
    <t>BIOLOGICAL LASER (FV)</t>
  </si>
  <si>
    <t>FLUOVIEW UNIT</t>
  </si>
  <si>
    <t>AF538400</t>
  </si>
  <si>
    <t>EYEPIECE POINTER</t>
  </si>
  <si>
    <t>E0430015</t>
  </si>
  <si>
    <t>UXL75XO 75W XENON BURNER</t>
  </si>
  <si>
    <t>75W xenon discharge lamp with high light-intensity. Lifetime 400 hours.</t>
  </si>
  <si>
    <t>E0430016</t>
  </si>
  <si>
    <t>UXLS150MO</t>
  </si>
  <si>
    <t>150W xenon discharge lamp with long lifetime of 3000 hours.</t>
  </si>
  <si>
    <t>E0430023</t>
  </si>
  <si>
    <t>Adapter BNC jack - CINCH plug</t>
  </si>
  <si>
    <t>E0430487</t>
  </si>
  <si>
    <t>OB Case/BD</t>
  </si>
  <si>
    <t>Transportation case for brightfield/ darkfield objectives, measures: 38mm diameter, length= 61mm</t>
  </si>
  <si>
    <t>E0430674</t>
  </si>
  <si>
    <t>CC-SZX2-ZB Carrying case</t>
  </si>
  <si>
    <t>Carrying case for SZX2 zoom body and main accessories</t>
  </si>
  <si>
    <t>E0430744</t>
  </si>
  <si>
    <t>FVL-FV300-TR User Training</t>
  </si>
  <si>
    <t>E0430807</t>
  </si>
  <si>
    <t>UYCP-CH power cord</t>
  </si>
  <si>
    <t>Power cord with plug for Switzerland</t>
  </si>
  <si>
    <t>OBS - Lamp / Filter</t>
  </si>
  <si>
    <t>E0432032</t>
  </si>
  <si>
    <t>Lens ass'y refl.li.-cond.-1-5</t>
  </si>
  <si>
    <t>E0432170</t>
  </si>
  <si>
    <t>STING-LED-1 illumination KIT</t>
  </si>
  <si>
    <t>E0432173</t>
  </si>
  <si>
    <t>MPLFLN150XBD OEM w/o barrel</t>
  </si>
  <si>
    <t>DSX</t>
  </si>
  <si>
    <t>OBJECTIVE</t>
  </si>
  <si>
    <t>E0432197S</t>
  </si>
  <si>
    <t>BX53F2 LED Set</t>
  </si>
  <si>
    <t>BX53F2 LED Set containing BX53F2 and U-LHLEDC100. 1. BX53F2 Upright manual microscope frame for reflected and transmitted light observations. Prefocusing limit stopper and torque adjustment on coarse focus. Front side mounted light intensity control dial, integrated power supply 100-120/220-240 V, 1.8/0.8 A, 50/60 Hz. Light Manager with individual light intensity settings for all objectives in combination with U-LHLEDC100 lightsource and motorized or coded nosepiece. Transmitted light illuminator with Koehler illumination and field number 26.5. Requires BX3-ARM for transmitted configuration or BX3-URA, BX3-RFAA, BX3-RFAS for fluorescence configuration. Including allen wrench. 2. U-LHLEDC100 True colour LED light source for BX53F2 microscope frames. LED features unique colour rendering index (&gt;96) in transmission observations similar like halogen light source. Intensity higher than 100W halogen light. Expected lifetime of 50,000 h. Power supply integrated in BX53F2 microscope frames. Including connection cable.</t>
  </si>
  <si>
    <t>BIOLOGICAL MICROSCOPE</t>
  </si>
  <si>
    <t>BX43/53/63</t>
  </si>
  <si>
    <t>E0432334</t>
  </si>
  <si>
    <t>CUS-BX46F-U-D6RES-KIT</t>
  </si>
  <si>
    <t>E0432335</t>
  </si>
  <si>
    <t>CUS-BX46F-U-D7RES-KIT</t>
  </si>
  <si>
    <t>E0432364</t>
  </si>
  <si>
    <t>PLAPON2X/0,08 obj w/o housing</t>
  </si>
  <si>
    <t>E0432466</t>
  </si>
  <si>
    <t>CUS-OLS5100-TM-200mm-KIT*</t>
  </si>
  <si>
    <t>IE CUSTOMIZATION SPECIAL ORDER</t>
  </si>
  <si>
    <t>E0432494</t>
  </si>
  <si>
    <t>DSX1000-Advanced-Base-Set</t>
  </si>
  <si>
    <t>DSX1000</t>
  </si>
  <si>
    <t>E0432495</t>
  </si>
  <si>
    <t>DSX1000-Standard-Base-Set</t>
  </si>
  <si>
    <t>E0433215</t>
  </si>
  <si>
    <t>KL1500-C-LS lamp socket</t>
  </si>
  <si>
    <t>Lamp socket for KL1500-C, lifetime: 20,000 operationg hours or 20 lamp changes</t>
  </si>
  <si>
    <t>E0433238</t>
  </si>
  <si>
    <t>SZX2-ILLT-PO Polariser</t>
  </si>
  <si>
    <t>Polarizer for SZX2-ILLT transmitted light stands, to be insert under glass stage plate</t>
  </si>
  <si>
    <t>E0436228</t>
  </si>
  <si>
    <t>VS110/120-S Installation</t>
  </si>
  <si>
    <t>E0436229</t>
  </si>
  <si>
    <t>VS110/120-L100 Installation</t>
  </si>
  <si>
    <t>E0436265</t>
  </si>
  <si>
    <t>VS110/120-S-FL Installation</t>
  </si>
  <si>
    <t>E0436266</t>
  </si>
  <si>
    <t>VS110/120-L100-FL Installation</t>
  </si>
  <si>
    <t>E0436267</t>
  </si>
  <si>
    <t>Bronze-SA-VS-S</t>
  </si>
  <si>
    <t>E0436268</t>
  </si>
  <si>
    <t>Bronze-SA-VS-L100</t>
  </si>
  <si>
    <t>E0436269</t>
  </si>
  <si>
    <t>Silver-SA-VS-S</t>
  </si>
  <si>
    <t>E0436270</t>
  </si>
  <si>
    <t>Silver-SA-VS-L100</t>
  </si>
  <si>
    <t>E0436271</t>
  </si>
  <si>
    <t>Gold-71120-SA-VS</t>
  </si>
  <si>
    <t>E0436272</t>
  </si>
  <si>
    <t>Gold-120160-SA-VS</t>
  </si>
  <si>
    <t>E0436273</t>
  </si>
  <si>
    <t>Gold-160190-SA-VS</t>
  </si>
  <si>
    <t>E0436274</t>
  </si>
  <si>
    <t>1Y EXW-VS-71120</t>
  </si>
  <si>
    <t>PC for OLS4000 Confocal Laser Scanning Microscope and DSX microscopes, ATX Midi-Tower housing (186 x 481 x 430 mm), 300W power supply, IntelXeon E3-1240, D3067 with Intel® C206 chipset, 4GB ram, ATI Fire PRO V4800, 1x 500 GB MinimumServer Type (24/7 certified), 22 x 8 x 16 x DVD+RW, 20 x 6 x DVD-RW, 12 x DVD+R/-R, 48 x 32 x 48 x CDRW SATA DVD-writer, Windows 7 Professional 32 bit, includes option for 64bit, AC input 100-127 V / 9 A; 200-240 V / 4.5 A, 47-63 Hz</t>
  </si>
  <si>
    <t>E0436275</t>
  </si>
  <si>
    <t>1Y EXW-VS-120160</t>
  </si>
  <si>
    <t>E0436276</t>
  </si>
  <si>
    <t>1Y EXW-VS-160190</t>
  </si>
  <si>
    <t>E0436321</t>
  </si>
  <si>
    <t>U-UVF266IM-M Rework fee</t>
  </si>
  <si>
    <t>E0436327</t>
  </si>
  <si>
    <t>SSD-Academy-Training 1 Day</t>
  </si>
  <si>
    <t>SSD-academy-training 1d, one day user training on SSD microscopy products. The one day training covers hard- and software and a basic introduction to applications. The training fee covers a one day training, documentation, lunch and a certificate per participant.</t>
  </si>
  <si>
    <t>IX83/IX73/IX53</t>
  </si>
  <si>
    <t>CX21/31/41</t>
  </si>
  <si>
    <t>E0437066</t>
  </si>
  <si>
    <t>U-CBL300-BNC-SMB cable</t>
  </si>
  <si>
    <t>E0437067</t>
  </si>
  <si>
    <t>U-CBL300-BNC-BNC cable</t>
  </si>
  <si>
    <t>Coaxial cable with BNC Male to BNC Male connector. 3m length,.</t>
  </si>
  <si>
    <t>E0438165</t>
  </si>
  <si>
    <t>PS-kineFlex flexible light gui</t>
  </si>
  <si>
    <t>E0438190</t>
  </si>
  <si>
    <t>CC-BX43 Carrying Case</t>
  </si>
  <si>
    <t>E0438368</t>
  </si>
  <si>
    <t>CC-IX3-FL-HGLPS carrying case</t>
  </si>
  <si>
    <t>E0438369</t>
  </si>
  <si>
    <t>CC-IX3-FL-XLED carrying case</t>
  </si>
  <si>
    <t>E0438398</t>
  </si>
  <si>
    <t>CC-IX83-FRAME carrying case</t>
  </si>
  <si>
    <t>E0438399</t>
  </si>
  <si>
    <t>CC-IX73-FRAME carrying case</t>
  </si>
  <si>
    <t>E0438400</t>
  </si>
  <si>
    <t>CC-IX73-ACC carrying case</t>
  </si>
  <si>
    <t>E0438401</t>
  </si>
  <si>
    <t>CC-IX83-ACC-SET carrying case</t>
  </si>
  <si>
    <t>E0438521</t>
  </si>
  <si>
    <t>AC-AVT-i4 antivibration table</t>
  </si>
  <si>
    <t>Active antivibration desktop unit compatible with OLS5000-SAF/-SMF/-EAF/-EMF, OLS4100-SAF/-SMF. Active bandwidth 0,6 ? 200 Hz, isolation performance min. 25 dB (94.4%) at 5 Hz, 40 dB (99.0%) &gt; 10 Hz. Load capacity max 120 kg. Dimensions (WxLxH) 400 × 500 × 90 mm. Weight 20 kg. Compatible with AC-ST-i4 stand for optimal isolation of the system. Including power supply, EU power cord and manual.</t>
  </si>
  <si>
    <t>E0438527</t>
  </si>
  <si>
    <t>CC-CKX53 Transport carry case</t>
  </si>
  <si>
    <t>E0438573</t>
  </si>
  <si>
    <t>HW-IX3-BB-MU main breadboard</t>
  </si>
  <si>
    <t>E0438574</t>
  </si>
  <si>
    <t>HW-IX3-BB-SP sidepanels</t>
  </si>
  <si>
    <t>E0438575</t>
  </si>
  <si>
    <t>HW-IX3-BB-LI breadboard lid</t>
  </si>
  <si>
    <t>E0438576</t>
  </si>
  <si>
    <t>HW-IX3-BB-CM cube-mount</t>
  </si>
  <si>
    <t>E0438577</t>
  </si>
  <si>
    <t>HW-IX3-BB-FS flange set</t>
  </si>
  <si>
    <t>E0438578</t>
  </si>
  <si>
    <t>HW-IX3-BB-CA camera adapter</t>
  </si>
  <si>
    <t>E0438617</t>
  </si>
  <si>
    <t>CUS-BX-EFK Ergonom. Focus Knob</t>
  </si>
  <si>
    <t>CUS-BX-EFK Ergonomic Focus Knob, allows more ergonomic handling of focus drive  </t>
  </si>
  <si>
    <t>E0438668</t>
  </si>
  <si>
    <t>CC-CX23 carrying case</t>
  </si>
  <si>
    <t>CC-CX23 carrying case for CX23</t>
  </si>
  <si>
    <t>E0438669</t>
  </si>
  <si>
    <t>CC-CX33 carrying case</t>
  </si>
  <si>
    <t>CC-CX33 carrying case for CX33</t>
  </si>
  <si>
    <t>E0438670</t>
  </si>
  <si>
    <t>CC-CX43 carrying case</t>
  </si>
  <si>
    <t>CC-CX43 carrying case for CX43</t>
  </si>
  <si>
    <t>E0438839</t>
  </si>
  <si>
    <t>FVL-UGSW-V53 FV300-500 SW upgr</t>
  </si>
  <si>
    <t>E0438840</t>
  </si>
  <si>
    <t>FVL-UGSW-V54 FV Vers. 4-5 upgr</t>
  </si>
  <si>
    <t>E0438949</t>
  </si>
  <si>
    <t>PQ-FV10-PBS-SET Pol.Beamsplit.</t>
  </si>
  <si>
    <t>E0439477</t>
  </si>
  <si>
    <t>FVL-DNGL-USB SW dongle replac.</t>
  </si>
  <si>
    <t>E0439660</t>
  </si>
  <si>
    <t>FVL-FDS-4XM-3 fibre set</t>
  </si>
  <si>
    <t>E0439738</t>
  </si>
  <si>
    <t>HW-IX3-BB-MBC cage adapter</t>
  </si>
  <si>
    <t>E0439839</t>
  </si>
  <si>
    <t>CC-LEXT-F carrying case for fr</t>
  </si>
  <si>
    <t>E0439840</t>
  </si>
  <si>
    <t>CC-LEXT-CB carrying case</t>
  </si>
  <si>
    <t>E0439841</t>
  </si>
  <si>
    <t>CC-LEXT-PC carrying case</t>
  </si>
  <si>
    <t>E0439842</t>
  </si>
  <si>
    <t>CC-LEXT-MON carrying case</t>
  </si>
  <si>
    <t>E0483000</t>
  </si>
  <si>
    <t>BX-RLAA-I4 mot. illuminator</t>
  </si>
  <si>
    <t>SPECIAL ORDER</t>
  </si>
  <si>
    <t>E0483006</t>
  </si>
  <si>
    <t>HGXE-CABLE-2M</t>
  </si>
  <si>
    <t>E0483009</t>
  </si>
  <si>
    <t>MSAFLS2 limit sensor</t>
  </si>
  <si>
    <t>WAFER AUTO LOADER (AL)</t>
  </si>
  <si>
    <t>WAFER LOADER (AL) SPECIAL ORDER</t>
  </si>
  <si>
    <t>E0483010</t>
  </si>
  <si>
    <t>AL110-RSST</t>
  </si>
  <si>
    <t>E0483013</t>
  </si>
  <si>
    <t>U-DPT-CTL</t>
  </si>
  <si>
    <t>E0483014</t>
  </si>
  <si>
    <t>AD-CTL</t>
  </si>
  <si>
    <t>E0483020</t>
  </si>
  <si>
    <t>BX52TF microscope frame</t>
  </si>
  <si>
    <t>E0483026</t>
  </si>
  <si>
    <t>MSAFLS Limit Sensor</t>
  </si>
  <si>
    <t>E0483029</t>
  </si>
  <si>
    <t>MD-ACH20X-SP Achromat</t>
  </si>
  <si>
    <t>E0483038</t>
  </si>
  <si>
    <t>SZ-POL-2 polarizing attachment</t>
  </si>
  <si>
    <t>Polarising Set, including a polariser to mount on SZ51/61 stereo zoom bodies and a analyser to insert into a transmitted light stand</t>
  </si>
  <si>
    <t>E0483039</t>
  </si>
  <si>
    <t>PLN50XOI-CV objective for CV</t>
  </si>
  <si>
    <t>E0483041</t>
  </si>
  <si>
    <t>U-1BDRE-SP Single BD Nosepiece</t>
  </si>
  <si>
    <t>E0483047</t>
  </si>
  <si>
    <t>READ-B-SP Nosepiece Adapter</t>
  </si>
  <si>
    <t>E0483048</t>
  </si>
  <si>
    <t>U-D5BDREMC-VL Mot. Nosepiece</t>
  </si>
  <si>
    <t>E0483052</t>
  </si>
  <si>
    <t>JC6V30WHAL-L halogen bulb</t>
  </si>
  <si>
    <t>E0483054</t>
  </si>
  <si>
    <t>WA-FU-IF550-SP for WA-LSH</t>
  </si>
  <si>
    <t>E0483061</t>
  </si>
  <si>
    <t>MX61L-STSP-AD Adapter</t>
  </si>
  <si>
    <t>E0483068</t>
  </si>
  <si>
    <t>MX80-CFUAD Adapter for U-CFU</t>
  </si>
  <si>
    <t>E0483074</t>
  </si>
  <si>
    <t>AL100-FA-OSR F-Arm for OSRAM</t>
  </si>
  <si>
    <t>E0483083</t>
  </si>
  <si>
    <t>U-SWTR-ICOS1 SW Tube for ICOS</t>
  </si>
  <si>
    <t>E0483090</t>
  </si>
  <si>
    <t>MX-MH5 MASK HOLDER 5"x5"</t>
  </si>
  <si>
    <t>E0483096</t>
  </si>
  <si>
    <t>CM Intel POL special polarizer</t>
  </si>
  <si>
    <t>E0483097</t>
  </si>
  <si>
    <t>U-AFA2M-CTL DM</t>
  </si>
  <si>
    <t>E0483103</t>
  </si>
  <si>
    <t>Remote EPROM LMB8 AL110</t>
  </si>
  <si>
    <t>E0483106</t>
  </si>
  <si>
    <t>MPLFLN2.5XBD-SP objective</t>
  </si>
  <si>
    <t>E0483111</t>
  </si>
  <si>
    <t>SLIT SENSOR F.8"THIN WAFER</t>
  </si>
  <si>
    <t>E0483114</t>
  </si>
  <si>
    <t>MPLAPON20X NF special objectiv</t>
  </si>
  <si>
    <t>E0483115</t>
  </si>
  <si>
    <t>IX2-GCP transparent insert</t>
  </si>
  <si>
    <t>E0483116</t>
  </si>
  <si>
    <t>CK40-CPG transparent insert</t>
  </si>
  <si>
    <t>E0483120</t>
  </si>
  <si>
    <t>U-FH-5m-cable extension</t>
  </si>
  <si>
    <t>E0483121</t>
  </si>
  <si>
    <t>EPROM stand alone OSRAM</t>
  </si>
  <si>
    <t>E0483125</t>
  </si>
  <si>
    <t>EYEPIECE POINTER AF-5384</t>
  </si>
  <si>
    <t>Eyepiece pointer insert for CX microscopes</t>
  </si>
  <si>
    <t>E0483126</t>
  </si>
  <si>
    <t>UCB1 cable5m cable 50pin OIT</t>
  </si>
  <si>
    <t>E0483127</t>
  </si>
  <si>
    <t>UCB2 cable 5m cable 36pin OIT</t>
  </si>
  <si>
    <t>E0483129</t>
  </si>
  <si>
    <t>U-DICRM-5m cable for OIT</t>
  </si>
  <si>
    <t>E0483146</t>
  </si>
  <si>
    <t>OB-CASE-XLPLN25XWMP obj. case</t>
  </si>
  <si>
    <t>E0483150</t>
  </si>
  <si>
    <t>DUST CAP FOR BH2-NRE</t>
  </si>
  <si>
    <t>HW-TFT-27-DELL-P2722H</t>
  </si>
  <si>
    <t>E9701738</t>
  </si>
  <si>
    <t>HW-TFT-24-HP-E24I </t>
  </si>
  <si>
    <t>HP Z24N-E24 monitor for professional image processing. 24?? IPS panel with LED illumination; 16:10 aspect ratio; maximum resolution 1920x1200@ 60Hz; 8bit color look up table with 99% of sRGB color space; internal power supply. Interfaces: 1xHDMI  1x DisplayPort Includes Power and Signal cables </t>
  </si>
  <si>
    <t>N1129900</t>
  </si>
  <si>
    <t>WHB 10X-2</t>
  </si>
  <si>
    <t>Widefield eyepiece for U-CBI30-2 and U-CTR30, field-number 20.</t>
  </si>
  <si>
    <t>N1130000</t>
  </si>
  <si>
    <t>WHB10XH-2</t>
  </si>
  <si>
    <t>Widefield eyepiece, focusable, for U-CBI30-2 and U-CTR30, field-number 20.</t>
  </si>
  <si>
    <t>N1133300</t>
  </si>
  <si>
    <t>DUSTCOVER IX81, IX71/51</t>
  </si>
  <si>
    <t>Dust cover for IX81/71/51and MVX10</t>
  </si>
  <si>
    <t>N1139800</t>
  </si>
  <si>
    <t>GX-SVR right handle mech.stage</t>
  </si>
  <si>
    <t>In front placed right fixed handle stage, stage stroke: 50x50 mm, coaxial x and y controls, top plate size: 260x201 mm, accepts maximum 5000 g specimen weight, includes specimen holder.</t>
  </si>
  <si>
    <t>N1140000</t>
  </si>
  <si>
    <t>GX-POTP Polarizer f.DICRH</t>
  </si>
  <si>
    <t>Polariser slider for reflected light with integrated tint plate, to be used with the DIC slider U-DICRH.</t>
  </si>
  <si>
    <t>N1140100</t>
  </si>
  <si>
    <t>IX2-SLPH1</t>
  </si>
  <si>
    <t>Phase annular stop PH1 for center position of IX2-SL condenser.</t>
  </si>
  <si>
    <t>N1153000</t>
  </si>
  <si>
    <t>DUST COVER F.CKX41/31</t>
  </si>
  <si>
    <t>Dust cover for CKX41/32</t>
  </si>
  <si>
    <t>N1153182</t>
  </si>
  <si>
    <t>**NLA USE N2664700**</t>
  </si>
  <si>
    <t>BX-REMCB control box for motorised nosepiece</t>
  </si>
  <si>
    <t>N1157500</t>
  </si>
  <si>
    <t>IX-BCTP</t>
  </si>
  <si>
    <t>Hemacytometer holder</t>
  </si>
  <si>
    <t>N1169082</t>
  </si>
  <si>
    <t>IX2-RFSPOT</t>
  </si>
  <si>
    <t>Pinhole adapter for IX2-RFAL only, use 16mm pinhole (ex. Melles Griot), pinhole focusing, centering and in/out function</t>
  </si>
  <si>
    <t>N1171700</t>
  </si>
  <si>
    <t>WHC 15X</t>
  </si>
  <si>
    <t>Widefield eyepiece for U-CBI30-2 and U-CTR31</t>
  </si>
  <si>
    <t>N1171800</t>
  </si>
  <si>
    <t>WHC 15XH</t>
  </si>
  <si>
    <t>Widefield eyepiece, focusable, for U-CTR31</t>
  </si>
  <si>
    <t>N1183300</t>
  </si>
  <si>
    <t>CH20WB-2</t>
  </si>
  <si>
    <t>WOODEN BOX</t>
  </si>
  <si>
    <t>COVER-022 dust cover</t>
  </si>
  <si>
    <t>N1197500</t>
  </si>
  <si>
    <t>SZ61 Stereo Microscope Body</t>
  </si>
  <si>
    <t>Stereo-Microscope zoom body with ESD capability, magnification range 0.67x - 4.5x, zoom ratio 6,7:1, FN 22, integrated binocular tube with 45 degrees inclination, working distance 110mm, with adjustable upper and lower limit zoom stopper, interpupillary distance adjustment 52-76mm,</t>
  </si>
  <si>
    <t>SZ40/SZ61</t>
  </si>
  <si>
    <t>N1197600</t>
  </si>
  <si>
    <t>SZ61-60 Stereo Microscope Body</t>
  </si>
  <si>
    <t>Stereo-Microscope zoom body with ESD capability, magnification range 0.67x - 4.5x, zoom ratio 6,7:1, FN 22, integrated binocular tube with 60 degrees inclination, working distance 110mm, with adjustable upper and lower limit zoom stopper, interpupillary distance adjustment 52-76mm,</t>
  </si>
  <si>
    <t>N1197700</t>
  </si>
  <si>
    <t>SZ61-TR Stereo Microscope Body</t>
  </si>
  <si>
    <t>Trinocular Stereo-Microscope zoom body with ESD capability, magnification range 0.67x - 4.5x, zoom ratio 6.7:1, FN 22, integrated trinocular tube with 45 degrees inclination, incorporates 0.5x c-mount adapter, accepts cameras with a weight of up to 2kg, working distance 110mm, with adjustable upper and lower limit zoom stopper, interpupillary distance adjustment 52-76mm,</t>
  </si>
  <si>
    <t>N1197800</t>
  </si>
  <si>
    <t>SZ51 Stereo Microscope Body</t>
  </si>
  <si>
    <t>Stereo-Microscope zoom body with ESD capability, magnification range 0.8x - 4x, zoom ratio 5:1, FN 22, integrated binocular tube with 45 degrees inclination, working distance 110mm, with adjustable upper and lower limit zoom stopper, interpupillary distance adjustment 52-76mm,</t>
  </si>
  <si>
    <t>SZ30/SZ51</t>
  </si>
  <si>
    <t>N1197900</t>
  </si>
  <si>
    <t>SZ51-60 Stereo Microscope Body</t>
  </si>
  <si>
    <t>Stereo zoom microscope body with ESD properties and integrated binocular tube, viewing angle 60 °, FN 22, magnification range 0.8x - 4x, zoom ratio 5: 1, adjustable interpupillary distance 52 - 76 mm, working distance 110 mm, adjustable end stop for high / low magnification.</t>
  </si>
  <si>
    <t>N1198000</t>
  </si>
  <si>
    <t>WHSZ10X-H eyepiece</t>
  </si>
  <si>
    <t>Eyepiece 10x with ESD capability, FN22, focusable, with Diopter adjustment -8 to +5, accepts eyepiece reticule: 24mm 1.5mm thickness</t>
  </si>
  <si>
    <t>WHS</t>
  </si>
  <si>
    <t>N1198100</t>
  </si>
  <si>
    <t>WHSZ15X-H eyepiece</t>
  </si>
  <si>
    <t>Eyepiece 15X with ESD capability, FN16, focusable, with diopter adjustment -8 to +5, accepts eyepiece reticule with diameter 24mm (max. thickness 1.5mm)</t>
  </si>
  <si>
    <t>N1198200</t>
  </si>
  <si>
    <t>WHSZ20X-H</t>
  </si>
  <si>
    <t>Eyepiece 20x with ESD capability, FN12.5, focusable, with Diopter adjustment -8 to +5, accepts eyepiece reticule: 24mm 1,5mm thickness</t>
  </si>
  <si>
    <t>N1198300</t>
  </si>
  <si>
    <t>WHSZ30X-H eyepiece</t>
  </si>
  <si>
    <t>Eyepiece 30x with ESD capability, FN7, with Diopter adjustment -8 to +5, accepts eyepiece reticule: 24mm 1,5mm thickness</t>
  </si>
  <si>
    <t>N1198400</t>
  </si>
  <si>
    <t>SZ2-STP</t>
  </si>
  <si>
    <t>Mounting arm for prober with ESD capability, to fit in SZ2, SZ, SZX7, SD/SF and VM stereo zoombodies, mounting via 4 bore holes for M4 screws</t>
  </si>
  <si>
    <t>N1198600</t>
  </si>
  <si>
    <t>SZ2-ET extension tube</t>
  </si>
  <si>
    <t>Extension pillar with ESD capability, for the use with 0.5x, 0.62x or 0.75x auxiliary objectives with large working distances on SZ2-ST or SZ2-ILST, tube length is 47mm</t>
  </si>
  <si>
    <t>N1198700</t>
  </si>
  <si>
    <t>SZ2-STU1 stand</t>
  </si>
  <si>
    <t>TW</t>
  </si>
  <si>
    <t>N1198900</t>
  </si>
  <si>
    <t>SZ2-STU3 stand</t>
  </si>
  <si>
    <t>Universal stand with table clamp and ESD capability for SZ51/61and SZX7 stereomicroscopes via SZ2-STB1 focusing arm</t>
  </si>
  <si>
    <t>N1199000</t>
  </si>
  <si>
    <t>SZ2-STB2</t>
  </si>
  <si>
    <t>Bonder arm with ESD capability, to fit SZ51/61 and SZX7 zoombodies to bonders, focusing stroke: 45mm, mounting via 24.5mm round hole clamp</t>
  </si>
  <si>
    <t>N1199300</t>
  </si>
  <si>
    <t>SZ2-ILA</t>
  </si>
  <si>
    <t>Transmitted illumination base to combine with the SZ2-ST stand, with integrated filter holder for 45mm filter, to adapt a 100W halogen lamp house (with adapter SZ2-LHAD) or a fiber guide (with SZ2-TLGAD+SZ2-LGCL), with a slidable and rotatable two-side mirror for observation in low and high magnifications</t>
  </si>
  <si>
    <t>N1199400</t>
  </si>
  <si>
    <t>SZ2-LHAD</t>
  </si>
  <si>
    <t>Lamp housing adapter with ESD capability to mount on SZ2-ILA, to adapt a 100W halogen lamp house (U-LH100L3),</t>
  </si>
  <si>
    <t>N1199500</t>
  </si>
  <si>
    <t>SZ2-ILLC coaxial illuminator</t>
  </si>
  <si>
    <t>Coaxial reflected light illuminator with ESD capability, to mount on the SZ51/61 stereomicroscopes, requires a 2-Arm fiber light guide and a light source, decreases the working distance (50mm) of the zoom body, not to be use with auxiliary objectives</t>
  </si>
  <si>
    <t>N1199600</t>
  </si>
  <si>
    <t>SZ2-STB1</t>
  </si>
  <si>
    <t>B&amp;L style bonder arm with ESD capability, to fit SZ51/61 and SZX7 zoombodies to bonders which are designed for B&amp;L microscope tubes, focusing stroke: 50mm, mounting via 15,8mm round column</t>
  </si>
  <si>
    <t>N1199700</t>
  </si>
  <si>
    <t>SZ2-ST stand w. ESD capability</t>
  </si>
  <si>
    <t>Stereomicroscope Stand with ESD capability, with grounding sockets, focusing stroke 120mm, to adapt SZ61/51 or SZX7 Zoombodies, load capacity of the focussing arm: 7kg</t>
  </si>
  <si>
    <t>N1199800</t>
  </si>
  <si>
    <t>SZ2-STS focussing arm</t>
  </si>
  <si>
    <t>Mounting arm for SZX stereo microscope bases (with pillar diameter 32mm) with ESD capability, focusing stroke: 50mm, to mount SZ51/61 and SZX7 zoom bodies</t>
  </si>
  <si>
    <t>N1199900</t>
  </si>
  <si>
    <t>DFPL1.5X4 objective</t>
  </si>
  <si>
    <t>N1200000</t>
  </si>
  <si>
    <t>DFPL2X4 objective</t>
  </si>
  <si>
    <t>2x Plan Achromat objective for SZX7 and SZX 10, WD= 33.5mm, distortion-free, including magnification indicator rings</t>
  </si>
  <si>
    <t>N1200200</t>
  </si>
  <si>
    <t>DFPL0.5x-4 objective</t>
  </si>
  <si>
    <t>Distortion free plan achromat stereo objective for SZX7 and SZX10. Magnification 0.5x, numerical aperture 0.05, working distance 171 mm. Requires SZH-P400 pillar mit SZX2-R retension collar or SZ2-ET extension tube.</t>
  </si>
  <si>
    <t>N1200300</t>
  </si>
  <si>
    <t>SZX-ZB7 Stereomicroscope Body</t>
  </si>
  <si>
    <t>Stereo-Microscope zoom body with ESD capability, magnification range 0.8x - 5.6x, zoom ratio 7:1, FN 22, build-in click stop function</t>
  </si>
  <si>
    <t>N1200400</t>
  </si>
  <si>
    <t>SZX-BI45 binocular tube</t>
  </si>
  <si>
    <t>Erect image binocular tube with inclination of 45Â° for SZX7/10 stereo microscopes. Maximum field number 22 (compatible with WHN and WHSZ eyepieces). Interpupillary distance adjustment 51-76 mm (Siedentopf type).</t>
  </si>
  <si>
    <t>N1200500</t>
  </si>
  <si>
    <t>DFPLAPO1X-4 objective</t>
  </si>
  <si>
    <t>Distortion free plan apochromat stereo objective for SZX7 and SZX10. Magnification 1x, numerical aperture 0.1, working distance 81 mm.</t>
  </si>
  <si>
    <t>N1200600</t>
  </si>
  <si>
    <t>DFPL0.75X4 objective</t>
  </si>
  <si>
    <t>Distortion free plan achromat stereo objective for SZX7 and SZX10.   Magnification 0.75x, numerical aperture 0.075, working distance 116 mm.</t>
  </si>
  <si>
    <t>N1209000</t>
  </si>
  <si>
    <t>U-PA *BTS*</t>
  </si>
  <si>
    <t>Intermediate attachment for polarised light applications to be used for orthoscopic and conoscopic observation, including bertrand lens (with swivel out function for orthoscopic observation), build-in analyser (180Â° rotatable with vernier scale).</t>
  </si>
  <si>
    <t>N1209500</t>
  </si>
  <si>
    <t>20.4-RH ring for eyepiece</t>
  </si>
  <si>
    <t>Two holders for recticles with 20.4 mm Ã¸, for eye-piece WHB10x and WHB10x-H.</t>
  </si>
  <si>
    <t>N1215600</t>
  </si>
  <si>
    <t>PLN2X/0,06 Plan Achromat, WD=5</t>
  </si>
  <si>
    <t>Plan Achromat objective with 2x magnification. With working distance of 5.8 mm and numerical aperture of 0.06. Suitable for any cover slip thickness.</t>
  </si>
  <si>
    <t>PL</t>
  </si>
  <si>
    <t>N1215700</t>
  </si>
  <si>
    <t>PLN4X/0.1 Objective</t>
  </si>
  <si>
    <t>Plan Achromat objective with 4x magnification. With working distance of 18.5 mm and numerical aperture of 0.1. Suitable for any cover slip thickness.</t>
  </si>
  <si>
    <t>N1215800</t>
  </si>
  <si>
    <t>PLN10X/0,25 Plan Achromat 10x,</t>
  </si>
  <si>
    <t>Plan Achromat objective with 10x magnification. With working distance of 10.6 mm and numerical aperture of 0.25. Suitable for any cover slip thickness.</t>
  </si>
  <si>
    <t>N1215900</t>
  </si>
  <si>
    <t>PLN20X/0.4 Objective</t>
  </si>
  <si>
    <t>Plan Achromat objective with 20x magnification. With working distance of 1.2 mm, numerical aperture of 0.4 and cover correction 0.17 mm.</t>
  </si>
  <si>
    <t>N1216000</t>
  </si>
  <si>
    <t>PLN40X/0,65 Plan Achromat 40x,</t>
  </si>
  <si>
    <t>Plan Achromat objective with 40x magnification. With working distance of 0.6 mm, numerical aperture of 0.65 and cover correction 0.17 mm.</t>
  </si>
  <si>
    <t>N1216100</t>
  </si>
  <si>
    <t>PLN100XO/1.25 Objective</t>
  </si>
  <si>
    <t>Plan Achromat oil immersion objective with 100x magnification. With working distance of 0.15 mm and numerical aperture of 1.25. Suitable for any cover slip thickness.</t>
  </si>
  <si>
    <t>N1216200</t>
  </si>
  <si>
    <t>PLN10XPH/0,25 Plan Achromat Ph</t>
  </si>
  <si>
    <t>Plan Achromat objective with 10x magnification. With working distance of 10.6 mm and numerical aperture of 0.25. Suitable for any cover slip thickness. For phase contrast observations (PH1).</t>
  </si>
  <si>
    <t>N1216300</t>
  </si>
  <si>
    <t>PLN20XPH/0,4 Plan Achr. Phase</t>
  </si>
  <si>
    <t>Plan Achromat objective with 20x magnification. With working distance of 1.2 mm, numerical aperture of 0.4 and cover correction 0.17 mm. For phase contrast observations (PH1).</t>
  </si>
  <si>
    <t>N1216400</t>
  </si>
  <si>
    <t>PLN40XPH/0,65 Plan Achromat Ph</t>
  </si>
  <si>
    <t>Plan Achromat objective with 40x magnification. With working distance of 0.6 mm, numerical aperture of 0.65 and cover correction 0.17 mm. For phase contrast observations (PH2).</t>
  </si>
  <si>
    <t>N1216500</t>
  </si>
  <si>
    <t>PLN100XOPH/1,25 Objective</t>
  </si>
  <si>
    <t>Plan Achromat objective with 100x magnification. With working distance of 0.15 mm and numerical aperture of 1.25. Suitable for any cover slip thickness. For phase contrast observations (PH3).</t>
  </si>
  <si>
    <t>USH-103 OL MERCURY</t>
  </si>
  <si>
    <t>USHIO 100 W mercury discharge lamp with 300 hours lifetime.</t>
  </si>
  <si>
    <t>N1220700</t>
  </si>
  <si>
    <t>SZ2-SPBW b/w stage plate</t>
  </si>
  <si>
    <t>Black-white insert plate for stands and stages, with ESD capability (black side)</t>
  </si>
  <si>
    <t>N1220800</t>
  </si>
  <si>
    <t>SZ2-STB3</t>
  </si>
  <si>
    <t>Bonder arm with ESD capability, to fit SZ51/61 and SZX7 zoombodies to bonders, focusing stroke: 43 mm, mounting via 24.5 mm round hole clamp.</t>
  </si>
  <si>
    <t>N1220900</t>
  </si>
  <si>
    <t>WHSZ10X eyepiece</t>
  </si>
  <si>
    <t>Eyepiece 10x with ESD capability, FN22</t>
  </si>
  <si>
    <t>N1221000</t>
  </si>
  <si>
    <t>WHSZ20X</t>
  </si>
  <si>
    <t>Eyepiece 20x with ESD capability, FN12.5</t>
  </si>
  <si>
    <t>N1221200</t>
  </si>
  <si>
    <t>12V22WHAL</t>
  </si>
  <si>
    <t>12V/22 W bulb with mirror reflector for SZ2-LGB light source.</t>
  </si>
  <si>
    <t>N1222000</t>
  </si>
  <si>
    <t>SZ2-LGHL Adapter</t>
  </si>
  <si>
    <t>Holder for light guide KL-200-BL145-ILA to mount on the SZ2-ST stand</t>
  </si>
  <si>
    <t>N1222100</t>
  </si>
  <si>
    <t>SZ2-TLGAD adapter</t>
  </si>
  <si>
    <t>Light guide adapter for transmitted light observation with SZ2-ILA</t>
  </si>
  <si>
    <t>N1468300</t>
  </si>
  <si>
    <t>U-CBI30-2-2 binocular tube wit</t>
  </si>
  <si>
    <t>Binocular tube with leadfree optics, 30° inclination and pupillary distance adjustment from 48-75 mm. Adjustable diopter range (± 5 diopter) on left sleeve. To be used WHB10x, WHB10x-H eye-pieces and field-number 20.</t>
  </si>
  <si>
    <t>N1468400</t>
  </si>
  <si>
    <t>U-CTR30-2-2 trinocular tube</t>
  </si>
  <si>
    <t>Trinocular tube with leadfree optics, 30° inclination and pupillary distance adjustment from 48-75 mm. With fixed 50/50 light distribution and adjustable diopter range (± 5 diopter) on left sleeve. Suitable eye-pieces are WHB10x, WHB10x-H,field-number 20.</t>
  </si>
  <si>
    <t>N1477400</t>
  </si>
  <si>
    <t>U-CWE-2 wedge compensat</t>
  </si>
  <si>
    <t>Quartz wedge compensator 1-4 lambda.</t>
  </si>
  <si>
    <t>N1477500</t>
  </si>
  <si>
    <t>PLN4XP/0,1, WD=18.5, NA=0.1</t>
  </si>
  <si>
    <t>Strain-free Plan Achromat objective with 4x magnification. With working distance of 18.5 mm and numerical aperture of 0.1 . Suitable for any cover slip thickness. For polarisation observations.</t>
  </si>
  <si>
    <t>N1477600</t>
  </si>
  <si>
    <t>LCACHN20XPH/0,4 Achromat Phase</t>
  </si>
  <si>
    <t>Long working distance C Achromat objective with 20x magnification. With working distance of 3.2 mm, numerical aperture of 0.4 and cover correction of 1 mm. For phase-contrast observations (PHC).</t>
  </si>
  <si>
    <t>N1477700</t>
  </si>
  <si>
    <t>LCACHN40XPH/0,55, WD=2.2</t>
  </si>
  <si>
    <t>Long working distance C Achromat objective with 40x magnification. With working distance of 2.2 mm, numerical aperture of 0.55 and cover correction of 1 mm. For phase-contrast observations (PH2).</t>
  </si>
  <si>
    <t>N1478000</t>
  </si>
  <si>
    <t>LCACHN20XRC/0,4 Achromat ORC O</t>
  </si>
  <si>
    <t>Long working distance C Achromat objective with 20x magnification. With working distance of 2.8 mm, numerical aperture of 0.4 and cover correction of 1 mm. For Olympus-Reliefcontrast observations (RC2).</t>
  </si>
  <si>
    <t>N1478100</t>
  </si>
  <si>
    <t>LCACHN40XRC/0,55, WD=1.9</t>
  </si>
  <si>
    <t>Long working distance C Achromat objective with 40x magnification. With working distance of 1.9 mm, numerical aperture of 0.55 and cover correction of 1 mm. For Olympus-Reliefcontrast observations (RC3).</t>
  </si>
  <si>
    <t>N1478200</t>
  </si>
  <si>
    <t>PLN50XOI/0,9 Plan Achromat 50x</t>
  </si>
  <si>
    <t>Plan Achromat oil immersion objective with 50x magnification. With working distance of 0.2 mm and variable numerical aperture from 0.5 to 0.9 via built in iris. Suitable for any cover slip thickness.</t>
  </si>
  <si>
    <t>UPLFL</t>
  </si>
  <si>
    <t>N1479700</t>
  </si>
  <si>
    <t>ACHN10XP/0.25 Objective</t>
  </si>
  <si>
    <t>Strain-free Achromat objective with 10x magnification. With working distance of 6 mm and numerical aperture of 0.25. Suitable for any cover slip thickness. For polarisation observations.</t>
  </si>
  <si>
    <t>ACH</t>
  </si>
  <si>
    <t>N1479800</t>
  </si>
  <si>
    <t>ACHN20XP/0,4 Strain-free Achro</t>
  </si>
  <si>
    <t>Strain-free Achromat objective with 20x magnification. With working distance of 3 mm, numerical aperture of 0.4 and cover correction of 0.17 mm. For polarisation observations.</t>
  </si>
  <si>
    <t>N1479900</t>
  </si>
  <si>
    <t>ACHN40XP/0,65, WD=0.45</t>
  </si>
  <si>
    <t>Strain-free Achromat objective with 40x magnification. With working distance of 0.45 mm, numerical aperture of 0.65 and cover correction of 0.17 mm. For polarisation observations.</t>
  </si>
  <si>
    <t>N1480000</t>
  </si>
  <si>
    <t>ACHN100XOP/1,25 Strain-free Ac</t>
  </si>
  <si>
    <t>Strain-free Achromat objective with 100x magnification. With working distance of 0.13 mm and numerical aperture of 1.25. Suitable for any cover slip thickness. For polarisation observations.</t>
  </si>
  <si>
    <t>N1480100</t>
  </si>
  <si>
    <t>PLAPON1.25X/0.04 Objective</t>
  </si>
  <si>
    <t>Plan Apochromat objective with 1.25x magnification. With working distance of 5 mm and numerical aperture of 0.04. Suitable for any cover slip thickness.</t>
  </si>
  <si>
    <t>PLAPO</t>
  </si>
  <si>
    <t>N1480200</t>
  </si>
  <si>
    <t>PLAPON2X/0,08 Plan Apo Objecti</t>
  </si>
  <si>
    <t>Plan Apochromat objective with 2x magnification. With a working distance of 6.2 mm and numerical aperture of 0.08. Can be used for all cover glass thicknesses</t>
  </si>
  <si>
    <t>UPLAPO</t>
  </si>
  <si>
    <t>N1480800</t>
  </si>
  <si>
    <t>UPLSAPO60XW/1,2 WD=0.28 NA=1.2</t>
  </si>
  <si>
    <t>Universal Plan Super Apochromat water immersion objective with 60x magnification. With working distance of 0.28 mm, numerical aperture of 1.2 and variable cover correction from 0.13 to 0.21 mm via correction collar.</t>
  </si>
  <si>
    <t>N1482400</t>
  </si>
  <si>
    <t>SZX-STF</t>
  </si>
  <si>
    <t>Adapter to mount SZ51/61/SZX7 zoom bodies on the focusing units SZX-FO or SZX-FOF or on the motorized focusing module SZX-FOA</t>
  </si>
  <si>
    <t>N1488300</t>
  </si>
  <si>
    <t>U-CTBI for CX and CKX*BTS*</t>
  </si>
  <si>
    <t>Binocular ergo tube with 30 to 60° tilting angle and pupillary distance adjustement of 48 to 75 mm. Adjustable diopter range of ± diopter on left sleeve. Includes two eyepieces with fieldnumber 18.</t>
  </si>
  <si>
    <t>N1490800</t>
  </si>
  <si>
    <t>WI-DICT-2 DIC *BTS*</t>
  </si>
  <si>
    <t>DIC prism for WI-SRE-3 (N1490900) or WI-SNPXLU-2 (N1491000) nosepiece, best for thicker specimen.</t>
  </si>
  <si>
    <t>N1490900</t>
  </si>
  <si>
    <t>WI-SRE-3 nosepiece</t>
  </si>
  <si>
    <t>Dual swing-in/out (35°) nosepiece with DIC prism pocket, requires WI-NPA (38626).</t>
  </si>
  <si>
    <t>N1491000</t>
  </si>
  <si>
    <t>WI-SNPXLU-2</t>
  </si>
  <si>
    <t>Single nosepiece for XLUMPLFL20xW (38176) with DIC prism pocket, requires WI-NPA (38626).</t>
  </si>
  <si>
    <t>N1491100</t>
  </si>
  <si>
    <t>WI-DICTHRA-2 DIC-Prisma</t>
  </si>
  <si>
    <t>High resolution DIC prism for the WI-SRE-3 (N1490900) or WI-SNPXLU-2 (N1491000) nosepiece, excellent cell surface observation.</t>
  </si>
  <si>
    <t>N1491600</t>
  </si>
  <si>
    <t>SZX-MF</t>
  </si>
  <si>
    <t>SZX-MF Empty Filter Cube for SZX-RFL</t>
  </si>
  <si>
    <t>N1492700</t>
  </si>
  <si>
    <t>LUCPLFLN20X/0.45 Objective</t>
  </si>
  <si>
    <t>Long working distance Universal CPlan Fluorite objective with 20x magnification. With variable working distance from 6.6 to 7.8 mm, numerical aperture of 0.45 and variable cover correction from 0 to 2 mm via correction collar.</t>
  </si>
  <si>
    <t>UAPO</t>
  </si>
  <si>
    <t>N1496300</t>
  </si>
  <si>
    <t>MX-TILLA TL condensor</t>
  </si>
  <si>
    <t>Long Working Distance (WD) brightfield condenser. Numerical Aperture (NA) 0.2-0.5, WD 14,3 mm, maximum illumination area 5.3 mm. Integrated aperture stop. Filter pocket for 25mm Ã? filter. Slot for U-PO3 polarizer. To be used with KL-BL18/1000TL fibre guide and KL1500/KL2500 light source</t>
  </si>
  <si>
    <t>N1496400</t>
  </si>
  <si>
    <t>MX-SWETTR SW tilting tube</t>
  </si>
  <si>
    <t>Super widefield erect image, tilting, trinocular observation tube especially designed for use with MX61 and MX61A. Variable inclination of 0Â°-42Â° and extra long distance between eyepoint and optical axis. Maximum field number 26.5 / 22 (compatible with SWH / WHN eyepieces). Interpupillary distance adjustment 50-76 mm (Siedentopf type). Notch for eyepieces with graticule on left and right eyepiece sleeve.2-position selector to switch between binocular and camera observation (binocular/camera: 100% / 0%, 0% / 100%). Including Instruction manual.</t>
  </si>
  <si>
    <t>N1496500</t>
  </si>
  <si>
    <t>MX-TILLB TL condensor</t>
  </si>
  <si>
    <t>High Numerical Aperture (NA) long Working Distance (WD) brightfield condenser. NA 0.03-0.6, WD30.9mm, maximum illumination area 5.3 mm, focusable condenser, Integrated aperture stop and ield stop. Filter pocket for 25mm Ã? filter. Slot for U-PO3 polarizer. To be used with KL-BL18/1000TL fibre guide and KL1500/KL2500 light source</t>
  </si>
  <si>
    <t>N1496600</t>
  </si>
  <si>
    <t>MX-SIC6R2 150mm stage</t>
  </si>
  <si>
    <t>Manual x/y stage for MX51, MX61 . Coaxial right hand control with grip clutch function. Travel range 158x158mm (transmitted light area 100x100mm). Drive System : Belt. Compatible stage plates : BH3-SPG6, BH3-SP6, BH3-WHP, BH3-MH4.</t>
  </si>
  <si>
    <t>N1496800</t>
  </si>
  <si>
    <t>MX-HGAD adapter</t>
  </si>
  <si>
    <t>Adapter to mount the mercury lamp house U-LH100HGAPO on MX61/MX61L</t>
  </si>
  <si>
    <t>N1496900</t>
  </si>
  <si>
    <t>MX-SIC1412R2 mechanical stage</t>
  </si>
  <si>
    <t>Manual X/Y stage for MX61L, MX61A with Coaxial right hand control with grip clutch function. Travel range 365mm x 305mm (transmitted light illumination area 365mm x 284mm). For stage inserts with a size of up to 12â??. Drive System: Belt. Stage surface: Black armide. Compatible stage plates MX-WHPR128, MX-SPG1412, MX-MH6. Including transportation lock.</t>
  </si>
  <si>
    <t>N1504000</t>
  </si>
  <si>
    <t>U-DIC60HC HighContr.prismf*BTS</t>
  </si>
  <si>
    <t>High contrast DIC Prism to be combined with U-DICTHC high contrast DIC prism slider. For manual and motorised U-UCD8 condensers equipped with dry frontlens (U-TLD). Suitable for the following objectives: UPLSAPO60xW/1.2, PLAPO60xW/PSF, PLAPON60XO/1.42, UPLFLN60xOI/1.25 and UPLFLN60x/0.9.</t>
  </si>
  <si>
    <t>N1504100</t>
  </si>
  <si>
    <t>U-DIC10HR DIC prism *BTS*</t>
  </si>
  <si>
    <t>High resolution DIC prism to be combined with U-DICTHR high resolution DIC prism slider. For manual and motorised U-UCD8 condensers equipped with dry frontlens (U-TLD). Suitable for UPLSAPO10x/0.4 and UPLFLN10x/0.3 objectives.</t>
  </si>
  <si>
    <t>N1504200</t>
  </si>
  <si>
    <t>U-DIC20 DIC prism for U-UCD8 p</t>
  </si>
  <si>
    <t>DIC prism to be combined with U-DICT or U-DICTS prism slider. For manual and motorised U-UCD8 condensers equipped with dry frontlens (U-TLD). Suitable for UPLSAPO20x/0.75, UPLFLN20x/0.5 and UMPLFLN20xW objectives.</t>
  </si>
  <si>
    <t>N1504400</t>
  </si>
  <si>
    <t>U-DIC20HR HighResolu.prism*BTS</t>
  </si>
  <si>
    <t>High resolution DIC prism to be combined with U-DICTHR high resolution DIC prism slider. For manual and motorised U-UCD8 condensers equipped with dry frontlens (U-TLD). Suitable for UPLSAPO20x/0.75, UPLFLN20x/0.5 and LUCPLFLN20x/0.45 objectives.</t>
  </si>
  <si>
    <t>N1504500</t>
  </si>
  <si>
    <t>U-DIC40 DIC prism</t>
  </si>
  <si>
    <t>DIC prism to be combined with U-DICT or U-DICTS prism slider. For manual and motorised U-UCD8 condensers equipped with dry frontlens (U-TLD). Suitable in combination with U-DICT for the following objectives: UPLSAPO40x, UPFLN40x/0.75, LUCPLFLN40x/0.6 and LUMPLFLN40xW . And with U-DICTS for UPLSAPO40x, UPLAPO40xOI, UPLFLN40xO/1,3, UAPO40xOI/340 and UAPO40xW/340.</t>
  </si>
  <si>
    <t>N1504700</t>
  </si>
  <si>
    <t>U-DIC60 DIC prism</t>
  </si>
  <si>
    <t>DIC prism to be combined with U-DICT or U-DICTS prism slider. For manual and motorised U-UCD8 condensers equipped with dry frontlens (U-TLD). Suitable for the following objectives: UPLSAPO60xW/1.2, PLAPO60xW/PSF, UPLFLN60xOI/1.25, UPLFLN60x/0.9, LUCPLFLN60x/0.7, LUMPLFLN60xW and LUMFLFL60xW. The UPLSAPO60xO/1.35 and PLAPON60xO/1.42 objectives have to be used with U-DICTS only.</t>
  </si>
  <si>
    <t>N1504900</t>
  </si>
  <si>
    <t>U-DIC60HR DIC prism *BTS*</t>
  </si>
  <si>
    <t>High resolution DIC prism to be combined with U-DICTHR high resolution DIC prism slider. For manual and motorised U-UCD8 condensers equipped with dry frontlens (U-TLD). Suitable for the following objectives: UPLSAPO60xO/1.35, UPLSAPO60xW/1.2, UPLAPO60xW/PSF, UPLFLN60xOI/1.25, UPLFLN60x/0,9, LUCPLFLN60x/0.7, LUMPLFL60xW and LUMPLFL60xW/IR.</t>
  </si>
  <si>
    <t>N1505000</t>
  </si>
  <si>
    <t>U-DIC100 DIC prism for U-UCD8</t>
  </si>
  <si>
    <t>DIC prism to be combined with U-DICT or U-DICTS prism slider. For manual and motorised U-UCD8 condensers equipped with dry frontlens (U-TLD). Suitable for the following objectives: UPLSAPO100xO/1.4, APO100xOHR, UPLFLN100xO/1.3, UPLFLN100xOI/1.3 and LUMPLFL100xW/1.0.</t>
  </si>
  <si>
    <t>N1505600</t>
  </si>
  <si>
    <t>U-DIC40HR HighResolu.prism*BTS</t>
  </si>
  <si>
    <t>High resolution DIC prism to be combined with U-DICTHR high resolution DIC prism slider. For manual and motorised U-UCD8 condensers equipped with dry frontlens (U-TLD). Suitable for the following objectives: UPLSAPO40x/0.9, UPLAPO40xOI, UAPO40xOI/340, UAPO40xW/340, UPLFLN40xO/1.3, UPLFLN40x/0.75, LUCPLFLN40x/0.6, LUMPLFL40xW and LUMPLFL40xW/IR.</t>
  </si>
  <si>
    <t>N1505700</t>
  </si>
  <si>
    <t>U-DIC10S prism</t>
  </si>
  <si>
    <t>Small DIC prism to be combined with U-DICT or U-DICTS prism slider. For manual and motorised U-UCD8 condensers equipped with dry frontlens (U-TLD). Suitable for UPLSAPO10x/0.4, UPLFLN10x/0.3 and UMPLFLN10xW objectives.</t>
  </si>
  <si>
    <t>N1505900</t>
  </si>
  <si>
    <t>U-DIC10 DIC prism</t>
  </si>
  <si>
    <t>DIC prism to be combined with U-DICT or U-DICTS prism slider. For manual and motorised U-UCD8 condensers equipped with dry frontlens (U-TLD). Suitable for UPLSAPO10x/0.4 and UPLFLN10x/0.3 objectives.</t>
  </si>
  <si>
    <t>N1506300</t>
  </si>
  <si>
    <t>IX2-DIC100 DIC prism</t>
  </si>
  <si>
    <t>DIC prism to be combined with U-DICT or U-DICTS prism slider. For manual and motorised IX2-LWUCD condensers. Suitable for the following objectives: UPLSAPO100xO/1.4, APO100xOHR, UPLFLN100xO/1.3 and UPLFLN100xOI/1.3.</t>
  </si>
  <si>
    <t>N1506400</t>
  </si>
  <si>
    <t>IX2-DIC60 DIC prism for IX2-LW</t>
  </si>
  <si>
    <t>DIC prism to be combined with U-DICT or U-DICTS prism slider. For manual and motorised IX2-LWUCD condensers. Suitable for the following objectives: UPLSAPO60xW/1.2, UPLAPO60xW/PSF, UPLFLN60xOI/1.25, UPLFLN60x/0.9, and LUCPLFLN60x/0.7. The UPLSAPO60xO/1.35 and PLAPON60xO/1.42 objectives have to be used with U-DICTS only.</t>
  </si>
  <si>
    <t>N1506600</t>
  </si>
  <si>
    <t>IX2-DIC40 DIC prism for IX2-LW</t>
  </si>
  <si>
    <t>DIC prism to be combined with U-DICT or U-DICTS prism slider. For manual and motorised IX2-LWUCD condensers. Suitable in combination with U-DICT for UPFLN40x/0.75, LUCPLFLN40x/0.6 and UPLSAPO40X/0.9 objectives. And with U-DICTS for UPLAPO40XOI, UPLFLN40XO/1.3, UAPO40xOI/340 and UAPO40xW/340.</t>
  </si>
  <si>
    <t>N1506800</t>
  </si>
  <si>
    <t>IX2-DIC10 DIC prism for IX2-LW</t>
  </si>
  <si>
    <t>DIC prism to be combined with U-DICT or U-DICTS prism slider. For manual and motorised IX2-LWUCD condensers. Suitable for UPLSAPO10x/0.4 and UPLFLN10x/0.3 objectives.</t>
  </si>
  <si>
    <t>N1506900</t>
  </si>
  <si>
    <t>IX2-DIC20 DIC prism</t>
  </si>
  <si>
    <t>DIC prism to be combined with U-DICT or U-DICTS prism slider. For manual and motorised IX2-LWUCD condensers. Suitable for UPLSAPO20x/0.75, UPLFLN20x/0.5 and LUCPLFLN20x/0.45 objectives.</t>
  </si>
  <si>
    <t>N1507600</t>
  </si>
  <si>
    <t>CPLFLN10XPH/0,3 Plan Semi Apo</t>
  </si>
  <si>
    <t>CPlan Fluorite objective with 10x magnification. With working distance of 9.5 mm and numerical aperture of 0.3. Suitable for any cover slip thickness. For phase-contrast observations (PHC).</t>
  </si>
  <si>
    <t>N1507900</t>
  </si>
  <si>
    <t>CPLN10XRC/0,25 Objective</t>
  </si>
  <si>
    <t>CPlan Achromat objective with 10x magnification. With working distance of 9.7 mm and numerical aperture of 0.25. Suitable for any cover slip thickness. For Olympus-Reliefcontrast observations (RC1).</t>
  </si>
  <si>
    <t>N1509000</t>
  </si>
  <si>
    <t>U-DIC100HR DIC prism *BTS*</t>
  </si>
  <si>
    <t>High resolution DIC prism to be combined with U-DICTHR high resolution DIC prism slider. For manual and motorised U-UCD8 condensers equipped with dry frontlens (U-TLD). Suitable for the following objectives: UPLSAPO100xO/1,4, APO100xOHR, UPLFLN100xO/1,3 and UPLFLN100xOI/1,3.</t>
  </si>
  <si>
    <t>N1510300</t>
  </si>
  <si>
    <t>U-BI90CT-1-2 binocular tube</t>
  </si>
  <si>
    <t>Binocular (Siedentopf) tube with integrated centring telescope and shutter, 45Â° inclination and pupillary distance adjustment from 50 to 76 mm. Adjustable diopter range (Â± 5 diopter) on right sleeve. To be used with WHN10x/22 , WHN10x-H/22 eye-pieces.</t>
  </si>
  <si>
    <t>N1510400</t>
  </si>
  <si>
    <t>U-BI90-1-2 binocular tube (Sie</t>
  </si>
  <si>
    <t>N1510900</t>
  </si>
  <si>
    <t>U-MWIB3 fluorescen.filter*BTS*</t>
  </si>
  <si>
    <t>Fluorescence filter cube with Ion-coated filters. Wide-band Blue excitation with interference barrier filter: exciter filter BP460-495, dichroic beam splitter DM505, barrier filter BA510IF.</t>
  </si>
  <si>
    <t>N1511000</t>
  </si>
  <si>
    <t>U-MWIBA3cube w.wide blue e*BTS</t>
  </si>
  <si>
    <t>Fluorescence filter cube with Ion-coated filters. Wide-band Blue excitation with bandpass emitter: exciter filter BP460-495, dichroic beam splitter DM505, barrier filter BA510-550.</t>
  </si>
  <si>
    <t>N1511200</t>
  </si>
  <si>
    <t>U-MNIBA3cube w.narrow blue*BTS</t>
  </si>
  <si>
    <t>Fluorescence filter cube with Ion-coated filters. Narrow-band Blue excitation with bandpass barrier filter, exciter filter BP470-495, beam splitter DM505, barrier filter BA510-550.</t>
  </si>
  <si>
    <t>N1511300</t>
  </si>
  <si>
    <t>U-MWIG3 fluoresce.filter*BTS*</t>
  </si>
  <si>
    <t>Fluorescence filter cube with Ion-coated filters. Wide-band Green excitation with interference barrier filter: exciter filter BP530-550, dichroic beam splitter DM570, barrier filter BA575IF.</t>
  </si>
  <si>
    <t>N1511884</t>
  </si>
  <si>
    <t>AM KIT/COMPASS microscope unit</t>
  </si>
  <si>
    <t>N1511900</t>
  </si>
  <si>
    <t>U-TR30NIR trinocular tube IR</t>
  </si>
  <si>
    <t>Trinocular tube for near-infrared applications, inclined 30Â°, FN22, three position light path selector (Observation/camera: 100/0, 50/50, 0/100), with diopter adjustment +/- 5 d on left sleeve, interpupillary distance adjustment 50 mm-76 mm, right sleeve with rotation stop for eyepieces with reticules.</t>
  </si>
  <si>
    <t>N1512800</t>
  </si>
  <si>
    <t>U-MDICAF3 DIC mirror unit</t>
  </si>
  <si>
    <t>Mirror cube for Differential Interference Contrast with a single polarizer. To be used in combination with MX-AF autofocus. MX-AFDIC holder and U-AN analyzer are required</t>
  </si>
  <si>
    <t>N1562200</t>
  </si>
  <si>
    <t>MX-TILLK Light modul</t>
  </si>
  <si>
    <t>Long Working Distance brightfield transmitted light illuminator for MX51. Numerical Aperture 0.3, working distance 29 mm, maximum illumination area 5.3 mm. Requires KL1500/KL2500 light source and KL-BL18/1000TL fibre guide.</t>
  </si>
  <si>
    <t>N1563400</t>
  </si>
  <si>
    <t>MVX-TTRS trinocular tube</t>
  </si>
  <si>
    <t>Tilting trinocular tube with erect image, 0-23° inclination and pupillary distance adjustment from 51-76 mm. With two-position light path selector (100/0, 0/100). To be used with WHN10x-H/22 eyepieces. With unique pupil division mechanism for standard/stereoscopic eyepiece observation.</t>
  </si>
  <si>
    <t>N1563500</t>
  </si>
  <si>
    <t>MVX-TLU tube lens *BTS*</t>
  </si>
  <si>
    <t>MVX telan lens unit for camera adaptation without observation tube.</t>
  </si>
  <si>
    <t>N1563600</t>
  </si>
  <si>
    <t>MVX-RFA fluo illuminator</t>
  </si>
  <si>
    <t>MVX reflected illuminator with turret for three XL fluorescence cubes plus brightfield position. With centerable and exchangeable field stop and one slot for ND filter slider.</t>
  </si>
  <si>
    <t>N1563700</t>
  </si>
  <si>
    <t>U-MCFPHQ/XL HQ filtercube*BTS*</t>
  </si>
  <si>
    <t>Fluorescence filter cube for CFP with HQ-Ion-coated filters of superior accuracy (+/- 2 nm). With bandpass barrierfilter: exciter filter BP425-445HQ, dichroic beam splitter DM450, barrier filter BA460-510HQ. XL size for MVX macrozoom microscope and BXWI macro-fluorescence setup.</t>
  </si>
  <si>
    <t>N1563800</t>
  </si>
  <si>
    <t>U-MGFPHQ/XL HQ filtercube*BTS*</t>
  </si>
  <si>
    <t>Fluorescence filter cube for GFP with HQ-Ion-coated filters of superior accuracy (+/- 2 nm). With bandpass barrierfilter: exciter filter BP460-480HQ, dichroic beam splitter DM485, barrier filter BA495-540HQ. XL size for MVX macrozoom microscope and BXWI macro-fluorescence setup.</t>
  </si>
  <si>
    <t>N1563900</t>
  </si>
  <si>
    <t>U-MYFPHQ/XL HQ filtercube*BTS*</t>
  </si>
  <si>
    <t>Fluorescence filter cube for YFP with HQ-Ion-coated filters of superior accuracy (+/- 2 nm).With bandpass barrierfilter: exciter filter BP490-500HQ, dichroic beam splitter DM505, barrier filter BA515-560HQ. XL size for MVX macrozoom microscope and BXWI macro-fluorescence setup.</t>
  </si>
  <si>
    <t>N1564000</t>
  </si>
  <si>
    <t>U-MRFPHQ/XL HQ filtercube*BTS*</t>
  </si>
  <si>
    <t>Fluorescence filter cube for RFP with HQ-Ion-coated filters of superior accuracy (+/- 2 nm).With bandpass barrierfilter: exciter filter BP535-555HQ, dichroic beam splitter DM565, barrier filter BA570-625HQ. XL size for MVX macrozoom microscope and BXWI macro-fluorescence setup.</t>
  </si>
  <si>
    <t>N1564100</t>
  </si>
  <si>
    <t>MVPLAPO0.63x objective</t>
  </si>
  <si>
    <t>MVX Plan Apochromat objective with 0.63x magnification. With working distance of 87 mm and numerical aperture of 0.15.</t>
  </si>
  <si>
    <t>N1564200</t>
  </si>
  <si>
    <t>MVPLAPO1x objective</t>
  </si>
  <si>
    <t>MVX Plan Apochromat objective with 1x magnification. With working distance of 65 mm and numerical aperture of 0.25.</t>
  </si>
  <si>
    <t>N1564300</t>
  </si>
  <si>
    <t>MVPLAPO2xC objective</t>
  </si>
  <si>
    <t>MVX Plan Apochromat objective with 2x magnification. With working distance of 20 mm and numerical aperture of 0.5 and correction collar for observation of specimen in medium.</t>
  </si>
  <si>
    <t>N1564400</t>
  </si>
  <si>
    <t>MVX-2RE revolving nosepiece</t>
  </si>
  <si>
    <t>Two positon revolving nosepiece for MVX objectives.</t>
  </si>
  <si>
    <t>N1564500</t>
  </si>
  <si>
    <t>MVX-TV1xC C-mount adaptor</t>
  </si>
  <si>
    <t>MVX C-mount 1x camera adapter.</t>
  </si>
  <si>
    <t>N1564600</t>
  </si>
  <si>
    <t>MVX-ZB10 zoom body</t>
  </si>
  <si>
    <t>Zoom body with zoom ratio 10:1 for MacroView microscope. Magnification range 0.63x - 6.3x. Built-in aperture diaphragm.</t>
  </si>
  <si>
    <t>N1564700</t>
  </si>
  <si>
    <t>MVX-CA2x magnifica.changer*BTS</t>
  </si>
  <si>
    <t>Internal 2x magnification changer for eyepiece and camera observation for the MVX-TTRS trinocular tube.</t>
  </si>
  <si>
    <t>N1977100</t>
  </si>
  <si>
    <t>SZX2-ZB16 zoom body</t>
  </si>
  <si>
    <t>Stereo zoom body with Gallileo type optical system. Zoom ratio 16.4 : 1, zoom range 7 - 115 (1x objective, 10x eyepiece) and field number 22. Build in zoom click stop with 14 positions at 0.7/ 0.8/ 1.0/ 1.25/ 1.6/ 2.0/ 2.5/ 3.2/ 4.0/ 5.0/ 6.3/ 8.0/ 10.0/ 11.5. Aperture stop incorporated. No ESD performance.</t>
  </si>
  <si>
    <t>SZX-ZB12/SZX2-ZB16</t>
  </si>
  <si>
    <t>N1977200</t>
  </si>
  <si>
    <t>SZX2-ZB10 Zoom body</t>
  </si>
  <si>
    <t>Stereo zoom body with Gallileo type optical system. Zoom ratio 10 : 1, zoom   range 6.3 - 63 (1x objective, 10x eyepiece), field number 22. Build in zoom   click stop with 11 positions at 0.63/ 0.8/ 1/ 1.25/ 1.6/ 2/ 2.5/ 3.2/ 4/ 5/   6.3, aperture stop incorporated.</t>
  </si>
  <si>
    <t>N1977300</t>
  </si>
  <si>
    <t>SZX2-ILLC16 Illuminator</t>
  </si>
  <si>
    <t>N1977400</t>
  </si>
  <si>
    <t>SZX2-RFA16 fl condenser</t>
  </si>
  <si>
    <t>Fluorescence illuminator for SZX16 composed of illuminator head, focus unit and zoom body mount adapter. Manual turret with 5 positions for SZX2 filtersets. Integrated manual shutter, no aperture stop and no field stop. With filter slider for 32mm ND filters and slot for excitation balancer. To be used with U-LH100HG and U-LH100HGAPO lamphouses.</t>
  </si>
  <si>
    <t>N1977500</t>
  </si>
  <si>
    <t>SZX2-FUV UV filter set</t>
  </si>
  <si>
    <t>Fluorescence filterset for SZX16 fluorescence illuminator. Wide UV excitation for BFP, DAPI etc. Exciter filter BP330-385,barrier filter BA420.</t>
  </si>
  <si>
    <t>N1977800</t>
  </si>
  <si>
    <t>SZX2-FGFP GFP LP filterset</t>
  </si>
  <si>
    <t>Fluorescence filterset for SZX16 fluorescence illuminator. Wide blue excitation and longpass barrier filter for GFP and other blue excitable fluorochromes. Exciter filter BP460-495, barrier filter BA510IF (interference filter).</t>
  </si>
  <si>
    <t>N1977900</t>
  </si>
  <si>
    <t>SZX2-FGFPA GFP BPfilterset*BTS</t>
  </si>
  <si>
    <t>Fluorescence bandpass filterset for SZX16 fluorescence illuminator. Wide blue excitation for GFP and other blue excitable fluorochromes. Exciter filter BP460-495, barrier filter BA510-550.</t>
  </si>
  <si>
    <t>N1978100</t>
  </si>
  <si>
    <t>SZX2FGFPHQ GFP HQfilterset*BTS</t>
  </si>
  <si>
    <t>Fluorescence bandpass filterset for SZX16 fluorescence illuminator. Narrow blue excitation for GFP and other blue excitable fluorochromes. High quality ion-coated filters. Exciter filter BP460-480, barrier filter BA495-540.</t>
  </si>
  <si>
    <t>N1978300</t>
  </si>
  <si>
    <t>SZX2-FRFP1 RFP filter set</t>
  </si>
  <si>
    <t>Fluorescence filterset for SZX16 fluorescence illuminator. Narrow green excitation and longpass barrier filter for RFP and other green excitable fluorochromes. Exciter filter BP530-550, barrier filter BA575IF (interference filter).</t>
  </si>
  <si>
    <t>N1978400</t>
  </si>
  <si>
    <t>SZX2-FRFP2 RFP/YFP filterset</t>
  </si>
  <si>
    <t>Fluorescence filterset for SZX16 fluorescence illuminator. Wide green excitation and longpass barrier filter for RFP and other green excitable fluorochromes. Exciter filter BP545-580, barrier filter BA610IF (interference).</t>
  </si>
  <si>
    <t>N1978500</t>
  </si>
  <si>
    <t>SZX2-CCV UV protection shield</t>
  </si>
  <si>
    <t>N1978600</t>
  </si>
  <si>
    <t>SZX2-2RE16 objective revolver</t>
  </si>
  <si>
    <t>Manual two position revolving nosepiece for SZX16 objectives. With click position for optical axis aligned imaging.</t>
  </si>
  <si>
    <t>N1978700</t>
  </si>
  <si>
    <t>SZX2-2RE10 Revolver</t>
  </si>
  <si>
    <t>N1978800</t>
  </si>
  <si>
    <t>SZX2-FO focus unit</t>
  </si>
  <si>
    <t>Manual focussing unit with coaxial coarse focus for SZX2 zoom bodies. Mount for 32mm Ø pillars (SZX-ILL#, SZX-ST#).Focus stroke 80mm, with 21 mm focus stroke/rotation. Maximum load capacity 10kg.</t>
  </si>
  <si>
    <t>N1978900</t>
  </si>
  <si>
    <t>SZX2-FOF focus unit</t>
  </si>
  <si>
    <t>Manual focussing unit with coaxial coarse and fine focus for SZX2 zoom bodies. Mount for 32mm Ø pillars (SZX2-ILL#, SZX2-ST#). Focus stroke 80mm, with 36.8mm stroke per rotation for coarse focus and 0.77mm per rotation for fine focus. Maximum load capacity 20kg.</t>
  </si>
  <si>
    <t>N1979000</t>
  </si>
  <si>
    <t>SZX2-FOFH focus unit</t>
  </si>
  <si>
    <t>Manual focussing unit with coaxial coarse and fine focus for SZX2 zoom bodies. Mount for 32mm Ø pillars (SZX2-ILL#, SZX2-ST#). Focus stroke 80mm, with 36.8mm stroke per rotation for coarse focus and 0.77mm per rotation for fine focus. Maximum load capacity 25kg.</t>
  </si>
  <si>
    <t>N1979100</t>
  </si>
  <si>
    <t>SZX2-TR30 trinocular tube 30°</t>
  </si>
  <si>
    <t>Erect image trinocular tube with inclination of 30° for SZX stereo microscopes. Maximum field number 22 (compatible with WHN and WHSZ eyepieces). Interpupillary distance adjustment 51-76 mm (Siedentopf type). 2 position selector to switch between binocular and camera observation (100%/0%, 50%/50%). Including 2 eyepice covers.</t>
  </si>
  <si>
    <t>N1979200</t>
  </si>
  <si>
    <t>SZX2-TR30PT trinocular tube</t>
  </si>
  <si>
    <t>Erect image trinocular tube with inclination of 30° for SZX stereo microscopes. Maximum field number 22 (compatible with WHN and WHSZ eyepieces). Interpupillary distance adjustment 51-76 mm (Siedentopf type). 2 position selector to switch between binocular and camera observation (100%/0%, 0%/100%). Including 2 eyepiece covers.</t>
  </si>
  <si>
    <t>N1979300</t>
  </si>
  <si>
    <t>SZX2-TTR trinocular tube</t>
  </si>
  <si>
    <t>Erect image tilting trinocular tube with inclination of 5-45°for SZX stereo microscopes. Maximum field number 22 (compatible with WHN and WHSZ eyepieces). Interpupillary distance adjustment 51-76 mm (Siedentopf type). 2 position selector to switch between binocular and camera observation (100%/0%, 50%/50%). Including 2 eyepiece covers.</t>
  </si>
  <si>
    <t>N1979400</t>
  </si>
  <si>
    <t>SZX2-TTRPT trinocular tube</t>
  </si>
  <si>
    <t>Erect image tilting trinocular tube with inclination of 5-45° for SZX stereo microscopes. Maximum field number 22 (compatible with WHN and WHSZ eyepieces). Interpupillary distance adjustment 51-76 mm (Siedentopf type). 2 position selector to switch between binocular and camera observation (100%/0%, 0%/100%).</t>
  </si>
  <si>
    <t>N1979600</t>
  </si>
  <si>
    <t>SZX2-MRFP RFP filter cube</t>
  </si>
  <si>
    <t>Fluorescence cube,for SZX-RFA fluorescence illuminator. Wide yellow excitation for RFP. Exciter filter BP540-580, beam splitter DM600, barrier filter BA610.</t>
  </si>
  <si>
    <t>N1980100</t>
  </si>
  <si>
    <t>SZX2-ST Stand</t>
  </si>
  <si>
    <t>Stereo microscope stand. Base 284x335mm . Compatible with SZX(2)-FO/FOF/FOFH, SZX-FOA, SZ2-STS focus units. Integrated fixations for optional accessories: 2x M6x10mm ,4x M4x6mm, 2x bore holes Ø 4mm for specimen clamps . Incl.2 specimen clips, 1 pillar (Ø 32 mm, 270mm) and 1 allen wrench 4mm.</t>
  </si>
  <si>
    <t>N2165400</t>
  </si>
  <si>
    <t>110AL2X-2 Auxiliary objective</t>
  </si>
  <si>
    <t>Auxiliary lens, NA 0.038-0.134, WD=38</t>
  </si>
  <si>
    <t>N2165500</t>
  </si>
  <si>
    <t>110AL0.5X-2 Objective</t>
  </si>
  <si>
    <t>Auxiliary lens, NA 0.01-0.034, WD=200</t>
  </si>
  <si>
    <t>N2165600</t>
  </si>
  <si>
    <t>110AL0.75X-2 Objective</t>
  </si>
  <si>
    <t>Auxiliary lens, NA 0.014-0.050, WD=130</t>
  </si>
  <si>
    <t>N2166700</t>
  </si>
  <si>
    <t>U-TTBI-1-2 Binocular tube</t>
  </si>
  <si>
    <t>Ergonomic binocular tube, eyepiece extension up to 45mm, inclination range from 0°-25°, diopter adjustment on the left sleeve, FN 22</t>
  </si>
  <si>
    <t>N2166800</t>
  </si>
  <si>
    <t>U-ETBI-1-2 Binocular tube</t>
  </si>
  <si>
    <t>Ergonomic tilting binocular tube, erect image, extension up to 45mm, inclination 0°-25°, with diopter adjustment on left sleeve, FN22.</t>
  </si>
  <si>
    <t>N2167000</t>
  </si>
  <si>
    <t>U-TLU-1-2 Camera tube</t>
  </si>
  <si>
    <t>Telan lens unit for camera adaption.</t>
  </si>
  <si>
    <t>N2167100</t>
  </si>
  <si>
    <t>U-TLUIR-1-2 Camera tube</t>
  </si>
  <si>
    <t>Single port tube for infrared applications, accepts UIS photo/ video accessories</t>
  </si>
  <si>
    <t>N2167200</t>
  </si>
  <si>
    <t>U-ETR-4 Trinocular tube</t>
  </si>
  <si>
    <t>Erect image trinocular tube (for photo documentation a U-SPT or U-DPT is needed, TV adaptions require a TV tube), with diopter adjustment on left sleeve, 2 positions (100/0, 0/100).</t>
  </si>
  <si>
    <t>N2169900</t>
  </si>
  <si>
    <t>U-SWTR-3-2 Trinokular tube</t>
  </si>
  <si>
    <t>Trinocular tube inclined 24° (for photo documentation a U-SPT or U-DPT is needed, TV adaptions require a TV tube), pupillary distance adjustment 50-76mm, beamsplitter for 3 positions (100/0, 20/80, 0/100)</t>
  </si>
  <si>
    <t>N2170000</t>
  </si>
  <si>
    <t>U-TRU-1-2 Intermediate attachm</t>
  </si>
  <si>
    <t>Phototube designed as intermediate tube, 2 position lightpath switching (100/0, 20/80)</t>
  </si>
  <si>
    <t>N2181000</t>
  </si>
  <si>
    <t>MPLN5XBD Objective</t>
  </si>
  <si>
    <t>Material science plan achromat darkfield objective. Magnification 5x, numerical aperture 0.10, working distance of 12.0 mm, maximum field of view 4.40 mm. The objective is suitable for reflected and transmitted light observations.</t>
  </si>
  <si>
    <t>MPL</t>
  </si>
  <si>
    <t>N2181100</t>
  </si>
  <si>
    <t>MPLN10XBD Objective</t>
  </si>
  <si>
    <t>Universal, material science, plan, darkfield objective. Magnification 10x, numerical aperture 0.25, working distance of 6.5 mm, maximum field of view 2.20 mm. The objective is suitable for reflected and transmitted light observations.</t>
  </si>
  <si>
    <t>N2181200</t>
  </si>
  <si>
    <t>MPLN20XBD Objective</t>
  </si>
  <si>
    <t>Material science plan achromat darkfield objective. Magnification 20x, numerical aperture 0.40, working distance of 1.3 mm, maximum field of view 1.10 mm. The objective is suitable for reflected and transmitted light observations.</t>
  </si>
  <si>
    <t>N2181300</t>
  </si>
  <si>
    <t>MPLN50XBD Objective</t>
  </si>
  <si>
    <t>Material science plan achromat darkfield objective. Magnification 50x, numerical aperture 0.75, working distance of 0.38 mm, maximum field of view 0.44 mm. Spring loaded front lens. The objective is suitable for reflected and transmitted light observations.</t>
  </si>
  <si>
    <t>N2181400</t>
  </si>
  <si>
    <t>MPLN100XBD Objective</t>
  </si>
  <si>
    <t>Material science plan achromat darkfield objective. Magnification 100x, numerical aperture 0.90, working distance of 0.21 mm, maximum field of view 0.22 mm. Spring loaded front lens. The objective is suitable for reflected and transmitted light observations.</t>
  </si>
  <si>
    <t>N2181800</t>
  </si>
  <si>
    <t>MPLFLN50X Objective</t>
  </si>
  <si>
    <t>Universal material science plan fluorite objective. Magnification 50x, numerical aperture 0.80, working distance of 1.0 mm, maximum field of view 0.53 mm. The objective is suitable for reflected, transmitted and fluorescence light observations.</t>
  </si>
  <si>
    <t>LUMPLFL</t>
  </si>
  <si>
    <t>N2181900</t>
  </si>
  <si>
    <t>MPLFLN100X Objective</t>
  </si>
  <si>
    <t>Universal material science plan fluorite objective. Magnification 100x, numerical aperture 0.90, working distance of 1.0 mm, maximum field of view 0.27 mm. The objective is suitable for reflected, transmitted and fluorescence light observations.</t>
  </si>
  <si>
    <t>N2182300</t>
  </si>
  <si>
    <t>MPLFLN50XBD Objective</t>
  </si>
  <si>
    <t>Universal material science plan fluorite darkfield objective. Magnification 50x, numerical aperture 0.80, working distance of 1.0 mm, maximum field of view 0.53 mm.The objective is suitable for reflected, transmitted and fluorescence light observations.</t>
  </si>
  <si>
    <t>UMPLFL</t>
  </si>
  <si>
    <t>MPLFLN100XBD Objective</t>
  </si>
  <si>
    <t>Universal material science plan fluorite darkfield objective. Magnification 100x, numerical aperture 0.90, working distance of 1.0 mm, maximum field of view 0.27 mm. The objective is suitable for reflected, transmitted and fluorescence light observations.</t>
  </si>
  <si>
    <t>N2182500</t>
  </si>
  <si>
    <t>MPLFLN150XBD Objective</t>
  </si>
  <si>
    <t>Universal material science plan fluorite darkfield objective. Magnification 150x, numerical aperture 0.90, working distance of 1.0 mm, maximum field of view 0.26 mm. The objective is suitable for reflected, transmitted and fluorescence light observations.</t>
  </si>
  <si>
    <t>LMPLAPO</t>
  </si>
  <si>
    <t>LMPLFLN5X Objective</t>
  </si>
  <si>
    <t>Long working distance material science fluorite objective. Magnification 5x, numerical aperture 0.13, working distance of 22.5 mm, maximum field of view 5.30 mm. The objective is suitable for reflected, transmitted and fluorescence light observations.</t>
  </si>
  <si>
    <t>N2183200</t>
  </si>
  <si>
    <t>LMPLFLN10X Objective</t>
  </si>
  <si>
    <t>Long working distance material science fluorite objective. Magnification 10x, numerical aperture 0.25, working distance of 21.0 mm, maximum field of view 2.65 mm. The objective is suitable for reflected, transmitted and fluorescence light observations.</t>
  </si>
  <si>
    <t>LMPLFLN20X Objective</t>
  </si>
  <si>
    <t>Long working distance material science fluorite objective. Magnification 20x, numerical aperture 0.40, working distance of 12.0 mm, maximum field of view 1.33 mm. The objective is suitable for reflected, transmitted and fluorescence light observations.</t>
  </si>
  <si>
    <t>N2183400</t>
  </si>
  <si>
    <t>LMPLFLN50X Objective</t>
  </si>
  <si>
    <t>Long working distance material science fluorite objective. Magnification 50x, numerical aperture 0.50, working distance of 10.6 mm, maximum field of view 0.53 mm. The objective is suitable for reflected, transmitted and fluorescence light observations.</t>
  </si>
  <si>
    <t>N2183500</t>
  </si>
  <si>
    <t>LMPLFLN100X Objective</t>
  </si>
  <si>
    <t>Long working distance material science fluorite objective. Magnification 100x, numerical aperture 0.80, working distance of 3.4 mm, maximum field of view 0.27 mm. The objective is suitable for reflected, transmitted and fluorescence light observations.</t>
  </si>
  <si>
    <t>N2183600</t>
  </si>
  <si>
    <t>LMPLFLN5XBD Objective</t>
  </si>
  <si>
    <t>Long working distance material science fluorite darkfield objective. Magnification 5x, numerical aperture 0.13, working distance of 15.0 mm, maximum field of view 5.30 mm. The objective is suitable for reflected, transmitted and fluorescence light observations.</t>
  </si>
  <si>
    <t>LMPLFL</t>
  </si>
  <si>
    <t>N2183700</t>
  </si>
  <si>
    <t>LMPLFLN10XBD Objective</t>
  </si>
  <si>
    <t>Long working distance material science fluorite darkfield objective. Magnification 10x, numerical aperture 0.25, working distance of 10.0 mm, maximum field of view 2.65 mm. The objective is suitable for reflected, transmitted and fluorescence light observations.</t>
  </si>
  <si>
    <t>N2183800</t>
  </si>
  <si>
    <t>LMPLFLN20XBD Objective</t>
  </si>
  <si>
    <t>Long working distance material science fluorite darkfield objective. Magnification 20x, numerical aperture 0.40, working distance of 12.0 mm, maximum field of view 1.33 mm. The objective is suitable for reflected, transmitted and fluorescence light observations.</t>
  </si>
  <si>
    <t>N2183900</t>
  </si>
  <si>
    <t>LMPLFLN50XBD Objective</t>
  </si>
  <si>
    <t>Long working distance material science fluorite darkfield objective. Magnification 50x, numerical aperture 0.50, working distance of 10.6 mm, maximum field of view 1.33 mm. The objective is suitable for reflected, transmitted and fluorescence light observations.</t>
  </si>
  <si>
    <t>N2184000</t>
  </si>
  <si>
    <t>LMPLFLN100XBD Objective</t>
  </si>
  <si>
    <t>Long working distance material science fluorite darkfield objective. Magnification 100x, numerical aperture 0.80, working distance of 3.3 mm, maximum field of view 1.33 mm. The objective is suitable for reflected, transmitted and fluorescence light observations.</t>
  </si>
  <si>
    <t>N2190000</t>
  </si>
  <si>
    <t>SDFPLAPO1xPF objective</t>
  </si>
  <si>
    <t>Distortion free, plan apochromat, parfocal stereo objective for SZX16. Magnification 1x, numerical aperture 0.15, working distance 60mm.</t>
  </si>
  <si>
    <t>N2190100</t>
  </si>
  <si>
    <t>SDFLPLAPO0.8xPF objective</t>
  </si>
  <si>
    <t>Distortion free, plan-apochromat stereo objective for SZX16. Magnification 0.8x, numerical aperture 0.12, working distance 81mm.</t>
  </si>
  <si>
    <t>N2190200</t>
  </si>
  <si>
    <t>SDFPLAPO0.5xPF objective</t>
  </si>
  <si>
    <t>Distortion free plan-apochromat parfocal stereo objective for SZX16. Magnification 0.5x, numerical aperture 0.075, working distance 70.5mm.</t>
  </si>
  <si>
    <t>N2190300</t>
  </si>
  <si>
    <t>SDFPLFL0.3x objective</t>
  </si>
  <si>
    <t>Distortion free, plan fluorite stereo objective for SZX16. Magnification 0.3x, numerical aperture 0.045 and working distance 141mm.</t>
  </si>
  <si>
    <t>N2190400</t>
  </si>
  <si>
    <t>SDFPLAPO1.6xPF objective</t>
  </si>
  <si>
    <t>Distortion free plan-apochromat parfocal stereo objective for SZX16. Magnification 1.6x, numerical aperture 0.24, working distance 30mm.</t>
  </si>
  <si>
    <t>N2190500</t>
  </si>
  <si>
    <t>U-LS30-5 lamp housing</t>
  </si>
  <si>
    <t>30 W Halogen lamphouse for BX43F, BX46F microscope frames and SZX2-ILLK, SZX2-ILLB illumination stands. U-LS30ADP adapter and U-TL4-5 power supply is required for adaptation on BX3 microscope frames.</t>
  </si>
  <si>
    <t>N2190600</t>
  </si>
  <si>
    <t>SZX2-AN Analyser</t>
  </si>
  <si>
    <t>Rotatable analyzer with high extinction ratio for SZX and SZX2 objectives except SDFPLAPO1.6xPF and SDFPLAO2xPFC.</t>
  </si>
  <si>
    <t>N2190800</t>
  </si>
  <si>
    <t>SZX2-ILLC10 Illuminator</t>
  </si>
  <si>
    <t>N2190900</t>
  </si>
  <si>
    <t>SDFPLAPO2xPFC objective</t>
  </si>
  <si>
    <t>Distortion free, plan apochromat parfocal stereo objective for SZX16. With correction collar for refractive index mismatch correction. Magnification 2x, numerical aperture 0.30, working distance 20mm.</t>
  </si>
  <si>
    <t>N2191000</t>
  </si>
  <si>
    <t>DFPLAPO1.25X Objective</t>
  </si>
  <si>
    <t>Distortion free plan apochromat stereo objective for SZX7 and SZX10. Magnification 1.25x, numerical aperture 0.125, working distance 60mm.;Distortion free plan apochromat stereo objective for SZX7 and SZX10. Magnification 1.25x, numerical aperture 0.125, working distance 60mm.</t>
  </si>
  <si>
    <t>N2191100</t>
  </si>
  <si>
    <t>SZX2-STL Stand</t>
  </si>
  <si>
    <t>Large stereo microscope stand. Base 350x400 mm . Compatible with SZX(2)-FO/FOF/FOFH, SZX-FOA, SZ2-STS focus units. Integrated fixations for optional accessories: 4x M4x6mm, 2x bore holes Ø 4mm for specimen clamps . Incl. 2 specimen clamps, 1 pillar (Ø 32 mm, 400mm) and 1 allen wrench 4mm.</t>
  </si>
  <si>
    <t>N2191200</t>
  </si>
  <si>
    <t>SZX2-STL2 stand SDO</t>
  </si>
  <si>
    <t>Large stand for SZX-SDO, 340x490mm platform, incl. 400mm pillar</t>
  </si>
  <si>
    <t>N2192300</t>
  </si>
  <si>
    <t>U-LS30-3-5 lamphousing</t>
  </si>
  <si>
    <t>30 W Halogen lamphouse, to mount on IX50, IX51, CK40(M), BX-KMA, CKX31/41</t>
  </si>
  <si>
    <t>N2192400</t>
  </si>
  <si>
    <t>U-LS30-4-5 lamp housing</t>
  </si>
  <si>
    <t>30 W Halogen lamphouse for SZX-ILLK/ILLB/ILLD, BX41TF, BX45 or GX41.</t>
  </si>
  <si>
    <t>N2192700</t>
  </si>
  <si>
    <t>**NLA - USE N2231700</t>
  </si>
  <si>
    <t>DIGITAL CAMERA</t>
  </si>
  <si>
    <t>MICROSCOPE DIGITAL CAMERA</t>
  </si>
  <si>
    <t>N2193100</t>
  </si>
  <si>
    <t>GX-SPU-1-2 side port unit</t>
  </si>
  <si>
    <t>Intermediate attachment tube with side port, dovetail mount to use with GX51 (not for GX71) to combine with the BX-TV adapter U-TV0.5xC, U-TV0.35xC and U-TV1x, not to use with other TV adapter combinations</t>
  </si>
  <si>
    <t>MM6-ILW White LED-Illum. STM6</t>
  </si>
  <si>
    <t>White LED module for use with STM7 control unit (STM7-CB, STM7-CBA) or MM6-ILPS-2 power supply. Use as reflected light source on incident light illuminator.</t>
  </si>
  <si>
    <t>N2194200</t>
  </si>
  <si>
    <t>MM6-ILG Green LED-Illum. of STM6/7</t>
  </si>
  <si>
    <t>Green LED module for use with STM7 control unit (STM7-CB, STM7-CBA) or MM6-ILPS-2 power supply. Use as light source for transmitted light illumination or in focus navigator.</t>
  </si>
  <si>
    <t>N2205200</t>
  </si>
  <si>
    <t>SZX-ACH1.25x-2 objective</t>
  </si>
  <si>
    <t>Achromat stereo objective for SZX7 and SZX10. Magnification 1.25x, numerical aperture 0.125, working distance 68 mm.</t>
  </si>
  <si>
    <t>N2205500</t>
  </si>
  <si>
    <t>SZ2-STU2-2 stand</t>
  </si>
  <si>
    <t>Universal Stand with ESD capability, microscope arm is adjustable in horizontal and vertical direction, with socket for SZ2-STS, max. load capacity: 10kg</t>
  </si>
  <si>
    <t>N2213300</t>
  </si>
  <si>
    <t>U-AFA2M-CBL2M 2m Cable</t>
  </si>
  <si>
    <t>Interfacing cable for AF unit U-AFA2M and controller BX-UCB compatible with BX61TRF, BXFMA, MX61A frames. Length 2m.</t>
  </si>
  <si>
    <t>N2213400</t>
  </si>
  <si>
    <t>U-AFA2M-CBL3M 3m Cable</t>
  </si>
  <si>
    <t>Interfacing cable for AF unit U-AFA2M and controller BX-UCB compatible with BX61TRF, BXFMA, MX61A frames. Length 3m.</t>
  </si>
  <si>
    <t>N2215900</t>
  </si>
  <si>
    <t>MPLFLN1.25X Objective</t>
  </si>
  <si>
    <t>Material science plan fluorite objective with depolarizer. Magnification 1.25x, numerical aperture 0.04, working distance of 3.5 mm, maximum field of view 17.6 mm (FN22). The objective is suitable for reflected and transmitted observations. Polariser and analyser required.</t>
  </si>
  <si>
    <t>N2216000</t>
  </si>
  <si>
    <t>LCPLFLN20XLCD Objective</t>
  </si>
  <si>
    <t>Long working distance plan fluorite LCD inspection objective. Magnification 20x, numerical aperture 0.45, working distance of 8.3-7.4 mm, maximum field of view 1.33mm (FN26.5). Adjustable cover glass correction of 0-1.2 mm . The objective is suitable for reflected and transmitted light observations.</t>
  </si>
  <si>
    <t>LCPLAPO</t>
  </si>
  <si>
    <t>N2216100</t>
  </si>
  <si>
    <t>LCPLFLN100XLCD Objective</t>
  </si>
  <si>
    <t>Long working distance plan fluorite LCD inspection objective . Magnification 100x, numerical aperture 0.85, working distance of 1.2-0.9 mm, maximum field of view 0.27 mm (FN26.5). Adjustable cover glass correction of 0 ? 0.7 mm. The objective is suitable for reflected and transmitted light observations.</t>
  </si>
  <si>
    <t>N2216300</t>
  </si>
  <si>
    <t>LCPLFLN50XLCD Objective</t>
  </si>
  <si>
    <t>Long working distance plan fluorite LCD inspection objective. Magnification 50x, numerical aperture 0.70, working distance of 3.0-2.2 mm, maximum field of view 0.53 mm (FN26.5). Adjustable cover glass correction of 0-1.2 mm . The objective is suitable for reflected and transmitted light observations.</t>
  </si>
  <si>
    <t>N2246400</t>
  </si>
  <si>
    <t>SLMPLN20X objective</t>
  </si>
  <si>
    <t>Super long working distance material science plan achromat objective. Magnification 20X, numerical aperture 0.25, working distance of 25 mm, maximum field of view 1.33 mm (FN26.5). The objective is suitable for reflected and transmitted light observations.</t>
  </si>
  <si>
    <t>SLMPL</t>
  </si>
  <si>
    <t>N2246500</t>
  </si>
  <si>
    <t>SLMPLN50X objective</t>
  </si>
  <si>
    <t>Super long working distance material science plan achromat objective. Magnification 50X, numerical aperture 0.35, working distance of 18 mm, maximum field of view 0.53 mm (FN26.5). The objective is suitable for reflected and transmitted light observations.</t>
  </si>
  <si>
    <t>N2246600</t>
  </si>
  <si>
    <t>SLMPLN100X objective</t>
  </si>
  <si>
    <t>Super long working distance material science plan achromat objective. Magnification 100X, numerical aperture 0.60, working distance of 7.6 mm, maximum field of view 0.27mm (FN26.5). The objective is suitable for reflected and transmitted light observations.</t>
  </si>
  <si>
    <t>N2247400</t>
  </si>
  <si>
    <t>U-DICRM Motoriz.DIC prism*BTS*</t>
  </si>
  <si>
    <t>Motorized DIC slider compatible with BXiS and MX frames. Slider is inserted in DIC slot of revolving nosepieces. In/Out retardation adjustment by single prism. Requires BX-UCB with U-DICPCB. Including instruction manual, clamping screw and cable binder.</t>
  </si>
  <si>
    <t>N2248300</t>
  </si>
  <si>
    <t>U-D6BDREMC mtorized Nosepiece</t>
  </si>
  <si>
    <t>Motorized sixtuple revolving nosepiece for darkfield objectives, or brightfield objectives with BD-M-AD adapter, with slot for DIC slider or U-TAD plate adapter, to be controlled with BX-UCB only</t>
  </si>
  <si>
    <t>N2248400</t>
  </si>
  <si>
    <t>U-P5BDREMC mtorized Nosepiece</t>
  </si>
  <si>
    <t>Motorised 5 position centerable revolving nosepiece for UIS/UIS2 brightfield and darkfield objectives. 4 positions centerable. Slot for DIC slider (U-DICR, U-DICRH, U-DICRHC or U-DICRM). Requires controller BX-UCB or BX-REMCB.</t>
  </si>
  <si>
    <t>N2250500</t>
  </si>
  <si>
    <t>MM6-ETR-1-5 Observation Tube</t>
  </si>
  <si>
    <t>Erect image trinocular tube, inclination 30°, combination with MM6-OC10X, MM6-OCC10X, FN22, pupillary distance adjustment 56-75mm, beamsplitter for 2 positions (100/0, 0/100)</t>
  </si>
  <si>
    <t>N2251200</t>
  </si>
  <si>
    <t>U-SWETTR-5 SW tilting tube</t>
  </si>
  <si>
    <t>Super widefield erect image tilting trinocular observation tube with variable inclination from 0-35° (for photo documentation a U-SPT or U-DPT is needed, TV adaptions require a TV tube), Siedentopf type</t>
  </si>
  <si>
    <t>N2659400</t>
  </si>
  <si>
    <t>TH4-HS-1-5 hand switch</t>
  </si>
  <si>
    <t>Optional hand switch for TH-4, cable length 2 m.</t>
  </si>
  <si>
    <t>N2659600</t>
  </si>
  <si>
    <t>TH4-200-1-5 Power supply 230V</t>
  </si>
  <si>
    <t>Transformer for 100 W Halogen lamp, 220-240 V.</t>
  </si>
  <si>
    <t>N2659700</t>
  </si>
  <si>
    <t>U-ACAD4515-1-5 power supply</t>
  </si>
  <si>
    <t>N2662600</t>
  </si>
  <si>
    <t>U-D5BDREMC-1-5 mot. nosepiece</t>
  </si>
  <si>
    <t>Motorized quintuple revolving nosepiece for darkfield objectives, or brightfield objectives with BD-M-AD adapter, with slot for DIC slider or U-TAD plate adapter, to be controlled with BX-UCB only</t>
  </si>
  <si>
    <t>N2662700</t>
  </si>
  <si>
    <t>U-D6REMC-1-5 mot. nosepiece</t>
  </si>
  <si>
    <t>Motorized sextuple revolving nosepiece for brightfield objectives, with slot for DIC slider or U-TAD plate adapter, to be controlled with BX-UCB only</t>
  </si>
  <si>
    <t>N2664600</t>
  </si>
  <si>
    <t>U-HSTR2-5 control switch</t>
  </si>
  <si>
    <t>Hand switch for the control of the illuminator turret and shutter, condenser wheel, top lens (BX2), aperture stop (BX2) and the nosepiece. Customised settings possible. Can be used together with the BX-UCB, IX2-UCB and BX-REMCB control boxes and the MX61/61L frame</t>
  </si>
  <si>
    <t>CONTROL BOX</t>
  </si>
  <si>
    <t>N2665200</t>
  </si>
  <si>
    <t>U-REMMT-1-5 connecting cable</t>
  </si>
  <si>
    <t>Cable for connecting the motorised nosepiece with BX-UCB when the system is not equipped with the BX-RFAA</t>
  </si>
  <si>
    <t>N2665500</t>
  </si>
  <si>
    <t>BX-RLAA-1-5 MOT. BF/DF RL ILL</t>
  </si>
  <si>
    <t>Motorized brightfield/darkfield reflected light illuminator, ND filter integrated for motorized BF/DF switch over, motorized AS and manual FS, centerable AS and FS, integrated motorized revolving nosepiece connector, two filter slots, one slot for polarizer and one slot for analyzer, incl. cable DW5386 and hexagon driver AD6162, compatible with U-LH lamp houses</t>
  </si>
  <si>
    <t>N2665600</t>
  </si>
  <si>
    <t>U-FWR-1-5 filterwheel</t>
  </si>
  <si>
    <t>Filterwheel for reflected illumination with 6 positions, switching time to neighboured positions 0.6s, holds filter of 32 and 25mm diameter</t>
  </si>
  <si>
    <t>N2666600</t>
  </si>
  <si>
    <t>BX-RFA-1-5 fluo-illuminator</t>
  </si>
  <si>
    <t>BX2 reflected illuminator, turret for 6 fluorescence cubes, exchangeable and centerable aperture stop and field stop, 3 slots for ND and excitation balancer sliders, incl. UV protective shield.</t>
  </si>
  <si>
    <t>N2666800</t>
  </si>
  <si>
    <t>BX-URA2-5 reflect illuminator</t>
  </si>
  <si>
    <t>BX reflected light illuminator, turret for 6 fluorescence cubes, centerable aperture stop and filed stop, incl. UV protective shield</t>
  </si>
  <si>
    <t>UMPLFLN10XW objective</t>
  </si>
  <si>
    <t>Universal long working distance Plan Fluorite no-cover water immersion objective. With 10x magnification, 3.5 mm working distance and numerical aperture of 0.3. With high transmissions over the entire wavelength range from UV to Infrared.</t>
  </si>
  <si>
    <t>N2667600</t>
  </si>
  <si>
    <t>UMPLFLN20XW objective</t>
  </si>
  <si>
    <t>Universal long working distance Plan Fluorite no-cover water immersion objective. With 20x magnification, 3.5 mm working distance and numerical aperture of 0.5. With high transmissions over the entire wavelength range from UV to Infrared.</t>
  </si>
  <si>
    <t>N2667700</t>
  </si>
  <si>
    <t>LUMPLFLN40XW objective</t>
  </si>
  <si>
    <t>Universal long working distance Plan Fluorite no-cover water immersion objective. With 40x magnification, 3.3 mm working distance and numerical aperture of 0.8. With high transmissions over the entire wavelength range from UV to Infrared.</t>
  </si>
  <si>
    <t>N2667800</t>
  </si>
  <si>
    <t>LUMPLFLN60XW objective</t>
  </si>
  <si>
    <t>Universal long working distance Plan Fluorite no-cover water immersion objective. With 60x magnification, 2.0 mm working distance and numerical aperture of 1.0. With high transmissions over the entire wavelength range from UV to Infrared.</t>
  </si>
  <si>
    <t>N2667900</t>
  </si>
  <si>
    <t>LUMFLN60XW objective</t>
  </si>
  <si>
    <t>Long working distance Universal M Fluorite water immersion objective with 60x magnification. With working distance of 1.5 mm, numerical aperture 1.1 and cover correction 0 (water). Refractive index differences between medium (water) and specimen are corrected via the correction collar.</t>
  </si>
  <si>
    <t>N2669600</t>
  </si>
  <si>
    <t>AL-REG2 vacuum regulator</t>
  </si>
  <si>
    <t>AL110</t>
  </si>
  <si>
    <t>N2669800</t>
  </si>
  <si>
    <t>MX-BSH-ESD-2 Breathshield</t>
  </si>
  <si>
    <t>Breath shield for MX61, MX61L and MX61A frame. Including Fixing Screws.</t>
  </si>
  <si>
    <t>N2671500</t>
  </si>
  <si>
    <t>WI-DIC10HR DIC prism *BTS*</t>
  </si>
  <si>
    <t>DIC prism for UMPLFLN10x long working distance UIS2 series water immersion objective.</t>
  </si>
  <si>
    <t>N2671600</t>
  </si>
  <si>
    <t>WI-DIC20HR DIC prism *BTS*</t>
  </si>
  <si>
    <t>DIC prism for 20xW objective to use with WI-DICD or WI-UCD</t>
  </si>
  <si>
    <t>N2671700</t>
  </si>
  <si>
    <t>WI-DIC40HR DIC prism</t>
  </si>
  <si>
    <t>DIC prism for 40x long working distance water immersion objectives of UIS and UIS2 series.</t>
  </si>
  <si>
    <t>N2671800</t>
  </si>
  <si>
    <t>WI-DIC60HR DIC prism</t>
  </si>
  <si>
    <t>DIC prism for 60x long working distance water immersion objectives of UIS and UIS2 series.</t>
  </si>
  <si>
    <t>N2674200</t>
  </si>
  <si>
    <t>SZXSDO2 dual view.attachm.*BTS</t>
  </si>
  <si>
    <t>Side by side dual observation tube, 600mm distance, tube height 55mm, with LED illuminated arrow pointer, including power supply</t>
  </si>
  <si>
    <t>N2676800</t>
  </si>
  <si>
    <t>U-SVRC-CY BX46 stage</t>
  </si>
  <si>
    <t>Ultra low torque mechanical stage for BX46F with unique rackless design, ceramic surface, 250° rotatable, right hand drive control, protected tension adjustment mechanism for X and Y movement, travel range 76mm x 52 mm.</t>
  </si>
  <si>
    <t>N2676900</t>
  </si>
  <si>
    <t>SZ2-LGCL-1-2</t>
  </si>
  <si>
    <t>Collector lens for KL200 light guide. Compatible with KL200-BL145/600-ILA, KL200-SHL135/500, KL200-SHL145/600, KL200-SHL145/1000, KL200-SHL235/500, KL200-SHL245/1000 light guide, compatible with SZ2-TLGAD light guide adapter, focal length: 17mm, active lens diameter: 11mm, illuminated area diameter: more than 34mm at 120mm working distance, thread adaptation for filter: M22.5×0.5.</t>
  </si>
  <si>
    <t>N2678200</t>
  </si>
  <si>
    <t>MPLAPON100X M Plan Apochromat</t>
  </si>
  <si>
    <t>Material science plan apochromat objective. Magnification 100x, numerical aperture 0.95, working distance of 0.35mm, maximum field of view 0.27mm (FN 26.5), guaranteed strehl ratio &gt; 95% (at 544nm wavelength). Spring loaded front lens. The objective is suitable for reflected and transmitted light observations.</t>
  </si>
  <si>
    <t>MPLAPO</t>
  </si>
  <si>
    <t>N2678300</t>
  </si>
  <si>
    <t>MPLAPON50X M Plan Apochromat O</t>
  </si>
  <si>
    <t>Material science plan apochromat objective. Magnification 50x, numerical aperture 0.95, working distance of 0.35mm, maximum field of view 0.53mm (FN 26.5), guaranteed strehl ratio &gt; 95% (at 544nm wavelength). Spring loaded front lens. The objective is suitable for reflected and transmitted light observations.</t>
  </si>
  <si>
    <t>N2678400</t>
  </si>
  <si>
    <t>TT-80MH Metal Halide Bulb</t>
  </si>
  <si>
    <t>Pre-centred 80W metal halide burner with reflector for FSX100 All-in-One fluorescence microscope. Expected lifetime is 2.000 hours.</t>
  </si>
  <si>
    <t>FSX100</t>
  </si>
  <si>
    <t>N2687700</t>
  </si>
  <si>
    <t>WI-DIC25HR DIC prism *BTS*</t>
  </si>
  <si>
    <t>N2687800</t>
  </si>
  <si>
    <t>WI-EVADIC25HR DIC prism *BTS*</t>
  </si>
  <si>
    <t>N2696600</t>
  </si>
  <si>
    <t>MPLAPON100XLEXT Objektiv</t>
  </si>
  <si>
    <t>INDUSTRY LASER (OLS)</t>
  </si>
  <si>
    <t>OLS</t>
  </si>
  <si>
    <t>N2696700</t>
  </si>
  <si>
    <t>MPLAPON50XLEXT Objektiv</t>
  </si>
  <si>
    <t>N2696800</t>
  </si>
  <si>
    <t>MPLAPON20XLEXT Objektiv</t>
  </si>
  <si>
    <t>MPLAPO20XLEXT Objective 20x/N.A. 0.6, W.D. 1mm</t>
  </si>
  <si>
    <t>MPLFLN40X Objective</t>
  </si>
  <si>
    <t>Universal material science plan fluorite objective. Magnification 40x, numerical aperture 0.75, working distance of 0.63 mm, maximum field of view 0.55 mm. The objective is suitable for reflected, transmitted and fluorescence light observations.</t>
  </si>
  <si>
    <t>N2699500</t>
  </si>
  <si>
    <t>WI-DICXLU20HR DIC prism *BTS*</t>
  </si>
  <si>
    <t>DIC prism insert (high resolution type) for the long working distance, water immersion objectives XLUMPLFLN20XW and XLUMPLFL20XW.</t>
  </si>
  <si>
    <t>N2699600</t>
  </si>
  <si>
    <t>XLUMPLFLN20XW Plan Fluorit Obj</t>
  </si>
  <si>
    <t>Long working distance, plan fluorite, water immersion objective. Magnification 20x, numerical aperture 1.00, working distance of 2.00 mm, maximum field of view 1.10 mm (FN22). Cover glass correction 0 (water). Access angle for micromanipulation 38 degree. The objective is suitable for transmitted and fluorescence light observations.</t>
  </si>
  <si>
    <t>N2709100</t>
  </si>
  <si>
    <t>UAPON20XW340 NA 0,7 AA 0,35*BTS</t>
  </si>
  <si>
    <t>Universal apochromatic water immersion objective with high transmission in UV. Magnification 20x, numerical aperture 0.70, working distance of 0.35mm, maximum field of view 1.10mm (FN 22). Cover glass correction of 0.17mm, spring loaded front lens. The objective is suitable for reflected, transmitted and fluorescence light observations.</t>
  </si>
  <si>
    <t>N2709300</t>
  </si>
  <si>
    <t>UAPON40XW340 NA1,15AA 0,25*BTS</t>
  </si>
  <si>
    <t>Universal apochromatic water immersion objective with high transmission in UV. Magnification 40x, numerical aperture 1.15, working distance of 0.25mm, maximum field of view 0.55mm (FN 22). Adjustable cover glass correction of 0.13-0.25mm, spring loaded front lens. The objective is suitable for reflected, transmitted and fluorescence light observations.</t>
  </si>
  <si>
    <t>N2709600</t>
  </si>
  <si>
    <t>UAPON150XOTIRF TIRF obj.*BTS</t>
  </si>
  <si>
    <t>Universal apochromatic TIRF oil immersion objective. Magnification 150x, numerical aperture 1,45, working distance of 0,07mm, maximum field of view 0,17mm (FN 26). Adjustable cover glass correction of 0,13-0,19 mm (23°C and 37°C) . The objective is suitable for transmitted, fluorescence and TIRF observations.</t>
  </si>
  <si>
    <t>N2710000</t>
  </si>
  <si>
    <t>U-TTR-2 trinocular ergo tube</t>
  </si>
  <si>
    <t>Tilting trinocular observation tube with adjustable inclination of 5°-35°. Maximum field number 22 (compatible with WHN eyepieces and U-CT30-2 centering telescope). Interpupillary adjustment from 50-76mm (Siedentopf type). 3 position selector to switch between binocular and camera observation (Binocular/Camera: 0%/100%, 100%/0%, 50%/50%). Switching lever can be installed on both sides for convenient left- or right hand operation. Requires two helicoid eyepieces for diopter adjustment.</t>
  </si>
  <si>
    <t>N2710100</t>
  </si>
  <si>
    <t>BX3-ARM transmitted light arm</t>
  </si>
  <si>
    <t>Supporting arm for objective revolver in BF configuration. Necessary for BX53F and BX63F microscope frame if only BF configuration is required. Including screws, allen wrench and shield sticker.</t>
  </si>
  <si>
    <t>N2710200</t>
  </si>
  <si>
    <t>U-TTLBI binocular ergo tube</t>
  </si>
  <si>
    <t>Ergonomic tilting, telescopic and lifting binocular observation tube with unique up-down and front-rear movement mechanism. The eye-point position can be adjusted in the up-down (45 mm) and front-rear (55 mm) direction to suit the posture and body shape of the user. With adjustable inclination of -3°-27°. Maximum field number 22 (compatible with WHN eyepieces and U-CT30-2 centring telescope). Interpupillary adjustment from 50 mm - 76 mm (Siedentopf type). Requires two helicoid eyepieces for dioptre adjustment.</t>
  </si>
  <si>
    <t>N2711700</t>
  </si>
  <si>
    <t>U-LS30ADP Adaptor</t>
  </si>
  <si>
    <t>Adapter for mounting 30W halogen lamphouses U-LS30-5 on BX43F and BX46F microscope frames. Including heat absortion filter and collector lens.</t>
  </si>
  <si>
    <t>N2711800</t>
  </si>
  <si>
    <t>U-FF empty filter cube</t>
  </si>
  <si>
    <t>Empty mirror unit for BX3 and IX3 cube turrets. Diameter of excitation- and emissionfilter 25 mm, rectangular beamsplitter 26 x 38 x 1 mm. Compatible with BX3-URA, BX3-RFAS and BX3-RFAA. Including assembly tool and attachment rings.</t>
  </si>
  <si>
    <t>N2711900</t>
  </si>
  <si>
    <t>U-FUW FL filter cube</t>
  </si>
  <si>
    <t>Single-band Fluorescence cube for BX3 and IX3 cube turrets. Wide UV excitation and Longpass emission filter. Exciter filter: 340-390 nm, beam splitter: 410 nm, barrier filter: 420 nm. Compatible with BX3-URA, BX3-RFAS and BX3-RFAA.</t>
  </si>
  <si>
    <t>N2712000</t>
  </si>
  <si>
    <t>U-FUN FL filter cube</t>
  </si>
  <si>
    <t>Single-band Fluorescence cube for BX3 and IX3 cube turrets. Narrow UV excitation and Longpass emission filter. Exciter filter: 360-370 nm, beam splitter: 410 nm, barrier filter: 420 nm. Compatible with BX3-URA, BX3-RFAS and BX3-RFAA.</t>
  </si>
  <si>
    <t>N2712100</t>
  </si>
  <si>
    <t>U-FUNA FL filter cube</t>
  </si>
  <si>
    <t>Single-band Fluorescence cube for BX3 and IX3 cube turrets. Narrow UV excitation and Bandpass emission filter. Exciter filter: 360-370 nm, beam splitter: 410 nm, barrier filter: 420-460 nm. Compatible with BX3-URA, BX3-RFAS and BX3-RFAA.</t>
  </si>
  <si>
    <t>N2712300</t>
  </si>
  <si>
    <t>U-FBVW FL filter cube</t>
  </si>
  <si>
    <t>Single-band Fluorescence cube for BX3 and IX3 cube turrets. Wide Blue-violet excitation and Longpass emission filter. Exciter filter: 400-440 nm, beam splitter: 455 nm, barrier filter: 460 nm. Compatible with BX3-URA, BX3-RFAS and BX3-RFAA.</t>
  </si>
  <si>
    <t>N2712500</t>
  </si>
  <si>
    <t>U-FBW FL filter cube</t>
  </si>
  <si>
    <t>Single-band Fluorescence cube for BX3 and IX3 cube turrets. Wideband blue excitation and longpass emission filter. Exciter filter: 460-495 nm, beam splitter: 505 nm, barrier filter: 510 nm. Compatible with BX3-URA, BX3-RFAS and BX3-RFAA.</t>
  </si>
  <si>
    <t>N2712600</t>
  </si>
  <si>
    <t>U-FBWA FL filter cube</t>
  </si>
  <si>
    <t>Single-band Fluorescence cube for BX3 and IX3 cube turrets. Wideband blue excitation and bandpass emission filter. Exciter filter: 460-495 nm, beam splitter: 505 nm, barrier filter: 510-550 nm. Compatible with BX3-URA, BX3-RFAS and BX3-RFAA.</t>
  </si>
  <si>
    <t>N2712700</t>
  </si>
  <si>
    <t>U-FBN FL filter cube</t>
  </si>
  <si>
    <t>Single-band Fluorescence cube for BX3 and IX3 cube turrets. Narrow Blue excitation and Longpass emission filter. Exciter filter: 470-495 nm, beam splitter: 505 nm, barrier filter: 510 nm. Compatible with BX3-URA, BX3-RFAS and BX3-RFAA.</t>
  </si>
  <si>
    <t>N2712800</t>
  </si>
  <si>
    <t>U-FBNA FL filter cube</t>
  </si>
  <si>
    <t>Single-band Fluorescence cube for BX3 and IX3 cube turrets. Narrow Blue excitation and Bandpass emission filter. Exciter filter: 470-495 nm, beam splitter: 505 nm, barrier filter: 510-550 nm. Compatible with BX3-URA, BX3-RFAS and BX3-RFAA.</t>
  </si>
  <si>
    <t>N2712900</t>
  </si>
  <si>
    <t>U-FGW FL filter cube</t>
  </si>
  <si>
    <t>Single-band Fluorescence cube for BX3 and IX3 cube turrets. Wideband green excitation and longpass emission filter. Exciter filter: 530-550 nm, beam splitter: 570 nm, barrier filter: 575 nm. Compatible with BX3-URA, BX3-RFAS and BX3-RFAA.</t>
  </si>
  <si>
    <t>N2713000</t>
  </si>
  <si>
    <t>U-FGWA FL filter cube</t>
  </si>
  <si>
    <t>Single-band Fluorescence cube for BX3 and IX3 cube turrets. Wideband Green excitation and Bandpass emission filter. Exciter filter: 530-550 nm, beam splitter: 570 nm, barrier filter: 575-625 nm. Compatible with BX3-URA, BX3-RFAS and BX3-RFAA.</t>
  </si>
  <si>
    <t>N2713100</t>
  </si>
  <si>
    <t>U-FGNA FL filter cube</t>
  </si>
  <si>
    <t>Single-band Fluorescence cube for BX3 and IX3 cube turrets. Narrowband green excitation and bandpass emission filter. Exciter filter: 540-550 nm, beam splitter: 570 nm, barrier filter: 575-625 nm. Compatible with BX3-URA, BX3-RFAS and BX3-RFAA.</t>
  </si>
  <si>
    <t>N2713200</t>
  </si>
  <si>
    <t>U-FYW FL filter cube</t>
  </si>
  <si>
    <t>Single-band Fluorescence cube for BX3 and IX3 cube turrets. Wide yellow excitation and longpass emission filter. Exciter filter: 540-585nm, beam splitter: 595 nm, barrier filter: 600 nm. Compatible with BX3-URA, BX3-RFAS and BX3-RFAA.</t>
  </si>
  <si>
    <t>N2713300</t>
  </si>
  <si>
    <t>U-FYFP FL filter cube</t>
  </si>
  <si>
    <t>Single-band Fluorescence cube for BX3 and IX3 cube turrets. Narrow blue excitation and bandpass emission filter. Exciter filter: 490-500nm, beam splitter: 515 nm, barrier filter: 515-560 nm. Compatible with BX3-URA, BX3-RFAS and BX3-RFAA.</t>
  </si>
  <si>
    <t>N2713400</t>
  </si>
  <si>
    <t>U-FCFP FL filter cube</t>
  </si>
  <si>
    <t>Single-band Fluorescence cube for BX3 and IX3 cube turrets. Narrow blue excitation and bandpass emission filter. Exciter filter: 425-445 nm, beam splitter: 455 nm, barrier filter: 460-510 nm. Compatible with BX3-URA, BX3-RFAS and BX3-RFAA.</t>
  </si>
  <si>
    <t>N2713500</t>
  </si>
  <si>
    <t>U-FGFP FL filter cube</t>
  </si>
  <si>
    <t>Single-band Fluorescence cube for BX3 and IX3 cube turrets. Narrow blue excitation and Bandpass emission filter. Exciter filter: 460-480nm, beam splitter: 490 nm, barrier filter: 495-540 nm. Compatible with BX3-URA, BX3-RFAS and BX3-RFAA.</t>
  </si>
  <si>
    <t>N2713600</t>
  </si>
  <si>
    <t>U-FRFPFL filter cube</t>
  </si>
  <si>
    <t>Single-band Fluorescence cube for BX3 and IX3 cube turrets. Narrow green excitation and bandpass emission filter. Exciter filter: 535-555nm, beam splitter: 565 nm, barrier filter: 570-625 nm. Compatible with BX3-URA, BX3-RFAS and BX3-RFAA.</t>
  </si>
  <si>
    <t>N2713700</t>
  </si>
  <si>
    <t>U-FDICT analyser filter cube</t>
  </si>
  <si>
    <t>Transmitted DIC cube for BX3 cube turrets with built-in analyzer. Compatible with BX3-URA, BX3-RFAS and BX3-RFAA.</t>
  </si>
  <si>
    <t>N2713800</t>
  </si>
  <si>
    <t>U-TV1XC camera adaptor</t>
  </si>
  <si>
    <t>C-mount adapter with magnification factor 1x. Compatible with UIS, UIS2, SZX, SZX2 trinocular observation tubes and GX left side- and front port. Features centring function to achieve parcentricity of camera and binocular image.</t>
  </si>
  <si>
    <t>N2715900</t>
  </si>
  <si>
    <t>BX63F mot. microscope frame</t>
  </si>
  <si>
    <t>Upright Motorized microscope frame for reflected and transmitted light observations. Coarse and fine focus with objective up and down mechanism using intuitive touch panel controller, focus stroke 20 mm, resolution 0.01 µm, maximum speed 5mm/sec. Status indicator panel on the right wing of the microscope frame with LED display of light intensity, observation method and status of reflected light illuminator. Power supply is integrated in external control unit BX3-CBH. Eco mode function switches off light source in case the microscope is not in use for user defined time (1-30 min). Transmitted light illuminator with Koehler illumination, motorised field stop and field number 22. Requires BX3-ARM for transmitted configuration or BX3-URA, BX3-RFAA, BX3-RFAS for fluorescence configuration. Including touch-panel controller, allen wrench, pillars for mounting BX3-SSU motorized stage, attachment for pillars, screws and connecting cable to U-CBH.;Upright Motorized microscope frame for reflected and transmitted light observations. Coarse and fine focus with objective up and down mechanism using intuitive touch panel controller, focus stroke 20 mm, resolution 0.01 µm, maximum speed 5mm/sec. Status indicator panel on the right wing of the microscope frame with LED display of light intensity, observation method and status of reflected light illuminator. Power supply is integrated in external control unit BX3-CBH. Eco mode function switches off light source in case the microscope is not in use for user defined time (1-30 min). Transmitted light illuminator with Koehler illumination, motorised field stop and field number 22. Requires BX3-ARM for transmitted configuration or BX3-URA, BX3-RFAA, BX3-RFAS for fluorescence configuration. Including touch-panel controller, allen wrench, pillars for mounting BX3-SSU motorized stage, attachment for pillars, screws and connecting cable to U-CBH.</t>
  </si>
  <si>
    <t>N2716300</t>
  </si>
  <si>
    <t>U-D7REA motorised nosepiece</t>
  </si>
  <si>
    <t>Motorised 7 position revolving nosepiece for brightfield objectives. Compatible with BX43F, BX53F and BX63F microscope frames. Slot for DIC slider (U-DIC#) or plate adapter (U-TAD). Requires U-IFCBL200 and U-CBM in combination with BX43F and BX53F microscope frames. In combination with BX63F microscope frame U-IFCBL50 is required.</t>
  </si>
  <si>
    <t>Control box for BX63F microscope frames. Controls motorized focus, motorized field stop and transmitted illumination intensity. Compatible with U-TPC touch panel controller, U-D7REA revolving nosepieces, BX3-RFAA reflected light illuminators, BX3-UDC8A universal condenser, up to 2 U-AW attenuator wheels and BX3-SSU motorised stage. In combination with DP21 camera the microscope settings are automatically tranferred to the image file. Communication with PC via FireWire/IEEE1394 connection. Integrated power supplies for U-LHLEDC and U-LH100L-3 lamphouses. Wide area power supply 100-240VAC/50-60Hz. Including large and small cord clamp and binding bands.</t>
  </si>
  <si>
    <t>N2716700</t>
  </si>
  <si>
    <t>U-LH100ADP Adaptor</t>
  </si>
  <si>
    <t>Adapter for mounting transmitted lamphouses on BX63F microscope frames in combination with U-AW. Ensures sufficient distance between the halogen lamp housing and frame to prevent thermal drift. Compatible with U-LH100-3, U-LH100L-3, U-LH100IR lamphouses.</t>
  </si>
  <si>
    <t>N2717000</t>
  </si>
  <si>
    <t>BX3-STAD stage adaptor BX63</t>
  </si>
  <si>
    <t>Adapter to mount manual stages on BX63F microscope frames. Compatible with U-SVLB-4, U-SVRB-4, U-SVLO-4, U-SVRO-4, U-SRG2, U-SRP and U-SP manual stages. Including holder for 35 mm petri dishes.</t>
  </si>
  <si>
    <t>N2717100</t>
  </si>
  <si>
    <t>U-CO1.25X inversion lens *BTS*</t>
  </si>
  <si>
    <t>Auxiliary 1.25x lens for homogeneous illumination of the field of view in low magnification observations from 1.25X to 4X. Compatible with U-UCD8, U-UCD8A and BX3-UCD8A.</t>
  </si>
  <si>
    <t>N2717200</t>
  </si>
  <si>
    <t>U-LHEAD Adaptor for U-AW</t>
  </si>
  <si>
    <t>Adapter for mounting fluorescence lamphouses on BX3 reflected light illuminators in combination with U-AW attenuator wheels. Ensures sufficient distance between the fluorescence lamp housing and frame to prevent thermal drift. Compatible with BX3-URA, BX3-RFAS, BX3-RFAA reflected light illuminators and U-LH100HG, U-LH100HGAPO, U-LH75XEAPO lamphouses.</t>
  </si>
  <si>
    <t>N2720000</t>
  </si>
  <si>
    <t>OLS40-EMG emergency stop</t>
  </si>
  <si>
    <t>Emergency stop device compatible with DSX and OLS4000 microscopes. Interrupts power for OLS40-SAF, OLS40-LAF, DSX-UFSSU and DSX-IFSSU-1.2.</t>
  </si>
  <si>
    <t>N2738000</t>
  </si>
  <si>
    <t>U-FMCHE FL filter cube</t>
  </si>
  <si>
    <t>Single-band Fluorescence cube for BX3 cube turrets. Narrow green excitation and bandpass emission filter. Exciter filter: 565-585nm, beam splitter: 595 nm, barrier filter: 600-690 nm. Compatible with BX3-URA, BX3-RFAS and BX3-RFAA.</t>
  </si>
  <si>
    <t>N2738100</t>
  </si>
  <si>
    <t>U-HSEXP exposure switch</t>
  </si>
  <si>
    <t>Exposure knob for convenient image acquisition during eyepiece observation. Unit can be freely positioned for comfortable operation and flexible system setup. Stand-alone use with DP21 possible. Requires U-CBS control box. Including connection cable and metal plate for mounting.</t>
  </si>
  <si>
    <t>N2738200</t>
  </si>
  <si>
    <t>BX3-25ND6 ND6 filter slider</t>
  </si>
  <si>
    <t>ND filter slider with two position (100% and 6% transmission) for exclusive use with BX3-URA reflected light illuminator.</t>
  </si>
  <si>
    <t>N2738300</t>
  </si>
  <si>
    <t>BX3-25ND25 ND25 filter slider</t>
  </si>
  <si>
    <t>ND filter slider with two positions (100% and 25% transmission) for exclusive use with BX3-URA reflected light illuminator.</t>
  </si>
  <si>
    <t>N2738400</t>
  </si>
  <si>
    <t>U-AN-2 analyser slider</t>
  </si>
  <si>
    <t>Analyzer slider for reflected light illuminator. Compatible with BX3-URA, BX3-RFAS, BX3-RFAA, BX2-URA, BX2-RFA and BX2-RFAA reflected light illuminators.</t>
  </si>
  <si>
    <t>N2738700</t>
  </si>
  <si>
    <t>LMPLN5XIR 5x IR Objektiv</t>
  </si>
  <si>
    <t>Material science plan achromat infrared objective with long working distance. Magnification 5 x, numerical aperture 0.10, working distance of 23 mm, maximum field of view 4.40 mm (FN 22). To be used with or without cover glass. The objective is suitable for reflected and transmitted light observations.</t>
  </si>
  <si>
    <t>N2738800</t>
  </si>
  <si>
    <t>LMPLN10XIR 10x IR Objektiv</t>
  </si>
  <si>
    <t>Material science plan achromat infrared objective with long working distance. Magnification 10x, numerical aperture 0.3, working distance of 18 mm, maximum field of view 2.20 mm (FN 22). To be used with or without cover glass. The objective is suitable for reflected and transmitted light observations.</t>
  </si>
  <si>
    <t>N2738900</t>
  </si>
  <si>
    <t>LCPLN20XIR 20x IR Objektiv</t>
  </si>
  <si>
    <t>Material science plan achromat infrared objective with long working distance. Magnification 20 x, numerical aperture 0.45, working distance of 8.3 mm, maximum field of view 1.10 mm (FN 22). Correction collar to correct for silicone and glass materials from 0-1.2 mm. The objective is suitable for reflected and transmitted light observations.</t>
  </si>
  <si>
    <t>N2739000</t>
  </si>
  <si>
    <t>LCPLN50XIR 50x IR objective</t>
  </si>
  <si>
    <t>Material science plan achromat infrared objective with long working distance. Magnification 50 x, numerical aperture 0.65, working distance of 4.5 mm, maximum field of view 0.44 mm (FN 22). Correction collar to correct for silicone and cover glass from 0 to 1.2 mm thickness. The objective is suitable for reflected and transmitted light observations.</t>
  </si>
  <si>
    <t>N2739100</t>
  </si>
  <si>
    <t>LCPLN100XIR 100x IR objective</t>
  </si>
  <si>
    <t>Material science plan achromat infrared objective with long working distance. Magnification 100 x, numerical aperture 0.85, working distance of 1.2 mm, maximum field of view 0.22 mm (FN 22). Correction collar to correct for silicone (0-1 mm) and cover glass (0-0.7 mm). The objective is suitable for reflected and transmitted light observations.</t>
  </si>
  <si>
    <t>N2744200</t>
  </si>
  <si>
    <t>U-TRUS-1-5 intermediate tube</t>
  </si>
  <si>
    <t>Phototube designed as intermediate tube with straight port, 2 position light path switching (100/0, 20/80).</t>
  </si>
  <si>
    <t>N2750100</t>
  </si>
  <si>
    <t>U-IFCBL15 interface cable 15cm</t>
  </si>
  <si>
    <t>Interfacing cable for CAN communication between a motorized unit of the BX3 series and the BX63 microscope frame or U-CBM control box. Length: 170mm. Compatible with BX3-UCD8A, BX3-RFAA and U-AW.</t>
  </si>
  <si>
    <t>N2750300</t>
  </si>
  <si>
    <t>U-IFCBL50 interface cable 50cm</t>
  </si>
  <si>
    <t>Interfacing cable for CAN communication between a motorized unit of the BX3 series and the BX63 microscope frame or U-CBM control box. Length: 440mm. Compatible with BX3-UCD8A, U-D7REA, BX3-RFAA and U-AW.</t>
  </si>
  <si>
    <t>N2750400</t>
  </si>
  <si>
    <t>U-EPAL-2 intermediate tube</t>
  </si>
  <si>
    <t>Extra long eyepoint adjuster for combinations with U-TTLBI observation tube. Raises the eyepoint position by 30mm.</t>
  </si>
  <si>
    <t>MPLAPON60X M plan apochromat</t>
  </si>
  <si>
    <t>Material science plan apochromat objective. Magnification 60x, numerical aperture 0.90, working distance of 0.4mm, maximum field of view 0.43mm (FN 26). Cover glass correction 0, spring loaded front lens. The objective is suitable for reflected and transmitted light observations.</t>
  </si>
  <si>
    <t>N2756600</t>
  </si>
  <si>
    <t>PLFLN100X NA 0,95, AA 0,2</t>
  </si>
  <si>
    <t>Material science plan fluorite objective. Magnification 100x, numerical aperture 0.95, working distance of 0.20mm, maximum field of view 0.26mm (FN 26). Cover glass correction of 0.14 ? 0.2mm, spring loaded front lens. The objective is suitable for reflected and transmitted light observations.</t>
  </si>
  <si>
    <t>N2757000</t>
  </si>
  <si>
    <t>U-CMAD3-1-7 C-mount Adapter</t>
  </si>
  <si>
    <t>C-Mount Adapter Ring</t>
  </si>
  <si>
    <t>N2757400</t>
  </si>
  <si>
    <t>U-TV1X-2-7 Direct image video</t>
  </si>
  <si>
    <t>Direct Image Video Adapter Tube 1x</t>
  </si>
  <si>
    <t>N2757600</t>
  </si>
  <si>
    <t>U-LH100IR-1-7 IR-lamp house</t>
  </si>
  <si>
    <t>Lamp house for 100 W halogen lamp, for IR applications, precentered, aspherical collector lens, without heat cut filter.</t>
  </si>
  <si>
    <t>N2757700</t>
  </si>
  <si>
    <t>U-LH100L-3-7 halogen lamphouse</t>
  </si>
  <si>
    <t>100 W Halogen lamphouse with collector lens and long connecting cable.</t>
  </si>
  <si>
    <t>N2758600</t>
  </si>
  <si>
    <t>C1394A Firewire Kabel</t>
  </si>
  <si>
    <t>C1394A Firewire Cable</t>
  </si>
  <si>
    <t>Silicone immersion oil to be used with UPLSAPO30xS, UPLSAPO40xS and UPLSAPO60xS objectives. Especially suitable for live cell imaging. Refractive index of n = 1.406 matches well with biological samples and thus aberrations introduced by refractive index mismatch are reduced. Bottle size 30cc.</t>
  </si>
  <si>
    <t>IMMERSION OIL</t>
  </si>
  <si>
    <t>N4196000</t>
  </si>
  <si>
    <t>MM6-ILPS-2 PSU for MM6-ILW/G</t>
  </si>
  <si>
    <t>Power Supply Unit for LED-Illumination for the STM (incl. 2 LED ports)</t>
  </si>
  <si>
    <t>N4212100</t>
  </si>
  <si>
    <t>UPLSAPO30XS NA 1,05 AA 0,8mm</t>
  </si>
  <si>
    <t>Universal Plan Super Apochromat silicone immersion objective. Magnification 30x, numerical aperture 1.05, working distance of 0.8mm, maximum field of view 0.73mm (FN 22). Adjustable cover glass correction of 0.13 - 0.19mm. The objective is suitable for transmitted, fluorescence light and DIC observations.</t>
  </si>
  <si>
    <t>N4212300</t>
  </si>
  <si>
    <t>IX2-DIC30 DIK Prisma</t>
  </si>
  <si>
    <t>DIC prism to be combined with U-DICT or U-DICTS prism slider. For manual and motorised IX2-LWUCD condensers. Suitable for the following objective: UPLSAPO30xS.</t>
  </si>
  <si>
    <t>N4220000</t>
  </si>
  <si>
    <t>U-D5BDRES-ESD nosepiece</t>
  </si>
  <si>
    <t>Coded 5 position revolving nosepiece for UIS2 darkfield objectives with a slider lot for DIC sliders or U-TAD, requires controlling unit U-CBS, including rubber feet (4 pcs.), cable holders (4 pcs.), seal (1pc) and instruction manual.</t>
  </si>
  <si>
    <t>N4220100</t>
  </si>
  <si>
    <t>U-5RES-ESD nosepiece</t>
  </si>
  <si>
    <t>Coded 5 position revolving nosepiece for UIS2 brightfield objectives, requires U-CBS, including rubber feet (4 pcs.), cable holders (4 pcs.), seal (1pc) and instruction manual.</t>
  </si>
  <si>
    <t>N4220900</t>
  </si>
  <si>
    <t>CBL-DSC5 SU drive cable 5m</t>
  </si>
  <si>
    <t>N4221100</t>
  </si>
  <si>
    <t>CBLR-CSC5 SU-CB cable 5m</t>
  </si>
  <si>
    <t>N4221200</t>
  </si>
  <si>
    <t>CBLR-DSC5 CB PC SU drive robot</t>
  </si>
  <si>
    <t>N4226700</t>
  </si>
  <si>
    <t>U-LLG150 light guide 1.5M</t>
  </si>
  <si>
    <t>1.5 m liquid light guide compatible with U-HGLGPS light source and U-LLGAD adapter. Lifetime: 4000 - 6000h. Transmittance: 340 - 800nm.</t>
  </si>
  <si>
    <t>N4226800</t>
  </si>
  <si>
    <t>U-LLG300 light guide 3M</t>
  </si>
  <si>
    <t>3 m liquid light guide compatible with U-HGLGPS light source and U-LLGAD adapter. Lifetime: 4000 - 6000h. Transmittance: 340 - 800nm.</t>
  </si>
  <si>
    <t>N4226900</t>
  </si>
  <si>
    <t>U-LLGAD Microscope adapter for</t>
  </si>
  <si>
    <t>Liquid light guide adapter compatible with BX3, BX2, IX2, SZX2, MVX, CKX microscope frames and U-LLG150, U-LLG300 light guides. Transmittance: 340 - 800 nm.</t>
  </si>
  <si>
    <t>N4227000</t>
  </si>
  <si>
    <t>SHI-1300L 130W Mercury burner</t>
  </si>
  <si>
    <t>130W Ultra high pressure mercury burner compatible with U-HGLGPS light source. Emission: 340 - 800 nm.</t>
  </si>
  <si>
    <t>N4233800</t>
  </si>
  <si>
    <t>IX3-RFAL L-shape illuminator</t>
  </si>
  <si>
    <t>L-shape fluorescence illuminator compatible with IX83P2ZF, IX83P1ZF, IX73P2F, IX73P1F and IX53P1F microscope frames. Installation to either right or left direction. Koehler and critical illumination (depending on light source). Centrable field stop and aperture stop. 3 position filter slider, for filters of 25 mm diameter and up to 2 mm thickness. Compatible with U-LH100HG, U-LH100HGAPO, U-LH75XEAPO, U-HGLGPS light sources, U-RFSS and U-RFSPOT field stops, 25ND1.5, 25ND6, 25ND25, 25ND50 filters U-FFW filter wheel U-AW-1-2 attenuator wheel U-FSHU shutter and U-DULHA dual lamp house adapter. Including empty filter slider for holding 25mm filter. Tool for attaching ND filter, UV protection shield, srews for UV protection shield, control knob, supporting pillars.</t>
  </si>
  <si>
    <t>N4233900</t>
  </si>
  <si>
    <t>IX3-CBH Control box</t>
  </si>
  <si>
    <t>Control unit for IX83P2ZF and IX83P1ZF microscope frames. Controls U-MCZ remote controller, U-CBF control unit for high speed units BX3-SSU-1-2 motorized stage. Requires: UYCP cable. Including binding band and cord clamps.</t>
  </si>
  <si>
    <t>N4234100</t>
  </si>
  <si>
    <t>N4235000</t>
  </si>
  <si>
    <t>WLI100XMRTC NA 0,8 WD 0,7mm</t>
  </si>
  <si>
    <t>WLI100XMRTC dedicated Mirau type WLI Obj. Lens NA 0,8 WD 0,7mm, super fine adjustment mechanism (of reference mirror), for low coherent interference, 3D surface profiling applications, for integration purpose / OEM component</t>
  </si>
  <si>
    <t>N4238900</t>
  </si>
  <si>
    <t>PLCN4X-1-7 objective</t>
  </si>
  <si>
    <t>Plan Achromat C objective with 4x magnification. With working distance of 18.5 mm and numerical aperture of 0.1. Suitable for any cover slip thickness.</t>
  </si>
  <si>
    <t>N4239000</t>
  </si>
  <si>
    <t>PLCN10X-1-7 objective</t>
  </si>
  <si>
    <t>Plan Achromat C objective with 10x magnification. With working distance of 10.5 mm and numerical aperture of 0.25. Suitable for any cover slip thickness.</t>
  </si>
  <si>
    <t>N4239100</t>
  </si>
  <si>
    <t>PLCN20X-1-7 objective</t>
  </si>
  <si>
    <t>Plan Achromat C objective with 20x magnification. With working distance of 1.2 mm, numerical aperture of 0.4 and cover correction 0.17 mm.</t>
  </si>
  <si>
    <t>N4239200</t>
  </si>
  <si>
    <t>PLCN40X-1-7 objective</t>
  </si>
  <si>
    <t>Plan Achromat C objective with 40x magnification. With working distance of 0.6 mm, numerical aperture of 0.65 and cover correction 0.17 mm.</t>
  </si>
  <si>
    <t>N4239300</t>
  </si>
  <si>
    <t>PLCN60X-1-7 objective</t>
  </si>
  <si>
    <t>Plan Achromat C objective with 60x magnification. With working distance of 0.2 mm, numerical aperture of 0.8 and cover correction 0.17 mm.</t>
  </si>
  <si>
    <t>N4239400</t>
  </si>
  <si>
    <t>PLCN100XO-1-7 objective</t>
  </si>
  <si>
    <t>Plan Achromat C oil immersion objective with 100x magnification. With working distance of 0.13 mm and numerical aperture of 1.25. Suitable for any cover slip thickness.</t>
  </si>
  <si>
    <t>N4239500</t>
  </si>
  <si>
    <t>PLCN100XOI-1-7 objective</t>
  </si>
  <si>
    <t>Plan Achromat C oil immersion objective with 100x magnification. With working distance of 0.13 mm and variable numerical aperture from 0.6 to 1.25 via built in iris. Suitable for any cover slip thickness.</t>
  </si>
  <si>
    <t>N4239600</t>
  </si>
  <si>
    <t>PLCN10XPH-1-7 objective</t>
  </si>
  <si>
    <t>Plan Achromat C objective with 10x magnification. With working distance of 10.5 mm and numerical aperture of 0.25. Suitable for any cover slip thickness. For phase-contrast observations (PH1).</t>
  </si>
  <si>
    <t>N4239700</t>
  </si>
  <si>
    <t>PLCN20XPH-1-7 objective</t>
  </si>
  <si>
    <t>Plan Achromat C objective with 20x magnification. With working distance of 1.2 mm, numerical aperture of 0.4 and cover correction 0.17 mm. For phase-contrast observations (PH1).</t>
  </si>
  <si>
    <t>N4239800</t>
  </si>
  <si>
    <t>PLCN40XPH-1-7 objective</t>
  </si>
  <si>
    <t>Plan Achromat C objective with 40x magnification. With working distance of 0.6 mm, numerical aperture of 0.65 and cover correction 0.17 mm. For phase-contrast observations (PH2).</t>
  </si>
  <si>
    <t>N4239900</t>
  </si>
  <si>
    <t>PLCN100XOPH-1-7 objective</t>
  </si>
  <si>
    <t>Plan Achromat C oil immersion objective with 100x magnification. With working distance of 0.15 mm and numerical aperture of 1.25. Suitable for any cover slip thickness. For phase-contrast observations (PH3).</t>
  </si>
  <si>
    <t>N4245000</t>
  </si>
  <si>
    <t>IX3-RSPC Right side port</t>
  </si>
  <si>
    <t>Right side port with C-mount and tube lens, compatible with IX83, IX73 microscope frames. Can be mounted on upper or lower deck. Camera mount via C mount. Field number: 11. Magnification of image: 1x. Applicable wavelength: up to 1000 nm. Compatible with U-F*, IX3-F*XL mirror units. Including pre installed 100% mirror.</t>
  </si>
  <si>
    <t>N4245100</t>
  </si>
  <si>
    <t>IX3-RFALFE L-shape illumin.</t>
  </si>
  <si>
    <t>L shape fluorescence illuminator with fly-eye lens compatible with IX83P2ZF, IX83P1ZF, IX73P2F, IX73P1F and IX53P1F microscope frames. Installation to either right or left direction. Koehler and critical illumination (depending on light source). Centrable field stop. 3 position filter slider, for filters of 25 mm diameter and up to 2 mm thickness. Compatible with U-LH100HG, U-LH100HGAPO, U-LH75XEAPO, U-HGLGPS light sources, U-RFSS and U-RFSPOT field stops, 25ND1.5, 25ND6, 25ND25, 25ND50 filters U-FFW filter wheel U-AW attenuator wheel U-FSHU shutter and U-DULHA dual lamp house adapter. Including empty filter slider for holding 25mm filters. Tool for attaching ND filter, UV protection shield, srews for UV protection shield, control knob, supporting pillars.</t>
  </si>
  <si>
    <t>N4245200</t>
  </si>
  <si>
    <t>IX3-RFA straight type illumin</t>
  </si>
  <si>
    <t>Straight fluorescence illuminator compatible with IX83P2ZF, IX83P1ZF, IX73P2F, IX73P1F and IX53P1F microscope frames. Koehler and critical illumination (depending on light source). Centrable field stop. 3 position filter slider, for filters of 25 mm diameter and up to 2 mm thickness. Compatible with U-LH100HG, U-LH100HGAPO, U-LH75XEAPO, U-HGLGPS light sources, 25ND1.5, 25ND6, 25ND25, 25ND50 filters, U-FFW filter wheel, U-AW attenuator wheel, U-FSHU shutter and U-DULHA dual lamp house adapter. Including empty filter slider for holding 25mm filters. Tool for attaching ND filter, UV protection shield, srews for UV protection shield.</t>
  </si>
  <si>
    <t>N4245300</t>
  </si>
  <si>
    <t>IX3-FDICT filter block</t>
  </si>
  <si>
    <t>Nomarski DIC mirror unit for transmitted DIC microscopy. Compatible with IX3-RFACA, IX3-RFACS, IX53-RFAC mirror unit turrets. Including plastic case.</t>
  </si>
  <si>
    <t>N4245400</t>
  </si>
  <si>
    <t>IX3-FFXL Empty mirror units</t>
  </si>
  <si>
    <t>Empty mirror cube for large size filter cube for IX3-RFACA, IX3-RFACS mounted on the 2nd (lower) deck of IX83P2ZF and IX73P2F microscope frames. Including plastic Ccse.</t>
  </si>
  <si>
    <t>N4246000</t>
  </si>
  <si>
    <t>IX3-FGWXL mirror unit green Ex</t>
  </si>
  <si>
    <t>XL Fluorescence cube for IX3-RFACA, IX3-RFACS mounted on the 2nd (lower) deck of IX83P2ZF and IX73P2F microscope frames, narrow green excitation and longpass emission filter. Exciter filter: BP530-550 nm, beam splitter: DM570 nm, barrier filter: BA575IF nm. Including plastic case.</t>
  </si>
  <si>
    <t>N4246200</t>
  </si>
  <si>
    <t>U-FFWADP Adapter</t>
  </si>
  <si>
    <t>Adapter for combining filterwheels and shutter units with light guide based illumination compatible with IX83P2ZF, IX83P1ZF, IX73P2F and IX73P1F microscope frames U-FFW filter wheel , U-FSHU shutter and U-HGLGPS light source. Including pillar</t>
  </si>
  <si>
    <t>N4247300</t>
  </si>
  <si>
    <t>UCPLFLN20X objective</t>
  </si>
  <si>
    <t>Universal, plan, semi-apochromat objective. Magnification 20x, numerical aperture 0,7, working distance of 0,8 - 1,8 mm, maximum field of view 1,10 mm (FN 22). Adjustable cover glass correction of 0 - 1,6 mm. The objective is suitable for reflected, transmitted and fluorescence light observations. Including objective case.</t>
  </si>
  <si>
    <t>N4247700</t>
  </si>
  <si>
    <t>APON100XHOTIRF UIS2 Objec.*BTS</t>
  </si>
  <si>
    <t>Apochromat, TIRF, oil immersion objective. Magnification 100X, numerical aperture 1.7, working distance of 0,08 mm, FN 22, in case of TIRF FN: 11. Adjustable cover glass correction of 0,15 +/- 0,003 mm, spring loaded front lens. The objective is suitable for brightfield, differential interference contrast (DIC), simplified polarized light, reflected light TIRF, reflected fluorescence (except for UV, V and BV-excitations) observations. HIGHINDEX-CG cover glass and special immersion oil is required (Cargille Refractive Index Liquid Series M nD=1.78), Including objective case.</t>
  </si>
  <si>
    <t>N4247800</t>
  </si>
  <si>
    <t>APON100XOHR-CG Cover slip</t>
  </si>
  <si>
    <t>High refractive index cover glass compatible with APON100XOHR, APO100XOHR objectives, 10 pieces per set.</t>
  </si>
  <si>
    <t>CG</t>
  </si>
  <si>
    <t>N4248000</t>
  </si>
  <si>
    <t>25ND50 Filter *BTS*</t>
  </si>
  <si>
    <t>ND filter for filter slider IX3-RFALFE, IX3-RFAL, IX3-RFA with a diameter of 25mm and transmittance of 50%</t>
  </si>
  <si>
    <t>N4248100</t>
  </si>
  <si>
    <t>U-IFCBL100 100cm CAN cable</t>
  </si>
  <si>
    <t>Interface cable for CAN communication for motorised units of IX3 and BX3 microscopes. Compatible with U-CBM control unit, U-LEDPS power supply, IX3-RFACA motorised filter turret and IX3-U-AW attenuation wheel. Cable length: 1000 mm</t>
  </si>
  <si>
    <t>N4248400</t>
  </si>
  <si>
    <t>U-COCBL100 Cable</t>
  </si>
  <si>
    <t>Interface cable for connecting encoded devices with USB5S control unit or IX83 microscope frame. Compatible with IX83 microscopes frames, IX3-CAS magnification changer und IX3-RFACS fluorescence mirror unit. Cable length: 1000 mm.</t>
  </si>
  <si>
    <t>N4250600</t>
  </si>
  <si>
    <t>DSX-CALS-HR Calibration sample</t>
  </si>
  <si>
    <t>Calibration sample for DSX500, DSX500i microscopes. 200 patterns for 50Âµm Line &amp; Space, 360 patterns for 10Âµm Line &amp; Space, 300 patterns for 3Âµm Line &amp; Space. Material: B270 (plate), A1 (pattern) and SiO2 (overcoating).</t>
  </si>
  <si>
    <t>PERIPHERAL UNIT</t>
  </si>
  <si>
    <t>N4257400</t>
  </si>
  <si>
    <t>U-AC2-7 Abbe Condensor</t>
  </si>
  <si>
    <t>Abbe condenser, NA 1.1, with white contrast cap AB814401</t>
  </si>
  <si>
    <t>N4257800</t>
  </si>
  <si>
    <t>CROSSWHN10X-1-7 eyepiece</t>
  </si>
  <si>
    <t>Focusable widefield eye-piece with cross lines, fieldnumber 22.</t>
  </si>
  <si>
    <t>N4262200</t>
  </si>
  <si>
    <t>MVX-TV1XB Camera adapter*BTS*</t>
  </si>
  <si>
    <t>B4 bayonet mount adapter with magnification factor 1x. Compatible with MVX trinocular observation tubes.</t>
  </si>
  <si>
    <t>N4262300</t>
  </si>
  <si>
    <t>U-TV0.63XB Camera adapter</t>
  </si>
  <si>
    <t>B4 bayonet mount adapter with magnification factor 0.63x. Compatible with SZX, SZX2, CKX, CX, BX2, BX3, BXiS, GX trinocular observation tubes and IX2/IX3 left side port, IX3 right side port, GX intermediate side port .</t>
  </si>
  <si>
    <t>N4272400</t>
  </si>
  <si>
    <t>IX3-SVL Left handle stage</t>
  </si>
  <si>
    <t>Manual X/Y stage with short left handle control for IX83P2ZF, IX83P1ZF, IX73P2F, IX73P1F, IX53P1F microscope frames. Travel range 114 x 75 mm. For stage inserts with a size of 156 x 190 mm. Drive System: rack and pinion. Stage surface: black armide. Maximum load (including specimen holder) 1000g. Compatible stage inserts, stage plates, specimen holder: IX-HOP, IX-HOS, IX-HOT, IX3-HOW, IX3-HOW-2, IX-CP50, IX2-GCP. Including stage fixing knob, stage clamping screw, allen wrench.</t>
  </si>
  <si>
    <t>N4272500</t>
  </si>
  <si>
    <t>IX3-HO35DF Adapter for dish</t>
  </si>
  <si>
    <t>Spare specimen holder insert for IX3-HO35D.</t>
  </si>
  <si>
    <t>N4272600</t>
  </si>
  <si>
    <t>IX3-MDIC60 60X DIC prism</t>
  </si>
  <si>
    <t>DIC prism for manual IX2-MLWCD and motorised IX3-MLWCDA condenser. Compatible with LUCPLFLN60X objective. Requires U-DICT# or IX3-DICTA prism slider. Including magnetic label for condenser.</t>
  </si>
  <si>
    <t>N4273100</t>
  </si>
  <si>
    <t>IX3RSPCA Mot.Rightsideport*BTS</t>
  </si>
  <si>
    <t>Motorised right side port with C-mount and tube lens for IX83P2ZF, IX83P1ZF microscope frames. Can be mounted on upper or lower deck. Camera mount via C mount. Field number: FN11. Magnification of image: 1x. Applicable wavelength: up to 1000 nm. Compatible with U-F*, IX3-F*XL fluorescence filter cubes. Including pre-installed 100% mirror.</t>
  </si>
  <si>
    <t>N4273900</t>
  </si>
  <si>
    <t>PLAPON60XOSC2 objective</t>
  </si>
  <si>
    <t>N4274000</t>
  </si>
  <si>
    <t>UAPON40XO340-2 objective</t>
  </si>
  <si>
    <t>Universal apochromatic oil immersion objective with high transmission in UV. Magnification 40x, numerical aperture 1.35, working distance of 0.35mm, maximum field of view 0.55mm (FN 22). Cover glass correction of 0.17mm, spring loaded front lens. The objective is suitable for reflected, transmitted and fluorescence light observations.</t>
  </si>
  <si>
    <t>N4274100</t>
  </si>
  <si>
    <t>UPLSAPO40XS NA 1.25 WD 0.3mm</t>
  </si>
  <si>
    <t>Universal Plan Super Apochromat silicone immersion objective. Magnification 40x, numerical aperture 1.25, working distance of 0.3mm, maximum field of view 0.55mm (FN 22). Adjustable cover glass correction of 0.13 - 0.19mm. The objective is suitable for transmitted, fluorescence light and DIC observations.</t>
  </si>
  <si>
    <t>N5145100</t>
  </si>
  <si>
    <t>IX3-RFACS-1-2 coded mirror tur</t>
  </si>
  <si>
    <t>8 position manual fluorescence cube turret, with shutter function for IX83P2ZF, IX83P1ZF, IX73P2F, IX73P1F microscope frames. Compatible with U-F*, IX3-F*XL IX3-FDICT filter cubes mounted via Click mechanism (no tool is needed). Requires U-COCBL100 cable and U-CB5S control unit for the activation of coded functions.</t>
  </si>
  <si>
    <t>N5152700</t>
  </si>
  <si>
    <t>IX83-AN DIC Analyser f.IX83*BTS</t>
  </si>
  <si>
    <t>Analyser insert for the installation in front of the tube lens. Compatible with IX83P2ZF, IX83P1ZF microscope frames.</t>
  </si>
  <si>
    <t>N5160000</t>
  </si>
  <si>
    <t>U-AFA2M-VIS-12 Laser Autofocus</t>
  </si>
  <si>
    <t>Active auto focusing unit for BX61TRF, BXFMA and MX61A frames. Requires control box BX-UCB-1-5 with board U-AFA2M-CB. Including cover caps (4) and instruction manual.</t>
  </si>
  <si>
    <t>N5165000</t>
  </si>
  <si>
    <t>XLPLN25XSVMP2 MPE objective</t>
  </si>
  <si>
    <t>SCALEVIEW</t>
  </si>
  <si>
    <t>N5165200</t>
  </si>
  <si>
    <t>XLSLPLN25XSVMP2 MPE-Objektiv</t>
  </si>
  <si>
    <t>N5168700</t>
  </si>
  <si>
    <t>U-FDICTIR IR-DIC analyser*BTS*</t>
  </si>
  <si>
    <t>N5171600</t>
  </si>
  <si>
    <t>FV30-NDMVBOIR Beamsplitter</t>
  </si>
  <si>
    <t>N5175900</t>
  </si>
  <si>
    <t>FV30-PZNADP Piezo adaptor</t>
  </si>
  <si>
    <t>N5186100</t>
  </si>
  <si>
    <t>MPLN5X-1-7 Objective</t>
  </si>
  <si>
    <t>N5186200</t>
  </si>
  <si>
    <t>MPLN10X-1-7 Objective</t>
  </si>
  <si>
    <t>Material science plan achromat objective. Magnification 10x, numerical aperture 0.25, working distance of 10.6 mm, maximum field of view 2.20 mm. The objective is suitable for reflected and transmitted light observations.</t>
  </si>
  <si>
    <t>MPLN20X-1-7 Objective</t>
  </si>
  <si>
    <t>Material science plan achromat objective. Magnification 20x, numerical aperture 0.40, working distance of 1.3 mm, maximum field of view 1.10 mm. The objective is suitable for reflected and transmitted light observations.</t>
  </si>
  <si>
    <t>N5186400</t>
  </si>
  <si>
    <t>MPLN50X-1-7 Objective</t>
  </si>
  <si>
    <t>Material science plan achromat objective. Magnification 50x, numerical aperture 0.75, working distance of 0.38 mm, maximum field of view 0.44 mm. Spring loaded front lens. The objective is suitable for reflected and transmitted light observations.</t>
  </si>
  <si>
    <t>N5186500</t>
  </si>
  <si>
    <t>MPLN100X-1-7 Objective</t>
  </si>
  <si>
    <t>Material science plan achromat objective. Magnification 100x, numerical aperture 0.90, working distance of 0.21 mm, maximum field of view 0.22 mm. Spring loaded front lens. The objective is suitable for reflected and transmitted light observations.</t>
  </si>
  <si>
    <t>N5186600</t>
  </si>
  <si>
    <t>IX83P1ZFE microscope frame</t>
  </si>
  <si>
    <t>N5191400</t>
  </si>
  <si>
    <t>STM7-SF Small manual frame</t>
  </si>
  <si>
    <t>Upright manual microscope frame for reflected/transmitted light observation. Coaxial coarse and fine focus with linear scale, focus stroke 175mm with UIS2 objectives, Reference movement distance per turn of fine focusing knob: 0.2 mm, Reference movement distance per turn of coarse focusing knob: 36.7 mm. For use with control box STM7-CB. Integrated transmitted light illuminator, requires separate LED module. Compatible with MM6C-KMAS, MM6C-VL, MM6C-RLAS reflected light illuminators, Nosepieces, Adapter to mount measuring objectives, STM7-CS100 stage (travel range 100mmx100mm). Including counter (digital display available separately), allen key, hexagon driver and accuracy warranty report</t>
  </si>
  <si>
    <t>STM6/7LM</t>
  </si>
  <si>
    <t>STM7-MF Middle manual frame</t>
  </si>
  <si>
    <t>Upright manual microscope frame for reflected/transmitted light observation. Coaxial coarse and fine focus with linear scale, focus stroke 175mm with UIS2 objectives, Reference movement distance per turn of fine focusing knob: 0.2 mm, Reference movement distance per turn of coarse focusing knob: 36.7 mm. For use with control box STM7-CB. Integrated transmitted light illuminator, requires separate LED module. Compatible with MM6C-KMAS, MM6C-VL, MM6C-RLAS reflected light illuminators, Nosepieces, Adapter to mount measuring objectives, STM7-CS200 stage (travel range 200mmx200mm). Including counter (digital display available separately), allen key, hexagon driver and accuracy warranty report</t>
  </si>
  <si>
    <t>N5191600</t>
  </si>
  <si>
    <t>STM7-LF Large manual frame</t>
  </si>
  <si>
    <t>Upright manual microscope frame for reflected/transmitted light observation. Coaxial coarse and fine focus with linear scale, focus stroke 145mm with UIS2 objectives, Reference movement distance per turn of fine focusing knob: 0.2 mm, Reference movement distance per turn of coarse focusing knob: 36.7 mm. For use with control box STM7-CB. Integrated transmitted light illuminator, requires separate LED module. Compatible with MM6C-KMAS, MM6C-VL, MM6C-RLAS reflected light illuminators, Nosepieces, Adapter to mount measuring objectives, STM7-CS300 stage (travel range 300mmx300mm). Including counter (digital display available separately), allen key, hexagon driver and accuracy warranty report</t>
  </si>
  <si>
    <t>N5191700</t>
  </si>
  <si>
    <t>STM7-SFA Small motorized frame</t>
  </si>
  <si>
    <t>Upright manual microscope frame for reflected/transmitted light observation. Coaxial coarse and fine focus with linear scale, focus stroke 175mm with UIS2 objectives, For use with control box STM7-CBA. Integrated transmitted light illuminator, requires separate LED module. Compatible with MM6C-KMAS, MM6C-VL, MM6C-RLAS reflected light illuminators, Nosepieces, STM7-AF Autofocus unit, Adapter to mount measuring objectives, STM7-CS100 stage (travel range 100mmx100mm). Including counter (digital display available separately), allen key, hexagon driver and accuracy warranty report</t>
  </si>
  <si>
    <t>N5191800</t>
  </si>
  <si>
    <t>STM7-MFA motorized frame</t>
  </si>
  <si>
    <t>Upright manual microscope frame for reflected/transmitted light observation. Coaxial coarse and fine focus with linear scale, focus stroke 175mm with UIS2 objectives, For use with control box STM7-CBA. Integrated transmitted light illuminator, requires separate LED module. Compatible with MM6C-KMAS, MM6C-VL, MM6C-RLAS reflected light illuminators, Nosepieces, STM7-AF Autofocus unit, Adapter to mount measuring objectives, STM7-CS200 stage (travel range 200mmx200mm). Including counter (digital display available separately), allen key, hexagon driver and accuracy warranty report</t>
  </si>
  <si>
    <t>N5191900</t>
  </si>
  <si>
    <t>STM7-LFA Large motorized frame</t>
  </si>
  <si>
    <t>Upright manual microscope frame for reflected/transmitted light observation. Coaxial coarse and fine focus with linear scale, focus stroke 145mm with UIS2 objectives, For use with control box STM7-CBA. Integrated transmitted light illuminator, requires separate LED module. Compatible with MM6C-KMAS, MM6C-VL, MM6C-RLAS reflected light illuminators, Nosepieces, STM7-AF Autofocus unit, Adapter to mount measuring objectives, STM7-CS300 stage (travel range 300mmx300mm). Including counter (digital display available separately), allen key, hexagon driver and accuracy warranty report</t>
  </si>
  <si>
    <t>N5192000</t>
  </si>
  <si>
    <t>STM7-CB Control box</t>
  </si>
  <si>
    <t>Control box for STM7 Measuring Microscope manual frames (STM7-SF, STM7-MF, STM7-LF). Compatible with STM7-DI digital indicator, STM7-HS hand switch, STM7-FS Foot switch, STM7-CS100 100x100 mm stage, STM7-200 200x200 mm stage, STM7-CS300 300x300 mm stage, MM6-ILG Green LED unit, MM6-ILW White LED unit, U-D5BDRES-ESD coded quintuple revolving nosepieces, focus navigator.</t>
  </si>
  <si>
    <t>STM7-CBA Control Box</t>
  </si>
  <si>
    <t>Control box for STM7 Measuring Microscope motorized frames (STM7-SFA, STM7-MFA, STM7-LFA). Compatible with STM7-DI digital indicator, STM7-MCZ focus controller, STM7-FS Foot switch, STM7-CS100 100x100 mm stage, STM7-200 200x200 mm stage, STM7-CS300 300x300 mm stage, MM6-ILG Green LED unit, MM6-ILW White LED unit, U-D5BDRES-ESD coded quintuple revolving nosepieces, STM7-AF autofocus, focus navigator.</t>
  </si>
  <si>
    <t>N5192200</t>
  </si>
  <si>
    <t>STM7-DI Digital indicator</t>
  </si>
  <si>
    <t>Digital indicator for STM7. X,Y,Z axis. Units:µm/mm/inch/mil. Minimum resolution: 0.1µm. Display range: ±999.9999mm. Button functions:Reset counter data of X-,Y- and Z-axis,Output counter data of X-,Y- and Z-axis. Indicates z limit, count, AF, Focus, EPI(green), EPI(orange), DIA(green),DIA(orange),FN(green),FN(orange).</t>
  </si>
  <si>
    <t>N5192400</t>
  </si>
  <si>
    <t>STM7-CS100 stage insert</t>
  </si>
  <si>
    <t>Manual 100x100 mm x/y stage for STM7-SF, STM7-SFA. Measuring range: X:100 mm, Y:100 mm. Measuring accuracy is (3+2L/100)µm. Accuracy assurance weight is up to 6 kg.</t>
  </si>
  <si>
    <t>N5192500</t>
  </si>
  <si>
    <t>STM7-CS200 microscope stage</t>
  </si>
  <si>
    <t>Manual 200x200 mm x/y stage for STM7-MF, STM7-MFA. Measuring range: X:200 mm, Y:200 mm. Measuring accuracy is (3+4L/200)m. Accuracy assurance weight is up to 10 kg.</t>
  </si>
  <si>
    <t>N5192600</t>
  </si>
  <si>
    <t>STM7-CS300 microscope stage</t>
  </si>
  <si>
    <t>Manual 300x300 mm x/y stage for STM7-LF, STM7-LFA. Measuring range: X:300 mm, Y:300 mm. Measuring accuracy is (3+6L/300)µm. Accuracy assurance weight is up to 15 kg.</t>
  </si>
  <si>
    <t>N5192700</t>
  </si>
  <si>
    <t>STM7-RS100 Rotatable stage</t>
  </si>
  <si>
    <t>Rotatable stage for 100 mm. It can be attached to STM7-CS100 (100x100 mm stage) Rotation range is 360°. Rotary method: Fine focusing knob. Load capacity is 2 kg.</t>
  </si>
  <si>
    <t>N5192800</t>
  </si>
  <si>
    <t>STM7-RS200 Rotatable stage</t>
  </si>
  <si>
    <t>Rotatable stage for 200 mm. It can be attached to STM7-CS200 (200x200 mm stage).Rotary method: Fine focusing knob. Rotation range is 360°. Load capacity is 5 kg.</t>
  </si>
  <si>
    <t>N5192900</t>
  </si>
  <si>
    <t>STM7-RS300 Rotatable stage</t>
  </si>
  <si>
    <t>Rotatable stage for 300 mm. It can be attached to STM7-CS300 (300x300 mm stage) Rotation range is 360°. Rotary method: Fine focusing knob. Load capacity is 7 kg.</t>
  </si>
  <si>
    <t>N5193000</t>
  </si>
  <si>
    <t>STM7-AF Autofocus unit</t>
  </si>
  <si>
    <t>Auto Focus unit for STM7. Confocal active autofocusing using a laser diode. Applicable frame STM7-SFA,STM7-MFA,STM7-LFA. Applicable observation tube MM6-ETR. The objectives compatible with autofocusing are the 10X to 100X objectives in the LMPLFLN/LMPlanFl or LMPLFLNBD/LMPlanFl-BD series. STM7-AF is controlled by STM7-CBA control box, STM7-MCZ focus controller(U-IFCBL200 interface cable is required), STM7-FS. Applicable observation methods: Reflected light bright field observation,Reflected light dark field observation, Reflected light DIC observation.</t>
  </si>
  <si>
    <t>N5193100</t>
  </si>
  <si>
    <t>STM7-FN Focus navigator unit</t>
  </si>
  <si>
    <t>Focus Navigator unit for STM7. Adjust the line of projected reticle. Applicable frame STM7-SF,STM7-SFA,STM7-MF, STM7-MFA,STM7-LF, STM7-LFA. Applicable observation tube MM6-ETR. The objectives compatible with focussing unit are MM6-OB10×, MPLFLN10×(BD)-50x(BD),LMPLFLN10×(BD)- 50×(BD). Applicable observation methods: Reflected light bright field observation,Reflected light dark field observation. LED color: green. Power supply of LED light source is supplied from STM7 control box (STM7-CB or STM7-CBA).</t>
  </si>
  <si>
    <t>STM7-HS hand switch</t>
  </si>
  <si>
    <t>Hand switch of STM7 manual frame. Attachable frame STM7-SF, STM7-MF, STM7-LF. Required STM7-CB control box for manual(Cable plug type, cable lenght is 2000 mm). Button functions : Illumination control (EPI, DIA, FN), Reset counter data of X-,Y- and Z-axis, Output counter data of X-,Y- and Z-axis, Memorize/load light intensity value and objective magnification, Counting of counter data in-half.Applicable observation methods: Reflected light bright field observation,Reflected light dark field observation, Reflected light DIC observation.</t>
  </si>
  <si>
    <t>N5193300</t>
  </si>
  <si>
    <t>STM7-MCZ control device</t>
  </si>
  <si>
    <t>Operation unit(Focus Controller) for STM7 motorized frame. Attachable frame: STM7-SFA, STM7-MFA, STM7-LFA. Connected to STM7-CBA using U-IFCBL200, Cable plug type. Button functions: Illumination control (EPI, DIA, FN), Reset counter data of X-,Y- and Z-axis, Output counter data of X-,Y- and Z-axis, Lower software limit setting, Autofocus unit STM7-AF control, Memorize/load light intensity value and objective magnification, Sensitivity of fine/coarse focusing knob, Counting of counter data in-half. Focusing unit: FOCUS buttons, Fine focusing knob, Coarse focusing knob.</t>
  </si>
  <si>
    <t>N5193400</t>
  </si>
  <si>
    <t>STM7-FS Foot Switch</t>
  </si>
  <si>
    <t>Foot switch for STM7. By connecting with STM7-CB, STM7-CBA, the measuring person can output the measured value with the foot without using the hand. Output counter data of X-,Y- and Z-axis.</t>
  </si>
  <si>
    <t>N5193500</t>
  </si>
  <si>
    <t>MM6-OB3X-2 objective</t>
  </si>
  <si>
    <t>Plan achromatic objective lens 3x with extremely long working distance (76.8mm). Lens tube length infinity design, telecentric. Observation is possible with epi bright field and transmitted bright field</t>
  </si>
  <si>
    <t>STM7-ASW-ME software *BTS*</t>
  </si>
  <si>
    <t>Optional STM7 software for Multiple Image Acqusition (MIA), Extended Focus Image (EFI). Compatible with STM7-CU, DP22-CU, DP27-CU, DP23-CU(-1-2) and DP28-CU(-1-2) cameras. Please consult your sales representative for PC requirements and hardware compatibility.</t>
  </si>
  <si>
    <t>N5193900</t>
  </si>
  <si>
    <t>STM7-CU Digital Camera</t>
  </si>
  <si>
    <t>Digital camera for STM7. 1/2-inch C-mount CMOS camera unit. 3.1M pixels. USB 2.0 interface.</t>
  </si>
  <si>
    <t>N5202600</t>
  </si>
  <si>
    <t>XLSLPLN25XGMP NA 1.0 WD 8.0</t>
  </si>
  <si>
    <t>Super long working distance objective for multiphoton laser scanning microscope, for multiphoton excited fluorescence light observations especially for deep imaging in cleared tissue, to use with high refractive index immersion media (ScaleView-A2, SeeDB and Clarity). Magnification 25x, numerical aperture 1.0, working distance of 8.00 mm, field of view 0.72 mm (FN 18). Adjustable correction collar for adapting to refractive index mismatch.</t>
  </si>
  <si>
    <t>N5202700</t>
  </si>
  <si>
    <t>WI-DSNPM34single nosepiece*BTS</t>
  </si>
  <si>
    <t>N5202900</t>
  </si>
  <si>
    <t>UPLSAPO30XSIR NA 1.05 WD 0.8</t>
  </si>
  <si>
    <t>Universal plan Super Apochromat silicone immersion objective with enhanced IR transmission. Magnification 30x, numerical aperture 1.05, working distance of 0,8 mm, maximum field of view 0.73 mm (FN 22). Adjustable cover glass correction of 0.13 - 0.19 mm. Not compatible with ZDC. The objective is suitable for transmitted, fluorescence light and DIC observations.</t>
  </si>
  <si>
    <t>N5203000</t>
  </si>
  <si>
    <t>UPLSAPO60XS2 NA 1.3 WD 0.3</t>
  </si>
  <si>
    <t>Universal Plan Super Apochromat silicone immersion objective. Magnification 60x, numerical aperture 1.3, working distance of 0.3mm, maximum field of view 0.37mm (FN 22). Adjustable cover glass correction of 0.15 - 0.19mm. Compatible with IX3-ZDC continuous and one-shot mode during fluorescence observations. The objective is suitable for transmitted, fluorescence light and DIC observations.</t>
  </si>
  <si>
    <t>N5203100</t>
  </si>
  <si>
    <t>UPLSAPO100XS NA 1.35 WD 0.2</t>
  </si>
  <si>
    <t>Universal plan Super Apochromat silicone immersion objective. Magnification 100x, numerical aperture 1.35, working distance of 0,2mm, maximum field of view 0.22mm (FN 22). Adjustable cover glass correction of 0.13 - 0.19mm, spring loaded front lens. The objective is suitable for transmitted, fluorescence light and DIC observations.</t>
  </si>
  <si>
    <t>N5205100</t>
  </si>
  <si>
    <t>IX83P1ZF-1-2 1port w. ZDC port</t>
  </si>
  <si>
    <t>Inverted motorised microscope frame for reflected and transmitted light observation with 1 deck for optical module attachments and 1 slot for optional Z drift compensator. Light intensity, observation, objective position, mirror unit position, light path, fluorescence shutter position is indicated via build in display. Light path options for binocular and left side port: 0:100, 50:50, 100:0. Motorized coaxial coarse and fine focus with nosepiece up and down mechanism, focus stroke 9.5 mm. Maximum focus speed: 3 mm/sec. Minimum step size: 0.01 µm. Optional accessory U-MCZ-1-2 for manual Z-control. Compatible with IX3-ILL transmitted light illuminator, IX3-RFA, IX3-RFAL, IX3-RFALFE reflected light illuminators, IX3-SSU, BX3-SSU-1-2, IX3-SVR, IX3-SVL, IX2-SP, IX2-GS, GX-SVR, GX-SFR stages. Requires IX3-CBH controller. Including sextuple motorised nosepiece IX3-D6REA, touch panel controller, jigs, AC adapter, cable clamps, indication panel and indication sticker.</t>
  </si>
  <si>
    <t>N5205300</t>
  </si>
  <si>
    <t>IX3-RFACA-1-3 motorized turret</t>
  </si>
  <si>
    <t>8 position motorized fluorescence cube turret, with shutter function for IX83P2ZF-1-2, IX83P1ZF-1-2, IX73P2F, IX73P1F microscope frames. Maximum switching speed 500ms (adjacent positions). Maximum shutter speed: 200ms. Compatible with U-F*, IX3-F*XL filter cubes. Cubes mounted via click-in mechanism (no tool is needed). For remote software control cellSens 1.7 or higher is needed. Requires U-IFCBL15 cable for use with IX83, IX3-CBM control unit and U-IFCBL200 cable for use with a motorized IX73.</t>
  </si>
  <si>
    <t>N5205400</t>
  </si>
  <si>
    <t>U-AW-1-3 mot. Attenuator wheel</t>
  </si>
  <si>
    <t>Motorized attenuator wheel for transmitted and reflected light with 6 fixed ND filters (0%, 1.5%, 6%, 12.5%, 25% and 100% transmission). Compatible with BX43F, BX53F, BX63F, IX73 and IX83 microscope frames. Requires BX3-CBH for BX63F, IX3-CBH for IX83 or U-CBM for BX43F, BX53F or IX73 microscope frames. U-LHEAD or U-LH100ADP is required for mounting.</t>
  </si>
  <si>
    <t>N5205500</t>
  </si>
  <si>
    <t>U-MCZ-1-2 control unit</t>
  </si>
  <si>
    <t>Operational control device for BX63F and IX83 microscope frames. Unit can be attached to the microscope front (BX63F), to MCXY controllers of motorized stages BX3-SSU-1-2 and IX3-SSU or freely arranged in the workspace for convenient operation and flexible system setup. Adjustment knobs for motorised focus, objective- and reflected illumination cube switching are installed on both sides to facilitate the operation by left- and right handed users. Coarse stroke 1 mm/rotation, fine stroke 100 µm/rotation, graduation on fine focus 1 µm. Control of observation method (BF, FL, DIC and PH), reflected light shutter (on/off) and intensity of transmitted and reflected light (via U-AW-2-3) on front side. In combination with DP21/DP22 camera or cellSens software two additional knobs on front side feature live image display and still image capture. Requires BX3-CBH for BX63F or IX3-CBH for IX83 microscope frames and U-IFCBL200 connection cable.</t>
  </si>
  <si>
    <t>N5213000</t>
  </si>
  <si>
    <t>STM7-MMOBAD Adapter</t>
  </si>
  <si>
    <t>An adapter that enables the measurement object to be mounted on the observation tube (MM6C-RLAS /MM6C- KMAS). Attachable frame: STM7-SF/SFA, STM7-MF/MFA, STM7-LF/LFA. Applicable objective: MM6-OB1x, MM6-OB3x,MM6-OB5x,MM6-OB10x,UIS2 metallurgical objective (need BD-M-AD). Observation:Reflected light bright field observation, Transmitted observation</t>
  </si>
  <si>
    <t>N5213100</t>
  </si>
  <si>
    <t>STM7-VI Anti vibration plates</t>
  </si>
  <si>
    <t>Anti vibration plate set for STM7. 4 units attached to 4 main body legs.</t>
  </si>
  <si>
    <t>N5215100</t>
  </si>
  <si>
    <t>SZ2-ILST-1-8 LED Stand</t>
  </si>
  <si>
    <t>Transmitted and reflected (oblique) light LED illuminator stand for brightfield observation with SZ61/51 and SZX7, adjustable reflected light inclination angle, with glass stage plate, color temperature approx. 7000k, focussing stroke 120mm, to adapt SZ61/51 or SZX7 zoom bodies, load capacity of the focussing arm: 7 kg</t>
  </si>
  <si>
    <t>N5228000</t>
  </si>
  <si>
    <t>IX3-ZDC2 Z drift compensation</t>
  </si>
  <si>
    <t>N5228100</t>
  </si>
  <si>
    <t>IX3-TV1XTL T Mount Cam Adapter</t>
  </si>
  <si>
    <t>N5228300</t>
  </si>
  <si>
    <t>CKX3-MVR Mechanical stage</t>
  </si>
  <si>
    <t>Manual X/Y object guide for CKX53 microscope frame with unique tilting holder portion, coaxial right hand control and travel range 110 mm (X) x 75 mm (Y). Wire type drive system. One rotation of X/Y control equals size of one well of 96-well microtiter plate. Receiving opening of holder portion 128mm x 86mm. Maximum load 800g (including specimen holder). Compatible with CKX3-HOUN, CKX-HO35DM, IX-HOP, IX-HOS, IX-HOT and IX2-BCTP specimen holder and microtiter plates.</t>
  </si>
  <si>
    <t>N5228400</t>
  </si>
  <si>
    <t>CKX3-RFA Fluores. illuminator</t>
  </si>
  <si>
    <t>N5228500</t>
  </si>
  <si>
    <t>CKX3-SLP IPC slider</t>
  </si>
  <si>
    <t>Manual condenser slider for CKX53 system condenser with Integrated Phase Contrast IPC -element. Suitable for Brightfield, Integrated Phase contrast (IPC) and Inversion Contrast (IVC). Compatible with IPC objective magnifications from 4x - 40x and CKX-SPLIC, CKX3-SLPAS optical elements.</t>
  </si>
  <si>
    <t>N5228600</t>
  </si>
  <si>
    <t>CKX3-SLPIC Ring slit</t>
  </si>
  <si>
    <t>Ring slit for Inversion Contrast (IVC)to be used within CKX3-SLP, IX2-SL condenser slider. Suitable for PLCN10x/0.25 and CACHN10xIPC/0.25 objectives.</t>
  </si>
  <si>
    <t>N5228700</t>
  </si>
  <si>
    <t>CKX3-SLPAS Aperture stop ring</t>
  </si>
  <si>
    <t>Aperture stop ring to be used within CKX3-SLP, IX2-SL condenser slider. Suitable for PLN2X/0.06 objective.</t>
  </si>
  <si>
    <t>N5228800</t>
  </si>
  <si>
    <t>CKX3-CP Metal stage insert</t>
  </si>
  <si>
    <t>Metal stage insert plate for CKX53 microscope with diameter of 110mm and thickness of 2 mm. Tear drop shaped observation hole inside with diameter of 25mm.</t>
  </si>
  <si>
    <t>N5228900</t>
  </si>
  <si>
    <t>CKX3-HO35DM Mechanical holder</t>
  </si>
  <si>
    <t>Specimen holder for 3 different 35mm Petri dishes. Compatible with CKX3-MVR mechanical object guide for CKX53 stage.</t>
  </si>
  <si>
    <t>N5229000</t>
  </si>
  <si>
    <t>CKX3-HOUN Mechanical holder</t>
  </si>
  <si>
    <t>Universal specimen holder for Petri dishes with variable diameter, slides or slide chambers (maximal 2 pcs.), Terasaki plates (X:~96mm?Y?~57mm) and small culture flasks (X?~150.7 mm (with cap) Y?~88.6mm). Compatible with CKX3-MVR mechanical object guide for CKX53 stage.</t>
  </si>
  <si>
    <t>N5229300</t>
  </si>
  <si>
    <t>LCACHN20XIPC Objective</t>
  </si>
  <si>
    <t>Long working distance C Achromat phase contrast objective (pre-centered) with 20x magnification, numerical aperture 0.4, working distance of 3.20 mm, maximum field of view 1.1 mm (FN 22) and cover glass correction of 1 mm. The objective is suitable for IPC (Integrated Phase Contrast) observations together with CKX3-SLP condenser slider.</t>
  </si>
  <si>
    <t>N5229400</t>
  </si>
  <si>
    <t>LCACHN40XIPC Objective</t>
  </si>
  <si>
    <t>Long working distance C Achromat phase contrast objective (pre-centered) with 40x magnification, numerical aperture 0.55, working distance of 2.20 mm, maximum field of view 0.55 mm (FN 22) and cover glass correction of 1mm. The objective is suitable for IPC (Integrated Phase Contrast) observations together with CKX3-SLP condenser slider.</t>
  </si>
  <si>
    <t>N5232100</t>
  </si>
  <si>
    <t>R1-SLI</t>
  </si>
  <si>
    <t>Cell counting slides exclusive for Olympus Cell Counter model R1. 2 chambers with 10 Âµl volume available per slide. Including 50 slides for 100 counts.</t>
  </si>
  <si>
    <t>Inverted Incident</t>
  </si>
  <si>
    <t>PMG3/PME3</t>
  </si>
  <si>
    <t>COUNTING SLIDE</t>
  </si>
  <si>
    <t>KR</t>
  </si>
  <si>
    <t>N5232400</t>
  </si>
  <si>
    <t>BX3M-KMA-S Illuminator</t>
  </si>
  <si>
    <t>Manual reflected light illuminator for BX3M and BXFM with built-in LED light source, ESD compatible, for brightfield, DIC, polarization, directional darkfield (DDF) and mixed observation method (MIX). One slot for filter slider with ND, LBD, frosted or color filters, one slot for polarizer and analyzer each. Field number 26.5. Compatible with U-#RE, U-#RES, U-#REMC nosepiece. Requires BX3M-PSLED external power supply in combination with BXFM. Including Allen key.</t>
  </si>
  <si>
    <t>N5232500</t>
  </si>
  <si>
    <t>BX3M-RLA-S Illuminator</t>
  </si>
  <si>
    <t>Manual reflected light illuminator for BX3M and BXFM, ESD compatible, for brightfield, darkfield, DIC, polarization, directional darkfield (DDF) and mixed observation method (MIX). Suitable for IR light observations. 2-position slide control with built-in brightfield and darkfield observation method. Two slots for filter slider with ND, LBD, frosted or color filters, one slot for polarizer and analyzer each. Centrable aperture stop and centrable field stop. Field number 26.5. Compatible with BX3M-LEDR, U-LH100L-3 and U-LH100IR lamp house and U-#RE, U-#RES, U-#REMC nosepiece. Including Allen key.</t>
  </si>
  <si>
    <t>N5232600</t>
  </si>
  <si>
    <t>BX3M-URAS-S Illuminator</t>
  </si>
  <si>
    <t>Manual encoded universal reflected light illuminator for BX3M and BXFM, ESD compatible, for brightfield, darkfield, DIC, polarization, fluorescence, directional darkfield (DDF) and mixed observation method (MIX). Suitable for IR light observations. 4-position cube with manual shutter function and easy exchange of filter cubes without tools. Two slots for filter slider with ND, LBD, frosted or color filters, one slot for polarizer and analyzer each. Centrable aperture stop and centrable field stop. Field number 26.5. Coded function allows read out of cube turret position and light intensity. Compatible with BX3M-LEDR, U-LH100L-3, U-LH100IR, U-LH100HG, ULH100HGAPO, U-HGLGPS lamp house, U-#RE, U-#RES, U-#REMC nosepiece and BX3M filter cubes. Requires BX53MRF-S or BX53MTRF-S microscope frame for Light Intensity Manager (LIM) function and BX3M-CB or U-CBS control box for coded read-out in OLYMPUS Stream software v2.1 or higher. Including Allen key and UV protection shield.</t>
  </si>
  <si>
    <t>N5232700</t>
  </si>
  <si>
    <t>BX3M-RLAS-S Illuminator</t>
  </si>
  <si>
    <t>Manual encoded reflected light illuminator for BX3M and BXFM with built-in LED light source, ESD compatible, for brightfield, darkfield, DIC, polarization, directional darkfield (DDF) and mixed observation method (MIX). 3-position cube turret with control dial for simplified operation, built-in brightfield cube, DIC cube with adjustable polarization position, darkfield cube. One slot for filter slider with ND, LBD, frosted or color filters. Centrable aperture stop and centrable field stop. Field number 26.5. Coded function allows read out of cube turret position and light intensity. Compatible with U-#RE, U-#RES, U-#REMC nosepiece. Requires BX53MRF-S or BX53MTRF-S microscope frame for Light Intensity Manager (LIM) function and BX3M-CB or U-CBS control box for read-out in OLYMPUS Stream software v2.1 or higher and BX3M-PSLED external power supply in combination with BXFM. Including Allen key.</t>
  </si>
  <si>
    <t>N5232800</t>
  </si>
  <si>
    <t>BX3M-LEDR Light source</t>
  </si>
  <si>
    <t>Reflected LED light source for BX3M-RLA-S, BX3-URAS-S and U-KMAS illuminator. Color temperature white (5700K), 20.000 h life time. Light intensity control via BX53MRF-S or BX53MTRF-S microscope frame or BX3M-PSLED external power supply.</t>
  </si>
  <si>
    <t>N5232900</t>
  </si>
  <si>
    <t>BX3M-LEDT Light source</t>
  </si>
  <si>
    <t>Transmitted LED light source for BX53MTRF-S microscope frame. Color temperature white (5700K), 20.000 h life time. Light intensity control via BX53MTRF-S microscope frame or BX3M-PSLED external power supply.</t>
  </si>
  <si>
    <t>N5233000</t>
  </si>
  <si>
    <t>U-D6BDRES-S Nosepiece</t>
  </si>
  <si>
    <t>Manual encoded 6-position revolving nosepiece for brightfield, darkfield objectives. Compatible with BX3M and BXFM microscope frames. Slot for DIC slider (U-DIC#), MIX slider (U-MIXR) or plate adapter (U-TAD). Requires BX53MRF-S or BX53MTRF-S microscope frame for Light Intensity Manager (LIM) function and BX3M-CB or U-CBS control box for read-out in OLYMPUS Stream software v2.1 or higher. Including half slider.</t>
  </si>
  <si>
    <t>N5233100</t>
  </si>
  <si>
    <t>BX3M-RMCBL Cable</t>
  </si>
  <si>
    <t>Control cable to connect U-D5BDREMC, U-D6REMC or U-6BDREMC motorized nosepiece with BX3M-CB control box. Cable length 0.2 m.</t>
  </si>
  <si>
    <t>N5233200</t>
  </si>
  <si>
    <t>BX3M-RMECBL Cable</t>
  </si>
  <si>
    <t>Control cable to connect U-D5BDREMC, U-D6REMC or U-6BDREMC motorized nosepiece with BX3M-CBFM control box. Cable length 2.9 m.</t>
  </si>
  <si>
    <t>N5233300</t>
  </si>
  <si>
    <t>U-SIC64 Stage</t>
  </si>
  <si>
    <t>Manual X/Y stage for BX3M microscope frames (dovetail fixing mechanism) with coaxial fixed right hand control. Travel range 150 mm x 100 mm (reflected light) and 100 mm x 50 mm (transmitted light), torque adjustment and Y axis position lock. For stage inserts with a size of 104 mm x 153 mm. Drive System: rack and pinion. Stage surface: DSL coated. Maximum load 3 kg. Compatible U-WHP64, U-SPG64 and U-SP64 stage inserts.</t>
  </si>
  <si>
    <t>N5233400</t>
  </si>
  <si>
    <t>U-WHP64 Wafer holder plate</t>
  </si>
  <si>
    <t>Stage insert for wafer holder for U-SIC64 stage. Insert size 104 mm x 153 mm. Maximum load 3 kg. Compatible with BH2-WHR43 4-3 inch wafer holder, BH2-WHR54 5-4 inch wafer holder and BH2-WHR65 6-5 inch wafer holder.</t>
  </si>
  <si>
    <t>N5233500</t>
  </si>
  <si>
    <t>U-SPG64 Stage plate</t>
  </si>
  <si>
    <t>Glass plate stage insert for U-SIC64 stage. Insert size 104 mm x 153 mm. Maximum load 0.5 kg</t>
  </si>
  <si>
    <t>N5233600</t>
  </si>
  <si>
    <t>U-SP64 Stage plate</t>
  </si>
  <si>
    <t>Metal plate stage insert for U-SIC64 stage. Insert size 104 mm x 153 mm. Maximum load 3 kg. 4 mounting bores M3 and 4 mounting bores no. 5-40 UNC.</t>
  </si>
  <si>
    <t>N5233900</t>
  </si>
  <si>
    <t>U-MIXRECBL Cable</t>
  </si>
  <si>
    <t>Control cable to connect U-MIXR slider with BX3M-CBFM control box. Cable length 2.9 m.</t>
  </si>
  <si>
    <t>N5234000</t>
  </si>
  <si>
    <t>U-FBF Cube</t>
  </si>
  <si>
    <t>Brightfield cube for BX3M-URAS-S illuminator. Detachable ND3 filter, built-in UV-cut filter.</t>
  </si>
  <si>
    <t>N5234100</t>
  </si>
  <si>
    <t>U-FDF Cube</t>
  </si>
  <si>
    <t>Darkfield cube for BX3M-URAS-S illuminator. Built-in UV-cut filter.</t>
  </si>
  <si>
    <t>N5234200</t>
  </si>
  <si>
    <t>U-FBFL Cube</t>
  </si>
  <si>
    <t>Brightfield cube for BX3M-URAS-S illuminator in combination with high intensity light source. Built-in ND0.5 filter and UV-cut filter.</t>
  </si>
  <si>
    <t>N5234300</t>
  </si>
  <si>
    <t>U-FDICR Cube</t>
  </si>
  <si>
    <t>Reflected DIC cube for BX3M-URAS-S illuminator. Built-in UV-cut filter.</t>
  </si>
  <si>
    <t>N5234400</t>
  </si>
  <si>
    <t>U-FWUS Cube</t>
  </si>
  <si>
    <t>Single-band fluorescence filter cube for BX3M-URAS-S illuminator. Wide UV excitation and Longpass emission filter. Exciter filter: 330-385 nm, beam splitter: 400 nm, barrier filter: 420 nm.</t>
  </si>
  <si>
    <t>N5234500</t>
  </si>
  <si>
    <t>U-FWBS Cube</t>
  </si>
  <si>
    <t>Single-band fluorescence filter cube for BX3M-URAS-S illuminator. Wide blue excitation and Longpass emission filter. Exciter filter: 460-490 nm, beam splitter: 520 IFnm, barrier filter: 500 nm.</t>
  </si>
  <si>
    <t>N5234600</t>
  </si>
  <si>
    <t>U-FWGS Cube</t>
  </si>
  <si>
    <t>Single-band fluorescence filter cube for BX3M-URAS-S illuminator. Wide green excitation and Longpass emission filter. Exciter filter: 510-550 nm, beam splitter: 590 nm, barrier filter: 570nm.</t>
  </si>
  <si>
    <t>N5234700</t>
  </si>
  <si>
    <t>U-25LBA Filter</t>
  </si>
  <si>
    <t>Slider with light balancing amber filter for BX3M or BXFM or MX63/63L microscope frames in combination with LED light source, to adapt color temperature near to halogen bulb light. Compatible with BX3M-KMA-S, BX3M-RLA-S, BX3M-RLAS-S, BX3M-URAS-S and U-KMAS illuminator.</t>
  </si>
  <si>
    <t>N5234800</t>
  </si>
  <si>
    <t>U-25 Slider*BTS*</t>
  </si>
  <si>
    <t>Empty slider for BX3M or BXFM microscope or MX63/63L frames, for filters with Ã? 25 mm, max. t 2.6 mm. Compatible with BX3M-KMA-S, BX3M-RLA-S, BX3M-RLAS-S, BX3M-URAS-S and U-KMAS illuminator.</t>
  </si>
  <si>
    <t>N5235100</t>
  </si>
  <si>
    <t>BX3M-HS Hand switch</t>
  </si>
  <si>
    <t>Hand switch for BX3M-CB and BX3M-CBFM control unit to control the BX3M motorized units, coded functions and MIX slider. Controls on/off, light intensity, segment illumination and segment rotator of MIX slider, read-out the position of encoded / motorized nosepieces and cube position of encoded illuminator. Allows customizing of 3 function keys with OLYMPUS Stream software v2.1 or higher. Compatible with U-#REMC motorized nosepiece, U-#RES coded nosepiece, BX3M-RLAS-S, BX3M-URAS-S coded illuminator and U-MIXR slider.</t>
  </si>
  <si>
    <t>N5235500</t>
  </si>
  <si>
    <t>BX3M-ILH Holder</t>
  </si>
  <si>
    <t>Illuminator holder for BXFM-F microscope frame, maximum load 7.5 kg. Compatible with BX3M-KMA-S, BX3M-RLA-S, BX3M-RLAS-S, BX3M-URAS-S and U-KMAS illuminator and BXFM-ILHSPU adapter. Including U-CBS mounting bracket, two M4x8 socket head screws, 4 pieces M4x35 socket heat screws and centering aid.</t>
  </si>
  <si>
    <t>N5241200</t>
  </si>
  <si>
    <t>U-AFA2M-DUVA OEM Laser AF</t>
  </si>
  <si>
    <t>N5241300</t>
  </si>
  <si>
    <t>U-UVFIMA OEM DUV observ. Tube</t>
  </si>
  <si>
    <t>N5241400</t>
  </si>
  <si>
    <t>U-D5BDREMC-VA OEM mot. Nosepc.</t>
  </si>
  <si>
    <t>N5241500</t>
  </si>
  <si>
    <t>LMPLFLN50XBDG OEM objective</t>
  </si>
  <si>
    <t>N5241700</t>
  </si>
  <si>
    <t>BX-RLAA-VISA OEM Illuminator</t>
  </si>
  <si>
    <t>N5241900</t>
  </si>
  <si>
    <t>U-RMT-5A OEM Hal. lamp cable</t>
  </si>
  <si>
    <t>N5658000</t>
  </si>
  <si>
    <t>SZX2-LTTR Tube</t>
  </si>
  <si>
    <t>Erect image ergonomic long tilting trinocular observation tube for SZX7, SZX10 and SZX16 stereo microscopes. Magnification 1.25x. Adjustable inclination of 5°-45°. Maximum field number 22. Interpupillary adjustment from 57 - 80 mm (Siedentopf type). 2- position selector to switch between binocular and camera observation (Binocular/Camera: 100%/0%, 50%/50%). Compatible with WHSZ eyepieces. Please consult your OLYMPUS sales representative for hardware compatibility. Requires two helicoid eyepieces for diopter adjustment and SZX2-LTTRAD extender for camera usage. Including two ocular caps, two magnetic seals and manual.</t>
  </si>
  <si>
    <t>N5658100</t>
  </si>
  <si>
    <t>SZX2-LTTRAD Extender</t>
  </si>
  <si>
    <t>Extender for camera adapter. Compatible with SZX2-LTTR observation tube, U-TV0.25xC, U-TV0.35xC-2, U-TV0.5xC-3, U-TV0.63xC, U-TV1x-2, U-TV1xC camera adapter and U-CMAD3 mount adapter.</t>
  </si>
  <si>
    <t>N5667800</t>
  </si>
  <si>
    <t>U-TV0.63XC-1-8</t>
  </si>
  <si>
    <t>C-mount adapter with magnification factor 0.63x. Compatible with SZX, SZX2, CKX, CX, BX2, BX3, BXiS, MX trinocluar tubes, IX2/IX3 left side port, IX3 right side port, GX intermediate side port (GX-SPU) .</t>
  </si>
  <si>
    <t>N5667900</t>
  </si>
  <si>
    <t>MVX-TV.0.63XC-2</t>
  </si>
  <si>
    <t>C-mount adapter for MVX with magnification factor 0,63x. Requires MVX-TLU telan lens unit for standalone use without trinocular head.</t>
  </si>
  <si>
    <t>N5669300</t>
  </si>
  <si>
    <t>U-SC3-8</t>
  </si>
  <si>
    <t>Swing-out condenser, NA 0.9-0.17, with white contrast cap.</t>
  </si>
  <si>
    <t>N5669400</t>
  </si>
  <si>
    <t>45NF790 ZDC notch filter</t>
  </si>
  <si>
    <t>ZDC laser notch filter for filter pocket of IX3-ILL illumination pillar to avoid ZDC laser detection in transmitted detector channel.</t>
  </si>
  <si>
    <t>N5671400</t>
  </si>
  <si>
    <t>CXPL20X</t>
  </si>
  <si>
    <t>Plan Achromat 20X objective exclusive for CX23 and CX33, NA 0.40, WD 2.5. Anti-fungus treatment.</t>
  </si>
  <si>
    <t>N5671500</t>
  </si>
  <si>
    <t>CX23-FS</t>
  </si>
  <si>
    <t>Field stop attachments for CX23LEDRFS1/2 microscope frames. Auxiliary lens unit with 2 centering knobs, and field diaphragm unit with diaphragm ring. Including manual.</t>
  </si>
  <si>
    <t>N5671800</t>
  </si>
  <si>
    <t>CX3-HLDT</t>
  </si>
  <si>
    <t>Double specimen holder for CX43RF and CX33RTFS2 microscope frames. Accepting 2 pieces of glass slides with 76×26 mm (0.9 to 1.4 mm in thickness) or 1 piece of hemocytometer with 76×30 mm.</t>
  </si>
  <si>
    <t>N5671900</t>
  </si>
  <si>
    <t>CX3-KPA</t>
  </si>
  <si>
    <t>Simple polarizing intermediate attachment for CX43RF/LF microscope frames. Integrated slider insertion slot with clamping knob. U-GAN analyzer and U-POT polarizer for urate crystals observations are required.</t>
  </si>
  <si>
    <t>N5672100</t>
  </si>
  <si>
    <t>U-LHLEDC-1-2</t>
  </si>
  <si>
    <t>True color LED light source for BX43F, BX46F and BX63F microscope frames. LED features unique color rendering index (&gt;96) in transmission observations similar like halogen light source. Intensity comparable 30W halogen light source. Expected lifetime of 20,000h. Power supply integrated in BX43F and BX46F microscope frames. In combination with BX63F the power supply is integrated in U-CBH control box. Including connection cable.</t>
  </si>
  <si>
    <t>N5673600</t>
  </si>
  <si>
    <t>U-SRP-1-2</t>
  </si>
  <si>
    <t>Manual centreable circular rotary stage for polarization microscopy compatible with BX43F/46F/53F, BX53MRF-S/MTRF-S microscope frames. Rotation range 360°, lockable at any point, click stop at 45°, 3-point centering, and angular spacing 360°/1°. Drive System: Ball Bearing. Stage surface: Black amide . Maximum load (including specimen holder): 1,000 g. Compatible mechanical stage: U-FMP. Including a stage insert, specimen holding clips U-SCB2, centering knobs (2 pcs), centering adjustment screws (2 pcs), Allen wrench, and instruction manual for centering.</t>
  </si>
  <si>
    <t>N5675600</t>
  </si>
  <si>
    <t>IX3-ZDC2-830 OEM</t>
  </si>
  <si>
    <t>Z-drift compensation system compatible with IX83P2ZF and IX83P1ZF microscope frames. Continuous and single shot operation mode possible. Contains IR Diode Laser with a wavelength of 830 nm. Compatible observations methods: Fluorescence, DIC (only in single shot mode), Phase contrast. Compatible with cellSens 1.16 and in stand alone mode.</t>
  </si>
  <si>
    <t>OLS50-CS-XY calibr. standard</t>
  </si>
  <si>
    <t>XY-Calibration sample for LEXT OLS5000 laser scanning microscope. 200 patterns for 50?m Line &amp; Space, 360 patterns for 10?m Line &amp; Space, 300 patterns for 3?m Line &amp; Space. Material: B270 (plate), A1 (pattern) and SiO2 (overcoating).</t>
  </si>
  <si>
    <t>N5677400</t>
  </si>
  <si>
    <t>OLS50-CS-Z calibr. standard</t>
  </si>
  <si>
    <t>Z-Calibration sample for LEXT OLS5000 laser scanning microscope. 1µm step height eched in silicon.</t>
  </si>
  <si>
    <t>N5677800</t>
  </si>
  <si>
    <t>OLS50-GRAB Frame Grabber</t>
  </si>
  <si>
    <t>PCI express frame grabber for OLS5000 systems.</t>
  </si>
  <si>
    <t>N5677900</t>
  </si>
  <si>
    <t>OLS50-QWP detection filter</t>
  </si>
  <si>
    <t>N5678000</t>
  </si>
  <si>
    <t>OLS50-S-AA Software Module</t>
  </si>
  <si>
    <t>Software media kit for OLS5000. Add on solution for OLS50-BSW. Requires software hardware protection key OLS50-DNGL. Software includes advanced application for automated critical dimension metrology.</t>
  </si>
  <si>
    <t>OLS50-S-FT Software Module</t>
  </si>
  <si>
    <t>Software media kit for OLS5000. Add on solution for OLS50-BSW. Requires software hardware protection key OLS50-DNGL. Software includes advanced applications for acquisition and analysis of transparent film with OLS5000. Supports automatic stitiching, traveling acquisition in combination wth OLS50-S-MSP</t>
  </si>
  <si>
    <t>N5678400</t>
  </si>
  <si>
    <t>OLS50-S-MSP Software Module</t>
  </si>
  <si>
    <t>Software media kit for OLS5000. Requires software hardware protection key OLS50-DNGL. Software includes advanced applications for motorized stage control (automatic stitiching, traveling acquisition, 1-line acquisition (line roughness mode)).</t>
  </si>
  <si>
    <t>N5678600</t>
  </si>
  <si>
    <t>OLS50-S-SA Software Module</t>
  </si>
  <si>
    <t>Software media kit for OLS5000. Add on solution for OLS50-BSW. Requires   software hardware protection key OLS50-DNGL. Software includes advanced   application for sphere and angle measurement.</t>
  </si>
  <si>
    <t>N5679100</t>
  </si>
  <si>
    <t>CXPL100XO</t>
  </si>
  <si>
    <t>Plan Achromat 100X objective exclusive for CX23 and CX33, NA 1.25, WD 0.13 (spring, oil). Anti-fungus treatment.</t>
  </si>
  <si>
    <t>N5682700</t>
  </si>
  <si>
    <t>GX-IFRES interface box</t>
  </si>
  <si>
    <t>Signal splitting interface box for the use of encoded nosepiece installed on GX53 inverted microscope frame. The unit enables simultaneous light intensity management and magnification read-out, to be connected between BX3M-CBFM and coded nosepiece (U-5RES-ESD, U-5BDRES-ESD, U-D6RES, U-D7RES, U-D6BDRES-S)</t>
  </si>
  <si>
    <t>N5682800</t>
  </si>
  <si>
    <t>MX63-F</t>
  </si>
  <si>
    <t>8" microscope frame for reflected and transmitted light observation with travel range 210mm x 210mm. Coaxial coarse and fine focus with adjustable upper limit stopper, focus stroke 32mm, coarse stroke 17.73mm, fine stroke 0.1mm/rotation, graduation 1 Î¼m on fine focus. Front control dial for light intensity. Power supply 100-120/220-240Vac 0.5/0.3A 50/60Hz. Front mounted controls for light intensity, objective change, apaerture stop. Light Intensity Manager (LIM) for reflected light illumination. 3 position cube slider for contrast method selection (brightfield/darkfield/optional). Input and output terminal for BX3M-LEDR, U-MIXRCBL, U-HSEXP, BX3M-HS and motorized nosepiece. Integrated RS232C interface for PC data read out.</t>
  </si>
  <si>
    <t>MX63/63L</t>
  </si>
  <si>
    <t>N5682900</t>
  </si>
  <si>
    <t>MX63L-F</t>
  </si>
  <si>
    <t>12" microscope frame for reflected and transmitted light observation with travel range 356mm x 305mm. Coaxial coarse and fine focus with adjustable upper limit stopper, focus stroke 32mm, coarse stroke 17.73mm, fine stroke 0.1mm/rotation, graduation 1 Î¼m on fine focus. Front control dial for light intensity. Power supply 100-120/220-240Vac 0.5/0.3A 50/60Hz. Front mounted controls for light intensity, objective change, apaerture stop. Light Intensity Manager (LIM) for reflected light illumination. 3 position cube slider for contrast method selection (brightfield/darkfield/optional). Input and output terminal for BX3M-LEDR, U-MIXRCBL, U-HSEXP, BX3M-HS and motorized nosepiece. Integrated RS232C interface for PC data read out.</t>
  </si>
  <si>
    <t>N5683000</t>
  </si>
  <si>
    <t>MX-FA</t>
  </si>
  <si>
    <t>Focus aid unit for easy and accurate focusing on low contrast samples. For BF, DIC and POL observation methods. Compatible with MX63-F and MX63L-F.</t>
  </si>
  <si>
    <t>N5683100</t>
  </si>
  <si>
    <t>MX-LLECBL</t>
  </si>
  <si>
    <t>Extension cable for LED lamp housing. Required when BX3M-LEDR is used with U-DULHA. Compatible with MX63-F and MX63L-F.</t>
  </si>
  <si>
    <t>N5684500</t>
  </si>
  <si>
    <t>U-APT-1-6</t>
  </si>
  <si>
    <t>LED arrow pointer. Color of pointer selectable between green and red. Including AC adaptor.</t>
  </si>
  <si>
    <t>N5685000</t>
  </si>
  <si>
    <t>U-MDO10B3-6</t>
  </si>
  <si>
    <t>Beam splitter body for multi discussion unit for MDO10. Compatible with BX51, BX53 &amp; BX61 microscope frames.</t>
  </si>
  <si>
    <t>N5685100</t>
  </si>
  <si>
    <t>U-MDOSV-2-6</t>
  </si>
  <si>
    <t>Lateral light path body for multi discussion with MDO5 or MDO10, Compatible with BX51, BX53 &amp; BX61 microscope frames, including supporting stand.</t>
  </si>
  <si>
    <t>N5686700</t>
  </si>
  <si>
    <t>MPLFLN10XLEXT objective</t>
  </si>
  <si>
    <t>Dedicated OLS plan fluorite objective for OLS5000. Magnification 10x, numerical aperture 0.3, working distance of 10.40 mm, maximum field of view 1,00 mm (FN 18).</t>
  </si>
  <si>
    <t>LMPLFLN20XLEXT objective</t>
  </si>
  <si>
    <t>Dedicated OLS long working distance plan fluorite objective for OLS5000. Magnification 20x, numerical aperture 0.45, working distance of 6.50 mm, maximum field of view 0,64 mm (FN 18).</t>
  </si>
  <si>
    <t>N5686900</t>
  </si>
  <si>
    <t>LMPLFLN50XLEXT objective</t>
  </si>
  <si>
    <t>Dedicated OLS long working distance plan fluorite objective for OLS5000. Magnification 50x, numerical aperture 0.6, working distance of 5.00 mm, maximum field of view 0,25 mm (FN 18).</t>
  </si>
  <si>
    <t>LMPLFLN100XLEXT objective</t>
  </si>
  <si>
    <t>Dedicated OLS long working distance plan fluorite objective for OLS5000. Magnification 100x, numerical aperture 0.8, working distance of 3.20 mm, maximum field of view 0,12 mm (FN 18).</t>
  </si>
  <si>
    <t>N5687100</t>
  </si>
  <si>
    <t>XLFLUOR2X-2/340 Objective</t>
  </si>
  <si>
    <t>XL Fluorescence objective 2X, FN 22, NA 0.14, WD 19.8-21.0mm, maximum field of view 11 mm (FN22), transmittance: 340nm to visible, thread size; M34X1, not compatible with ZDC, requires sliding nosepiece U-SLRE (37408)</t>
  </si>
  <si>
    <t>XLFLUOR4X-2/340 Objective</t>
  </si>
  <si>
    <t>XL Fluorescence objective 4X, FN 22, NA 0.28, WD 28.8-30.0mm, maximum field of view 5.5 mm (FN22). transmittance: 340nm to visible, thread size; M34X1, not compatible with ZDC , requires sliding nosepiece U-SLRE (37408)</t>
  </si>
  <si>
    <t>N5687400</t>
  </si>
  <si>
    <t>U-TV0.5XC-3-8</t>
  </si>
  <si>
    <t>C-mount adapter with magnification factor 0.5X. Compatible with SZX, SZX2, CKX, BX2, BX3, BX3M, BXiS, GX, MX trinocular observation tubes and IX2/IX3 left side port, IX3 right side port, GX intermediate side port.</t>
  </si>
  <si>
    <t>N5687500</t>
  </si>
  <si>
    <t>BX43-5RES-1-2</t>
  </si>
  <si>
    <t>Manual, encoded 5 position revolving nosepiece for brightfield objectives. Compatible with BX43F microscope frames. Objective position is read out for automatic light manager functionality in combination with U-LHLEDC. In combination with U-CBS the objective position can automatically be sent to DP digital camera or cellSens software.</t>
  </si>
  <si>
    <t>N5687600</t>
  </si>
  <si>
    <t>U-LC-1-2</t>
  </si>
  <si>
    <t>Low magnification condenser with achromatic correction for BX43F, BX53F, BX53F2 and BX63F microscope frames. Allows observation from 2X to 100X magnification with no need for top-lens switching. Numerical aperture of 0.75, working distance of 1.55 mm. Including auxiliary lens and assembly tool.</t>
  </si>
  <si>
    <t>N5690200</t>
  </si>
  <si>
    <t>U-MIXRCBL-1-2</t>
  </si>
  <si>
    <t>Control cable to connect U-MIXR slider with BX3M-CB control box. Cable length 540mm. Tolerance 30,-10mm</t>
  </si>
  <si>
    <t>N5696600</t>
  </si>
  <si>
    <t>SWTLU-C</t>
  </si>
  <si>
    <t>Tube Lens with 180 mm focal length for OEM integration only. Compact design with outer M41x0.5 thread for simple mounting into OEM equipment. Supporting large FOV up to FN26.5 in connection with appropriate UIS2 objectives. Low level of chromatic abberations, excellent image flatness and spherical aberrations.</t>
  </si>
  <si>
    <t>N5701600</t>
  </si>
  <si>
    <t>UPLAPO60XOHR Objective</t>
  </si>
  <si>
    <t>Universal Plan Apochromat oil immersion objective with 60X magnification. With working distance of 0,11mm and numerical aperture 1.5. Cover correction of 0,13-0,19 mm (23°C and 37°C). Suitable for TIRF and Super Resolution observation.</t>
  </si>
  <si>
    <t>UPLAPO100XOHR Objective</t>
  </si>
  <si>
    <t>Universal Plan Apochromat oil immersion objective with 100X magnification. Â  With working distance of 0,12mm and numerical aperture 1.5. Cover correction of 0,13-0,19 mm (23Â°C and 37Â°C). Suitable for TIRF and Super Resolution observation.</t>
  </si>
  <si>
    <t>N5701800</t>
  </si>
  <si>
    <t>UPLXAPO4X Objective</t>
  </si>
  <si>
    <t>Universal Plan Extended Apochromat objective with 4x magnification. With working   distance of 13 mm and numerical aperture of 0.16. Suitable for any cover slip   thickness.</t>
  </si>
  <si>
    <t>N5701900</t>
  </si>
  <si>
    <t>UPLXAPO10X Objective</t>
  </si>
  <si>
    <t>Universal Plan Extended Super Apochromat objective with 10x magnification. With working distance of 3.1 mm, numerical aperture of 0.4 and cover correction of 0.17 mm.</t>
  </si>
  <si>
    <t>N5702000</t>
  </si>
  <si>
    <t>UPLXAPO20X Objective</t>
  </si>
  <si>
    <t>Universal Plan Extended Apochromat objective with 20x magnification. With working distance of 0.6 mm, numerical aperture of 0.8 and cover correction of 0.17 mm.</t>
  </si>
  <si>
    <t>N5702100</t>
  </si>
  <si>
    <t>UPLXAPO40X Objective</t>
  </si>
  <si>
    <t>Universal Plan Extended Apochromat objective with 40x magnification. With working  distance of 0.18 mm, numerical aperture of 0.95 and variable cover correction  from 0.11 to 0.23 mm via correction collar.</t>
  </si>
  <si>
    <t>N5702200</t>
  </si>
  <si>
    <t>UPLXAPO40XO Objective</t>
  </si>
  <si>
    <t>Universal Plan Extended Apochromat oil immersion objective with 40x magnification. Â  With working distance of 0.13 mm, numerical aperture of 1.4 and cover Â  correction of 0.17 mm.</t>
  </si>
  <si>
    <t>N5702300</t>
  </si>
  <si>
    <t>UPLXAPO60XO Objective</t>
  </si>
  <si>
    <t>Universal Plan Extended Apochromat oil immersion objective with 60x magnification. Â  With working distance of 0.15 mm, numerical aperture of 1.42 and cover Â  correction of 0.17 mm.</t>
  </si>
  <si>
    <t>N5702400</t>
  </si>
  <si>
    <t>UPLXAPO100XO Objective</t>
  </si>
  <si>
    <t>Universal Plan Extended Apochromat oil immersion objective with 100x Â  magnification. With working distance of 0.13 mm, numerical aperture of 1.45 and Â  cover correction of 0.17 mm.</t>
  </si>
  <si>
    <t>UPLXAPO60XOPH Objective</t>
  </si>
  <si>
    <t>Universal Plan Extended Apochromat oil immersion objective with 60x magnification. With Â working distance of 0.15 mm, numerical aperture of 1.42 and cover correction of Â 0.17 mm. For phase contrast observations (PH3).</t>
  </si>
  <si>
    <t>N5702600</t>
  </si>
  <si>
    <t>UPLXAPO100XOPH Objective</t>
  </si>
  <si>
    <t>Universal Plan Extended Apochromat oil immersion objective with 100x magnification. With Â working distance of 0.13 mm, numerical aperture of 1.45 and cover correction of Â 0.17 mm. For phase contrast observations (PH3).</t>
  </si>
  <si>
    <t>N5702700</t>
  </si>
  <si>
    <t>MPLAPON100XO2 Objective</t>
  </si>
  <si>
    <t>Material science Plan Apochromat oil immersion objective with 100X magnification. With Â working distance of 0.13 mm, numerical aperture of 1.45. For both reflected and transmitted light observations.</t>
  </si>
  <si>
    <t>N5703200</t>
  </si>
  <si>
    <t>UPLFLN60X-2 Objective</t>
  </si>
  <si>
    <t>Universal Plan Fluorite objective with 60x magnification. With working distance of 0.2 mm, numerical aperture of 0.9 and variable cover correction from 0.11 to 0.23 mm via correction collar.</t>
  </si>
  <si>
    <t>N5703300</t>
  </si>
  <si>
    <t>UPLFLN60XOI-2 Objective</t>
  </si>
  <si>
    <t>Universal Plan Fluorite oil immersion objective with 60x magnification. With working distance of 0.12 mm, variable numerical aperture from 0.65 to 1.25 via built in iris and cover correction of 0.17 mm.</t>
  </si>
  <si>
    <t>N5703400</t>
  </si>
  <si>
    <t>UPLFLN100XO2-2 Objective</t>
  </si>
  <si>
    <t>Universal Plan Fluorite oil immersion objective with 100x magnification. With working distance of 0.2 mm, numerical aperture of 1.3 and cover correction of 0.17 mm.</t>
  </si>
  <si>
    <t>UPLFLN100XOI2-2 Objective</t>
  </si>
  <si>
    <t>Universal Plan Fluorite oil immersion objective with 100x magnification. With working distance of 0.2 mm, variable numerical aperture from 0.6 to 1.3 via built in iris and cover correction of 0.17 mm.</t>
  </si>
  <si>
    <t>N5704000</t>
  </si>
  <si>
    <t>UPLFLN60XOIPH-2 Objective</t>
  </si>
  <si>
    <t>Universal Plan Fluorite oil immersion objective with 60x magnification. With working distance of 0.12 mm, variable numerical aperture from 0.65 to 1.25 via built in iris and cover correction of 0.17 mm. For phase contrast observations (PH3).</t>
  </si>
  <si>
    <t>UPLFLN100XO2PH-2 Objective</t>
  </si>
  <si>
    <t>Universal Plan Fluorite oil immersion objective with 100x magnification. With working distance of 0.2 mm, numerical aperture of 1.3 and cover correction of 0.17 mm. For phase contrast observations (PH3).</t>
  </si>
  <si>
    <t>N5704200</t>
  </si>
  <si>
    <t>N5704700</t>
  </si>
  <si>
    <t>UPLFLN100XOP-2 Objective</t>
  </si>
  <si>
    <t>Universal Plan Fluorite oil immersion objective with 100x magnification. With working distance of 0.2 mm, numerical aperture of 1.3 and cover correction of 0.17 mm. For polarized light observations.</t>
  </si>
  <si>
    <t>N5710400</t>
  </si>
  <si>
    <t>BX3M-ARMAD-1-2 Height adapter</t>
  </si>
  <si>
    <t>Height adapter for BX3M microscope frames for observation of high samples, to increase distance between objective and stage surface by 40 mm. Compatible with BX3M-KMA-S, BX3M-RLA-S, BX3M-RLAS-S, BX3M-URAS-S and U-KMAS illuminator. Including Allan key and 4 pieces button head screw M5.</t>
  </si>
  <si>
    <t>SOFTWARE</t>
  </si>
  <si>
    <t>CELLSENS</t>
  </si>
  <si>
    <t>N5713800</t>
  </si>
  <si>
    <t>CS-S-DBCO-VF DB Core</t>
  </si>
  <si>
    <t>Database Core Solution for the expansion of cellSens Dimension and Standard. Provides a true client-server database (compatible with Microsoft SQL 2005 Express and SQL 2008 database engine) with customizable field, forms and views. Complete management of user access rights. Full text search, across all fields and records. The database server can be installed on the same computer as cellSens or on a dedicated network server. Accepts connections from an unlimited number of Database Client Solution installations for data input and sharing. Compatible with VS-NISSQL for secure file archival.</t>
  </si>
  <si>
    <t>N5716200</t>
  </si>
  <si>
    <t>IX3-RCC-1-2 remote corr.collar</t>
  </si>
  <si>
    <t>Manual, remote correction collar controller for IX83/IX73 microscope frame. Compatible with UIS2 objectives with correction collar and parfocal length 45 mm, excluding Iris objectives.</t>
  </si>
  <si>
    <t>N5718000</t>
  </si>
  <si>
    <t>LPL44X266-1-2 OEM Objective</t>
  </si>
  <si>
    <t>N5719400</t>
  </si>
  <si>
    <t>XLPLN10XSVMP-2 MPE objective</t>
  </si>
  <si>
    <t>Extra long working distance objective for multiphoton laser scanning microscope, for multiphoton excited fluorescence light observations, especially for deep imaging in cleared tissue, suitable for a wide range of immersion media (water, ScaleView-A2, silicone oil, Clarity, SeeDB or oil immersion). Magnification 10x, numerical aperture 0.60, working distance of 8.00 mm, maximum field of view 1,80 mm (FN 18). Adjustable correction collar for adapting to refractive index mismatch (n 1.33-1.52).</t>
  </si>
  <si>
    <t>N5719500</t>
  </si>
  <si>
    <t>XLPLN25XWMP2-2 MPE Objective</t>
  </si>
  <si>
    <t>Long working distance, special multi-photon laser scanning microscope, water immersion objective. Magnification 25x, numerical aperture 1.05, working distance of 2.00mm, Field of view 0.720mm (FN 18). Adjustable correction collar for adapting to refractive index mismatch. The objective is designed for multi-photon excited fluorescence light observations. Special IR coating supporting transmittance up to 1600 nm.</t>
  </si>
  <si>
    <t>N5720400</t>
  </si>
  <si>
    <t>NS-ASW NoviSight Main License</t>
  </si>
  <si>
    <t>Main license and software DVD for basic software of 3D Cell Analysis Software NoviSight. NS-ASW can open OIR and VSI format. Single TIFF files can be converted for analysis by NoviSight. Â Image can be displayed in 2D and 3D. Analysis data can be displayed in scatter plot, histogram or data table. Data is connected to image gallery interactively. With combination of optional software: NS-RM, NS-MM and NS-SM, NoviSight can offer various 3D cell recognition, measurement and statistics function as well as 2D analysis.</t>
  </si>
  <si>
    <t>NOVISIGHT ANALYSIS SOFTWARE</t>
  </si>
  <si>
    <t>N5720500</t>
  </si>
  <si>
    <t>NS-MM Measurement Module</t>
  </si>
  <si>
    <t>NoviSight measurement module, optional module for NS-ASW and NS-SL. Â NS-MM adds various advanced measurement functions to NoviSight. Â NS-MM is a recommended option for NS-ASW and NS-SL</t>
  </si>
  <si>
    <t>N5720600</t>
  </si>
  <si>
    <t>NS-RM Recognition Module</t>
  </si>
  <si>
    <t>NoviSight recognition module, optional module for NS-ASW and NS-SL. Â NS-RM adds various advanced recognition functions to NoviSight. Â NS-RM is a recommended option for NS-ASW and NS-SL.</t>
  </si>
  <si>
    <t>N5720700</t>
  </si>
  <si>
    <t>NS-SM Statistics Module</t>
  </si>
  <si>
    <t>NoviSight statistics module, optional module for NS-ASW and NS-SL. Â NS-SM enables displaying statics data of microplate as heatmap. Â NS-SM is required for the analysis using multi well plates</t>
  </si>
  <si>
    <t>N5726700</t>
  </si>
  <si>
    <t>IX73P2F-1-2 man. frame 2port</t>
  </si>
  <si>
    <t>Inverted microscope frame for reflected and transmitted light observation with 2 decks for intermediate attachments. Manual coaxial coarse and fine focus, focus stroke 9.5 mm, fine stroke 100µm/rotation, graduation 100/1µm. Light path options for binocular and left side port: 0:100, 50:50, 100:0. Compatible with IX3-ILL transmitted light illuminators, IX3-RFA, IX3-RFAL, IX3-RFALFE, reflected light illuminators, U-LH100, U-LH100L lamp houses, IX3-D6RES, IX3-D6REA nosepieces, IX3-SVR, BX3-SSU, IX2-SP, IX2-GS, GX-SVR, GX-SFR stages. Including jigs, cable for lamp control. Note: Not a medical device as defined in Directive 93/42/EEC or Regulation (EU) 2017/745. Accordingly not designed or intended for use in diagnosis (with the exception of in vitro diagnosis according to Directive 98/79/EC or Regulation (EU) 2017/746) and/or treatment of human disease and/or human IVF but only for research applications in these fields. Exceptionally, a combined use with third-party medical devices certified under the applicable medical device regulations is possible, provided that the specific combined use is explicitly covered by the respective specification/manual of the corresponding third-party medical device. The existence of such an exception must be checked by the customer on its own responsibility in each individual case.</t>
  </si>
  <si>
    <t>N5726800</t>
  </si>
  <si>
    <t>IX3-D6RES-1-2 coded nosepiece</t>
  </si>
  <si>
    <t>Manual, encoded 6 position revolving nosepiece for UIS2 objectives. Compatible with IX73 microscope frames. Slot for DIC slider (U-DICT/DICTS/DICTHR/DICTHC) available. Requires U-NPCBL100 cable and U-CB5S control unit for the activation of coded functions. Including Dust plug, blindfold board and screws.</t>
  </si>
  <si>
    <t>N5726900</t>
  </si>
  <si>
    <t>IX3-D6REA-1-2 mot. nosepiece</t>
  </si>
  <si>
    <t>N5727000</t>
  </si>
  <si>
    <t>U-NPCBL100-1-2 Cbl IX3-D6RES</t>
  </si>
  <si>
    <t>Interface cable for U-CB5S control unit Connecting U-CB5S control unit with U-LEDPS power supply and IX3-D6RES coded nosepiece. Cable length: 1000 mm.</t>
  </si>
  <si>
    <t>N5727100</t>
  </si>
  <si>
    <t>IX3-CBM-1-2 control box</t>
  </si>
  <si>
    <t>N5727200</t>
  </si>
  <si>
    <t>U-HSCBM-1-2 hand switch</t>
  </si>
  <si>
    <t>Hand switch for U-CBM control unit to control the BX3 motorized units. Controls objective change, fluorescence cubes and shutter, U-AW attenuator wheel and defined observation methods by push buttons and LED indication.  Preset tables for contrast methods settings are given and can be easily customised and saved. Requires U-CBM. Including 3 indication panels and indication stickers.</t>
  </si>
  <si>
    <t>N5727300</t>
  </si>
  <si>
    <t>U-IFCBL200-1-2 intface cbl 2 m</t>
  </si>
  <si>
    <t>Interfacing cable for CAN communication of BX3 motorized units. Length: 2000 mm. Compatible with BX63F; BX3-UCD8A; U-D7REA; BX3-RFAA, U.AW, U-MCZ .</t>
  </si>
  <si>
    <t>N5727400</t>
  </si>
  <si>
    <t>IX3-CAS-1-3 magnif. changer</t>
  </si>
  <si>
    <t>Intermediate magnification changer with coding function for IX83P1ZF, IX73P1F and 2nd (lower) deck of IX83P2ZF/ IX73P2F microscope frames. Intermediate magnifications: 1X, 1,6X and 2X, field number 22. Requires U-COCBL100 cable and U-CB5S control unit for coded function.</t>
  </si>
  <si>
    <t>N5727500</t>
  </si>
  <si>
    <t>IX3-ILL-1-2 illum. pillar</t>
  </si>
  <si>
    <t>Transmitted illuminator for IX83P2ZF, IX83P1ZF, IX73P2F, IX73P1F, IX53P1F microscope frames. Tilting angle is max 30°. Condenser focusing is via front handle operation. Condenser height position reproduction mechanism provided. Stroke for condenser focusing: max 88 mm. Swing-out-type Filter holder containing 4 filter slots with 45mm diameter. Compatible with IX3-LHLEDC, U-LH100L-3, U-LH100-3 lamp houses, IX3-LWUCDA, IX2-LWUCD, IX2-MLWCD, IX-ULWCD and U-UCD8 (requires IX-ADUCD adapter) condensers and U-AW (fixed via U-LHEAD), U-FSHA attachments. Requires 45FR frosted filter. Including screws.</t>
  </si>
  <si>
    <t>N5727600</t>
  </si>
  <si>
    <t>IX3-LHLEDC-1-3 LED light sour</t>
  </si>
  <si>
    <t>True color white LED light source for IX83P2ZF, IX83P1ZF, IX73P2F, IX73P1F microscope frames with an intensity comparable to 30W halogen light. Coupling to microscope via IX3-ILL transmission pillar. Light control via touch panel controller of IX83, U-MCZ or front panel of IX73. Average LED lifetime is 20.000houres. U-LEDPS is required for the use with IX73</t>
  </si>
  <si>
    <t>N5727700</t>
  </si>
  <si>
    <t>U-LEDPS-1-3 powerSupply</t>
  </si>
  <si>
    <t>Power Supply compatible with IX73P2F, IX73P1F microscopes. Power rating AC adapter (Input: AC 100-240 V, 1.7 A, 50-60 Hz. Output: DC 24 V, 2.8 A.). Lim function is available with IX3-D6RES or IX3-D6REA and IX3-CBM. Compatible with IX3-LHLEDC LED lamp housing, IX3-D6REA, IX3-D6RES revolving nosepieces and IX3-CBM, U-CB5S control units. Including AC adapter, RS232C cable.</t>
  </si>
  <si>
    <t>N5727800</t>
  </si>
  <si>
    <t>U-LH100-3-8 halogen lamphouse</t>
  </si>
  <si>
    <t>N5727900</t>
  </si>
  <si>
    <t>OEM only TH4-100-1-6</t>
  </si>
  <si>
    <t>N5728000</t>
  </si>
  <si>
    <t>U-RMT-1-6 connecting cable</t>
  </si>
  <si>
    <t>Cable for connecting the 100 W Halogen lamp house U-LH100-3 or IX-HLSH100 with TH-4 transformer or the BX- or IX2-UCB control-boxes for PC control of the lamp. Length 1.7 m.</t>
  </si>
  <si>
    <t>N5728100</t>
  </si>
  <si>
    <t>45FR-1-2 diffusor for IX3-ILL</t>
  </si>
  <si>
    <t>Frosted Filter, diameter 45mm, to be used in IX3-ILL</t>
  </si>
  <si>
    <t>N5728200</t>
  </si>
  <si>
    <t>45-LBD-IF-1-2 IF daylgt B-fil.</t>
  </si>
  <si>
    <t>N5728300</t>
  </si>
  <si>
    <t>45-ND6-1-2 neut. grey filt. 6%</t>
  </si>
  <si>
    <t>Neutral density filter 6%, diameter 45 mm,  to be used in IX3-ILL</t>
  </si>
  <si>
    <t>N5728400</t>
  </si>
  <si>
    <t>45-ND25-1-2 neut.grey filt.25%</t>
  </si>
  <si>
    <t>Neutral density filter 25%, diameter 45 mm, to be used in IX3-ILL</t>
  </si>
  <si>
    <t>N5728500</t>
  </si>
  <si>
    <t>IX3-AN-1-2 analyser</t>
  </si>
  <si>
    <t>Analyzer slider compatible with IX73P2F and IX73P1F microscopes.</t>
  </si>
  <si>
    <t>N5728600</t>
  </si>
  <si>
    <t>U-TBI90-1-2 tilting head</t>
  </si>
  <si>
    <t>Binocular ergo tube with 35° to 85° tilting angle, diopter adjustment on one eyepiece, eyepoint height adjustable from 406 to 471 mm.</t>
  </si>
  <si>
    <t>N5728700</t>
  </si>
  <si>
    <t>WHN10X-1-8 eyepiece</t>
  </si>
  <si>
    <t>Widefield eyepiece with fieldnumber 22.</t>
  </si>
  <si>
    <t>N5728800</t>
  </si>
  <si>
    <t>WHN10X-H-1-8 eyepiece</t>
  </si>
  <si>
    <t>Focusable widefield eyepiece with fieldnumber 22.</t>
  </si>
  <si>
    <t>N5728900</t>
  </si>
  <si>
    <t>U-CT30-2-2 centering telescope</t>
  </si>
  <si>
    <t>N5729000</t>
  </si>
  <si>
    <t>IX3-SVR-1-2 mechanical stage</t>
  </si>
  <si>
    <t>Manual X/Y stage for IX83P2ZF, IX83P1ZF, IX73P2ZF, IX73P1ZF, IX53P1F  microscope frames. Right hand control. Travel range 114 mm x 75 mm or 50 mm x 50 mm (X x Y) selectable by movement range limit screws. For stage inserts with a size of 156 x 190 mm. Drive System: rack and pinion. Stage surface: Black armide. Maximum load (including specimen holder) 1000g. Compatible stage inserts IX3-HOW, IX3-HOS, IX3-HO35D, IX-SCL, IX-CP50, IX2-GCP. Including movement control knob.</t>
  </si>
  <si>
    <t>N5729100</t>
  </si>
  <si>
    <t>IX2-MLWCD-1-2 condenser</t>
  </si>
  <si>
    <t>Universal long working distance condenser for brightfield, Olympus relief contrast, phase contrast and DIC. With numerical aperture of 0.5 and working distance of 45 mm. Equipped with aperture stop and polariser for relief contrast. The four-position turret includes the relief contrast elements RC1, RC2 and RC3.</t>
  </si>
  <si>
    <t>N5729200</t>
  </si>
  <si>
    <t>IX3-MLWCDA-1-2 mot.condenser</t>
  </si>
  <si>
    <t>N5729300</t>
  </si>
  <si>
    <t>CPLFLN10XRC-2 objective</t>
  </si>
  <si>
    <t>CPlan Fluorite objective with 10x magnification. With working distance of 9 mm   and numerical aperture of 0.3. Suitable for any cover slip thickness. For   Olympus-Reliefcontrast observations (RC1).</t>
  </si>
  <si>
    <t>N5729900</t>
  </si>
  <si>
    <t>BX43F-1-3 microscope frame</t>
  </si>
  <si>
    <t>N5730000</t>
  </si>
  <si>
    <t>BX46F-1-3 microscope frame</t>
  </si>
  <si>
    <t>Upright manual microscope frame for transmitted light observations with unique design for maximal ergonomy. Integrated coded 5-position nosepiece, ultra-low fixed stage and integrated universal condenser (NA 0.9) suitable for objective magnifications 1.25x - 100x. Coaxial coarse and fine focus with objective up and down mechanism, focus stroke 15 mm, coarse stroke 15 mm/rotation, fine stroke 100 µm/rotation, graduation on fine focus 1 µm. Prefocusing limit stopper and torque adjustment on coarse focus. Light Manager with individual light intensity settings for all objectives in combination with U-LHLEDC lightsource. Front side mounted light intensity control dial, external power supply 5V, 2.5A. Transmitted light illuminator with Koehler illumination and field number 22. Including Allen Wrench, AC adapter and filter slider.</t>
  </si>
  <si>
    <t>N5730200</t>
  </si>
  <si>
    <t>U-CB5S-1-3 control box</t>
  </si>
  <si>
    <t>Control unit for encoded functions of IX73P2F and IX73 P1F microscope frames. Controls IX3-D6RES coded nosepiece, IX3-RFACS coded cube turret (up to 2 units), IX3-CAS magnification changer, U-LEDPS LED power supply unit and  IX3-CBM control unit for motorized units. Requires: UYCP cable. Including AC adapter and RS232C cable.</t>
  </si>
  <si>
    <t>N5730300</t>
  </si>
  <si>
    <t>BX53MRF-S-1-3 Microscope Frame</t>
  </si>
  <si>
    <t>Upright manual microscope frame for reflected light observation, ESD compatible. Coaxial coarse and fine focus with stage up and down mechanism, focus stroke 25 mm, coarse stroke 17.8mm, fine stroke 100 µm/rotation, graduation 1 µm. Prefocusing limit stopper and torque adjustment on coarse focus. Front control dial for light intensity. Power supply 100-120/220-240 V,  0.4 A, 50/60 Hz. Light Intensity Manager (LIM) for reflected light illumination, field number 26.5. Compatible with BX3M-ARMAD for observation of height samples, BX3M-KMA-S, BX3M-RLA-S, BX3M-RLAS-S, BX3M-URAS-S illuminator, BX3-ARM supporting arm, U-SVR(L)M, U-SRG2, U-SRP, U-SP, U-SIC4R(L)2, U-SIC64 stage, U-AC2, U-SC3, U-POC-2, U-LWCD condenser and BX3M-CB control box. Requires coded or motorized nosepiece and coded illuminator for full Light Intensity Manager (LIM) function and UYCP power cable. Including AC adapter, Allen key and manual.</t>
  </si>
  <si>
    <t>BX3M</t>
  </si>
  <si>
    <t>N5730400</t>
  </si>
  <si>
    <t>BX53MTRF-S-1-3 Mic. Frame</t>
  </si>
  <si>
    <t>Upright manual microscope frame for reflected and transmitted light observation, ESD compatible. Coaxial coarse and fine focus with stage up and down mechanism, focus stroke 25 mm, coarse stroke 17.8mm, fine stroke 100 µm/ rotation, graduation 1 µm. Prefocusing limit stopper and torque adjustment on coarse focus. Front control dial for light intensity. Power supply 100-120/220-240 V, 0.4 A, 50/60 Hz. Light Intensity Manager (LIM) for reflected and transmitted light illumination, 1 empty filter position (Ø 45mm/3mm), field number 26.5. Compatible with BX3M-ARMAD for observation of height samples, BX3M-KMA-S, BX3M-RLA-S, BX3M-RLAS-S, BX3M-URAS-S illuminator, BX3M-LEDT LED lamp house, BX3-ARM supporting arm, U-SVR(L)M, U-SRG2, U-SRP, U-SP, U-SIC4R(L)2, U-SIC64 stage, U-AC2, U-SC3, U-POC-2, U-LWCD condenser and BX3M-CB control box. Requires coded or motorized nosepiece and coded illuminator for full Light Intensity Manager (LIM) function and UYCP power cable. Including AC adapter, Allen key and manual.</t>
  </si>
  <si>
    <t>N5730500</t>
  </si>
  <si>
    <t>BX3M-CB-1-3 control box</t>
  </si>
  <si>
    <t>Control box for BX3M microscope frames. Compatible with U-D5BDREMC, U-D6REMC or   U-6BDREMC motorized nosepiece and U-RMCBL control cable, U-MIXR slider and   U-MIXRCBL control cable, BX3M-HS hand switch, BX3M-HSRE hand switch for   motorized nosepiece, U-HSEXP hand switch for exposure and DP2-SAL controller.   Communication with PC via RS232 connection or USB2.0, communication with   DP2-SAL via RS232 connection. LEDs on front panel display status of motorized   units and PC connection. To be attached on the back of the microscope frame   with magnetic mechanism. External power supply 100-240 V AC, 0.4 A, 50/60 Hz.   Requires UYCP power cord. Including USB cable, RS232 cable, AC adapter and   manual.</t>
  </si>
  <si>
    <t>N5730600</t>
  </si>
  <si>
    <t>BX3M-CBFM-1-3 Control box</t>
  </si>
  <si>
    <t>Desktop control box for BXFM microscope system. Compatible with U-D5BDREMC, U-D6REMC or U-6BDREMC motorized nosepiece and U-RMECBL control cable, U-MIXR slider and U-MIXRECBL control cable, BX3M-HS hand switch, BX3M-HSRE hand switch for motorized nosepiece, U-HSEXP hand switch for exposure and DP2-SAL controller. Communication with PC via RS232 connection or USB2.0, communication with DP2-SAL via RS232 connection. LEDs on front panel display status of motorized units and PC connection. External power supply 100-240 V AC, 0.4 A, 50/60 Hz. Requires UYCP power cord. Including USB cable, RS232 cable, AC adapter and manual.</t>
  </si>
  <si>
    <t>N5730700</t>
  </si>
  <si>
    <t>BX3M-PSLED-1-3 power supply</t>
  </si>
  <si>
    <t>External power supply for BX3M LED light sources in combination with BXFM. Power rating AC adapter (Input: AC 100-240 V, 0.4 A, 50-60 Hz. Output: DC 5 V, 2.5 A.), with on / off switch and light intensity adjustment.  Compatible with BX3M-KMA-S and BX3M-RLAS-S illuminator and BX3M-LEDR reflected LED lamp house. Requires UYCP power cord. Including AC adapter, LED extension cable (2.95 m) cable and manual.</t>
  </si>
  <si>
    <t>N5730800</t>
  </si>
  <si>
    <t>GX53F-1-3 microscope frame</t>
  </si>
  <si>
    <t>Inverted microscope frame for reflected and transmitted light for routine inspection, coaxial coarse and fine focus, integrated brightfield/darkfield cube, incl. EPI led power supply, front mounted light intensity control dial, with AS and FS (both centerable), integrated connector for LED light source, holder for interface box, two filter slots, with 25ND25 filter, Allen driver (AB880400), 3mm and 4mm L wrench (AB668400, GA397200),  tool holder (AD868600), eyepiece cap (AC071500), AS extension lever (JW025200), AC adapter (DP150300), cable holders (D0179400).</t>
  </si>
  <si>
    <t>GX53</t>
  </si>
  <si>
    <t>N5730900</t>
  </si>
  <si>
    <t>CX43-RFAB FL Illuminator</t>
  </si>
  <si>
    <t>Reflected fluorescence illuminator for CX43. Built-in LED light source for B excitation with peak wavelength 470 nm. Light intensity control dial on the top. Power cable (035425 UYCP) is required. Including wide range power supply (AC 100 ? 240 V 50 / 60 Hz 0.4A), hook stick to slide condenser top lens and manual.</t>
  </si>
  <si>
    <t>N5731000</t>
  </si>
  <si>
    <t>CX23LEDRFS1-1-3 microscope set</t>
  </si>
  <si>
    <t>Upright microscope set for transmitted light observation. CX23 microscope frame with integrated LED illumination, quadruple nosepiece, fixed mechanical stage (120 x 132 mm, travelling range 76 x 30 mm) with right hand low drive control and specimen holder for one slide. Built-in Abbe condenser with NA 1.25 and aperture stop. Coaxial coarse and fine focus, complete stroke 15 mm, fine stroke 300 ?m/rotation, graduation 2.5 ?m. Torque adjustment for coarse focus knob and stage focus lock mechanism (screw type). Attached binocular tube with 30° inclination, interpupillary distance adjustment 48-75mm and diopter adjustment on the left sleeve. Two widefield eyepieces for FN20 are fixed by screws. Microscope set is equipped with 4x, 10x, 40x and 100x objectives (Plan 4x, NA = 0.1, WD = 27.8 mm, CC= - ; Plan 10x, NA = 0.25, WD = 8 mm, CC = - ; Plan 40x, NA = 0.65, WD = 0.60mm, CC = 0.17, Plan 100x, NA = 1.25, WD = 0.13 mm, CC =-). All optics feature antifungus treatment. Power cable (035425 UYCP) and 8 cc immersion oil (N5218600) are required. Wide range power supply (AC 100-240 V 50/60 Hz 0.4 A) and manual are included.</t>
  </si>
  <si>
    <t>N5731100</t>
  </si>
  <si>
    <t>CX23LEDRFS2-1-3 microscope set</t>
  </si>
  <si>
    <t>Upright microscope set for transmitted light observation. CX23 microscope frame with integrated LED illumination, quadruple nosepiece, fixed mechanical stage (120 x 132 mm, travelling range 76 x 30 mm) with right hand low drive control and specimen holder for one slide. Built-in Abbe condenser with NA 1.25 and aperture stop. Coaxial coarse and fine focus, complete stroke 15 mm, fine stroke 300 ?m/rotation, graduation 2.5 ?m. Torque adjustment for coarse focus knob and stage focus lock mechanism (screw type). Attached binocular tube with 30° inclination, interpupillary distance adjustment 48-75 mm and diopter adjustment on the left sleeve. Two widefield eyepieces for FN20 are fixed by screws. Microscope set is equipped with 4x, 10x, and 40x objectives (Plan 4x, NA = 0.1, WD = 27.8 mm, CC= - ; Plan 10x, NA = 0.25, WD = 8 mm, CC = - ; Plan 40x, NA = 0.65, WD = 0.60mm, CC = 0.17). All optics feature antifungus treatment. Power cable (035425 UYCP) is required. Including wide range power supply (AC 100-240 V 50/60 Hz 0.4 A) and manual.</t>
  </si>
  <si>
    <t>N5731300</t>
  </si>
  <si>
    <t>CX23RTFS2-1-2</t>
  </si>
  <si>
    <t>Upright microscope set for transmitted light observation. CX23 microscope frame with integrated LED illumination, quadruple nosepiece, fixed mechanical stage (174 x 89 mm, travelling range 76 x 30 mm) with right hand low drive control and specimen holder for one slide. Built-in Abbe condenser with NA 1.25 and aperture stop. Coaxial coarse and fine focus, complete stroke 15 mm, fine stroke 300 µm/rotation, graduation 2.5 µm. Torque adjustment for coarse focus knob and stage focus lock mechanism (screw type). Attached trinocular tube with 30° inclination, light path selection (Eyepiece/Camera port = 0/100 or 100/0), interpupillary distance adjustment 48-75 mm and dioptre adjustment on the both sleeves. Two widefield eyepieces for FN20 are fixed by screws. Microscope set is equipped with 4x, 10x, 40x (Plan 4x, NA = 0.1, WD = 27.8 mm, CC= - ; Plan 10x, NA = 0.25, WD = 8 mm, CC = - ; Plan 40x, NA = 0.65, WD = 0.60mm, CC = 0.17). All optics feature antifungus treatment. Power cable (035425 UYCP) and 8 cc immersion oil (N5218600) are required. Including field stop attachment for CX23 (auxiliary lens unit and field diaphragm unit), wide range power supply (AC 100-240 V 50/60 Hz 0.4 A) and manual.</t>
  </si>
  <si>
    <t>N5731500</t>
  </si>
  <si>
    <t>CX33RTFS2-1-2</t>
  </si>
  <si>
    <t>Upright microscope set for transmitted light observations. Integrated transmitted LED illumination, low-positioned quadruple nosepiece, mechanical stage (211 x 154 mm, travelling range 76 x 52 mm) with right handle, low drive control, stage lock pin and specimen holder for one slide. Built-in Abbe condenser with NA 1.25 and aperture stop. Coaxial coarse and fine focus, complete stroke 15 mm, fine stroke 300 Âµm/rotation, graduation 2.5 Î¼m. Torque adjustment for coarse focus knob and focus limit stopper. Attached trinocular tube with 30Â° inclination, interpupillary distance adjustment 48-75 mm and diopter adjustment on both sleeves. Two widefield eyepieces for FN20 are fixed by screws. Microscope set is equipped with 4x, 10x and 40x objectives (Plan Achromat 4x, NA = 0.1, WD = 27.8 mm, CC= -; Plan Achromat 10x, NA = 0.25, WD = 8 mm, CC = -; Plan Achromat 40x, NA = 0.65, WD =0.60mm, CC = 0.17). All optics feature antifungus treatment. Power cable (035425 UYCP) is required. Including wide range power supply (AC 100 â?? 240 V 50 / 60 Hz 0.4A), Allen wrench and manual. Â </t>
  </si>
  <si>
    <t>N5731600</t>
  </si>
  <si>
    <t>CX33LTFS2-1-2</t>
  </si>
  <si>
    <t>Upright microscope set for transmitted light observations. Integrated transmitted LED illumination, low-positioned quadruple nosepiece, mechanical stage (211 x 154 mm, travelling range 76 x 52 mm) with left handle, low drive control, stage lock pin and specimen holder for one slide. Built-in Abbe condenser with NA 1.25 and aperture stop. Coaxial coarse and fine focus, complete stroke 15 mm, fine stroke 300 µm/rotation, graduation 2.5 ?m. Torque adjustment for coarse focus knob and focus limit stopper. Attached trinocular tube with 30° inclination, interpupillary distance adjustment 48-75 mm and dioptre adjustment on both sleeves. Two widefield eyepieces for FN20 are fixed by screws. Microscope set is equipped with 4x, 10x and 40x objectives (Plan Achromat 4x, NA = 0.1, WD = 27.8 mm, CC= -; Plan Achromat 10x, NA = 0.25, WD = 8 mm, CC = -; Plan Achromat 40x, NA = 0.65, WD =0.60mm, CC = 0.17). All optics feature antifungus treatment. Power cable (035425 UYCP) is required. Including wide range power supply (AC 100 ? 240 V 50 / 60 Hz 0.4A), Allen wrench and manual.</t>
  </si>
  <si>
    <t>N5731700</t>
  </si>
  <si>
    <t>CX43RF-1-2 microscope frame</t>
  </si>
  <si>
    <t>Upright microscope frame for transmitted and reflected light observations. Integrated transmitted LED illumination, low-positioned quintuple nosepiece, mechanical stage (211 x 154 mm, travelling range 76 x 52 mm) with right handle, low drive control, stage lock pin and specimen holder for one slide. Built-in universal abbe condenser with NA 1.25, aperture stop, 7 position turret: BF(4X - 100X), 2X, DF, Ph1, Ph2, Ph3, FL with shutter. Coaxial coarse and fine focus, complete stroke 15 mm, fine stroke 300 µm/rotation, graduation 2.5 ?m. Torque adjustment for coarse focus knob and focus limit stopper. Power cable (035425 UYCP) is required. Including wide range power supply (AC 100 ? 240 V 50 / 60 Hz 0.4A), Allen wrench and manual.</t>
  </si>
  <si>
    <t>N5731800</t>
  </si>
  <si>
    <t>CX43LF-1-2 microscope frame</t>
  </si>
  <si>
    <t>N5731900</t>
  </si>
  <si>
    <t>CKX53SF-1-3 microscope frame</t>
  </si>
  <si>
    <t>Manual inverted microscope frame for transmitted light and fluorescence observation, with UIS2 optics and FN22. Integrated 45°-observation / camera tube with two fixed 10x eyepieces, fixed quadruple revolving nosepiece and plain stage (200mm x 252mm), detachable and rotatable long working distance condenser (NA 0.3, WD 72 mm, manual aperture stop), max WD 194mm (condenser detached). Coaxial coarse and fine focus, maximal focus stroke of 20 mm, fine focus 0.3 mm/rotation. Transmitted light illumination pillar with build-in LED lamp housing (20,000 h life time). Light intensity control is easily accessible at the left front side. Blue LED lamp indicator for microscope operation is installed at the front. The system is compatible with CKX3-SLP and IX2-SL condenser sliders, CKX3-SLPIC, CKX3-SLPAS, IX2-SLPC, IX2-SLPH1, IX2-SLPH2 optical elements, CKX3-MVR mechanical object guide and CKX3-HOUN, CKX3 HO35DM holder, CKX3-RFA reflected fluorescence illuminator and different mercury, metal halide or LED light sources. Requires UYCP power cable. Including transparent acryl stage insert, Allen key, wide range power supply, 2 clips for camera cable, 2 clamping screws and instruction manual</t>
  </si>
  <si>
    <t>CKX41</t>
  </si>
  <si>
    <t>N5732800</t>
  </si>
  <si>
    <t>SZX2-CBF cartridge</t>
  </si>
  <si>
    <t>Bright field standard contrast cartridge for SZX2-ILLTQ/S</t>
  </si>
  <si>
    <t>N5732900</t>
  </si>
  <si>
    <t>SZX2-CBFH cartridge</t>
  </si>
  <si>
    <t>Bright field high contrast cartridge for SZX2-ILLTQ/S</t>
  </si>
  <si>
    <t>N5733000</t>
  </si>
  <si>
    <t>SZX2-CBFL cartridge</t>
  </si>
  <si>
    <t>Bright field low contrast cartridge for SZX2-ILLTQ/S</t>
  </si>
  <si>
    <t>N5733100</t>
  </si>
  <si>
    <t>SZX2-CDF cartridge</t>
  </si>
  <si>
    <t>Darkfield cartridge for SZX2-ILLTQ/S</t>
  </si>
  <si>
    <t>N5733200</t>
  </si>
  <si>
    <t>SZX2-COB cartridge</t>
  </si>
  <si>
    <t>Oblique standard contrast cartridge for SZX2-ILLTQ/S</t>
  </si>
  <si>
    <t>N5733300</t>
  </si>
  <si>
    <t>SZX2-COBH cartridge</t>
  </si>
  <si>
    <t>Oblique high contrast cartridge for SZX2-ILLTQ/S</t>
  </si>
  <si>
    <t>N5733400</t>
  </si>
  <si>
    <t>SZX2-COBL cartridge</t>
  </si>
  <si>
    <t>Oblique low contrast cartridge for SZX2-ILLTQ/S</t>
  </si>
  <si>
    <t>N5733500</t>
  </si>
  <si>
    <t>SZX2-CPO cartridge</t>
  </si>
  <si>
    <t>Polarization plate cartridge for SZX2-ILLTQ/S</t>
  </si>
  <si>
    <t>N5733600</t>
  </si>
  <si>
    <t>SZX2-CSH cartridge</t>
  </si>
  <si>
    <t>Shade plate cartridge for SZX2-ILLTQ/S</t>
  </si>
  <si>
    <t>N5733700</t>
  </si>
  <si>
    <t>SZX2-ILLTQ LED Base</t>
  </si>
  <si>
    <t>Quad position LED transmitted light illumination base. Average LED lifetime: 60,000 hours. Stepless light intensity control. Base 386,5x268.4mm. Compatible with SZX2-FO/FOF/FOFH, SZX-FOA2, SZ2-STS focus units. Max. transmitted illumination diameter: 63 mm. Integrated fixations for optional accessories: Pole, Allen wrench, Screwdriver, Dummy cap x2, Binder x4, Instruction manual</t>
  </si>
  <si>
    <t>N5733800</t>
  </si>
  <si>
    <t>SZX2-ILLTS LED Base</t>
  </si>
  <si>
    <t>Single position LED transmitted light illumination base. Average LED lifetime: 60,000 hours. Stepless light intensity control. Base 386,5x268.4mm. Compatible with SZX2-FO/FOF/FOFH, SZX-FOA2, SZ2-STS focus units. Max. transmitted illumination diameter: 63 mm. Integrated fixations for optional accessories: Pole, Allen wrench, Screwdriver, Binder x4, Instruction manual</t>
  </si>
  <si>
    <t>N5733900</t>
  </si>
  <si>
    <t>SZX2-ILLTSA adapter</t>
  </si>
  <si>
    <t>High stability adapter for SZX2-ILLTQ/S</t>
  </si>
  <si>
    <t>N5734000</t>
  </si>
  <si>
    <t>SZX2-STADM adapter</t>
  </si>
  <si>
    <t>STAD mount adapter for SZX2-ILLTQ/S</t>
  </si>
  <si>
    <t>N5734400</t>
  </si>
  <si>
    <t>CMP-CB Control Box</t>
  </si>
  <si>
    <t>N5734500</t>
  </si>
  <si>
    <t>CMP-LLHECBL cable</t>
  </si>
  <si>
    <t>N5734800</t>
  </si>
  <si>
    <t>DSX10-LAXL Lens att. for XLOB</t>
  </si>
  <si>
    <t>N5734900</t>
  </si>
  <si>
    <t>DSX10-LAUIS Lens att. for UIS</t>
  </si>
  <si>
    <t>N5735000</t>
  </si>
  <si>
    <t>DSX10-SXLOB1X objective lens</t>
  </si>
  <si>
    <t>N5735100</t>
  </si>
  <si>
    <t>DSX10-SXLOB3X objective lens</t>
  </si>
  <si>
    <t>N5735200</t>
  </si>
  <si>
    <t>DSX10-SXLOB10X objective lens</t>
  </si>
  <si>
    <t>N5735300</t>
  </si>
  <si>
    <t>DSX10-XLOB3X objective lens</t>
  </si>
  <si>
    <t>N5735400</t>
  </si>
  <si>
    <t>DSX10-XLOB10X objective lens</t>
  </si>
  <si>
    <t>N5735500</t>
  </si>
  <si>
    <t>DSX10-XLOB20X objective lens</t>
  </si>
  <si>
    <t>N5735600</t>
  </si>
  <si>
    <t>DSX10-XLOB40X objective lens</t>
  </si>
  <si>
    <t>N5735700</t>
  </si>
  <si>
    <t>DSX10-DIAD1X10X adapter</t>
  </si>
  <si>
    <t>N5735800</t>
  </si>
  <si>
    <t>DSX10-DIAD3X adapter</t>
  </si>
  <si>
    <t>N5735900</t>
  </si>
  <si>
    <t>DSX10-POAD adapter</t>
  </si>
  <si>
    <t>N5736400</t>
  </si>
  <si>
    <t>DSX10-CSL Console</t>
  </si>
  <si>
    <t>A console exclusively for the DSX1000 system. This unit enables you to control the DSX1000 system without operating the GUI in the application software. As this is an optional unit, the system can be started without this unit being connected.</t>
  </si>
  <si>
    <t>N5736800</t>
  </si>
  <si>
    <t>DSX10-CB Control box</t>
  </si>
  <si>
    <t>A control box exclusively for the DSX1000 system. This unit is used when you attach DSX10-SZH or UZH to a custom-made frame or your device without using DSX10-UF or TF.</t>
  </si>
  <si>
    <t>N5736900</t>
  </si>
  <si>
    <t>DSX10-ILT LED light illuminato</t>
  </si>
  <si>
    <t>N5737100</t>
  </si>
  <si>
    <t>DSX10-ASW-EDM software</t>
  </si>
  <si>
    <t>N5737200</t>
  </si>
  <si>
    <t>DSX10-ASW-PAM software</t>
  </si>
  <si>
    <t>N5737300</t>
  </si>
  <si>
    <t>DSX10-LC Storage case</t>
  </si>
  <si>
    <t>N5737400</t>
  </si>
  <si>
    <t>DSX10-MSTAD Adapter</t>
  </si>
  <si>
    <t>N5739700</t>
  </si>
  <si>
    <t>CPLN10XPH-1-7</t>
  </si>
  <si>
    <t>CPlan Achromat objective with 10x magnification. With working distance of 10 mm and numerical aperture of 0.25. Suitable for any cover slip thickness. For phase-contrast observations (PHC).</t>
  </si>
  <si>
    <t>N5739800</t>
  </si>
  <si>
    <t>CACHN10XIPC-1-7</t>
  </si>
  <si>
    <t>Achromat phase contrast objective (pre-centered) with 10x magnification, numerical aperture 0.25, working distance of 8.80 mm, maximum field of view 2.2 mm (FN 22). Suitable for any cover slip thickness, optimized to work with 1mm thickness of cell culture devices. The objective is suitable for IPC (Integrated Phase Contrast) observations together with CKX3-SLP condenser slider and IVC (Inversion Contrast) with CKX3-SLPIC ring slit.</t>
  </si>
  <si>
    <t>N5739900</t>
  </si>
  <si>
    <t>DP74-PCIE-1-2 PCI board</t>
  </si>
  <si>
    <t>This unit is part of the DSX1000 imaging system. The DSX10-SZH and UZH imaging module heads and cables are connected and used to supply power, transmit and receive imaging data, and perform various image processing.</t>
  </si>
  <si>
    <t>N5740400</t>
  </si>
  <si>
    <t>BX53F2-1-2</t>
  </si>
  <si>
    <t>N5740500</t>
  </si>
  <si>
    <t>U-LHLEDC100-1-2</t>
  </si>
  <si>
    <t>True colour LED light source for BX53F2 microscope frames. LED features unique colour rendering index (&gt;96) in transmission observations similar like halogen light source. Intensity higher than 100W halogen light. Expected lifetime of 50,000 h. Power supply integrated in BX53F2 microscope frames. Including connection cable.</t>
  </si>
  <si>
    <t>N5740600</t>
  </si>
  <si>
    <t>BX3-SHT-1-2</t>
  </si>
  <si>
    <t>Manual transmitted shutter for BX53F2 and BX43F, preventing auto-fluorescence from transmitted LED light source.</t>
  </si>
  <si>
    <t>N5740700</t>
  </si>
  <si>
    <t>46S-LBA4-1-2</t>
  </si>
  <si>
    <t>Light balancing amber filter for U-LHLEDC100 light source. Introduces yellowish colour impression similar to halogen with low voltage settings. Up to three filter can be combined to increase the effect.</t>
  </si>
  <si>
    <t>N5740800</t>
  </si>
  <si>
    <t>BX3-MDO18R-1-2</t>
  </si>
  <si>
    <t>Rear light path body for multi discussion unit for 18 persons or up to 26 persons, integrated moveable LED arrow pointer. Pointer is controllable by main observer. Color of pointer selectable between red and green. Compatible with BX51, BX53 &amp; BX61 microscope frames. Including AC adaptor, beam splitter at backside and supporting stand.</t>
  </si>
  <si>
    <t>N5740900</t>
  </si>
  <si>
    <t>BX3-MDOE-1-2</t>
  </si>
  <si>
    <t>Beam splitter body for multi observation, extending more than 10 persons.</t>
  </si>
  <si>
    <t>N5741000</t>
  </si>
  <si>
    <t>BX3-SHEA-1-2</t>
  </si>
  <si>
    <t>Stage handle extension adaptor for manual stages.</t>
  </si>
  <si>
    <t>N5741100</t>
  </si>
  <si>
    <t>BX3-CBM-1-2</t>
  </si>
  <si>
    <t>Control box for motorized units installed on BX43F and BX53F2 microscope frames. Compatible with BX3-RFAA reflected light illuminator, U-D7REA revolving nosepiece, BX3M-HSRE hand switch, BX3-UCD8A universal condenser and U-AW attenuator wheel. Up to 4 motorized units can be attached. Communication with PC via RS232 connection. LEDs on front panel display status of motorized units and PC connection. Requires U-HSCBM hand switch for stand-alone use, straight RS232 cable and U-IFCBL200 connection cable. In configurations with encoded units U-D7RES or BX3-RFAS, U-CBS control box and CBSIFCBL200 interface cable are required.</t>
  </si>
  <si>
    <t>N5741200</t>
  </si>
  <si>
    <t>CBSIFCBL200-1-2</t>
  </si>
  <si>
    <t>N5741300</t>
  </si>
  <si>
    <t>LPLN40X-1-2</t>
  </si>
  <si>
    <t>Plan Achromat objective with 40X magnification. With working distance of 3.4 to 4.1 mm, Numerical Aperture of 0.60 and variable cover correction from 0 to 1mm via correction collar.</t>
  </si>
  <si>
    <t>N5741400</t>
  </si>
  <si>
    <t>BX3M-HSRE-1-2 Hand switch</t>
  </si>
  <si>
    <t>Hand switch for BX3M-CB and BX3M-CBFM control unit to control U-#REMC motorized nosepiece. Two keys for forward / backward position change of objectives. Can be attached to microscope frame via magnetic mechanism.</t>
  </si>
  <si>
    <t>N5741500</t>
  </si>
  <si>
    <t>CX3-SHP-1-2</t>
  </si>
  <si>
    <t>Specimen holder plate for CX43RF/LF, CX33RTFS2/LTFS2, BX microscope stages. The specimen can be freely operated by hand for fast overviews, precise positioning by stage handle. Including 3 specimen plates.</t>
  </si>
  <si>
    <t>N5741600</t>
  </si>
  <si>
    <t>BX3-RFAA-1-2 mot. FL Condensor</t>
  </si>
  <si>
    <t>Motorized reflected light illuminator for fluorescence observations. 8-position cube turret with shutter function and easy exchange of filter cubes without tools. Aperture stop and centrable field stop. Unique illumination system with fly-eye lens for maximal homogeneity in fluorescence observations. Maximum switching speed of cube turret 0.5s to neighbouring position. Compatible with BX43F, BX53F2, BX63F microscope frames and BX3 filter cubes. Field number 22. Requires U-IFCBL200 and U-CBM in combination with BX43F and BX53F2 microscope frames. In combination with BX63F microscope frame U-IFCBL15 is required. Including UV protection shield, allen wrench, and connection cable.</t>
  </si>
  <si>
    <t>N5741700</t>
  </si>
  <si>
    <t>BX3-RFAS-1-2 Coded FL Condens.</t>
  </si>
  <si>
    <t>Manual encoded reflected light illuminator for fluorescence observations. 8-position cube turret with shutter function and easy exchange of filter cubes without tools. Aperture stop and centrable field stop. Manual shutter for left- and right hand operations. Unique illumination system with fly-eye lens for maximal homogeneity in fluorescence observations. Automatic read-out of cube turret position. Compatible with BX43F, BX53F, BX53F2, BX63F microscope frames and BX3 filter cubes. Field number 22. Requires U-CBS for read-out functionality. Including ND filter slider (ND0, ND1.5, ND6, ND25), UV protection shield and allen wrench.</t>
  </si>
  <si>
    <t>N5741800</t>
  </si>
  <si>
    <t>BX3-URA-1-2 Fluorescence Cond.</t>
  </si>
  <si>
    <t>Manual universal reflected light illuminator for fluorescence, reflected brightfield, DIC and simple polarisation observations. 8-position cube turret with shutter function and easy exchange of filter cubes without tools. Centrable aperture stop and field stop. Manual shutter for left- and right hand operation. Three slots (32x7.5mm) for optical inserts. Compatible with BX43F, BX53F, BX63F microscope frames and BX3 filter cubes. Field number 26.5. Including UV protection shield and allen wrench.</t>
  </si>
  <si>
    <t>N5741900</t>
  </si>
  <si>
    <t>BX3-UCD8A-1-3 mot. Condensor</t>
  </si>
  <si>
    <t>Motorised universal condenser with achromatic / aplanatic correction for BX63F, BX53F and BX43F frames. 8-position turret for optical inserts (3x 19.5 mm diameter and 5x 30 mm diameter) integrated. Numerical aperture of 0.9 with dry top lens and 1.4 with oil top lens. Working distance of 1.5 mm when used without immersion and 0.6 when used with immersion oil. Motorised top lens swing-in and swing-out mechanism as well as polarizer in/out functionality. Motorized aperture stop opening and closing. Condenser feature shuttering mechanism to enhance S/N ratio during fluorescence observations. Requires top lens U-TLD or U-TLO for oil immersion and U-CBM controller for the use with BX43F and BX53F frames. Optional low magnification lens available (U-CO1.25X) for improving the illumination homogeneity in low magnification observations from 1.25X to 4X. Including indication plate, stage clamping screw, condenser clamping screw, condenser centering screw, allen wrench and allen wrench for fixing DIC prism.</t>
  </si>
  <si>
    <t>N5742000</t>
  </si>
  <si>
    <t>U-CBS-1-4 read out unit</t>
  </si>
  <si>
    <t>Control box for encoded units with BX43F, BX46F and BX53F2 microscope frames. Unit reads out position information from U-D7RES, U-D6RES and BX43-5RES nosepieces and BX3-RFAS reflected light illuminator. Information is automatically sent to DP2-SAL digital camera controller or cellSens software for storage of image acquisition settings. Compatible with U-HSEXP exposure button. Including AC adapter, RS232C cable, and cable clamps</t>
  </si>
  <si>
    <t>N5742100</t>
  </si>
  <si>
    <t>U-D7RES-1-2 coded nosepiece</t>
  </si>
  <si>
    <t>Manual, encoded 7 position revolving nosepiece for brightfield objectives. Compatible with BX43F, BX53F, BX53F2 and BX63F microscope frames. Slot for DIC slider (U-DIC#) or plate adapter (U-TAD). Objecitve position is read our for automatic light manager functionality in combination with BX43F, BX53F2 and BX63F microscope frames and U-LHLEDC or U-LHLEDC100 lamphouses. In combination with U-CBS the objective postions can automatically be sent to DP2-SAL digital camera controller or cellSens software. Requires U-CBS in combination with BX53F microscope frame. Including spacer for specimen holder and cable clamps.</t>
  </si>
  <si>
    <t>N5742200</t>
  </si>
  <si>
    <t>U-D6RES-1-2 revolving nosep.</t>
  </si>
  <si>
    <t>Manual, encoded 6 position revolving nosepiece for brightfield objectives. Compatible with BX43F, BX53F, BX53F2 and BX63F microscope frames. Slot for DIC slider (U-DIC#) or plate adapter (U-TAD). Objective position is read our for automatic light manager functionality in combination with BX43F, BX53F2 and BX63F microscope frames and U-LHLEDC or U-LHLEDC100 lamphouses. In combination with U-CBS the objective positions can automatically be sent to DP2-SAL control box for digital camera or cellSens software. Requires U-CBS in combination with BX53F microscope frame. Including spacer for specimen holder and cable clamps.</t>
  </si>
  <si>
    <t>N5742300</t>
  </si>
  <si>
    <t>U-IFRES-1-2 Splitter</t>
  </si>
  <si>
    <t>Signal splitting interface for encoded nosepieces installed on BX43F, BX53F2 and BX46F microscope frames. Compatible with BX43-5RES, U-D6RES, U-D7RES and BX46 nosepiece. The unit enables simultaneous light intensity management and magnification read-out via U-CBS to DP2-SAL DP camera controlbox or cellSens Software (Version 1.4 or higher). Metal mounting plate is included.</t>
  </si>
  <si>
    <t>N5742400</t>
  </si>
  <si>
    <t>U-DO3-1-7</t>
  </si>
  <si>
    <t>Dual-observation attachment with movable LED arrow pointer. Pointer is controllable by both observers for discussion. Color of projected arrow selectable between red and green. Compatible with CX41, CX43, BX41, BX43, BX45, BX46, BX51, BX53 &amp; BX61 microscope frames. Including AC adaptor.</t>
  </si>
  <si>
    <t>N5742500</t>
  </si>
  <si>
    <t>U-SDO3-1-7</t>
  </si>
  <si>
    <t>Side by side dual-observation attachment with integrated movable LED arrow pointer. Pointer is controllable by main observer. Color of pointer selectable between green and red. Compatible with BX41, BX43, BX45, BX46, BX51, BX53 &amp; BX61 microscope frames, including AC adaptor and support stand, mounts only on the right side of the microscope.</t>
  </si>
  <si>
    <t>N5742600</t>
  </si>
  <si>
    <t>U-MDOB3-1-7</t>
  </si>
  <si>
    <t>Beam splitter body for multi discussion with MDO5. Integrated movable LED arrow pointer. Pointer is controllable by main observer. Color of pointer selectable between green and red. Compatible with BX41, BX43, BX45, BX46, BX51, BX53 &amp; BX61 microscope frames, including AC adaptor.</t>
  </si>
  <si>
    <t>N5742700</t>
  </si>
  <si>
    <t>U-MDO10R3-1-7</t>
  </si>
  <si>
    <t>Rear light path body for multi discussion unit MDO10, integrated moveable LED arrow pointer. Pointer is controllable by main observer. Color of pointer selectable between red and green. Compatible with BX51, BX53 &amp; BX61 microscope frames. Including AC adaptor, beam splitter at backside and supporting stand.</t>
  </si>
  <si>
    <t>N5742900</t>
  </si>
  <si>
    <t>U-UCD8-1-3Condenser</t>
  </si>
  <si>
    <t>Universal achromatic/aplanatic condenser with 5 positions for big and 3 positions for small optical elements, WD=1.5 mm, swing-out arm for top lens, aperture diaphragm, 360° rotatable polariser, additional front indicators for use with BXWI, needs top lens (37780 or 37781).</t>
  </si>
  <si>
    <t>N5743000</t>
  </si>
  <si>
    <t>U-PCD2-1-2 Phase Contrast Cond</t>
  </si>
  <si>
    <t>Phase contrast condenser (Zernike) NA 1.1 with PH1/PH2/PH3 phase ring slits for 10x, 20x 40x, 60x, 100x phase objectives, dry darkfield stop (for objectives up to NA 0.65), aperture stop for brightfield.</t>
  </si>
  <si>
    <t>N5743700</t>
  </si>
  <si>
    <t>MPLFLN2.5X Objective</t>
  </si>
  <si>
    <t>MPLFLN2.5X Objective 2.5X/N.A. 0.08, AA. 10.7mm</t>
  </si>
  <si>
    <t>N5743800</t>
  </si>
  <si>
    <t>MPLFLN5X Objective</t>
  </si>
  <si>
    <t>MPLFLN5X Objective 5x/N.A. 0.15, W.D. 20mm</t>
  </si>
  <si>
    <t>N5744000</t>
  </si>
  <si>
    <t>MPLFLN5XBDP Objective</t>
  </si>
  <si>
    <t>MPLFLN5XBDP Objective 5x/N.A. 0.15, W.D. 12mm</t>
  </si>
  <si>
    <t>N5744100</t>
  </si>
  <si>
    <t>MPLFLN10X Objective</t>
  </si>
  <si>
    <t>MPLFLN10X Objective 10x/N.A. 0.3, W.D. 11.0mm</t>
  </si>
  <si>
    <t>N5744200</t>
  </si>
  <si>
    <t>MPLFLN20X Objective</t>
  </si>
  <si>
    <t>MPLFLN20X Objective 20x/N.A. 0.45, W.D. 3.1mm</t>
  </si>
  <si>
    <t>N5744300</t>
  </si>
  <si>
    <t>MPLFLN20XBD Objective</t>
  </si>
  <si>
    <t>MPLFLN20XBD Objective 20x/N.A. 0.45, W.D. 3.0mm</t>
  </si>
  <si>
    <t>N5744500</t>
  </si>
  <si>
    <t>MPLFLN10XBD Objective</t>
  </si>
  <si>
    <t>MPLFLN10XBD Objective 10x/N.A. 0.3, W.D. 6.5mm</t>
  </si>
  <si>
    <t>N5744600</t>
  </si>
  <si>
    <t>MPLFLN10XBDP Objective</t>
  </si>
  <si>
    <t>MPLFLN10XBDP Objective 10x/N.A. 0.25, W.D. 6.5mm</t>
  </si>
  <si>
    <t>INCUBATION</t>
  </si>
  <si>
    <t>CM</t>
  </si>
  <si>
    <t>N6370700</t>
  </si>
  <si>
    <t>SZX2-EEPA Adjuster</t>
  </si>
  <si>
    <t>N6377000</t>
  </si>
  <si>
    <t>DSX10-RMTS Rot. mot. XY stage</t>
  </si>
  <si>
    <t>N6377100</t>
  </si>
  <si>
    <t>DSX10-MTS Motorized XY stage</t>
  </si>
  <si>
    <t>Motorized XY stage</t>
  </si>
  <si>
    <t>N6377500</t>
  </si>
  <si>
    <t>DP28-AOU Standalone Camera</t>
  </si>
  <si>
    <t>Set of DP28 Camera plus DP2-AOU Stand-Alone Control Unit. No PC required. DP28 camera: 8.9 Mpx, 1 inch, color CMOS Camera with global shutter for C-mount adaption, no cooling, USB 3.1 interface. Including: camera head, USB 3.1 cable and user manual. Support by cellSens/STREAM, DP2-TWAIN and DP28-AOU. DP2-AOU Stand Alone Control Unit: Controller software pre-installed to the control unit. It is controlled via mouse and keyboard or with touch-screen monitor. Still image capturing, movie recording, voice recording, network connection (optional), anti-virus software (option). Default 60 GB storage device integrated to the control unit. External USB storage, WLAN function by external WLAN stick available to use.</t>
  </si>
  <si>
    <t>N6377600</t>
  </si>
  <si>
    <t>DP2-NS NetCam Solution</t>
  </si>
  <si>
    <t>Network Solution for the DP2-AOU Stand Alone Control Unit. Enables remote sharing via network of the DP2-AOU Live Image</t>
  </si>
  <si>
    <t>N6377700</t>
  </si>
  <si>
    <t>DP2-AVS Anti-Virus Solution</t>
  </si>
  <si>
    <t>Anti-Virus Solution for the DP2-AOU Stand Alone Control Unit. Enables the white-list Anti-Virus function.</t>
  </si>
  <si>
    <t>N6379000</t>
  </si>
  <si>
    <t>VS-M1-LIS LIS Connector</t>
  </si>
  <si>
    <t>LIS Connector (VS-M1-LIS) optional software for Slideview DX. Enables the connection of Slideview DX and its software to existing LIS platforms, allowing different levels of integration into the existing digital workflow.</t>
  </si>
  <si>
    <t>VIRTUAL SLIDE (VS)</t>
  </si>
  <si>
    <t>VS-M1</t>
  </si>
  <si>
    <t>PRECIV</t>
  </si>
  <si>
    <t>N6383200</t>
  </si>
  <si>
    <t>U-TV0.35XC-2-8 C-mount adapter</t>
  </si>
  <si>
    <t>Camera adapter with C-mount, 0.35x magnification factor support up to FN25 at the camera (with 1/1.8? chipsize). Requires support of FN26.5 across the complete optical path. With high IR transmission.</t>
  </si>
  <si>
    <t>N6383400</t>
  </si>
  <si>
    <t>VIS-KIT-2-2 OEM Kit</t>
  </si>
  <si>
    <t>N6385100</t>
  </si>
  <si>
    <t>NS-SL Additional Sub-License</t>
  </si>
  <si>
    <t>Additionnal sub-license of NS-ASW. Â Functions are same as those of NS-ASW. Â Optional modules are required to enable full functions of NoviSight. Requires purchase of one NS-ASW main license.</t>
  </si>
  <si>
    <t>N6387300</t>
  </si>
  <si>
    <t>BXC-FSU</t>
  </si>
  <si>
    <t>BXC-FSU Focus sensing unit for autofocus. Incl. 0.1m cable connected with illuminator. Requires reflected light illuminator, cable, and control box from BXC system</t>
  </si>
  <si>
    <t>N6387400</t>
  </si>
  <si>
    <t>BXC-FSU-DUV</t>
  </si>
  <si>
    <t>BXC-FSU-DUV Focus sensing unit for autofocus for deepUV. Incl. 0.1m cable connected with illuminator. Requires reflected light illuminator, cable, and control box from BXC system.</t>
  </si>
  <si>
    <t>DUV</t>
  </si>
  <si>
    <t>N6387500</t>
  </si>
  <si>
    <t>BXC-RLI</t>
  </si>
  <si>
    <t>BXC-RLI Motorized reflected light illuminator, motorized BF/DF switch over, incl. motorized revolving nosepiece connector, mot. AS</t>
  </si>
  <si>
    <t>N6387600</t>
  </si>
  <si>
    <t>BXC-RLI-CA</t>
  </si>
  <si>
    <t>BXC-RLI-CA Motorized reflected light illuminator with clean lens for mot. AS, motorized BF/DF switch over, incl. motorized revolving nosepiece connector</t>
  </si>
  <si>
    <t>N6387700</t>
  </si>
  <si>
    <t>BXC-RLI-LGCA</t>
  </si>
  <si>
    <t>BXC-RLI-LGCA Motorized reflected light illuminator with light guide connector with clean lens for mot. AS, motorized BF/DF switch over, incl. motorized revolving nosepiece connector</t>
  </si>
  <si>
    <t>N6387800</t>
  </si>
  <si>
    <t>BXC-RLI-DUV</t>
  </si>
  <si>
    <t>BXC-RLI-DUV Motorized reflected light illuminator with higher transmittance at UV wavelength, motorized BF/DF switch over, incl. motorized revolving nosepiece connector, mot. AS</t>
  </si>
  <si>
    <t>N6387900</t>
  </si>
  <si>
    <t>BXC-CBB</t>
  </si>
  <si>
    <t>BXC-CBB Control box</t>
  </si>
  <si>
    <t>BXC-CBE1</t>
  </si>
  <si>
    <t>BXC-CBE1 Control box for focus sensing unit for autofocus</t>
  </si>
  <si>
    <t>N6388200</t>
  </si>
  <si>
    <t>BXC-LCBL1M</t>
  </si>
  <si>
    <t>Interfacing cable for BXC-RLI and BXC-CBB, length 1m</t>
  </si>
  <si>
    <t>N6388300</t>
  </si>
  <si>
    <t>BXC-LCBL3M</t>
  </si>
  <si>
    <t>Interfacing cable for BXC-RLI and BXC-CBB, length 3m</t>
  </si>
  <si>
    <t>N6388400</t>
  </si>
  <si>
    <t>BXC-LCBL6M</t>
  </si>
  <si>
    <t>Interfacing cable for BXC-RLI and BXC-CBB, length 6m</t>
  </si>
  <si>
    <t>N6388500</t>
  </si>
  <si>
    <t>BXC-CBRML</t>
  </si>
  <si>
    <t>BXC-CBRML Control Box</t>
  </si>
  <si>
    <t>N6388600</t>
  </si>
  <si>
    <t>BXC-REMECBL</t>
  </si>
  <si>
    <t>BXC-REMECBL Extension cable for motorized nosepiece</t>
  </si>
  <si>
    <t>N6388700</t>
  </si>
  <si>
    <t>U-MIXR-2</t>
  </si>
  <si>
    <t>Slider for reflected light directional darkfield observation (DDF) or mixed observation method (MIX) in combination with brightfield, polarization, fluorescence, with BX3M or BXFM or MX63/63L microscope frames. 16 built-in white LEDs with color improvement compared to the previous model by using detachable color filter. Compatible with U-D#RE, U-D#RES, U-D#REMC nosepiece. Requires U-MIXRCBL or U-MIXREBCL control cable, BX3M-CB or BX3M-CBFM control box and BX3M-HS hand switch or OLYMPUS Stream software v2.1 or higher</t>
  </si>
  <si>
    <t>N6388800</t>
  </si>
  <si>
    <t>U-SWATLU</t>
  </si>
  <si>
    <t>N6388900</t>
  </si>
  <si>
    <t>TLU-C</t>
  </si>
  <si>
    <t>N6389000</t>
  </si>
  <si>
    <t>For OEM only / MPLFLN2.5X2</t>
  </si>
  <si>
    <t>MPLFLN2.5X2 Objective 2.5x/N.A. 0.08, W.D. 10.7mm</t>
  </si>
  <si>
    <t>N6389100</t>
  </si>
  <si>
    <t>MPLFLN2.5XBD</t>
  </si>
  <si>
    <t>N6389200</t>
  </si>
  <si>
    <t xml:space="preserve">MPLFLN5X2 </t>
  </si>
  <si>
    <t>MPLFLN5X2 Objective 5x/N.A. 0.15, W.D. 20mm</t>
  </si>
  <si>
    <t>N6389300</t>
  </si>
  <si>
    <t xml:space="preserve">MPLFLN5XBD2 </t>
  </si>
  <si>
    <t>MPLFLN5XBD2 Objective 5x/N.A. 0.15, W.D. 12mm</t>
  </si>
  <si>
    <t>MXPLFLN20X</t>
  </si>
  <si>
    <t>N6389500</t>
  </si>
  <si>
    <t>MXPLFLN20XBD</t>
  </si>
  <si>
    <t>N6389600</t>
  </si>
  <si>
    <t>MXPLFLN50X</t>
  </si>
  <si>
    <t>N6389700</t>
  </si>
  <si>
    <t>MXPLFLN50XBD</t>
  </si>
  <si>
    <t>N6393600</t>
  </si>
  <si>
    <t>U-CA-1-3 magnification changer</t>
  </si>
  <si>
    <t>N6393700</t>
  </si>
  <si>
    <t>U-ECA-1-2 Mag. changer 1x/2x</t>
  </si>
  <si>
    <t>N6393900</t>
  </si>
  <si>
    <t>N6398200</t>
  </si>
  <si>
    <t>SZX2-ARTTR Agum.Real.Ster.Trin</t>
  </si>
  <si>
    <t>The ARTTR microscope tilting trinocular tube is a system that displays digital content on the observation image in the eyepiece side of a stereomicroscope as augmented reality. The system is configured by combining the AR unit and its software with a PC and a stereomicroscope.</t>
  </si>
  <si>
    <t>N6398900</t>
  </si>
  <si>
    <t>IX83P2ZF-1-3 2port w. ZDC port</t>
  </si>
  <si>
    <t>Inverted motorised microscope frame for reflected and transmitted light observation with 2 decks for optical module attachments and 1 slot for optional Z drift compensator. Light intensity, observation, objective position, mirror unit position, light path, fluorescence shutter position is indicated via build in display. Light path options for binocular and left side port: 0:100, 50:50, 100:0. Motorized coaxial coarse and fine focus with nosepiece up and down mechanism, focus stroke 9.5 mm. Maximum focus speed: 3 mm/sec. Minimum step size: 0.01 µm. Optional accessory U-MCZ-1-2 for manual Z-control. Compatible with IX3-ILL transmitted light illuminator, IX3-RFA, IX3-RFAL, IX3-RFALFE reflected light illuminators, IX3-SSU, BX3-SSU-1-2, IX3-SVR, IX3-SVL, IX2-SP, IX2-GS, GX-SVR, GX-SFR stages. Requires IX3-CBH controller. Including sextuple motorised nosepiece IX3-D6REA, touch panel controller, jigs, AC adapter, cable clamps, indication panel and indication sticker.</t>
  </si>
  <si>
    <t>N6402500</t>
  </si>
  <si>
    <t>CS-ST-V4.1 Standard</t>
  </si>
  <si>
    <t>cellSens Standard Version 4.1 - Expandable Imaging software for Life Science microscopy applications. Include the following functions: Basic image acquisition (Image capture and live display, Compare Live with Snapshot, Movie acquisition, Crosshair, Write and read file formats, Camera Settings) Extended image acquisition (User defined digital reticle for Live and Snapshot, TWAIN acquisition, Time lapse, Semi-motorized microscope system, Reload Acquisition settings) Advanced Image acquisition (Multi-channel acquisition) Basic image tools (Image Properties, Image Navigator, Gallery View, Adjust Display, Combine RGB images, Image processing, Z-stacks projections, Annotations, Layer Management) Extended image tools (Image Enhancement Filters, Image Geometry, Multi-dimensional processing, Mode conversion) Basic customization (Simple Layout, Personalized hardware configurations, Save and Manage Layouts, Dark Skin) Extended customization (User Management) Basic measurements (Simple Measurements) Extended measurements (Interactive Measurements, Assisted Touch Count for Live and Snapshot) Extended Reporting (Data Export with Statistics) Basic device control (Pre-defined image calibration, Olympus devices and frames, Olympus cameras) Extended device control (Automatic Image calibration, Motorized and encoded Olympus devices and frames, 3rd party cameras, 3rd party shutters)</t>
  </si>
  <si>
    <t>N6403100</t>
  </si>
  <si>
    <t>CS-EN-OTU Entry Update</t>
  </si>
  <si>
    <t>Update cellSens Entry to recent version</t>
  </si>
  <si>
    <t>N6404300</t>
  </si>
  <si>
    <t>VS-M1-IVD Slideview DX Scanner</t>
  </si>
  <si>
    <t>Slideview DX (VS-M1-IVD) slide scanner with automatic feeder for Digital Pathology applications. Includes scanner, controlling computer, 5 loading racks, medical grade monitor. Also includes IMS software for viewing annotating and collaborating on slide scans.</t>
  </si>
  <si>
    <t>AU</t>
  </si>
  <si>
    <t>N6405300</t>
  </si>
  <si>
    <t>CM30H- CM30 monitoring head</t>
  </si>
  <si>
    <t>CM30 monitoring head for remote monitoring of non-labelled cells inside an incubator. 4X objective with an NA of 0.25. For well plates (6 to 96 wells), petri dishes, Flask and multilayer vessels. Includes sample holder , sealing compund and 2 ferrite cores.</t>
  </si>
  <si>
    <t>N6405400</t>
  </si>
  <si>
    <t>CM30-ASW CM30 Software</t>
  </si>
  <si>
    <t>CM30 software to be installed in a computer with Windows 11 pro and 16GB memory. Needed to control the CM20 and/or CM30 monitoring heads and the analisis of cell confluency, cell number and colony number.</t>
  </si>
  <si>
    <t>N6405600</t>
  </si>
  <si>
    <t>Immersion oil 8 cc, n=1.517</t>
  </si>
  <si>
    <t>Immersion oil 8 cc, refractive index n=1.517</t>
  </si>
  <si>
    <t>N6405700</t>
  </si>
  <si>
    <t>Immersion oil 30 cc, n=1.517</t>
  </si>
  <si>
    <t>Immersion oil 30 cc, refractive index n=1.517</t>
  </si>
  <si>
    <t>N6405800</t>
  </si>
  <si>
    <t>Immersion oil 500 cc, n=1.517</t>
  </si>
  <si>
    <t>Immersion oil 500 cc, refractive index n=1.517</t>
  </si>
  <si>
    <t>N6406000</t>
  </si>
  <si>
    <t>U-D5BDREMC-VA3 OEM Mot.Nosepc.</t>
  </si>
  <si>
    <t>Motorized Quintuple BD Revolving Nosepiece with Vacuum Function</t>
  </si>
  <si>
    <t>N6407600</t>
  </si>
  <si>
    <t>PV-OTM-ST to PV-CP</t>
  </si>
  <si>
    <t>N6407800</t>
  </si>
  <si>
    <t>PV-OTM-ES to PV-PRO</t>
  </si>
  <si>
    <t>N6407900</t>
  </si>
  <si>
    <t>PV-OTM-MO to PV-PRO</t>
  </si>
  <si>
    <t>N6408000</t>
  </si>
  <si>
    <t>PV-OTM-DT to PV-DT</t>
  </si>
  <si>
    <t>N6408100</t>
  </si>
  <si>
    <t>PV-OTM-ST-2.5 to PV-CP 1.2</t>
  </si>
  <si>
    <t>N6408200</t>
  </si>
  <si>
    <t>PV-OTM-BA-2.5 to PV-CO 1.2</t>
  </si>
  <si>
    <t>N6408300</t>
  </si>
  <si>
    <t>PV-OTM-ES-2.5 to PV-PRO 1.2</t>
  </si>
  <si>
    <t>N6410100</t>
  </si>
  <si>
    <t>UPLFLN4X-7 Objective</t>
  </si>
  <si>
    <t>Universal Plan Fluorite objective with 4x magnification. With working distance of 17 mm, and numerical aperture of 0.13. Suitable for any cover slip thickness.</t>
  </si>
  <si>
    <t>N6410500</t>
  </si>
  <si>
    <t>UPLFLN10X2-7 Objective</t>
  </si>
  <si>
    <t>N6410700</t>
  </si>
  <si>
    <t>UPLFLN10XP-2-7 OBJECTIVE</t>
  </si>
  <si>
    <t>Universal Plan Fluorite objective with 10x magnification. With working distance of 10 mm, numerical aperture of 0.3 and suitable for any cover slip thickness. For polarized light observations.</t>
  </si>
  <si>
    <t>N6410800</t>
  </si>
  <si>
    <t>UPLFLN20X-7 Objective</t>
  </si>
  <si>
    <t>Universal Plan Fluorite objective with 20x magnification. With working distance of 2.1 mm, numerical aperture of 0.5 and cover correction of 0.17 mm.</t>
  </si>
  <si>
    <t>N6410900</t>
  </si>
  <si>
    <t>UPLFLN20XPH-2-7 OBJECTIVE</t>
  </si>
  <si>
    <t>Universal Plan Fluorite objective with 20x magnification. With working distance of 2.1 mm, numerical aperture of 0.5 and cover correction of 0.17 mm. For phase contrast observations (PH1).</t>
  </si>
  <si>
    <t>N6411000</t>
  </si>
  <si>
    <t>UPLFLN20XP-7 Objective</t>
  </si>
  <si>
    <t>N6411100</t>
  </si>
  <si>
    <t>UPLFLN40X-7 Objective</t>
  </si>
  <si>
    <t>Universal Plan Fluorite objective with 40x magnification. With working distance of 0.51 mm, numerical aperture of 0.75 and cover correction of 0.17 mm.</t>
  </si>
  <si>
    <t>N6411200</t>
  </si>
  <si>
    <t>Universal Plan Fluorite objective with 40x magnification. With working distance of 0.51 mm, numerical aperture of 0.75 and cover correction of 0.17 mm. For phase contrast observations (PH2).</t>
  </si>
  <si>
    <t>N6411300</t>
  </si>
  <si>
    <t>UPLFLN40XP-2-7 OBJECTIVE</t>
  </si>
  <si>
    <t>Universal Plan Fluorite objective with 40x magnification. With working distance of 0.51 mm, numerical aperture of 0.75 and cover correction of 0.17 mm. For polarized light observations.</t>
  </si>
  <si>
    <t>N6414900</t>
  </si>
  <si>
    <t>N6415800</t>
  </si>
  <si>
    <t>STM7-BSW-1-3 Software</t>
  </si>
  <si>
    <t>EVIDENT STM7 basic software. This software includes image capture and live display, registering a macro, variety of measurement methods such as direct measurement (Line, Angle, Circle, Rectangle, Midpoint, Distance between point and point, Height between point and point, Plane,Ellipse), recall measurement, replay measurement, alignment, virtual point, xz-measurement, edge tool. Possible to transfer the measurement result to Excel (not included), create report format and save. Documents can be saved in CSV file format. Saving live images(JPEG, BMP), graphics in DXF file format possible. Compatible with STM7-CU, DP22-CU, DP27-CU, DP23-CU(-1-2) and DP28-CU(-1-2) cameras. Compatible with OLYMPUS Stream 2.5 and PRECiV1.2. Supports Win10 Pro and WIN11 Pro. Package includes STM7-BSW-DVD setup DVD, USB dongle, instruction manual. Please consult your sales representative for PC requirements and hardware compatibility.</t>
  </si>
  <si>
    <t>N6416000</t>
  </si>
  <si>
    <t>43IF550-W45-1-2 Filter</t>
  </si>
  <si>
    <t>550 green filter with 45mm outer diameter set in a 6mm high plastic holder and an active area of around 40,5mm </t>
  </si>
  <si>
    <t>N6416900</t>
  </si>
  <si>
    <t>PV-S-MOTOR-EL Solution License</t>
  </si>
  <si>
    <t>N6417000</t>
  </si>
  <si>
    <t>PV-S-NNT-EL Solution License</t>
  </si>
  <si>
    <t>Solution Deep Learning for the expansion of PRECiV Core or PRO. Users can train neural networks to segment and classify objects. The trainings can easily be prepared and monitored via the dedicated Deep Learning layout. Training of Neural Networks requires a powerful NVIDIA GPU that supports CUDA operation. Please check the product information for latest update on GPU compatibility. Includes one license. For the complete functionality, the "Count and Measure" solution is required. For digital distribution.</t>
  </si>
  <si>
    <t>N6417100</t>
  </si>
  <si>
    <t>PV-S-3D-ACQ-EL SolutionLicense</t>
  </si>
  <si>
    <t>Solution 3D Acquisition for the expansion of PRECiV Core or PRO offers 3D Surface View and 3D Measurement. Including the support of motorized and encoded z axis, z-stack acquisition and extended focus image aquisition (automatic/offline, with option to create height map), surface view, 3D length measurement and 3D profile measurement. Includes one license. Please consult your sales representative for PC requirements and hardware compatibility. For digital distribution.</t>
  </si>
  <si>
    <t>N6417200</t>
  </si>
  <si>
    <t>PV-S-PANO-EL Solution License</t>
  </si>
  <si>
    <t>PRECiV Optional Add-on Panorama for PRECiV Core. This solution enables users to create panoramic images simply by moving the manual XY stage. Including one license. For digital distribution.</t>
  </si>
  <si>
    <t>N6417300</t>
  </si>
  <si>
    <t>PV-S-RPORT-EL Solution License</t>
  </si>
  <si>
    <t>PRECiV Optional Add-on Report for PRECiV Core. This solution provides intuitive report creation to repeatedly produce smart and sophisticated reports based on predefined and customized templates. Report and presentation creation in Microsoft 365 or 2019. Including one license. For digital distribution.</t>
  </si>
  <si>
    <t>N6417400</t>
  </si>
  <si>
    <t>PV-S-ADVMEAS-EL Solution Lic.</t>
  </si>
  <si>
    <t>PRECiV Optional Add-on Advanced Measurement for PRECiV Core. Advanced interactive measurement including auto-edge detection and auxilliary lines (Horizontal Line, Vertical Line, Angle Ruler, 2 Points Circle, Rotated Ellipse, Closed Polygon, Magic Wand, Interpolated Polygon, Multiple Perpendicular Lines, Asymmetry Lines, Throat Thickness ). Including one license. For digital distribution.</t>
  </si>
  <si>
    <t>N6417500</t>
  </si>
  <si>
    <t>PV-CAM-SWIR-EL SolutionLicense</t>
  </si>
  <si>
    <t>PRECiV Optional Add-on Driver for SWIR camera (Hamamatsu C12741-03) for PRECiV Core or Pro. For digital distribution.</t>
  </si>
  <si>
    <t>N6417600</t>
  </si>
  <si>
    <t>PV-S-CM-EL Solution License</t>
  </si>
  <si>
    <t>PRECiV Optional Add-on Count and Measure for PRECiV Core, Pro or Desktop. The system can automatically measure multiple parameters on all segmented objects (Area, Aspect Ratio, Bisector, Bounding Box, Gravity Center, ID, Mass Center, Intensity Values, Convexity, Diameters, Elongation, Feret, Extent, Next Neighbor Distance, Orientation, Perimeter, Radius, Shape, Sphericity, etc.). Automatic one- or two parameter classification according to selected parameters (size, color or shape). Measurement of ROIs and multiple thresholds. Including one license. For digital distribution.</t>
  </si>
  <si>
    <t>N6417700</t>
  </si>
  <si>
    <t>PV-S-GS-EL Solution License</t>
  </si>
  <si>
    <t>PRECiV Optional Add-on Grain size for PRECiV Core, Pro or Desktop. This solution is for manual ferritic or austenitic grain size measurement of steel and for automatic grain size distribution measurement on etched microstructures. Supported standards: ASTM E112-13 (2021); EN ISO 643:2020; JIS G 0551:2020; JIS G 0552:1998; GOST 5639-82; GB/T 6394-2017; DIN 50601:1985; ASTM E1382-97(2015). Including one license. For digital distribution.  </t>
  </si>
  <si>
    <t>N6417800</t>
  </si>
  <si>
    <t>PV-S-NMI-EL Solution License</t>
  </si>
  <si>
    <t>PRECiV Optional Add-on Non-Metallic Inclusions for PRECiV Core, Pro or Desktop. Automatic detection of non-metallic inclusion using colors, shape, and size. Automatic classification of oxides, sulfides, silicates, and aluminates. Live display of the detected inclusion with its rating. Supported standards: ASTM E45-18 (methods A &amp; D); DIN 50602:1985 (method M); ISO 4967:2013 (methods A &amp; B); GB/T 10561-2005 (method A, equivalent to ISO 4967); JIS G 0555:2003 (method A, equivalent to ISO 4967); UNI 3244:1980 (method M); EN 10247:2017 (methods P, M and K); EN 10247:2007 (methods P and M); SEP 1571:2017 (methods M and K). Including one license. For digital distribution.</t>
  </si>
  <si>
    <t>N6417900</t>
  </si>
  <si>
    <t>PV-S-CI-EL Solution License</t>
  </si>
  <si>
    <t>PRECiV Optional Add-on Cast Iron for PRECiV Core, Pro or Desktop. On polished samples: automatically measures the characteristics of the graphite content. On etched samples: measures the ferrite to pearlite ratio. Integrated workflow that takes into account the sample status (etched or polished). Supported standards: EN ISO 945-1:2018; ASTM A247-17; JIS G 5502:2001; KS D 4302:2006; GB/T 9441-2009; ISO 16112:2017; JIS G 5505:2013; NF A04-197:2017; ASTM E2567-16a (for nodularity only). Including one license. For digital distribution.</t>
  </si>
  <si>
    <t>N6418000</t>
  </si>
  <si>
    <t>PV-S-LTM-EL Solution License</t>
  </si>
  <si>
    <t>PRECiV Optional Add-on Layer Thickness for PRECiV Core, Pro or Desktop. Measures layer thicknesses either perpendicular to neutral fibers, via the shortest distance, or with a parallel method. Including one license. For digital distribution.</t>
  </si>
  <si>
    <t>N6418100</t>
  </si>
  <si>
    <t>PV-S-PORO-EL Solution License</t>
  </si>
  <si>
    <t>PRECiV Optional Add-on Porosity for PRECiV Core, Pro or Desktop. Pore detection per ROIs (triangle, circle, rectangle, polygon, or magic wand) with overlapping capability. Measurement of the pore density, count, and specific area. Measurement of the biggest pore. Measurement of a specified size range. Supported standards: VW 50093/ P6093:2012; VDG P201-2002; VDG P202-2010; VDG P211-2010. Including one license. For digital distribution.</t>
  </si>
  <si>
    <t>N6418200</t>
  </si>
  <si>
    <t>PV-S-PSD-EL Solution License</t>
  </si>
  <si>
    <t>PRECiV Optional Add-on Particle Distribution for PRECiV Core, Pro or Desktop. Particles are defined using simplified threshold settings. Automatic classification according to a selected parameter (size, color or shape). Measurement of ROIs and multiple thresholds. Creation of user defined histograms. Definition of validation and coding according to user-defined standards. Including one license. For digital distribution.</t>
  </si>
  <si>
    <t>N6418300</t>
  </si>
  <si>
    <t>PV-S-COAT-EL Solution License</t>
  </si>
  <si>
    <t>PRECiV Optional Add-on Coating Thickness for PRECiV Core, Pro or Desktop. This solution enables coating thickness from top-view images using the Calotest method. Results can classified according to ISO 26423:2016. Other supported standards: EN 1071-2:2002; VDI 3824:2001. Including one license. For digital distribution.</t>
  </si>
  <si>
    <t>N6418400</t>
  </si>
  <si>
    <t>PV-S-PHASE-EL Solution License</t>
  </si>
  <si>
    <t>PRECiV Optional Add-on Advanced Phase Analysis for PRECiV Core, Pro or Desktop. This feature offers a new integrated solution to perform phase analysis on a selection of various regions of interest (ROIs) including triangles, circles, rectangles, and polygons. Including one license. For digital distribution.</t>
  </si>
  <si>
    <t>N6418500</t>
  </si>
  <si>
    <t>PV-S-DAS-EL Solution License</t>
  </si>
  <si>
    <t>PRECiV Optional Add-on  Dendrite Arm Spacing for PRECiV Core, Pro or Desktop. This solution automatically measures the mean secondary dendrite arm spacing in solidified aluminum alloys. Including one license. For digital distribution.</t>
  </si>
  <si>
    <t>N6419200</t>
  </si>
  <si>
    <t>CS-S-ENC-VF-EL Enconding</t>
  </si>
  <si>
    <t>Encoding Solution for the expansion of cellSens Entry. Enables Extended device control (Automatic Image calibration, Encoded Olympus devices and frames) with U-CBS and U-CB5S. License for digital distribution.</t>
  </si>
  <si>
    <t>N6419300</t>
  </si>
  <si>
    <t>CS-S-IME-VF-EL Int. Measure</t>
  </si>
  <si>
    <t>Interactive Measurement Solution for the expansion of cellSens Entry. Enables Extended measurements (Interactive Measurements, Assisted Touch Count for Live and Snapshot) and Extended Reporting (Data Export with Statistics). License for digital distribution.</t>
  </si>
  <si>
    <t>N6419400</t>
  </si>
  <si>
    <t>CS-S-MPC-VF-EL Manual Process</t>
  </si>
  <si>
    <t>Manual Process Control Solution for the expansion of cellSens Standard and cellSens Entry. Includes Instant EFI to create images with extended depth of focus and manual MIA to create panoramic images with interactive image alignment. Includes Instant MIA to create panoramic images in real-time with manual stage movement. Output in .vsi format. License for digital distribution.</t>
  </si>
  <si>
    <t>N6419500</t>
  </si>
  <si>
    <t>CS-S-DBCE-VF-EL DB Client</t>
  </si>
  <si>
    <t>Database Client Solution for the expansion of cellSens Entry, Standard and Dimension. Enables the connection to existing databases for data search, retrieve and data insertion. It is not possible to manage existing databases or create new databases, both functions require Database Core Solution. License for digital distribution.</t>
  </si>
  <si>
    <t>N6419600</t>
  </si>
  <si>
    <t>CS-S-NC-VF-EL Netcam</t>
  </si>
  <si>
    <t>NetCam Solution for the extension of cellSens Standard and Dimension. Enables the NetCam functionality, to broadcast the Live image via TCP/IP to any web browser. License for digital distribution.</t>
  </si>
  <si>
    <t>N6419700</t>
  </si>
  <si>
    <t>CS-S-DBCO-VF-EL DB Core</t>
  </si>
  <si>
    <t>Database Core Solution for the expansion of cellSens Dimension and Standard. Provides a true client-server database (compatible with Microsoft SQL 2005 Express and SQL 2008 database engine) with customizable field, forms and views. Complete management of user access rights. Full text search, across all fields and records. The database server can be installed on the same computer as cellSens or on a dedicated network server. Accepts connections from an unlimited number of Database Client Solution installations for data input and sharing. Compatible with VS-NISSQL for secure file archival. License for digital distribution.</t>
  </si>
  <si>
    <t>N6419800</t>
  </si>
  <si>
    <t>CS-S-MP-VF-EL Multi Position</t>
  </si>
  <si>
    <t>Multiposition Solution for the expansion of cellSens Dimension and Standard. Enables position lists and Stage Navigator to capture images and movies at several stage positions or over stage areas. Freely combine multi-position acquisitions with multi-dimensional acquisitions (cellSens Dimension only). Possibility to save the position list for navigation on several samples. Possibility to use the overview image as image document (output in .VSI format). Assign quick keys (keyboard or TPC) for quick and direct navigation between neighboring frames and saved stage positions. Can work together the "Well Navigator" Solution to automatically scan and acquire images from multi-well plates (cellSens Dimension only). Enables the Motorized MIA function to automatically create panoramic images or multiple single images over user-defined areas (supported motorized stages, only with IX3-SSU and BX3-SSU in cellSens Standard). Output in .VSI format. Support of hardware or software autofocus when available (cellsens Dimension only).Support of "focus" maps with different densities to quickly compensate for the sample topography. Users can also manually define the desired focal plane for critical regions. Supports "3 point tilting plane" focus map to compensate for the tilting effect of the sample support. Enables the stage Loop in the Graphical Experiment Manager for executing experiment over user defined areas and position lists defined with the Stage Navigator (cellSens Dimension only). If Well Navigator is installed "Well groups" can also be defined in the Graphical Experiment Manager for distinct experiments on the same multi-well plate (cellSens Dimension only). Supports X/Y stages and controllers BX3-SSU, IX3-SSU. Supports (in cellSens Dimension only) X/Y-stage and controllers ASI MS2000, Objective Imaging OASIS 4i, Prior Optiscan, Optiscan III, ProScan I, II and III, LUDL MAC 6000, Märzhäuser Tango and Pilot, ITK Corvus, Lang L-Step. License for digital distribution.</t>
  </si>
  <si>
    <t>N6419900</t>
  </si>
  <si>
    <t>CS-S-CM-VF-EL Count &amp; Measure</t>
  </si>
  <si>
    <t>Count &amp; Measure Solution for the expansion of cellSens Standard, Dimension and Dimension Desktop. Enables automatic threshold based measurement of objects in single or multi-dimensional images. Multiple threshold methods are available (automatic, manual HSV, manual and adaptative). The system can then automatically measure multiple parameters on all segmented objects (Area, Aspect Ratio, Bisector, Bounding box, Gravity Center, ID, Mass Center, Intensities Values, Convexity, Diameters, Elongation, Feret, Extent, Next Neighbor Distance, Orientation, Perimeter, Radius, Shape, Sphericity ...). Results as numbers, histograms and 2D-plots, divide results by Class or ROI, filter measured object into ranges based on any measurement parameter. Jump with one-click from the measurement to the relative measured object in the image. Convert automatically detected object to ROIs (cellSens Dimension only). License for digital distribution.</t>
  </si>
  <si>
    <t>N6420000</t>
  </si>
  <si>
    <t>CS-S-DE-VF-EL 3D Deconvolution</t>
  </si>
  <si>
    <t>3D Deconvolution Solution for the expansion of cellSens Dimension and Dimension Desktop. Removes of out of focus blur using fast constrained iterative deconvolution algorithm. Supports GPU acceleration for up to 7 times faster results (using Nvidia graphics cards). Also contains the "Super Resolution" algorithm. Channel parameter verification before the start of the deconvolution process. Suitable for z-stack images of single color or multi-color images and time-lapse. Enables the 3D view of acquired z-stacks as rotatable 3D voxels. Includes min, max, average, iso-surface and blending projections and the colocalisation analysis of mult-dimensional images. License for digital distribution.</t>
  </si>
  <si>
    <t>N6420100</t>
  </si>
  <si>
    <t>CS-S-WN-VF-EL Well navigator</t>
  </si>
  <si>
    <t>Well Navigator Solution for the expansion of cellSens Dimension. Enables automatic scan and acquisition of images from multi-well plates. Scan pre-defined standard plate formats (4/6/12/24/48/96/384 wells) or define and calibrate custom formats, with round or square wells. Quickly define which wells to scan and which pattern to use inside each well. Define user comments for each well. Well scan positions becomes metadata property for each image. For each well scan patterns are pre-defined (Full well-in, Full well-out, spread positions) or scan positions can be manually defined. Output as .VSI, either one MIA for each well or single images for each position. Assign quick keys (keyboard or TPC) for quick and direct navigation between neighboring wells and saved stage positions. Allows to define "Well Groups" where different experiments can be defined using the Graphical Experiment Manager. Optionally integrates with "Database Core" solution for structured management of acquired scans together with user data. Requires Multiposition Solution. License for digital distribution.</t>
  </si>
  <si>
    <t>N6420200</t>
  </si>
  <si>
    <t>CS-S-RT-VF-EL Ratio/FRET</t>
  </si>
  <si>
    <t>Ratio/FRET Solution for the expansion of cellSens Dimension. Performs Ratio analysis and display during a two-channel time-lapse acquisition. Creates and saves a real-time Ratio image (normal or IMD) and real-time graphs of selected ROIs ratio values. ROIs can be moved or added in real-time during the experiment. Performs FRET analysis on acquired images. Acceptor photobleaching and Sensitized emission methods are implemented. Creates a FRET efficency image layer. Supports generic 3rd party image splitters at the camera port, enabling the simultaneous capture of 2/3/4 emission channels (Dual/Triple/Quad-View). License for digital distribution.</t>
  </si>
  <si>
    <t>N6420300</t>
  </si>
  <si>
    <t>CS-S-PM-VF-EL Photo Manipul.</t>
  </si>
  <si>
    <t>Photomanipulation Solution for the extension of cellSens Dimension. Enables acquisitions using photomanipultion techniques with the IX3-FRAP deck unit. Allows applications like FRAP, Uncaging, Optogenitics and many others. Performs FRAP analysis and display on a time-lapse acquisition. Calculates Mobile/Immobile fractions and time constants. Single and double exponential fitting with accuracy calculation, Background and Bleaching correction. Exports graphs and data (MS Excel). License for digital distribution.</t>
  </si>
  <si>
    <t>N6420400</t>
  </si>
  <si>
    <t>CS-S-LSA-VF-EL LS Analysis</t>
  </si>
  <si>
    <t>Life Science Analysis Solution for the extension of cellSens Dimension and Dimension Desktop. Performs FRAP analysis and display on a time-lapse acquisition. Calculates Mobile/Immobile fractions and time constants. Single and double exponential fitting with accuracy calculation, Background and Bleaching correction. Exports graphs and data (MS Excel). Performs FRET analysis on acquired images. Acceptor photobleaching and Sensitized emission methods are implemented. Creates a FRET efficiency image layer. License for digital distribution.</t>
  </si>
  <si>
    <t>N6420500</t>
  </si>
  <si>
    <t>CS-S-CC-VF-EL Confluency Check</t>
  </si>
  <si>
    <t>Cell Confluency Checker Solution for cellSens Standard. Allows to automatically calculate confluency value from single or multiple images. Calculate and export cell growth curve and cell count (graph and raw data). Intuitive on-screen calibration of cell and background area. License for digital distribution.</t>
  </si>
  <si>
    <t>N6420600</t>
  </si>
  <si>
    <t>CS-S-TR-VF-EL Object Tracking</t>
  </si>
  <si>
    <t>Object Tracking Solution for the extension of cellSens Dimension and Dimension Desktop. Enables the off-line recognition and analysis of objects in time-lapse acquisitions of living samples, providing quantification of movement and intensity changes. Optimized "scenarios" are available for Fast Objects, Growing Cells or Manual track input. Handles branch and merge events on tracks and allows filter, measurement and classification of tracks. Can export track measurements as images and numerical results. Fully integrated into cellSens interface and Count &amp; Measure control panel. Requires Count &amp; Measure Solution. License for digital distribution.</t>
  </si>
  <si>
    <t>N6420700</t>
  </si>
  <si>
    <t>CS-S-OSR-VF-EL Super Resolut.</t>
  </si>
  <si>
    <t>Super Resolution Solution for cellSens Dimension. Enables the correct acquisition of Super Resolution images using the IXplore SpinSR system. License for digital distribution.</t>
  </si>
  <si>
    <t>N6420800</t>
  </si>
  <si>
    <t>CS-S-DL-VF-EL TrueAI Solution</t>
  </si>
  <si>
    <t>Deep Learning TruAI Solution for the expansion of cellSens Standard and Dimension. Using Deep Learning iterative procedures allows the training of neural networks for object recognition. Using trained neural networks allows reliable recognition of complex objects in brightfield and fluorescence images. Additionally, recognition of complex object is obtained in unstained samples, like for example in phase contrast images. The so-called 'ground truth', which is created for the training, can either be annotated manually or created using the 'Count and Measure' solution from cellSens. Successfully trained neural networks can be saved, managed and even exchanged with other OLYMPUS systems - such as scanR and VS200. For the full function the Count and Measure for cellSens solution and a suitable graphics card (GPU) are needed.License for digital distribution.</t>
  </si>
  <si>
    <t>N6420900</t>
  </si>
  <si>
    <t>CS-S-LC-VF-EL Laser Control</t>
  </si>
  <si>
    <t>CS-S-LC-VF-EL Laser Control Solution for cellSens Dimension. Enables the laser light source control in the iXplore SPIN and SPIN SR systems when connected with the NI USB-6343 adapter. Electronic License.</t>
  </si>
  <si>
    <t>N6421400</t>
  </si>
  <si>
    <t>CS-EN-OTU-EL Entry Update</t>
  </si>
  <si>
    <t>Update cellSens Entry to recent version. License for digital distribution.</t>
  </si>
  <si>
    <t>N6421500</t>
  </si>
  <si>
    <t>CS-ST-OTU-EL Standard Update</t>
  </si>
  <si>
    <t>Update cellSens Standard to recent version. For digital distribution.</t>
  </si>
  <si>
    <t>N6421600</t>
  </si>
  <si>
    <t>CS-DI-OTU-EL Dimension Update</t>
  </si>
  <si>
    <t>Update cellSens Dimension to recent version. License for digital distribution.</t>
  </si>
  <si>
    <t>N6421700</t>
  </si>
  <si>
    <t>CS-DI-DT-OTU-EL DI DT Update</t>
  </si>
  <si>
    <t>Update cellSens Dimension Desktop to recent version. License for digital distribution.</t>
  </si>
  <si>
    <t>N6430600</t>
  </si>
  <si>
    <t>DP23-AOU-1-2 Stand Alone Cam</t>
  </si>
  <si>
    <t>Set of DP23 Camera plus DP2-AOU Stand-Alone Control Unit. No PC required.</t>
  </si>
  <si>
    <t>N6433900</t>
  </si>
  <si>
    <t>IX3-LWUCDA-1-3 motor condensor</t>
  </si>
  <si>
    <t>N6436700</t>
  </si>
  <si>
    <t>PV-OTM-BSW-V1</t>
  </si>
  <si>
    <t>One Time Migration for DSX10-BSW v1 to PRECiV DSX. Both software can be installed on the same PC but not use simultaneously. Limited to English OS. Installation of PV-DSX on a new PC without DSX10-BSW has no restrictions regarding OS. Please consult your sales representative for PC requirements and hardware compatibility. PRECiV Microscope Control Software especially for the DSX1000 digital microscope. Supports motorized components such as XY stage, Z-axis, motorized zoom AS (depth of field adjustment), motorized analyzer/polarizer, motorized illumination AS (oblique observation, contrast enhancement), motorized DIC (for DSX10-UZH only), zoom and a wide range of objectives (end-coded objective attachment) depending on the device configuration. The widgets for the rotation of the XY stage (if available) and the tilted zoom head (for DSX10-TF only) are displayed in the status area and show the correct status of the devices. Enables automated 3D stacking of single images, larger areas (panorama) or multi-positioning images. Thanks to the established container file format *.vsi, there are no longer any size restrictions for image recording. Supports the Best Image function for easy selection of the observation method. The system provides functionality to save and load the status of camera and device properties to and from a file. The system sets the camera and device properties according to the settings in the file. Time lapse and movie recording are possible. Reporting and presentation creation in the familiar Microsoft Office 365 or 2019, 2021 (not included) facilitates the work. It is possible to import images from DSX and LEXT. PRECiV DSX 2.1 is scalable. Various add-ons like count&amp;measure or grain size analysis adapt the software to further needs. Some of the solutions such as pore analysis or phase analysis can be supported by AI. The images can be saved as *.vsi, *.tif, *.jpeg, *.bmp and more. The files can be saved in *.poir format and evaluated for profile or roughness measurement in the advanced 3D analysis software (PV-3DAA, not included). Includes one main license. Software supports Windows 10 and Windows 11. </t>
  </si>
  <si>
    <t>N6436800</t>
  </si>
  <si>
    <t>PV-OTM-BSW-V2</t>
  </si>
  <si>
    <t>One Time Migration for DSX10-BSW v2 to PRECiV DSX. Both software can be installed on the same PC but not use simultaneously. Limited to English OS. Installation of PV-DSX on a new PC without DSX10-BSW has no restrictions regarding OS. Please consult your sales representative for PC requirements and hardware compatibility. PRECiV Microscope Control Software especially for the DSX1000 digital microscope. Supports motorized components such as XY stage, Z-axis, motorized zoom AS (depth of field adjustment), motorized analyzer/polarizer, motorized illumination AS (oblique observation, contrast enhancement), motorized DIC (for DSX10-UZH only), zoom and a wide range of objectives (end-coded objective attachment) depending on the device configuration. The widgets for the rotation of the XY stage (if available) and the tilted zoom head (for DSX10-TF only) are displayed in the status area and show the correct status of the devices. Enables automated 3D stacking of single images, larger areas (panorama) or multi-positioning images. Thanks to the established container file format *.vsi, there are no longer any size restrictions for image recording.  Supports the Best Image function for easy selection of the observation method. The system provides functionality to save and load the status of camera and device properties to and from a file. The system sets the camera and device properties according to the settings in the file. Time lapse and movie recording are possible. Reporting and presentation creation in the familiar Microsoft Office 365 or 2019, 2021 (not included) facilitates the work. It is possible to import images from DSX and LEXT. PRECiV DSX 2.1 is scalable. Various add-ons like count&amp;measure or grain size analysis adapt the software to further needs. Some of the solutions such as pore analysis or phase analysis can be supported by AI. The images can be saved as *.vsi, *.tif, *.jpeg, *.bmp and more. The files can be saved in *.poir format and evaluated for profile or roughness measurement in the advanced 3D analysis software. The PV-3DAA can be updated by download of the newest OLS50-AA software from Evident website. Functionality is already activated on the existing USB-dongle. Includes one main license. Software supports Windows 10 and Windows 11. </t>
  </si>
  <si>
    <t>N6437000</t>
  </si>
  <si>
    <t>PV-S-CSG-HW-EL</t>
  </si>
  <si>
    <t>N6438000</t>
  </si>
  <si>
    <t>PV-3DAA</t>
  </si>
  <si>
    <t>Advanced 3D Analysis software for *.poir images created with PRECiV.  It provides the user with a wide range of metrological measurements (simple, In-plane, Step, Volume, Profile/Area roughness etc.), surface and structure analysis, 3D profile measurement. Image correction tools like tilt correction are standard. The configurable report generator allows recurring template measurements (auto measurement). Several optional solutions can expand the functionality. Software supports Windows 10 or 11/ 64bit. PV-3DAA contains installer DVD and USB-dongle.</t>
  </si>
  <si>
    <t>N6440400</t>
  </si>
  <si>
    <t>N6444400</t>
  </si>
  <si>
    <t>UPLFLN4X-3 Objective</t>
  </si>
  <si>
    <t>UPLFLN40X-3 Objective</t>
  </si>
  <si>
    <t>N9037626</t>
  </si>
  <si>
    <t>LV-TL0.5x LV200 tube lens</t>
  </si>
  <si>
    <t>N9049316</t>
  </si>
  <si>
    <t>DSXC-S-MH150 adapter</t>
  </si>
  <si>
    <t>N9049317</t>
  </si>
  <si>
    <t>DSXC-S-MH300 adapter</t>
  </si>
  <si>
    <t>N9049318</t>
  </si>
  <si>
    <t>DSXC-S-MH200 adapter</t>
  </si>
  <si>
    <t>N9049361</t>
  </si>
  <si>
    <t>UC-SRH8 Wafer holder UFSSU</t>
  </si>
  <si>
    <t>Customized 8inch wafer holder for 100mm motorized DSX and LEXT stage which allows to observe the center position of the wafer. The edge of the wafer can not be observed.</t>
  </si>
  <si>
    <t>N9049536</t>
  </si>
  <si>
    <t>BX46 with 7 position nospice</t>
  </si>
  <si>
    <t>N9049537</t>
  </si>
  <si>
    <t>BX46FC-NAK custom. adapter</t>
  </si>
  <si>
    <t>N9049662</t>
  </si>
  <si>
    <t>OLS50C-PRCV-1</t>
  </si>
  <si>
    <t>OLS SPECIAL ORDER</t>
  </si>
  <si>
    <t>N9049694</t>
  </si>
  <si>
    <t>STM7-ETTR tilt. trino. Tube</t>
  </si>
  <si>
    <t>N9049817</t>
  </si>
  <si>
    <t>DSXC-S-SIC-MSS adapter</t>
  </si>
  <si>
    <t>N9049917</t>
  </si>
  <si>
    <t>OLS50C-TMFH CUS LEXT stand</t>
  </si>
  <si>
    <t>OLS50C-TMFH CUS LEXT stand w/o base plate</t>
  </si>
  <si>
    <t>N9049918</t>
  </si>
  <si>
    <t>OLS50C-TMBASE CUS LEXT base</t>
  </si>
  <si>
    <t>OLS50C-TMBASE CUS LEXT base plate</t>
  </si>
  <si>
    <t>N9049919</t>
  </si>
  <si>
    <t>OLS50C-WEIGHT CUS LEXT weight</t>
  </si>
  <si>
    <t>N9050097</t>
  </si>
  <si>
    <t>OLS50C-RDK</t>
  </si>
  <si>
    <t>N9050183</t>
  </si>
  <si>
    <t>CUS-DSX10C-RF-A</t>
  </si>
  <si>
    <t>CUS-DSX10C-RF-A Fluorescence zoom head with motorized sliding nosepiece</t>
  </si>
  <si>
    <t>N9050184</t>
  </si>
  <si>
    <t>DSX10C-UZH</t>
  </si>
  <si>
    <t>N9050186</t>
  </si>
  <si>
    <t>CUS-DSX10C-SZH</t>
  </si>
  <si>
    <t>N9050188</t>
  </si>
  <si>
    <t>CUS-DSX10C-TF</t>
  </si>
  <si>
    <t>N9050189</t>
  </si>
  <si>
    <t>DXC10C-UF</t>
  </si>
  <si>
    <t>N9050190</t>
  </si>
  <si>
    <t>CUS-DSX10C-BLK</t>
  </si>
  <si>
    <t>N9050191</t>
  </si>
  <si>
    <t>CUS-DSX10C-SIC-MSS</t>
  </si>
  <si>
    <t>N9050192</t>
  </si>
  <si>
    <t>CUS-DSX10C-MH150</t>
  </si>
  <si>
    <t>N9050193</t>
  </si>
  <si>
    <t>CUS-DSX10C-MH200</t>
  </si>
  <si>
    <t>N9050194</t>
  </si>
  <si>
    <t>CUS-DSX10C-MH300</t>
  </si>
  <si>
    <t>N9050195</t>
  </si>
  <si>
    <t>CUS-DSX10C-TLEG</t>
  </si>
  <si>
    <t>N9050196</t>
  </si>
  <si>
    <t>CUS-DSX10C-PRCV-1</t>
  </si>
  <si>
    <t>N9050197</t>
  </si>
  <si>
    <t>CUS-DSX10C-PRCV-1-A</t>
  </si>
  <si>
    <t>N9050198</t>
  </si>
  <si>
    <t>CUS-DSX10C-LAXL</t>
  </si>
  <si>
    <t>N9050199</t>
  </si>
  <si>
    <t>CUS-DSX10C-LAUIS</t>
  </si>
  <si>
    <t>N9050201</t>
  </si>
  <si>
    <t>UC-HWP Rotatin.half wave plate</t>
  </si>
  <si>
    <t>360° rotatable lambda half plate slider. Can be used inside DIC slot of a revolving nosepiece of a GX or BX microscope. During reflected light illumination, due to the double light pass, it acts as a full lamba plate. In connection with polarizer and analyzer it can be used for analyzing barker-etched aluminum samples or similar metallurgical or materials science applications. Produces homogeniously coloured images over the entire field of view.</t>
  </si>
  <si>
    <t>N9051930</t>
  </si>
  <si>
    <t>CSUW1C-LD594 laser add-on kit</t>
  </si>
  <si>
    <t>CSUW1C-LD594 594 nm laser add-on kit for installation on CSU-W1 confocal scanning unit of SpinSR10. Contains 405/488/594nm triple-edge band dichroic beam splitter and emission filter for 594 nm laser (EM 623/32).</t>
  </si>
  <si>
    <t>N9051993</t>
  </si>
  <si>
    <t>CUS-SP12-S</t>
  </si>
  <si>
    <t>N9052404</t>
  </si>
  <si>
    <t>CSUW1C-LD488LX add-on kit</t>
  </si>
  <si>
    <t>N9052435</t>
  </si>
  <si>
    <t>MX63L for motorized z-axis</t>
  </si>
  <si>
    <t>MX63L microscope stand for reflected light use is a customized product based on MX63L-F. That is for the purpose of adding a motorized Z axis unit by Marzhauser (CUS-M-Z-Axis-MX63 / CUS-M-EN-Z-Axis-MX63). This product has the manual Z-axis handle and stage support removed from the MX63L-F.</t>
  </si>
  <si>
    <t>N9052727</t>
  </si>
  <si>
    <t>FL-ILL_ASSY Parts for CUS DSX</t>
  </si>
  <si>
    <t>N9054726</t>
  </si>
  <si>
    <t>IX3SP-LQDP</t>
  </si>
  <si>
    <t>This product is a customized product that is intended to automatically supply water to an objective lens attached to an inverted microscope IX83. This product is used in combination wit MARZHAUSER Liquid Dispenser to supply water to the objective lens. Up to three objective lenses can be attached to the microscope and it is rotatable. However, only one of the objectives attached to the microscope can be fitted with a water supply adapter.</t>
  </si>
  <si>
    <t>N9054729</t>
  </si>
  <si>
    <t>CUS-UC-Y48</t>
  </si>
  <si>
    <t>Yellow filter with about 480nm cut-on wavelength that can be inserted into revolving nosepiece with slider slot. Insert it into the revolving nosepiece while attached to the dummy slider with a magnet. The dummy slider is not included in this  product. It prevents blue wavelength light from damaging the sample during OLS color image observation. Compatible with U-D6RE, U-D6RES, and U-D6REMC. The dummy slider is included in these revolving nosepiece.</t>
  </si>
  <si>
    <t>N9054773</t>
  </si>
  <si>
    <t>FV40SP-D-MPM-SL Slide</t>
  </si>
  <si>
    <t>Edge chart for FLUOVIEW Microscope Performance Monitor</t>
  </si>
  <si>
    <t>N9054774</t>
  </si>
  <si>
    <t>FV40SP-D-MPM-MC Mirror Cube</t>
  </si>
  <si>
    <t>Mirror cube for Microscope Performance Monitor</t>
  </si>
  <si>
    <t>N9054825</t>
  </si>
  <si>
    <t>CUS-MX63SC-DICFLCU</t>
  </si>
  <si>
    <t>This customized MX63 frame enables to use DIC and fluorescence observation without exchange of mirror units. The base frame is the MX63-F.</t>
  </si>
  <si>
    <t>N9054838</t>
  </si>
  <si>
    <t>FV40SSP-D-TR Software</t>
  </si>
  <si>
    <t>N9054839</t>
  </si>
  <si>
    <t>FV40SSP-D-MM Software</t>
  </si>
  <si>
    <t>N9054840</t>
  </si>
  <si>
    <t>FV40SP-LCDM800 Mirror</t>
  </si>
  <si>
    <t>Dichroic mirror to reflect light from 400nm to 800nm and allowing the transmission from 830nm to 1300nm. To be mounted in FV31-BDMOPT. For combining infrared (IR) pulse laser for FV4000MPE with VIS &amp; NIR lasers (405 - 785)</t>
  </si>
  <si>
    <t>N9054845</t>
  </si>
  <si>
    <t>FV40SP-SELBCOMB Beam Combiner</t>
  </si>
  <si>
    <t>Optical Path Switching Beam Combiner</t>
  </si>
  <si>
    <t>N9054871</t>
  </si>
  <si>
    <t>FV40SP-VIF Inner Focus</t>
  </si>
  <si>
    <t>Variable angle inner focus unit for FLUOVIEW FV4000MPE. Field Number 18, Transmission Wavelength 420-950 nm, Focus Travel range 0 to 557 micrometer, Rotation range Vertical axis: ±90 degrees with the front face set as 0 Horizontal axis: 360 degrees </t>
  </si>
  <si>
    <t>N9054908</t>
  </si>
  <si>
    <t>FV40SSP-D-MPM Software</t>
  </si>
  <si>
    <t>N9054909</t>
  </si>
  <si>
    <t>CUS-USP-QWP360</t>
  </si>
  <si>
    <t>N9054910</t>
  </si>
  <si>
    <t>CUS-USP-QWP</t>
  </si>
  <si>
    <t>OLX31306</t>
  </si>
  <si>
    <t>LEXT microscope system OLME</t>
  </si>
  <si>
    <t>OLX40005</t>
  </si>
  <si>
    <t>LEXT 4000 Demo System 5</t>
  </si>
  <si>
    <t>OBS - Control Box</t>
  </si>
  <si>
    <t>E0431467</t>
  </si>
  <si>
    <t>CAM-UC30-Camera Set (E0435642)</t>
  </si>
  <si>
    <t>UC30 camera set. 3 Megapixel colour CCD  digital microscope camera. Olympus Ultra Class quality for documentation with perfect color reproduction. For highest color fidelity, the camera can be used in Olympus True Colour mode. Chipsize 1/1.8 inches, resolution of 2080 x 1544 pixels, pixelsize of 3.45 µm x 3.45 µm. Live Frame Rate: 7.0 fps @ 2080 x 1544 pixels, 35 fps @ 688 x 514 pixels. Analog digital converter with 3 x 14 bit, datatransfer via FireWire? IEEE1394a. UC30 camera set contains: UC30 camera head, FireWire card, FireWire cable, 3m. Hardware requirements: PC; pentiumD&gt;3GHz, IntelXeon or CoreDuo processor (SSE2compatible); 512MB RAM; 30GB HDD; DVDROM; IEEE1394a, 32bit video card; Windows XP pro (32bit)/SP2.</t>
  </si>
  <si>
    <t>Microscope Digital Camera &amp; Accessory</t>
  </si>
  <si>
    <t>OBS - other Accessories</t>
  </si>
  <si>
    <t>E0431745</t>
  </si>
  <si>
    <t>CAM-TA-CL-Tripod Adapter</t>
  </si>
  <si>
    <t>Tripod adapter for UC30, XC30, XC50, XC10, XM10 and DP25</t>
  </si>
  <si>
    <t>OBS - Illuminator / Lamp House</t>
  </si>
  <si>
    <t>E0435178</t>
  </si>
  <si>
    <t>CMR-U-FFWR-Filter Wheel</t>
  </si>
  <si>
    <t>Fast filter wheel for transmission or reflected illumination with 8 positions for 25 mm filters for IX, IX2, BX or BX2 microscopes. Control via IX2-FCB, including ODB-CABLE.</t>
  </si>
  <si>
    <t>CMR-U-FSHA-Shutter</t>
  </si>
  <si>
    <t>CMR-TIR-LHA-Adapter</t>
  </si>
  <si>
    <t>Advanced Imaging Solutions &amp; Systems</t>
  </si>
  <si>
    <t>E0435620</t>
  </si>
  <si>
    <t>AD-USB-ODB</t>
  </si>
  <si>
    <t>E0435882</t>
  </si>
  <si>
    <t>HW-ODB-PWS</t>
  </si>
  <si>
    <t>E9700003</t>
  </si>
  <si>
    <t>HW-INS-PS-R</t>
  </si>
  <si>
    <t>E9700004</t>
  </si>
  <si>
    <t>HW-INS-PS-RC</t>
  </si>
  <si>
    <t>E9700105</t>
  </si>
  <si>
    <t>HW-U-RTCE Real-Time Controller</t>
  </si>
  <si>
    <t>E9700189</t>
  </si>
  <si>
    <t>HW-IX3-MTRITC</t>
  </si>
  <si>
    <t>Filter set for TRITC, Cy3 or similar. Excitation filter 545/25 for MT 20 Illumination System. Filter cube U-FF with dichroic mirror 565LP and emission filter 605/70.</t>
  </si>
  <si>
    <t>E9700213</t>
  </si>
  <si>
    <t>HW-IX3-M3DAFITI</t>
  </si>
  <si>
    <t>Triple band filter set for Dapi/Fitc/Tritc or similar. Single band excitation filters 402/15, 485/20 and 550/15 for MT 20 Illumination System. Filter cube U-FF with triple band polychroic mirror and emission filter.</t>
  </si>
  <si>
    <t>E9700218</t>
  </si>
  <si>
    <t>HW-IX3-M4DAFITIC5</t>
  </si>
  <si>
    <t>E9700219</t>
  </si>
  <si>
    <t>HW-IX3-M4DAFITIC5-SEM</t>
  </si>
  <si>
    <t>E9700306</t>
  </si>
  <si>
    <t>HW-CABLE-ODB-2M</t>
  </si>
  <si>
    <t>E9700308</t>
  </si>
  <si>
    <t>HW-MT-ARC-XE</t>
  </si>
  <si>
    <t>Xenon 150W arc burner</t>
  </si>
  <si>
    <t>E9700309</t>
  </si>
  <si>
    <t>HW-MT-ARC-HG</t>
  </si>
  <si>
    <t>Xenon Mercury mixed gas arc burner, Intense peaks at 365, 405, 436, 546 and 577nm.</t>
  </si>
  <si>
    <t>E9700478</t>
  </si>
  <si>
    <t>CAM-SC180</t>
  </si>
  <si>
    <t>18.1 Mpx, 1/2.3 inch, Color CMOS Camera for C-mount adaption. Passive cooling. Interface USB 3.0. Including SC180 camera, USB 3.0 interface cable</t>
  </si>
  <si>
    <t>STREAM</t>
  </si>
  <si>
    <t>E9700719</t>
  </si>
  <si>
    <t>HW-FIREWIRE-CARD-A/B-PCIE</t>
  </si>
  <si>
    <t>Optional PCI-Express Firewire card to interface Olympus Firewire cameras and microscope controllers to a PC. Provides both Firewire800 (IEEE1394b) and Firewire400 (IEEE1394a) interfaces. Including PCI-Express card, full-height bracket and half-height bracket, manual</t>
  </si>
  <si>
    <t>Fast observation filter wheel with 8 positions for 25 mm filters, supports up to FN19, includes adapter for BX frames. Replaces C-mount adapter of BX, BX2 and BX3 microscope. Minimal switching time ca. 58 ms. Requires cellSens with AD-USB-ODB, U-RTC or U-RTCE for control. Includes ODB-cable (2m), C-Mount adapter, BX frame adapter, two wrenches, Allen keys and user manual.</t>
  </si>
  <si>
    <t>E9700799</t>
  </si>
  <si>
    <t>CIX-SYS100-1.1</t>
  </si>
  <si>
    <t>Fully motorized OLYMPUS CIX100 Cleanliness Inspector System for technical cleanliness inspection with dedicated workflow oriented software. Compatible with 47 mm filter membranes. An integrated calibration slide enables regular system verification and a dedicated illuminator allows differentiating between reflecting and non-reflecting parts in one single scan. The system is equipped with built-in LED illumination, a pre-aligned color camera (SC50) and 3 objectives (1.25x, 5x, 10x) to detect particles from 2.5 µm. 4 TB system storage is available to save complete membrane scans and data. Microsoft Word report creation enabled. Software available in English, French, German, Spanish, Japanese, Simplified Chinese and Korean language. Including workstation, touch panel monitor 4 EU power cords, Particle Standard Device, sample holder, Olympus CIX software installed and instruction manuals.</t>
  </si>
  <si>
    <t>CIX</t>
  </si>
  <si>
    <t>E9700802</t>
  </si>
  <si>
    <t>CIX-S-HM-1.1</t>
  </si>
  <si>
    <t>Automatic or manual Height Measurement Solution kit to measure the height of selected particles. Including an optional software solution to drive the motorized focus drive, an additional objective lens (20x MPLFLN) and a license card for software activation.</t>
  </si>
  <si>
    <t>E9700817</t>
  </si>
  <si>
    <t>ST-S-CM</t>
  </si>
  <si>
    <t>OLYMPUS Stream Optional Feature Count and Measure, Version 2.2 or higher - Allows segmentation by multiple threshold methods or use of a trained neural network (requires Stream version 2.4.4 or higher) followed by automatic measurements of multiple parameters on all segmented objects (Area, Aspect Ratio, ID, Diameters, Elongation, Feret, Equidistant circle, Nearest Neighbor Distance, Orientation, Shape, Sphericity ...). Classification by one or two parameters is available. Includes one license. Requires OLYMPUS Stream Basic, Essentials, Desktop, Motion or Enterprise Version 2.2 or higher.</t>
  </si>
  <si>
    <t>E9700818</t>
  </si>
  <si>
    <t>ST-S-GS-IN</t>
  </si>
  <si>
    <t>OLYMPUS Stream Materials Solution Grains Intercept Version 2.2 or higher - Determination of standardized grain size number G according to several international standards (ASTM E112-13 (2021), ASTM E1382-97(2015), ISO 643:2020, GOST 5639-82, JIS G0551:2020, JIS G0552:1998, DIN 50601:1985, GB/T 6394:2017). Note: Not all listed standards are supported by older versions Stream 2.2, 2.3 and 2.4. Solution integrated in Stream Materials Solutions tool window with extensive user guidance from image capture to analytical report. Includes Stage Path and Sample Alignment (not for Stream Desktop). Includes one license. Requires OLYMPUS Stream Basic, Essentials, Desktop, Motion or Enterprise version 2.2 or higher.</t>
  </si>
  <si>
    <t>E9700819</t>
  </si>
  <si>
    <t>ST-S-GS-PL</t>
  </si>
  <si>
    <t>OLYMPUS Stream Materials Solution Grains Planimetric Version 2.2 or higher -  Determination of standardized grain size distribution according to several international standards (ASTM E112-13(2021), ASTM E1382-97(2015), ISO 643:2020, GOST 5639-82, JIS G0551:2020, JIS G0552:1998, DIN 50601:1985, GB/T 6394:2017). Note: Not all listed standards are supported by the older versions Stream 2.2, 2.3 and 2.4. Solution integrated in Stream Materials Solutions tool window with extensive user guidance from image capture to analytical report. Includes Stage Path and Sample Alignment (not for Stream Desktop). Includes one license. Requires OLYMPUS Stream Basic, Essentials, Desktop, Motion or Enterprise version 2.2 or higher.</t>
  </si>
  <si>
    <t>E9700820</t>
  </si>
  <si>
    <t>ST-S-LTM</t>
  </si>
  <si>
    <t>OLYMPUS Stream Materials Solution Layer Thickness Measurement Version 2.2 or higher - Measurement of layer thicknesses either perpendicular to neutral fibers via the shortest distance or with a parallel method. Measurement of any type of layers is supported. Layer thickness measurement calculates mean, maximum and minimum values as well as statistical data for each individual layer. Layer boundaries can be specified using automatic detection, magic wand or manual mode (with two or three points). Individual measurements can be added or d later on. Solution integrated in Stream Materials Solutions tool window with extensive user guidance from image capture to analytical report. Includes one license. Requires OLYMPUS Stream Basic, Essentials, Desktop, Motion or Enterprise version 2.2 or higher.</t>
  </si>
  <si>
    <t>E9700821</t>
  </si>
  <si>
    <t>ST-S-IWF</t>
  </si>
  <si>
    <t>OLYMPUS Stream Materials Solution Inclusions Worst Field Version 2.2, 2.3 and 2.4 - Classification of non-metallic inclusions using the image of worst field or worst inclusion found manually on the sample. Produces results in accordance with ASTM E45-13 Method A , DIN 50602:1985 method M, ISO 4967:2013 Method A, UNI 3244:1980 Method M, GB/T 10561:2005 Method A, EN 10247:2007 Methods P(L/d), P(a), M(L/d), M(a/n), M(a), M(L/n) and JIS G 0555:2003 Method A, SEP 1571:2017 Method M Produces also results in accordance with the European Standard EN10247:2017 Method M and Method P. Note: Not all listed standards are supported by the older versions Stream 2.2 and 2.3. Individual inclusions are displayed and editable by the user. Solution integrated in Stream Materials Solutions tool window with extensive user guidance from image capture to analytical report. Integrates the Multiple Stage Location engine (MSLE). Includes one license. Requires OLYMPUS Stream Basic, Essentials, Desktop, Motion or Enterprise version 2.2, 2.3 or 2.4.</t>
  </si>
  <si>
    <t>E9700850</t>
  </si>
  <si>
    <t>ST-UDL-EN Licence</t>
  </si>
  <si>
    <t>Update of OLYMPUS Stream Enterprise Version 1.8 or higher - Expandable database-driven imaging software for Industrial and Materials Science microscopy applications.Includes the following functions: Image capture, live display with live zoom function, HDR (high dynamic range), software auto focus and movie acquisition, instant EFI, instant and manual MIA, time lapse, 3D, motorized EFI and motorized MIA, Z-stack acquisition and stage navigator, Automation, image history, properties, navigator, gallery view, write and read all major file formats, X and Y scale, crosshair and info stamp display, annotations and layer management, edge filters, smoothing and sharpening filters, contrast adjustment, shading correction, line profile tool window, digital reticle (scale, grid &amp; crosshair), morphology filter, image arithmetics, Z-stacks projections and intensity calibration, 3D Surface view, workflow creation (My function), save and manage layouts, macro manager, Advanced Phase Analysis, basic measurement (distance, angles, rectangles, circles, etc.), statistics and data export to Microsoft Excel, extended measurement (magic wand, freehand polygon and interpolated polygon), report creation using Microsoft Word or Excel 2013, 2016, 2019, 2021 or Office 365 (MS office is not included in the delivery) via Olympus Add-in with detail zoom capability, create work book and chart based on OLYMPUS file format, Enterprise Database for large workgroups with user rights management, external database interface (LIMS) and support of all OLYMPUS / EVIDENT hardware (microscope and cameras) and selected 3rd party hardware. All OLYMPUS Stream Optional Features, Solutions and Data Management Options will be automatically updated as well if previously installed, and can be purchased in addition if not. Includes one Update-license. The software is available for download or can be ordered separately as a setup DVD. Please consult your EVIDENT sales representative for PC requirements, supported DB management system versions and hardware compatibility.</t>
  </si>
  <si>
    <t>E9700854</t>
  </si>
  <si>
    <t>ST-UDL-EN-DT Licence</t>
  </si>
  <si>
    <t>Update of OLYMPUS Stream Enterprise Desktop Version 1.8 or higher - Expandable database driven analysis software for Industrial and Materials Science microscopy applications. Includes the following functions: Image history, properties, navigator, gallery view, write and read all major Dateiformats, X and Y scale, crosshair and info stamp display, annotations and layer management, edge filters, smoothing and sharpening filters, contrast adjustment, shading correction, line profile tool window, digital reticle (scale, grid &amp; crosshair), morphology filter, image arithmetics, Z-stacks projections and intensity calibration, 3D Surface view, workflow creation (My function), save and manage layouts, macro manager, Advanced Phase Analysis, basic measurement (distance, angles, rectangles, circles, etc.), statistics and data export to Microsoft Excel, extended measurement (magic wand, freehand polygon and interpolated polygon), report creation using Microsoft Word or Excel 2013, 2016, 2019, 2021 or Office 365 (MS office is not included in the delivery) via Olympus Add-in with detail zoom capability, create work book and chart based on OLYMPUS Dateiformat, Enterprise Database for large workgroups with user rights management, external database interface (LIMS). All for this license available OLYMPUS Stream Optional Features, Solutions and Data Management Options will be automatically updated if previously installed, and can be purchased in addition if not. Includes one Update-license. The software is available for download or can be ordered separately as a setup DVD. Please consult your EVIDENT sales representative for PC requirements and supported DB management system versions.</t>
  </si>
  <si>
    <t>E9701278</t>
  </si>
  <si>
    <t>EP50 Tripod Adapter</t>
  </si>
  <si>
    <t>EP50 Tripod Adapter for CX and CKX53 microscope monitor mounting</t>
  </si>
  <si>
    <t>E9701415</t>
  </si>
  <si>
    <t>HW-WORKSTATION-HP-Z4G4-DE</t>
  </si>
  <si>
    <t>E9701416</t>
  </si>
  <si>
    <t>HW-WORKSTATION-HP-Z4G4-EN</t>
  </si>
  <si>
    <t>E9701438</t>
  </si>
  <si>
    <t>ST-CAM-SWIR licence</t>
  </si>
  <si>
    <t>Solution to activate the driver in OLYMPUS Stream for third party Hamamatsu C12741-03 InGaAs camera with high sensitivity in the near infrared region from 950 nm to 1700 nm. Includes one licence. Requires OLYMPUS Stream Basic, Essentials, Motion or Enterprise Version 2.4 or higher.</t>
  </si>
  <si>
    <t>E9701469</t>
  </si>
  <si>
    <t>ST-S-NMI licence</t>
  </si>
  <si>
    <t>E9701493</t>
  </si>
  <si>
    <t>HW-TFT-43-4K-IIYAMA-LE4340UHS</t>
  </si>
  <si>
    <t>E9701494</t>
  </si>
  <si>
    <t>HW-DESK-STAND-IIYAMA-OSTX40X81</t>
  </si>
  <si>
    <t>availability</t>
  </si>
  <si>
    <t>E9701552</t>
  </si>
  <si>
    <t>ST-DVD-2.4.3</t>
  </si>
  <si>
    <t>ST-DVD-V2.4.3 Setup-DVD - OLYMPUS Stream 2.4.3</t>
  </si>
  <si>
    <t>E9701591</t>
  </si>
  <si>
    <t>HW-CIX-FH-47W filter holder</t>
  </si>
  <si>
    <t>HW-CIX-FH-47W 47mm diameter, white coating</t>
  </si>
  <si>
    <t>E9701592</t>
  </si>
  <si>
    <t>HW-CIX-FH-55W filter holder</t>
  </si>
  <si>
    <t>HW-CIX-FH-55W 55mm diameter, white coating</t>
  </si>
  <si>
    <t>E9701595</t>
  </si>
  <si>
    <t>HW-IX3-FRAP30-60BS-S FRAP cube</t>
  </si>
  <si>
    <t>FRAP cube with 30/60 beamsplitter without emission filter. Compatible with HW-FRAP-IX3 products and spinning disk.</t>
  </si>
  <si>
    <t>E9701601</t>
  </si>
  <si>
    <t>CIX-S-COAT License Card</t>
  </si>
  <si>
    <t>CIX software solution Coating Thickness*</t>
  </si>
  <si>
    <t>E9701626</t>
  </si>
  <si>
    <t>ST-UGDND-2.5 license</t>
  </si>
  <si>
    <t>Upgrade from OLYMPUS Stream Desktop Version 1.8 and higher to OLYMPUS Stream Enterprise Desktop Version 2.5 - Expandable database-driven analysis software for  Industrial and Materials Science microscopy applications. Includes the following functions: Image history, properties, navigator, gallery view, write and read all major file formats, X and Y scale, crosshair and info stamp display, annotations and layer management, edge filters, smoothing and sharpening filters, contrast adjustment, shading correction, line profile tool window, digital reticle (scale, grid &amp; crosshair), morphology filter, image arithmetics,  Z-stacks projections and intensity calibration, 3D Surface view, workflow creation (My function), save and manage layouts, macro manager, Advanced Phase Analysis, basic measurement (distance, angles, rectangles, circles, etc.), statistics and data export to Microsoft Excel, extended measurement (magic wand, freehand polygon and interpolated polygon), report creation using Microsoft Word or Excel 2013, 2016, 2019, 2021 or Office 365 (MS office is not included in the delivery) via Olympus Add-in with detail zoom capability, create work book and chart based on OLYMPUS file format, Enterprise Database for large workgroups with user rights management, external database interface (LIMS). All for this license available OLYMPUS Stream Optional Features, Solutions and Data Management Options will be automatically upgraded if previously installed, and can be purchased in addition if not.  Includes one license.  The software is available for download or can be ordered separately as a setup DVD. Please consult your EVIDENT sales representative for PC requirements, supported DB management system versions and hardware compatibility.</t>
  </si>
  <si>
    <t>E9701635</t>
  </si>
  <si>
    <t>CIX-S-AM License Card</t>
  </si>
  <si>
    <t>E9701642</t>
  </si>
  <si>
    <t>CSG-ST-S-M2M-2.5 license</t>
  </si>
  <si>
    <t>CSG special solution Macro to Micro version 2.5. Detection of particles from an overview image and transformation of particle outline into a scan area for acquisition at higher magnification and further processing, requires Stream Motion 2.5 and motorized components</t>
  </si>
  <si>
    <t>E9701644</t>
  </si>
  <si>
    <t>CSG-ST-S-NOW-2.5 license</t>
  </si>
  <si>
    <t>CSG special solution Navigate on Wafer version 2.5. Define points of interest on a wafer and navigate to this points for executing various tasks (image acquisition, processing, ?). Repositioning of sample by 3 points alignment and navigate by row and column index (on wafers with dies). Requires Stream Motion 2.5 and motorized stage.</t>
  </si>
  <si>
    <t>E9701646</t>
  </si>
  <si>
    <t>CSG-ST-S-E1268-2.5 license</t>
  </si>
  <si>
    <t>CSG special solution Banding Measurement compliant with ASTM E1268 version 2.5. Determine the degree of banding in compliance with ASTM E1268 standards. The most common example of banding is layered ferrite-perlite structure of wrought low-carbon and low carbon steels.</t>
  </si>
  <si>
    <t>E9701648</t>
  </si>
  <si>
    <t>CSG-ST-S-MSTG-2.5 license</t>
  </si>
  <si>
    <t>CSG special solution Measuring with Stages version 2.5. The coordinates from a motorized or coded stage will be read to set start and end points of an individual length measurement. The result of the 2D measurement is including the X, Y, Z positions. Requires motorized or coded stage (X, Y, (Z)) and Stream Motion 2.5.</t>
  </si>
  <si>
    <t>E9701650</t>
  </si>
  <si>
    <t>CSG-ST-S-F1854-2.5 license</t>
  </si>
  <si>
    <t>CSG special solution Porous Coating according to ASTM F1854 version 2.5. Determination of the mean void intercept length in compliance with part of ASTM F1854 standard (stereological measurement).</t>
  </si>
  <si>
    <t>E9701660</t>
  </si>
  <si>
    <t>HW-WLAN-STICK-TPLINK-TL-WN725N</t>
  </si>
  <si>
    <t>EP50 USB WiFi Dongle to allow up to 6 wireless devices (iOS/Andoird/Windows) to connect and control the camera using the free Epview app/sw</t>
  </si>
  <si>
    <t>E9701688</t>
  </si>
  <si>
    <t>HW-CIX-PT-10ParticleTrap,Box10</t>
  </si>
  <si>
    <t>E9701689</t>
  </si>
  <si>
    <t>HW-CIX-FH-25B Filter Holder</t>
  </si>
  <si>
    <t>E9701690</t>
  </si>
  <si>
    <t>HW-CIX-FH-47B Filter Holder</t>
  </si>
  <si>
    <t>E9701691</t>
  </si>
  <si>
    <t>HW-CIX-FH-55B Filter Holder</t>
  </si>
  <si>
    <t>E9701692</t>
  </si>
  <si>
    <t>HW-CIX-FH-25W Filter Holder</t>
  </si>
  <si>
    <t>E9701694</t>
  </si>
  <si>
    <t>HW-CIX-SIFP CIX100 StageInsert</t>
  </si>
  <si>
    <t>E9701695</t>
  </si>
  <si>
    <t>HW-CIX-HTL Holder Tape Lift</t>
  </si>
  <si>
    <t>E9701696</t>
  </si>
  <si>
    <t>HW-CIX-HPT Holder ParticleTrap</t>
  </si>
  <si>
    <t>E9701717</t>
  </si>
  <si>
    <t>LC35-CU camera</t>
  </si>
  <si>
    <t>LC35- CU camera- Color 3.5MP CMOs sensor</t>
  </si>
  <si>
    <t>E9701720</t>
  </si>
  <si>
    <t>HW-KEYBOARD-HP-EN</t>
  </si>
  <si>
    <t>USB Keyboard for HP workstations, English layout</t>
  </si>
  <si>
    <t>Microscope Repair Parts</t>
  </si>
  <si>
    <t>Spare Parts others</t>
  </si>
  <si>
    <t>Spare Parts</t>
  </si>
  <si>
    <t>E9701721</t>
  </si>
  <si>
    <t>HW-KEYBOARD-HP-DE</t>
  </si>
  <si>
    <t>USB Keyboard for HP workstations, German layout</t>
  </si>
  <si>
    <t>E9701724</t>
  </si>
  <si>
    <t>HW-KEYBOARD-HP-IT</t>
  </si>
  <si>
    <t>USB Keyboard, Italian Layout</t>
  </si>
  <si>
    <t>E9701725</t>
  </si>
  <si>
    <t>HW-KEYBOARD-HP-PL</t>
  </si>
  <si>
    <t>USB Keyboard, Polish Layout</t>
  </si>
  <si>
    <t>E9701726</t>
  </si>
  <si>
    <t>HW-KEYBOARD-HP-CZ</t>
  </si>
  <si>
    <t>USB Keyboard, Czech Layout</t>
  </si>
  <si>
    <t>E9701728</t>
  </si>
  <si>
    <t>HW-KEYBOARD-HP-ES</t>
  </si>
  <si>
    <t>USB Keyboard, Spanish Layout</t>
  </si>
  <si>
    <t>E9701729</t>
  </si>
  <si>
    <t>HW-KEYBOARD-HP-TR</t>
  </si>
  <si>
    <t>USB Keyboard, Turkish Layout</t>
  </si>
  <si>
    <t>E9701730</t>
  </si>
  <si>
    <t>HW-KEYBOARD-HP-HR</t>
  </si>
  <si>
    <t>USB Keyboard, Croatian Layout</t>
  </si>
  <si>
    <t>E9701731</t>
  </si>
  <si>
    <t>HW-KEYBOARD-HP-FI</t>
  </si>
  <si>
    <t>USB Keyboard, Finnish Layout</t>
  </si>
  <si>
    <t>E9701732</t>
  </si>
  <si>
    <t>HW-KEYBOARD-HP-IL</t>
  </si>
  <si>
    <t>USB Keyboard, Israelian Layout</t>
  </si>
  <si>
    <t>E9701733</t>
  </si>
  <si>
    <t>HW-KEYBOARD-HP-HU</t>
  </si>
  <si>
    <t>USB Keyboard, Hungarian Layout</t>
  </si>
  <si>
    <t>E9701734</t>
  </si>
  <si>
    <t>HW-KEYBOARD-HP-PT</t>
  </si>
  <si>
    <t>USB Keyboard, Portuguese Layout</t>
  </si>
  <si>
    <t>E9701735</t>
  </si>
  <si>
    <t>HW-KEYBOARD-HP-RU</t>
  </si>
  <si>
    <t>USB Keyboard, Russian Layout</t>
  </si>
  <si>
    <t>E9701736</t>
  </si>
  <si>
    <t>HW-KEYBOARD-HP-SE</t>
  </si>
  <si>
    <t>USB Keyboard, Swedish Layout</t>
  </si>
  <si>
    <t>E9701737</t>
  </si>
  <si>
    <t>HW-CIX-HTL-FR Holder</t>
  </si>
  <si>
    <t>E9701757</t>
  </si>
  <si>
    <t>DP23-CU-1-2 Camera</t>
  </si>
  <si>
    <t>6.4 Mpx, 1/1.8 inch, color CMOS Camera for C-mount adaption, no cooling, USB 3.1 interface. Including: camera head, USB 3.1 cable and user manual. Support by cellSens/STREAM, DP2-TWAIN and DP23-AOU</t>
  </si>
  <si>
    <t>E9701758</t>
  </si>
  <si>
    <t>DP28-CU-1-2 Camera</t>
  </si>
  <si>
    <t>8.9 Mpx, 1 inch, color CMOS Camera with global shutter for C-mount adaption, no cooling, USB 3.1 interface. Including: camera head, USB 3.1 cable and user manual. Support by cellSens/STREAM, DP2-TWAIN and DP28-AOU.</t>
  </si>
  <si>
    <t>E9701759</t>
  </si>
  <si>
    <t>DP23M-CU-1-2 monochrome camera</t>
  </si>
  <si>
    <t>6.4 Mpx, 1/1.8 inch, backside illuminated monochrome CMOS Camera for C-mount adaption, no cooling, USB 3.1 interface. Including: camera head, USB 3.1 cable and safety instructions. Supported by cellSens and DP2-TWAIN</t>
  </si>
  <si>
    <t>E9701789</t>
  </si>
  <si>
    <t>HW-WORKSTATION-HP-Z2G9-SFF</t>
  </si>
  <si>
    <t>Standard Imaging Workstation (HP Z2G9 SFF) Multilanguage edition for standard microscopy imaging applications, operating system Microsoft® Windows® 11 Pro 64 bit for Workstations preinstalled in English language (additional language packs preinstalled). The Workstation configuration in detail: Intel i5-12600 3.3GHz 6 Core Processor; 16 GB (2x 8 GB) of DDR5-4800 NECC RAM; onboard Intel® UHD 770; 4 TB SATA HDD; Z Turbo Drive M.2 512 GB SSD; 9.5 mm DVD-Writer. Interfaces: front: 4x USB-A (10 Gbps) / 1x USB-C (20 Gbps) / 1x universal audio jack, and rear: 3x USB-A (480 Mbps) / 3x USB-A (5 Gbps) / 2x DisplayPort / 1x audio line out / 1x LAN (1 GbE) / 1x power cord EU; 1x HP Optical USB Mouse; no keyboard</t>
  </si>
  <si>
    <t>E9701794</t>
  </si>
  <si>
    <t>SP-RAM-HP-Z2G5-2X8GB-KIT 16GB</t>
  </si>
  <si>
    <t>Includes 2 memory memory modules (8GB each) to provide 16GB RAM expansion for the HP Z2G5 computer.</t>
  </si>
  <si>
    <t>E9701815</t>
  </si>
  <si>
    <t>ST-DVD-2.5.3</t>
  </si>
  <si>
    <t>ST-DVD-2.5.3 Setup DVD</t>
  </si>
  <si>
    <t>E9701816</t>
  </si>
  <si>
    <t>ST-SFRDVD-2.5.3</t>
  </si>
  <si>
    <t>ST-SFRDVD-2.5.3 Setup DVD</t>
  </si>
  <si>
    <t>E9701817</t>
  </si>
  <si>
    <t>ST-CE112-13-6</t>
  </si>
  <si>
    <t>ST-CE112-13-6 Digital Chart DVD</t>
  </si>
  <si>
    <t>E9701818</t>
  </si>
  <si>
    <t>ST-CE112-10-6</t>
  </si>
  <si>
    <t>ST-CE112-10-6 Digital Chart DVD</t>
  </si>
  <si>
    <t>E9701819</t>
  </si>
  <si>
    <t>ST-C50602-85-6</t>
  </si>
  <si>
    <t>ST-C50602-85-6 Digital Chart DVD</t>
  </si>
  <si>
    <t>E9701820</t>
  </si>
  <si>
    <t>ST-C10247-07-6</t>
  </si>
  <si>
    <t>ST-C10247-07-6 Digital Chart DVD</t>
  </si>
  <si>
    <t>E9701821</t>
  </si>
  <si>
    <t>ST-C10247-17-6</t>
  </si>
  <si>
    <t>ST-C10247-17-6 Digital Chart DVD</t>
  </si>
  <si>
    <t>E9701822</t>
  </si>
  <si>
    <t>ST-C4505-78-6</t>
  </si>
  <si>
    <t>ST-C4505-78-6 Digital Chart DVD</t>
  </si>
  <si>
    <t>E9701823</t>
  </si>
  <si>
    <t>ST-C945-19-6</t>
  </si>
  <si>
    <t>ST-C945-19-6 Digital Chart DVD</t>
  </si>
  <si>
    <t>E9701824</t>
  </si>
  <si>
    <t>ST-C945-08-6</t>
  </si>
  <si>
    <t>ST-C945-08-6 Digital Chart DVD</t>
  </si>
  <si>
    <t>E9701825</t>
  </si>
  <si>
    <t>ST-C1572-19-6</t>
  </si>
  <si>
    <t>ST-C1572-19-6 Digital Chart DVD</t>
  </si>
  <si>
    <t>E9701826</t>
  </si>
  <si>
    <t>ST-C1572-71-6</t>
  </si>
  <si>
    <t>ST-C1572-71-6 Digital Chart DVD</t>
  </si>
  <si>
    <t>E9701827</t>
  </si>
  <si>
    <t>ST-C1520-98-6</t>
  </si>
  <si>
    <t>ST-C1520-98-6 Digital Chart DVD</t>
  </si>
  <si>
    <t>E9701828</t>
  </si>
  <si>
    <t>ST-C643-83-6</t>
  </si>
  <si>
    <t>ST-C643-83-6 Digital Chart DVD</t>
  </si>
  <si>
    <t>E9701829</t>
  </si>
  <si>
    <t>ST-C643-12-6</t>
  </si>
  <si>
    <t>ST-C643-12-6 Digital Chart DVD</t>
  </si>
  <si>
    <t>E9701883</t>
  </si>
  <si>
    <t>HW-TFT-QHD-HP-727PQ Monitor</t>
  </si>
  <si>
    <t>E9701884</t>
  </si>
  <si>
    <t>HW-TFT-4K-HP-732PK Monitor</t>
  </si>
  <si>
    <t>038294</t>
  </si>
  <si>
    <t>FV5-DID DIC slot cover</t>
  </si>
  <si>
    <t>E0432350</t>
  </si>
  <si>
    <t>LV200-MD Motorized main body</t>
  </si>
  <si>
    <t>The LV200-MD has been carefully designed for long-duration cell bioluminescence. A completely tailored optical design dramatically increases sensitivity and enables the detailed study of photosensitive cells and luminescence probes at high magnification. The LV200-MD is further designed to match the requirements of a broad range of research. It has integrated excitation and emission filter wheels to enable the combination of luminescence, standard bright field illumination or phase contrast as well as transmitted light multicolor fluorescence imaging. Integrated overlay of these methods allows for localization and colocalization capabilities. The new fully motorized XYZ control concept can be utilized for multi-position and multi-well experiments. With the system now capable of complex long-term imaging, it is important that samples can be left on the stage for the entire time of the imaging experiment. The LV200 is designed so that samples can be placed inside a highly accurate environmental chamber, which has independent temperature control for the stage, incubation chamber, top cover and objective. Furthermore, a water reservoir is used to maintain the correct humidity level, and CO2 flow control enables pH stability. Such environmental control enables samples to be continuously monitored over days or even weeks, without the need to move the sample between the microscope and an incubator.</t>
  </si>
  <si>
    <t>E0432459</t>
  </si>
  <si>
    <t>VS120-WORKSTATION-Z4G4 syst.PC</t>
  </si>
  <si>
    <t>E0438636</t>
  </si>
  <si>
    <t>FVL-LAS458-20 Laser system</t>
  </si>
  <si>
    <t>E0438637</t>
  </si>
  <si>
    <t>FVL-LAS588-20 Laser system</t>
  </si>
  <si>
    <t>Coherent Sapphire 588nm LS 20mW laser system. The laser head mounts on the FluoView FVMPE-RS laser combiner box (FV30-COMB4S). Laser remote control included.</t>
  </si>
  <si>
    <t>N2687300</t>
  </si>
  <si>
    <t>FV10-TLID Blindfold cover</t>
  </si>
  <si>
    <t>N2740800</t>
  </si>
  <si>
    <t>FV10MP-CAP</t>
  </si>
  <si>
    <t>N4255800</t>
  </si>
  <si>
    <t>VS-RFAA illuminator</t>
  </si>
  <si>
    <t>VS UNIT</t>
  </si>
  <si>
    <t>N4274800</t>
  </si>
  <si>
    <t>FV12-IXCOV laser safety cover</t>
  </si>
  <si>
    <t>N5168000</t>
  </si>
  <si>
    <t>BX63LF Microscope frame</t>
  </si>
  <si>
    <t>Upright motorized laser safe microscope frame for FluoView FVMPE-RS multiphoton laser scanning system. Black painting to avoid disturbing light reflection during NDD detection. Nosepiece focus with 20 mm focus stroke, 0.01 ?m resolution and maximum focus speed 3mm/sec. Indicated via built-in LED display: light intensity and observation method. Requires external control unit BX63L-CBH. Including touch-panel controller and Allen wrench.</t>
  </si>
  <si>
    <t>N5168200</t>
  </si>
  <si>
    <t>BX63L-DSGNPS Coded swing nose.</t>
  </si>
  <si>
    <t>Manual, encoded 2 position swing nosepiece for FVMPE-RS multiphoton system. Compatible with BX63LF microscope frame. Black painting to avoid disturbing light reflection during NDD detection. With DIC prism slider. Coded objective positions for automatic IR beam diameter adjustment with motorised Keplerian lens system.</t>
  </si>
  <si>
    <t>N5168300</t>
  </si>
  <si>
    <t>BX63L-DSLNPS Coded slide nose.</t>
  </si>
  <si>
    <t>Manual, encoded 2 position sliding nosepiece for FVMPE-RS multiphoton system. Compatible with BX63LF microscope frame. Black painting to avoid disturbing light reflection during NDD detection. With DIC prism slider. Coded Objective position for automatic IR beam diameter adjustment with motorised Keplerian lens system.</t>
  </si>
  <si>
    <t>N5168400</t>
  </si>
  <si>
    <t>BX63L-D6RES Coded nosepiece</t>
  </si>
  <si>
    <t>N5168500</t>
  </si>
  <si>
    <t>BX63L-READ Nosepiece adapter</t>
  </si>
  <si>
    <t>Nosepiece adapter for BX61LF microscope frame, compatible with BX63L-D6RES. 18 mm extension to reach parfocal distance with other Nosepieces. Compatible with BX63LF microscope frame. Black painting to avoid disturbing light reflection during NDD detection.</t>
  </si>
  <si>
    <t>N5168600</t>
  </si>
  <si>
    <t>BX63L-SVLAD Stage Adapter</t>
  </si>
  <si>
    <t>Fixed stage pillar set for BX63LF microscope frame to attach stage from inverted microscope. Attachable to pedestal. 3 different length of poles are included</t>
  </si>
  <si>
    <t>N5168800</t>
  </si>
  <si>
    <t>BX63L-CBH Control unit</t>
  </si>
  <si>
    <t>Control unit for BX63LF microscope frame. Controls motorized focus, motorized field stop and transmitted illumination intensity. Communication with PC via FireWire/IEEE1394 connection. Integrated power supplies for U-LHLEDC and U-LH100L-3 lamphouses. Wide area power supply 100-240VAC/50-60Hz.</t>
  </si>
  <si>
    <t>N5168900</t>
  </si>
  <si>
    <t>FV30-PCIB PCI interface board</t>
  </si>
  <si>
    <t>N5169100</t>
  </si>
  <si>
    <t>FV30-ANALOG Interface unit</t>
  </si>
  <si>
    <t>N5169300</t>
  </si>
  <si>
    <t>FV30-ETTR Trinocular tube</t>
  </si>
  <si>
    <t>N5170500</t>
  </si>
  <si>
    <t>FV30-COMB4S Laser combiner</t>
  </si>
  <si>
    <t>N5171400</t>
  </si>
  <si>
    <t>FV30-NDM690 Beamsplitter</t>
  </si>
  <si>
    <t>N5171500</t>
  </si>
  <si>
    <t>FV30-NDM760 Beamsplitter</t>
  </si>
  <si>
    <t>N5171900</t>
  </si>
  <si>
    <t>FV30-SDM-M NDD mirror</t>
  </si>
  <si>
    <t>N5172000</t>
  </si>
  <si>
    <t>FV30-SDM570 Beamsplitter</t>
  </si>
  <si>
    <t>N5174300</t>
  </si>
  <si>
    <t>FV30-GOGGLE Laser safety go.</t>
  </si>
  <si>
    <t>N5175000</t>
  </si>
  <si>
    <t>FV30S-MM Multi-P. Map. SW lic.</t>
  </si>
  <si>
    <t>N5176200</t>
  </si>
  <si>
    <t>FV30-SDMOPT Empty SDM holder</t>
  </si>
  <si>
    <t>N5198300</t>
  </si>
  <si>
    <t>FV30S-SET SW+sequence manager</t>
  </si>
  <si>
    <t>N5198400</t>
  </si>
  <si>
    <t>FV30S-S-SET SW w sequence+MATL</t>
  </si>
  <si>
    <t>N5202800</t>
  </si>
  <si>
    <t>BX63L-SNPM34 single nosepiece</t>
  </si>
  <si>
    <t>N5210500</t>
  </si>
  <si>
    <t>FV30-GFSP Stage top plate</t>
  </si>
  <si>
    <t>N5210600</t>
  </si>
  <si>
    <t>FV30-GFXYST xy-mover</t>
  </si>
  <si>
    <t>N5210700</t>
  </si>
  <si>
    <t>FV30-GFZST Manual stage lift</t>
  </si>
  <si>
    <t>N5210900</t>
  </si>
  <si>
    <t>FV30-GFRMP Stage base plate</t>
  </si>
  <si>
    <t>N5211000</t>
  </si>
  <si>
    <t>FV30-ILSW Laser interlock IX83</t>
  </si>
  <si>
    <t>N5211100</t>
  </si>
  <si>
    <t>FV30-NRDMVCOIR Dichroic mirror</t>
  </si>
  <si>
    <t>N5211500</t>
  </si>
  <si>
    <t>FV30-CSTOP Camera fixing</t>
  </si>
  <si>
    <t>N5212000</t>
  </si>
  <si>
    <t>FV30-NRDM690 Beamsplitter</t>
  </si>
  <si>
    <t>N5212100</t>
  </si>
  <si>
    <t>FV30-NRDM760 Beamsplitter</t>
  </si>
  <si>
    <t>N5212200</t>
  </si>
  <si>
    <t>FV30-STGMP Stand for scanner</t>
  </si>
  <si>
    <t>N5212300</t>
  </si>
  <si>
    <t>FV30-STIMP Stand for scanner</t>
  </si>
  <si>
    <t>N5212900</t>
  </si>
  <si>
    <t>FV30-NRDMOPT Dichroic holder</t>
  </si>
  <si>
    <t>N5227800</t>
  </si>
  <si>
    <t>FV30-NDMVCOIR Beamsplitter</t>
  </si>
  <si>
    <t>N5660600</t>
  </si>
  <si>
    <t>FV31-BCOMB Optional laser port</t>
  </si>
  <si>
    <t>Laser beam combining unit for FV3000 which enables to add one more laser introduction port. Compatible with FV31-SU, FV31-HSU, FV31-FURBB, FV31-PBSC and FV31-LPM.</t>
  </si>
  <si>
    <t>N5661200</t>
  </si>
  <si>
    <t>FV31-DM-VBO Excitat. dichroic</t>
  </si>
  <si>
    <t>Optional FV3000 excitation dichroic mirror for 405, 488 and 594 nm laser reflection. Compatible with the motorized ExDM turrets FV31-EXDM-M and FV31-EXDM-MS. Requires empty filter holder FV31-DM-OPT.</t>
  </si>
  <si>
    <t>N5661400</t>
  </si>
  <si>
    <t>FV31-DM-VEO Excitat. dichroic</t>
  </si>
  <si>
    <t>Optional FV3000 excitation dichroic mirror for 405, 514 and 594 nm laser reflection. Compatible with the motorized ExDM turrets FV31-EXDM-M and FV31-EXDM-MS. Requires empty filter holder FV31-DM-OPT.</t>
  </si>
  <si>
    <t>N5661500</t>
  </si>
  <si>
    <t>FV31-EXDM-M Exc. DM turret set</t>
  </si>
  <si>
    <t>Motorized FV3000 excitation dichroic mirror turret with 8 positions for FV3000 with 4 laser lines (405, 448, 561 and 640 nm). Compatible with FV31-SU and FV31-HSU. Includes 4 glued dichroics (VBYR, VB, VBY and BS1090).</t>
  </si>
  <si>
    <t>N5661700</t>
  </si>
  <si>
    <t>FV31-FURBB Fiber unit</t>
  </si>
  <si>
    <t>FV3000 single mode, polarization preserving broadband fiber unit with beam collimator (exit side) and coupler (entrance side) connecting the main laser combiner FV31-MCOMB with the scan unit FV31-SU or FV31-HSU.</t>
  </si>
  <si>
    <t>N5661800</t>
  </si>
  <si>
    <t>FV31-HSD 2CH GaAsP Detector</t>
  </si>
  <si>
    <t>Fully spectral high sensitivity 2-channel detector unit with Peltier cooled GaAsP PMT for FV3000. Compatible with FV31-SU and FV31-HSU. Additional 2-channel detector of either FV31-SD or FV31-HSD can be combined on demand (maximum 4-channel). Includes 2 connection cables.</t>
  </si>
  <si>
    <t>N5662800</t>
  </si>
  <si>
    <t>FV31-RSDM560 Beamsplitter</t>
  </si>
  <si>
    <t>Optional FV3000 reverse splitting dichroic mirror which transmits wavelength below 560 nm and reflects above 560 nm. Can be mounted in lower detector unit (FV31-SD or FV31-HSD) in optical light path between lower and upper detector units in order to guide shorter wavelength light to upper detector.</t>
  </si>
  <si>
    <t>N5662900</t>
  </si>
  <si>
    <t>FV31-SCOMB Sub laser combiner</t>
  </si>
  <si>
    <t>Sub laser combiner platform for FV3000. Fiber system with single broadband fiber and collimator which can be used in combination with FV31-MCOMB. Space for maximum 3 VIS lasers (445, 514 and 594 nm). Compatible wavelength range 440 ? 600 nm.</t>
  </si>
  <si>
    <t>N5663000</t>
  </si>
  <si>
    <t>FV31-SD 2CH PMT detector</t>
  </si>
  <si>
    <t>Fully spectral 2-channel detector unit with multi-alkali PMT for FV3000 . Compatible with FV31-SU and FV31-HSU. Additional 2-channel detector of either FV31-SD or FV31-HSD can be combined on demand (maximum 4-channel). Includes 2 connection cables.</t>
  </si>
  <si>
    <t>N5663300</t>
  </si>
  <si>
    <t>FV31-ILLSW Laser safety switch</t>
  </si>
  <si>
    <t>FV3000 laser safety interlock unit compatible with the illumination pillar IX3-ILL.</t>
  </si>
  <si>
    <t>N5663400</t>
  </si>
  <si>
    <t>FV31-PBSC Beamsplitter</t>
  </si>
  <si>
    <t>FV3000 polarizing beam splitter/combiner (PBS) unit for the laser beam combiner FV31-BCOMB.</t>
  </si>
  <si>
    <t>N5663500</t>
  </si>
  <si>
    <t>FV31-SPCOV Umbra shield</t>
  </si>
  <si>
    <t>Stray light prevention unit for FV3000 system. Compatible with IX3-LWUCDA or IX2-LWUCD with IX-LWPO.</t>
  </si>
  <si>
    <t>N5664200</t>
  </si>
  <si>
    <t>FV31-SAFI3BE Label set</t>
  </si>
  <si>
    <t>FV3000 Class 3B laser safety label set in English</t>
  </si>
  <si>
    <t>N5664500</t>
  </si>
  <si>
    <t>FV31S-VCH Software licence</t>
  </si>
  <si>
    <t>N5665400</t>
  </si>
  <si>
    <t>FV31S-SWPAD Software set</t>
  </si>
  <si>
    <t>FV3000 software set with main image acquisition software (FV31S-SW) and additional licenses for virtual channels (FV31S-VCH), motorized stage control (FV30-MS), microplate navigation (FV31S-WELNVG) and sequence-manager (FV30S-SEQM)</t>
  </si>
  <si>
    <t>N5691200</t>
  </si>
  <si>
    <t>CSUW1P-DC02 splitting DM 514nm</t>
  </si>
  <si>
    <t>CSUW1P-DC02 CSU-W1 optional image splitter DM at 514 nm for simultaneous imaging with 2 cameras.</t>
  </si>
  <si>
    <t>N5691300</t>
  </si>
  <si>
    <t>CSUW1PDD03 dichroic mirror</t>
  </si>
  <si>
    <t>CSUW1P-DD03 CSU-W1 optionaler dichroitischer Spiegel fÃ¼r 445/514/640 Laser</t>
  </si>
  <si>
    <t>N5691400</t>
  </si>
  <si>
    <t>CSUW1P-DE04 em. filter 445 nm</t>
  </si>
  <si>
    <t>CSUW1P-DE04 CSU-W1 optional emission filter for 445 nm laser (EM 482/35)</t>
  </si>
  <si>
    <t>N5691500</t>
  </si>
  <si>
    <t>CSUW1P-DE05 em. filter 514 nm</t>
  </si>
  <si>
    <t>CSUW1P-DE05 CSU-W1 optional emission filter for 514 nm laser (EM 578/105)</t>
  </si>
  <si>
    <t>N5691600</t>
  </si>
  <si>
    <t>CSUW1P-DE09 em. Filter 488/561</t>
  </si>
  <si>
    <t>CSUW1P-DE09 CSU-W1 dual emission filter for 488/561 nm (EM525/25, EM 640/130)</t>
  </si>
  <si>
    <t>N5691700</t>
  </si>
  <si>
    <t>CSUW1P-DN2 CSU adapter</t>
  </si>
  <si>
    <t>CSUW1P-DN2 IXplore Spin coupling unit for mounting CSUW1 disc scanning unit on IX83 microscope.</t>
  </si>
  <si>
    <t>N5692700</t>
  </si>
  <si>
    <t>SD-FB set of fixing block and fixing plates for IXplore Spin(SR). Contains fixing blocks for mounting the disc scanning unit and SD-MGCA on the antivibration plate and a set of camera fixing plates for laser safety.</t>
  </si>
  <si>
    <t>N5692800</t>
  </si>
  <si>
    <t>N5693100</t>
  </si>
  <si>
    <t>N5693400</t>
  </si>
  <si>
    <t>FV31-STBX Stand for scanner</t>
  </si>
  <si>
    <t>Stand for mounting FV3000 scanning unit used with BX63LF</t>
  </si>
  <si>
    <t>N5693500</t>
  </si>
  <si>
    <t>FV31-BDMOPT Dichroic holder</t>
  </si>
  <si>
    <t>Optional empty dichroic holder for FV31-BCOMB laser beam combining unit</t>
  </si>
  <si>
    <t>N5693600</t>
  </si>
  <si>
    <t>FV31-AUXOUT Interface box</t>
  </si>
  <si>
    <t>IO interface box for pixel clock and modulation signals of FV3000.</t>
  </si>
  <si>
    <t>N5693700</t>
  </si>
  <si>
    <t>FV31-DM-NEY Excit. Dichroic</t>
  </si>
  <si>
    <t>Optional FV3000 excitation dichroic mirror for 445, 514 and 561 nm laser reflection. Compatible with the motorized ExDM turrets FV31-EXDM-M and FV31-EXDM-MS. Requires empty filter holder FV31-DM-OPT.</t>
  </si>
  <si>
    <t>N5693800</t>
  </si>
  <si>
    <t>FV31?SAFB3BE Safety label</t>
  </si>
  <si>
    <t>N5694100</t>
  </si>
  <si>
    <t>FV31-RFABXL Illuminator</t>
  </si>
  <si>
    <t>Single deck motorized reflected fluorescence illuminator for BX63LF for use with FV3000 system. It includes a motorized 8 position mirror unit turret.</t>
  </si>
  <si>
    <t>N5694200</t>
  </si>
  <si>
    <t>FV31-RFAAD Adapter</t>
  </si>
  <si>
    <t>Extended nosepiece arm and adapter set to increase height of FV31-RFABXL. Suitable for electrophysiology configuration of upright FV3000 which needs more space around the sample.</t>
  </si>
  <si>
    <t>N5694300</t>
  </si>
  <si>
    <t>BX63L-NPA Nosepiece arm</t>
  </si>
  <si>
    <t>Nosepiece arm for mounting BX63L-D7REA with FV3000 upright configurations</t>
  </si>
  <si>
    <t>N5694400</t>
  </si>
  <si>
    <t>BX63L-D7REA Motor. nosepiece</t>
  </si>
  <si>
    <t>Motorized 7-position nosepiece with DIC slider stopper which is attachable to BX63L-NPA nosepiece arm.</t>
  </si>
  <si>
    <t>N5694500</t>
  </si>
  <si>
    <t>BX63L-PRPST Stage post</t>
  </si>
  <si>
    <t>Posts used for H101F Prior Scientific motorised stage with BX63FL.</t>
  </si>
  <si>
    <t>N5694700</t>
  </si>
  <si>
    <t>FV31-TDEX Optical element</t>
  </si>
  <si>
    <t>Optical element to expand the field of view with FV3000 transmitted detector imaging at ultra-low magnification objective lenses (PLAPON1.25X or PLAPON2X).</t>
  </si>
  <si>
    <t>N5694800</t>
  </si>
  <si>
    <t>FV31S-ACC Software license</t>
  </si>
  <si>
    <t>FV3000 software license for auto SAC (spherical abberation correction) function. Enables control of FV30-AC25W and FV30-AC10SV TruResolution objective lenses</t>
  </si>
  <si>
    <t>N5695000</t>
  </si>
  <si>
    <t>FV30-ACCTRL Controller</t>
  </si>
  <si>
    <t>Controller unit for auto. Enables control of FV30-AC25W and FV30-AC10SV TruResolution objective lenses</t>
  </si>
  <si>
    <t>N5695100</t>
  </si>
  <si>
    <t>FV30-AC25W Objective</t>
  </si>
  <si>
    <t>TruResolution water immersion objective lens with motorised correction collar. The spherical abberation correction allows optimal focus quality deep within the sample and increases resolution with MPE applications. Magnification 25x, numerical apperture 1.05, working distance 2 mm.</t>
  </si>
  <si>
    <t>N5695200</t>
  </si>
  <si>
    <t>FV30-AC10SV Objective</t>
  </si>
  <si>
    <t>TruResolution multi-immersion objective lens with motorised correction collar. The spherical abberation correction allows optimal focus quality deep within the sample and increases resolution with MPE applications. Numerical apperture 0.6, working distance 8 mm, allowed refractive index range of medium 1.33 to 1.52</t>
  </si>
  <si>
    <t>N6373100</t>
  </si>
  <si>
    <t>FV30-PCIB-1-2 interface board</t>
  </si>
  <si>
    <t>N6384400</t>
  </si>
  <si>
    <t>APX100-SU-Box-type Microscope</t>
  </si>
  <si>
    <t>APX100-SU- Box-type digital imaging system for research applications with built in monochrome camera (1/1.8 inch 6.41 Mpixel, rolling shutter) and color camera (1/1.8 inch 6.41 Mpixel, rolling shutter). Supports brightfield, phase contrast, fluorescence and gradient contrast imaging as well as fast macro image acquisition for AI based automated sample detection (Smart Sample Navigator). Four dedicated sample holders (slides, 35 mm petri dishes, well plates and universal holder) enable imaging a wide variety of samples. The system can be equipped with up to 8 fluorescence filter cubes and 6 objectives from a choice of 25 (including X Line, silicone immersion and long working distance lenses). To compensate for spherical aberrations the system is equipped with a motorized correction collar (APX-MCC-SET included). The APX100 is compatible with the high power LED light soure U-LGPS and can be equipped with an optional stage top incubator for live cell experiments.</t>
  </si>
  <si>
    <t>APX</t>
  </si>
  <si>
    <t>APX100 MAIN UNIT</t>
  </si>
  <si>
    <t>APX ACCESSORY</t>
  </si>
  <si>
    <t>N6394600</t>
  </si>
  <si>
    <t>CSUW1-T1S-1-2 SD conf. Scanner</t>
  </si>
  <si>
    <t>Spinning disc confocal scanning unit Yokogawa W1, one camera model, compatible with IX83P2ZF microscope frame. Integrated single Nipkow disk with micro lens arrays of 50µm pinhole size, integrated motorized confocal dichroic mirror slider, integrated motorized image splitting dichroic mirror slider and integrated motorized emission filter wheel. Requires a power cable. Including power supply unit, interface cable between scanning unit and power supply unit, RS232C cable, optical fiber, switch key and interlock release connector.</t>
  </si>
  <si>
    <t>SPINNING DISK</t>
  </si>
  <si>
    <t>N6394700</t>
  </si>
  <si>
    <t>CSUW1-T1SR-1-2SD conf. scanner</t>
  </si>
  <si>
    <t>N6394800</t>
  </si>
  <si>
    <t>CSUW1-T2S-1-2 SD conf. scanner</t>
  </si>
  <si>
    <t>Spinning disc confocal scanning unit Yokogawa W1, two camera model, compatible with IX83P2ZF microscope frame. Integrated single Nipkow disk with micro lens arrays of 50µm pinhole size, integrated motorized confocal dichroic mirror slider, integrated motorized image splitting dichroic mirror slider and two integrated motorized emission filter wheels. Requires a power cable. Including power supply unit, interface cable between scanning unit and power supply unit, RS232C cable, optical fiber, switch key and interlock release connector.</t>
  </si>
  <si>
    <t>N6394900</t>
  </si>
  <si>
    <t>CSUW1-T2SR-1-2 SD conf.scanner</t>
  </si>
  <si>
    <t>N6395000</t>
  </si>
  <si>
    <t>CSUW1-T2SSR-1-2SD conf.scanner</t>
  </si>
  <si>
    <t>N6400200</t>
  </si>
  <si>
    <t>FV31-HSU-P-1-2 Scanner</t>
  </si>
  <si>
    <t>N6418700</t>
  </si>
  <si>
    <t>CS-APS-TL-VF-EL</t>
  </si>
  <si>
    <t>CS-APS-TL-VF cellSens for APX100 time lapse solution. Upgrades APX100  software with multi-dimensional  time lapse imaging. License for digital distribution.</t>
  </si>
  <si>
    <t>N6422200</t>
  </si>
  <si>
    <t>45NF830 Barrier Filter for ZDC</t>
  </si>
  <si>
    <t>Notch filter for the transmission illumination pillar's filter pocket for parallel use with FV40-ZDC830.</t>
  </si>
  <si>
    <t>N6422300</t>
  </si>
  <si>
    <t>FV40-ADP685 Adapter Kit</t>
  </si>
  <si>
    <t>LD685 laser adaptor kit for FV40-NCOMB</t>
  </si>
  <si>
    <t>N6422400</t>
  </si>
  <si>
    <t>FV40-ADP730 Adapter Kit</t>
  </si>
  <si>
    <t>LD730 laser adaptor kit for FV40-NCOMB</t>
  </si>
  <si>
    <t>N6422500</t>
  </si>
  <si>
    <t>FV40-ADP785 Adapter Kit</t>
  </si>
  <si>
    <t>LD785 laser adaptor kit for FV40-NCOMB</t>
  </si>
  <si>
    <t>N6422600</t>
  </si>
  <si>
    <t>FV40-AUXOUT IO interface box</t>
  </si>
  <si>
    <t>IO interface box for additional 3CH ON/OFF direct modulation of laser units</t>
  </si>
  <si>
    <t>N6422700</t>
  </si>
  <si>
    <t>FV40-BA750RXD MPE IR cut</t>
  </si>
  <si>
    <t>750nm short pass barrier filters. Designed for NDD in epi light path.</t>
  </si>
  <si>
    <t>N6422800</t>
  </si>
  <si>
    <t>FV40-BCOMB Beam Combiner</t>
  </si>
  <si>
    <t>Beam axis combiner unit for FV40-SU-P and FV40-HSU-P.</t>
  </si>
  <si>
    <t>N6422900</t>
  </si>
  <si>
    <t>FV40-BPBXL Base plate for BX</t>
  </si>
  <si>
    <t>Base plate for BX63LF frame use. Including fixing screws.</t>
  </si>
  <si>
    <t>N6423000</t>
  </si>
  <si>
    <t>FV40-BPIX Base plate for IX</t>
  </si>
  <si>
    <t>Base plate for IX83 frame. Including fixing screws.</t>
  </si>
  <si>
    <t>N6423100</t>
  </si>
  <si>
    <t>FV40-BSD 2CH SilVIR Detector</t>
  </si>
  <si>
    <t>N6423300</t>
  </si>
  <si>
    <t>FV40DM685785 Exci.dichr.mirror</t>
  </si>
  <si>
    <t>Excitation dichroic mirror for 685nm and 785nm lasers.</t>
  </si>
  <si>
    <t>N6423400</t>
  </si>
  <si>
    <t>FV40-DM-AGM Excitation Mirror</t>
  </si>
  <si>
    <t>Excitation Mirror for multi photon laser.</t>
  </si>
  <si>
    <t>N6423500</t>
  </si>
  <si>
    <t>FV40-DM-OPT exc. DM holder</t>
  </si>
  <si>
    <t>Holder for optional excitation dichroic mirror, screw-in type</t>
  </si>
  <si>
    <t>N6423600</t>
  </si>
  <si>
    <t>FV40-DM-VB excitation DM</t>
  </si>
  <si>
    <t>Excitation  dichroic mirror for 405 and 488nm lasers.</t>
  </si>
  <si>
    <t>N6423700</t>
  </si>
  <si>
    <t>FV40-EXADP2 2CH NDD adapter</t>
  </si>
  <si>
    <t>Adapter to attach a 2ch FV40-EXBSD or FV40-EXRSD non-descanned detector unit</t>
  </si>
  <si>
    <t>N6423800</t>
  </si>
  <si>
    <t>FV40-EXADP6 4+6 CH NDD adapter</t>
  </si>
  <si>
    <t>Adapter to combine two or three FV40-EXBSD or FV40-EXRSD non-descanned detector units</t>
  </si>
  <si>
    <t>N6423900</t>
  </si>
  <si>
    <t>FV40-EXBSD 2CH SilVIR NDD</t>
  </si>
  <si>
    <t>2 channel broadband Non Descanned SilVIR Detector unit for epi light path. Including 685nm IR cut off filter and cables.</t>
  </si>
  <si>
    <t>N6424000</t>
  </si>
  <si>
    <t>FV40-EXRSD 2CH red SilVIR NDD</t>
  </si>
  <si>
    <t>2 channels red-shifted Non Descanned SilVIR Detector unit for epi light path. Including 685nm IR cut off filter and cables.</t>
  </si>
  <si>
    <t>N6424100</t>
  </si>
  <si>
    <t>FV40-FCY NDD filter cube</t>
  </si>
  <si>
    <t>Large size filter cube for cyan and yellow fluorescence. With cyan barrier filter (460nm-500nm), 505nm dichroicmirror and yellow barrier filter (520nm-560nm).</t>
  </si>
  <si>
    <t>N6424200</t>
  </si>
  <si>
    <t>FV40-FGR NDD filter cube</t>
  </si>
  <si>
    <t>Large size filter cube for green and red fluorescence. With green barrier filter (495nm-540nm), 570nm dichroic mirror and red barrier filter (575nm-645nm).</t>
  </si>
  <si>
    <t>N6424300</t>
  </si>
  <si>
    <t>FV40-FOPT empty NDD cube</t>
  </si>
  <si>
    <t>Empty large size filter cube for non-descanned signal detection. Designed to hold one dichroic mirror and two barrier filters.</t>
  </si>
  <si>
    <t>N6424400</t>
  </si>
  <si>
    <t>FV40-FRCY5 NDD filter cube</t>
  </si>
  <si>
    <t>Large size filter cube for red and Cy5 fluorescence. With red barrier filter (575nm-645nm), 650nm dichroic mirror and Cy5 barrier filter (660nm-750nm).</t>
  </si>
  <si>
    <t>N6424500</t>
  </si>
  <si>
    <t>FV40-FVG NDD filter cube</t>
  </si>
  <si>
    <t>Large size filter cube for violet and green fluorescence. With violet barrier filter (410nm-455nm), 475nm dichroic mirror and green barrier filter (495nm-540nm).</t>
  </si>
  <si>
    <t>N6424600</t>
  </si>
  <si>
    <t>FV40-HSUMP-P Scan Unit</t>
  </si>
  <si>
    <t>N6424700</t>
  </si>
  <si>
    <t>FV40-HSU-P Scan Unit + 2CH BSD</t>
  </si>
  <si>
    <t>N6424800</t>
  </si>
  <si>
    <t>FV40-LAD-P dual line coupler</t>
  </si>
  <si>
    <t>N6424900</t>
  </si>
  <si>
    <t>FV40-LAS-P single line coupler</t>
  </si>
  <si>
    <t>N6425000</t>
  </si>
  <si>
    <t>FV40-LAT-P twin line coupler</t>
  </si>
  <si>
    <t>N6425400</t>
  </si>
  <si>
    <t>FV40-LETD transmitted detector</t>
  </si>
  <si>
    <t>Transmitted detector unit for FV4000, to be used with IX3-LHLEDC.</t>
  </si>
  <si>
    <t>N6425500</t>
  </si>
  <si>
    <t>FV40-LPADP laser port adapter</t>
  </si>
  <si>
    <t>N6425600</t>
  </si>
  <si>
    <t>FV40-MCOMB Main Combiner</t>
  </si>
  <si>
    <t>N6425700</t>
  </si>
  <si>
    <t>FV40-NCOMB NIR combiner</t>
  </si>
  <si>
    <t>N6425800</t>
  </si>
  <si>
    <t>FV40-PCIB PCI board</t>
  </si>
  <si>
    <t>N6425900</t>
  </si>
  <si>
    <t>FV40-RFABXLD fluoresc. illumin</t>
  </si>
  <si>
    <t>N6426000</t>
  </si>
  <si>
    <t>FV40-RFABXLS fluoresc. Illumin</t>
  </si>
  <si>
    <t>Motorized reflected light fluorescence illuminator equipped with motorized 8 positions mirror unit turret. Including cables.</t>
  </si>
  <si>
    <t>N6426100</t>
  </si>
  <si>
    <t>FV40-RFAXD NDD relay lens IX</t>
  </si>
  <si>
    <t>N6426200</t>
  </si>
  <si>
    <t>FV40-RSD 2CH SilVIR Detector</t>
  </si>
  <si>
    <t>N6426300</t>
  </si>
  <si>
    <t>FV40S-3TO4 SW license update</t>
  </si>
  <si>
    <t>One time software update from FV31S-SW  V2.6.1 or previous version, including License certificate  sheet</t>
  </si>
  <si>
    <t>N6426400</t>
  </si>
  <si>
    <t>FV40S-3TO4DT SW license update</t>
  </si>
  <si>
    <t>One time update from FV31S-DT  V2.6.1 or previous version,  including License certificate sheet</t>
  </si>
  <si>
    <t>N6426500</t>
  </si>
  <si>
    <t>FV40S-ACC SW for TruRes. lens</t>
  </si>
  <si>
    <t>Software license of autospherical aberration compensation function of TruResolution objective lens unit.</t>
  </si>
  <si>
    <t>N6426700</t>
  </si>
  <si>
    <t>FV40-SAFB3BE laser safety</t>
  </si>
  <si>
    <t>N6427000</t>
  </si>
  <si>
    <t>FV40-SAFB4E laser safety</t>
  </si>
  <si>
    <t>N6427300</t>
  </si>
  <si>
    <t>FV40-SAFI3BE laser safety</t>
  </si>
  <si>
    <t>N6427600</t>
  </si>
  <si>
    <t>FV40-SAFI4E laser safety</t>
  </si>
  <si>
    <t>N6427800</t>
  </si>
  <si>
    <t>FV40S-AINR SW AI noise reduct.</t>
  </si>
  <si>
    <t>Software license for AI noise reduction</t>
  </si>
  <si>
    <t>N6427900</t>
  </si>
  <si>
    <t>FV40-SCOMB Sub Combiner</t>
  </si>
  <si>
    <t>N6428000</t>
  </si>
  <si>
    <t>FV40-SDM640 splitting dichroic</t>
  </si>
  <si>
    <t>N6428100</t>
  </si>
  <si>
    <t>FV40-SDM690 splitting dichroic</t>
  </si>
  <si>
    <t>N6428200</t>
  </si>
  <si>
    <t>FV40-SDM730 splitting dichroic</t>
  </si>
  <si>
    <t>N6428300</t>
  </si>
  <si>
    <t>FV40-SDM790 splitting dichroic</t>
  </si>
  <si>
    <t>N6428400</t>
  </si>
  <si>
    <t>FV40S-DT SW license</t>
  </si>
  <si>
    <t>Desktop software for FV4000 including License certificate sheet</t>
  </si>
  <si>
    <t>N6428500</t>
  </si>
  <si>
    <t>FV40S-MM SW license</t>
  </si>
  <si>
    <t>Software license for  mapping and multiple point stimulation, acquisition and analysis including License certificate sheet</t>
  </si>
  <si>
    <t>N6428600</t>
  </si>
  <si>
    <t>FV40S-MPL SW license</t>
  </si>
  <si>
    <t>Software license for IR laser control  including License certificate sheet</t>
  </si>
  <si>
    <t>N6428700</t>
  </si>
  <si>
    <t>FV40S-MS SW license</t>
  </si>
  <si>
    <t>Software license for multiple area time lapse acquisition  including License certificate sheet</t>
  </si>
  <si>
    <t>N6428800</t>
  </si>
  <si>
    <t>FV40S-OSR SW license</t>
  </si>
  <si>
    <t>Super resolution license including License  sheet</t>
  </si>
  <si>
    <t>N6428900</t>
  </si>
  <si>
    <t>FV40S-PIEZO SW license</t>
  </si>
  <si>
    <t>Software license for Piezo Z-drive controlling including License sheet</t>
  </si>
  <si>
    <t>N6429000</t>
  </si>
  <si>
    <t>FV40S-RMTDK SW RDK license</t>
  </si>
  <si>
    <t>Software license of remote development kit for FV40S-SW, including License certificate sheet</t>
  </si>
  <si>
    <t>N6429100</t>
  </si>
  <si>
    <t>FV40S-SEQM SW license</t>
  </si>
  <si>
    <t>Software license for sequence manager function, including  License sheet</t>
  </si>
  <si>
    <t>N6429200</t>
  </si>
  <si>
    <t>FV40S-SW Main SW license</t>
  </si>
  <si>
    <t>N6429300</t>
  </si>
  <si>
    <t>FV40S-SWPAD SW license package</t>
  </si>
  <si>
    <t>N6429400</t>
  </si>
  <si>
    <t>FV40S-SWPMS SW license package</t>
  </si>
  <si>
    <t>N6429500</t>
  </si>
  <si>
    <t>FV40S-SWPT SW license package</t>
  </si>
  <si>
    <t>N6429600</t>
  </si>
  <si>
    <t>FV40-SUMP-P Scan Unit</t>
  </si>
  <si>
    <t>N6429700</t>
  </si>
  <si>
    <t>FV40-SU-P Scan Unit + 2CH BSD</t>
  </si>
  <si>
    <t>N6429800</t>
  </si>
  <si>
    <t>FV40S-VERUP SW version up</t>
  </si>
  <si>
    <t>One time software update for FV40S-SW, including License sheet</t>
  </si>
  <si>
    <t>N6429900</t>
  </si>
  <si>
    <t>FV40S-VERUPDT SW version up</t>
  </si>
  <si>
    <t>One time software update for FV40S-DT, including License sheet</t>
  </si>
  <si>
    <t>N6430000</t>
  </si>
  <si>
    <t>FV40S-WELNVG SW license</t>
  </si>
  <si>
    <t>Software license of  microplate navigation function including License certificate sheet</t>
  </si>
  <si>
    <t>N6430100</t>
  </si>
  <si>
    <t>FV40-TBSUB Laser Shield BX</t>
  </si>
  <si>
    <t>N6430200</t>
  </si>
  <si>
    <t>FV40-TBSUG Laser Shield Gantry</t>
  </si>
  <si>
    <t>N6430300</t>
  </si>
  <si>
    <t>FV40-TBSUI Laser Shield IX</t>
  </si>
  <si>
    <t>Laser shield tube for scanning unit of IX including IR laser reflection mirror.</t>
  </si>
  <si>
    <t>N6430400</t>
  </si>
  <si>
    <t>FV40-TD Transmitted Detector</t>
  </si>
  <si>
    <t>Transmitted light detector with motorized light path switcher and motorized shutter for halogen lamp. Including a 2m length fiber and coupling lens.</t>
  </si>
  <si>
    <t>N6430500</t>
  </si>
  <si>
    <t>FV40-ZDC830 TruFocus</t>
  </si>
  <si>
    <t>TruFocus Z drift compensator device for FV4000 with IX83</t>
  </si>
  <si>
    <t>N6434400</t>
  </si>
  <si>
    <t>BX63L-NPA40-2 nosepiece arm</t>
  </si>
  <si>
    <t>40mm extended nosepiece arm for BX63LF, including epi illumination adapter and condenser adapter</t>
  </si>
  <si>
    <t>N6434500</t>
  </si>
  <si>
    <t>FV30-RFACA-2 Motorized Turret</t>
  </si>
  <si>
    <t>Motorized fluorescent mirror turret for IX83 microscope.</t>
  </si>
  <si>
    <t>N6434600</t>
  </si>
  <si>
    <t>FV31-ADPM-2 Adapter Kit</t>
  </si>
  <si>
    <t>Mirror laser adapter kit for FV31-SCOMB or the optional port of FV31-MCOMB</t>
  </si>
  <si>
    <t>N6439000</t>
  </si>
  <si>
    <t>SD-COMB-1-2 laser combiner</t>
  </si>
  <si>
    <t>N6439100</t>
  </si>
  <si>
    <t>N6441600</t>
  </si>
  <si>
    <t>N6441800</t>
  </si>
  <si>
    <t>N9051665</t>
  </si>
  <si>
    <t>CUS-FV31SP-PMTADP2</t>
  </si>
  <si>
    <t>N9051666</t>
  </si>
  <si>
    <t>CUS-FV31SP-HABOX</t>
  </si>
  <si>
    <t>FV31SP-HABOX PMT module amplifier unit for importing signals to the FV3000 as an image data via FV30-ANALOG interface</t>
  </si>
  <si>
    <t>N9051667</t>
  </si>
  <si>
    <t>CUS-FV31SP-COL-OPT</t>
  </si>
  <si>
    <t>FV31SP-COL-OPT NIR laser introduction unit / collimator. Can be combined with the FV31-BCOMB to introduce external laser line into the scanner unit of the FV3000</t>
  </si>
  <si>
    <t>N9051668</t>
  </si>
  <si>
    <t>CUS-FV31SP-LCDM680</t>
  </si>
  <si>
    <t>FV31SP-LCDM680 Laser beam combining dichroic mirror. Fits into FV31-BCOMB DM holder, reflecting the visible light and transmitting the NIR light.</t>
  </si>
  <si>
    <t>N9051669</t>
  </si>
  <si>
    <t>CUS-FV31SP-IRLD730</t>
  </si>
  <si>
    <t>FV31SP-IRLD730 laser introduction set. Mounting frame for OBIS 730 LX laser and single mode fiber for NIR light</t>
  </si>
  <si>
    <t>N9051670</t>
  </si>
  <si>
    <t>CUS-FV31SP-BNC</t>
  </si>
  <si>
    <t>FV31SP-BNC cable set for FV31-AUXOUT. Pair of BNC to SMB cables for direct modulation of external OBIS laser</t>
  </si>
  <si>
    <t>N9051671</t>
  </si>
  <si>
    <t>CUS-FV31SP-IRHSD1CH</t>
  </si>
  <si>
    <t>FV31SP-IRHSD1CH Single channel high sensitivity (GaAsP) spectral detector unit with signal processing function to introduce signals from external NIR detector. This unit enables resonant scanning with the external NIR detector.</t>
  </si>
  <si>
    <t>N9051672</t>
  </si>
  <si>
    <t>CUS-FV31SP-IREXDSP</t>
  </si>
  <si>
    <t>N9051673</t>
  </si>
  <si>
    <t>CUS-FV31SP-IRLD785</t>
  </si>
  <si>
    <t>CUS-FV31SP-IRLD785 laser introduction set. Mounting frame for OBIS 785 LX laser and single mode fiber for NIR light</t>
  </si>
  <si>
    <t>N9051763</t>
  </si>
  <si>
    <t>CUS-IX3SP-ZDC2-830</t>
  </si>
  <si>
    <t>CUS-IX3SP-ZDC2-830 TruFocus Red Z-drift compensation system compatible with IX83P2ZF and IX83P1ZF microscope frames. Continuous and single shot operation mode possible. Contains IR Diode Laser with a wavelength of 830 nm. Compatible observations methods: Fluorescence, DIC (only in single shot mode), Phase contrast. Compatible with cellSens 1.16 and in stand alone mode.</t>
  </si>
  <si>
    <t>N9051964</t>
  </si>
  <si>
    <t>OLS50C-TMELD</t>
  </si>
  <si>
    <t>Remote Control application TMELD</t>
  </si>
  <si>
    <t>N9052482</t>
  </si>
  <si>
    <t>CUS-FV31SSP-D-MM Macro-Micro</t>
  </si>
  <si>
    <t>Fluoview software module for FV31S-SW to perform automated macro to micro aquisition. Identifies object positions in 2D/3D by image recognition technology.</t>
  </si>
  <si>
    <t>N9052646</t>
  </si>
  <si>
    <t>CSUW1C-NPRT NIR port</t>
  </si>
  <si>
    <t>CSUW1C-NPRT NIR port to couple 785 nm NIR laser into Yokogawa CSU-W1 disk scanning unit. Including NIR fiber. </t>
  </si>
  <si>
    <t>N9052647</t>
  </si>
  <si>
    <t>CSUW1C-DM785 dichroic mirror</t>
  </si>
  <si>
    <t>CSUW1C-DM785 confocal dichroic mirror for NIR</t>
  </si>
  <si>
    <t>N9052648</t>
  </si>
  <si>
    <t>CSUW1C-BDM660 dichroic mirror</t>
  </si>
  <si>
    <t>CSUW1C-BDM660 beam combining dichroic mirror</t>
  </si>
  <si>
    <t>N9052649</t>
  </si>
  <si>
    <t>CSUW1C-EM835 emission filter</t>
  </si>
  <si>
    <t>CSUW1C-EM835 NIR emission filter (835/70nm)</t>
  </si>
  <si>
    <t>N9052650</t>
  </si>
  <si>
    <t>CSUW1C-NCOMB laser combiner</t>
  </si>
  <si>
    <t>Laser combiner platform for IXplore Spin(SR). Double laser combiner with collimator that allows to mount 2 fibers (NIR and VIS) for output. Direct laser modulation via U-RTCE. Supported wavelengths from 405-785 nm. Two ports are allocated for 488 and 785 nm lasers. The three remaining ports can be equipped with a choice of VIS lasers (405, 445, 514, 561,594 or 640 nm). Not compatible with FV31-SCOMB. Two motorized shutters for interlock are integrated. Fiber adapters as well as connection cables between 488 and 785 nm lasers and U-RTCE for analog and digital control and interface cable for SD-PSU are included.  </t>
  </si>
  <si>
    <t>N9052651</t>
  </si>
  <si>
    <t>CSUW1C-ADP405 laser adapt. kit</t>
  </si>
  <si>
    <t>N9052654</t>
  </si>
  <si>
    <t>CSUW1C-ADP561 laser adapt. kit</t>
  </si>
  <si>
    <t>N9052656</t>
  </si>
  <si>
    <t>CSUW1C-ADP640 laser adapt. kit</t>
  </si>
  <si>
    <t>TIR-DU595L - Dichroic unit 595</t>
  </si>
  <si>
    <t>E0431950</t>
  </si>
  <si>
    <t>SCAN-MOD-KIN</t>
  </si>
  <si>
    <t>Kinetic module for the scanR Analysis Software. New cytometric approach for the analysis of dynamic HCS screening data. Extends gating in scatter plots for kinetic data.</t>
  </si>
  <si>
    <t>OBS - High Content Screening</t>
  </si>
  <si>
    <t>OBS - ScanR</t>
  </si>
  <si>
    <t>CMR-FRAP-SAFETY</t>
  </si>
  <si>
    <t>E0435384</t>
  </si>
  <si>
    <t>CMR-STG-MW-CAL</t>
  </si>
  <si>
    <t>IX3-TIR-1L-COMFORT</t>
  </si>
  <si>
    <t>E0438579</t>
  </si>
  <si>
    <t>SW-UD-FLS Update NetHASP-FLS</t>
  </si>
  <si>
    <t>E9700092</t>
  </si>
  <si>
    <t>VS-CAL-SLIDE-V2.0</t>
  </si>
  <si>
    <t>CALIBRATION-SLIDE-V2.0 for VS Systems</t>
  </si>
  <si>
    <t>E9700154</t>
  </si>
  <si>
    <t>HW-FRAP-IX73-LP FRAPset IX73P2</t>
  </si>
  <si>
    <t>E9700155</t>
  </si>
  <si>
    <t>HW-FRAP-IX83-LP FRAPset IX83P2</t>
  </si>
  <si>
    <t>High-speed scanning FRAP unit for photomanipulation with diode lasers. Compatible with lower port of IX83P2 microscope frame with one to four CW laser(s) in the range of 400-700nm. IX3 coupling optics with a fiber port and micro-second precise control unit. Fully integrated in cellSens Dimension with the ?Photomanipulation solution?. Requires power cord, LASER SAFETY DEVICE (CMR-FRAP-SAFETY or cell^TIRF SYSTEM), U-RTC(e), laser and fitting mirror cube. Includes power supply, connection cables, tools, calibraton slide and documentation DVD.</t>
  </si>
  <si>
    <t>E9700156</t>
  </si>
  <si>
    <t>HW-FRAP-IX83-UP FRAPset IX83P2</t>
  </si>
  <si>
    <t>High-speed scanning FRAP unit for photomanipulation with diode lasers. Compatible with upper port of IX83P2 and port of IX83P1ZF microscope frame with one to four CW laser(s) in the range of 400-700nm. IX3 coupling optics with a fiber port and micro-second precise control unit. Fully integrated in cellSens Dimension with the ?Photomanipulation solution?. Requires power cord, LASER SAFETY DEVICE (CMR-FRAP-SAFETY or cell^TIRF SYSTEM), U-RTC(e), laser and fitting mirror cube. Includes power supply, connection cables, tools, calibraton slide and documentation DVD.</t>
  </si>
  <si>
    <t>E9700159</t>
  </si>
  <si>
    <t>HW-FRAP-LASER-CABLE-2M Cable</t>
  </si>
  <si>
    <t>Connection cable for additional lasers to the IX3-FRAP module. 2m length. Connection LEMO (IX3-FRAP controller) to BNC (laser system).</t>
  </si>
  <si>
    <t>E9700216</t>
  </si>
  <si>
    <t>HW-IX3-M4TIR</t>
  </si>
  <si>
    <t>E9700217</t>
  </si>
  <si>
    <t>HW-IX3-M3TIR-FRP405</t>
  </si>
  <si>
    <t>E9700220</t>
  </si>
  <si>
    <t>HW-MTIR-E405</t>
  </si>
  <si>
    <t>celltirf laser grade clean-up filter for 405 nm diode lasers 405/20.</t>
  </si>
  <si>
    <t>E9700223</t>
  </si>
  <si>
    <t>HW-MTIR-E488</t>
  </si>
  <si>
    <t>celltirf laser grade clean-up filter for 488 nm diode lasers 488/10.</t>
  </si>
  <si>
    <t>E9700227</t>
  </si>
  <si>
    <t>HW-MTIR-E640</t>
  </si>
  <si>
    <t>celltirf laser grade clean-up filter for 640 nm diode lasers 635/20.</t>
  </si>
  <si>
    <t>E9700305</t>
  </si>
  <si>
    <t>HW-CABLE-ODB-30CM</t>
  </si>
  <si>
    <t>E9700504</t>
  </si>
  <si>
    <t>HW-STAGE-INSERT-MWR Robot ins.</t>
  </si>
  <si>
    <t>E9700735</t>
  </si>
  <si>
    <t>SCAN-MOD-DECON 3D Deconvol. SW</t>
  </si>
  <si>
    <t>3D deconvolution image processor module using known experimental parameters (e.g. numerical aperture, wavelength) in order to remove distortions introduced by the optical system in an optimal way. In contrast to 2D deconvolution, 3D deconvolution works on a z-stack of image data per position. Corrects for out-of-focus light in a much more reliable and precise way and enables optical sectioning similar to confocal imaging methods. 3D deconvolution requires a 64 bit operating system and at least 8GB of system memory (recommended: 16 GB).</t>
  </si>
  <si>
    <t>E9700792</t>
  </si>
  <si>
    <t>HW-STAGE-INSERT-261X118X5-SLID</t>
  </si>
  <si>
    <t>HW-STAGE-INSERT-200X85-3X4-SLD stage insert for 3"x4" slide compatible with VS120 S6 slide scanning stage. Including Allen key 0.9 and 2.0.</t>
  </si>
  <si>
    <t>E9700944</t>
  </si>
  <si>
    <t>HW-STAGE-INSERT-200X85-3x4-SLD</t>
  </si>
  <si>
    <t>HW-STAGE-INSERT-200X85-3X4-SLD stage insert for 3"x4" slide compatible with VS120 S6 slide scanning stage. Including Allen Key 0.9 and 2.0.</t>
  </si>
  <si>
    <t>E9700945</t>
  </si>
  <si>
    <t>HW-STAGE-INSERT-200X85-4x5-SLD</t>
  </si>
  <si>
    <t>HW-STAGE-INSERT-200X85-4X5-SLD stage insert for 4"x5" slide compatible with VS120 S6 slide scanning stage. Including Allen Key 0.9 and 2.0.</t>
  </si>
  <si>
    <t>E9701100</t>
  </si>
  <si>
    <t>HW-PF400-PLATE-LOADER-SET</t>
  </si>
  <si>
    <t>PF400 well plate loading robot upgrade for scanR systems</t>
  </si>
  <si>
    <t>E9701177</t>
  </si>
  <si>
    <t>HW-PLATE-LOADER-BENCH-120</t>
  </si>
  <si>
    <t>Base plate for scanR systems with PF400 well plate loader</t>
  </si>
  <si>
    <t>E9701185</t>
  </si>
  <si>
    <t>HW-PF400-GRIPPER-SET</t>
  </si>
  <si>
    <t>Olympus customized fingers for PF400 well plate loader</t>
  </si>
  <si>
    <t>E9701273</t>
  </si>
  <si>
    <t>HW-PLATE-LOADER-SHELVE</t>
  </si>
  <si>
    <t>E9701275</t>
  </si>
  <si>
    <t>HW-PLATE-LOADER-BASEPLATE-4</t>
  </si>
  <si>
    <t>E9701276</t>
  </si>
  <si>
    <t>HW-PLATE-LOADER-BASEPLATE-6</t>
  </si>
  <si>
    <t>E9701312</t>
  </si>
  <si>
    <t>VS20-POWSUP Power Supply</t>
  </si>
  <si>
    <t>Power supply for the VS200 Base Units. Also provides power to the VS20-LOADER if present.</t>
  </si>
  <si>
    <t>E9701318</t>
  </si>
  <si>
    <t>VS20-ST31 Tray</t>
  </si>
  <si>
    <t>VS200 SlideView single tray for 1"x3" slide. Tray holds up to 6 slides.</t>
  </si>
  <si>
    <t>E9701319</t>
  </si>
  <si>
    <t>VS20-ST13X5 1x3 Tray Set of 5</t>
  </si>
  <si>
    <t>Set of 5 VS20-ST13 Trays.</t>
  </si>
  <si>
    <t>E9701320</t>
  </si>
  <si>
    <t>VS20-ST32 3x2 Tray</t>
  </si>
  <si>
    <t>VS200 SlideView single tray for 2"x3" slide. Tray holds up to 3 slides.</t>
  </si>
  <si>
    <t>E9701321</t>
  </si>
  <si>
    <t>VS20-ST34 3x4 Tray</t>
  </si>
  <si>
    <t>VS200 SlideView single tray for 3"x4" slide. Tray holds 1 slide.</t>
  </si>
  <si>
    <t>E9701322</t>
  </si>
  <si>
    <t>VS20-ST45 4x5 Tray</t>
  </si>
  <si>
    <t>VS200 SlideView single tray for 4"x5" slide. Tray holds 1 slide.</t>
  </si>
  <si>
    <t>E9701323</t>
  </si>
  <si>
    <t>VS20-304M Monochrome Camera</t>
  </si>
  <si>
    <t>VS200 SlideView monochrome camera</t>
  </si>
  <si>
    <t>E9701324</t>
  </si>
  <si>
    <t>VS20-LIQDIS Auto Oil Dispenser</t>
  </si>
  <si>
    <t>VS200 SlideView Upgrade kit to add oil scanning to VS200 Base Units. Includes motorized oil pump, tubes, oil reservoir and connection flange.</t>
  </si>
  <si>
    <t>E9701326</t>
  </si>
  <si>
    <t>VS20S-FLUO Fluor. Acquisition</t>
  </si>
  <si>
    <t>VS20S-FLUO Fluorescence Acquisition Solution for VS-ASW software. Enables acquisition of fluorescence images , single otr multichannel, z-stacks and multi-plexing.</t>
  </si>
  <si>
    <t>E9701331</t>
  </si>
  <si>
    <t>E9701332</t>
  </si>
  <si>
    <t>VS20S-3DDCON Desktop Deconv.</t>
  </si>
  <si>
    <t>VS200 SlideView 3D-Deconvolution for VS20DESK31. Removes out of focus blur using fast constrained iterative deconvolution algorythm across the entire z dimension of the image. Channel parameters verification before deconvolution process start. Works on z-stacks images, single colour or multi-colour images.</t>
  </si>
  <si>
    <t>E9701335</t>
  </si>
  <si>
    <t>VS20S-DTOTU Desktop Upd.</t>
  </si>
  <si>
    <t>One Time Update license for VS-ASW Desktop software. Allows to update to the latest version of the software when a free update is not anymore possibile.</t>
  </si>
  <si>
    <t>E9701340</t>
  </si>
  <si>
    <t>VS20-BLACKOUT Placeholder</t>
  </si>
  <si>
    <t>VS20-BLACKOUT Plastic placeholder for excitation or emission filterwheel, blocks stray light and balances the wheel weight for faster switching</t>
  </si>
  <si>
    <t>E9701341</t>
  </si>
  <si>
    <t>VS20-EMPTYGLASS Glass filter</t>
  </si>
  <si>
    <t>VS20-EMPTYGLASS Glass filter for fast filterwheel</t>
  </si>
  <si>
    <t>E9701489</t>
  </si>
  <si>
    <t>SCAN-MOD-AI Deep Learning SW</t>
  </si>
  <si>
    <t>E9701564</t>
  </si>
  <si>
    <t>VS20S-DNN TrueAI Solution</t>
  </si>
  <si>
    <t>VS200 SlideView Deep Neural Network Solution (TruAI). Utilizes Deep Learning tecniques to obtain superior segmentationg of objects (compared to simple threshold methods) based on structure, texture and colors. Contains all tools needed for supervised or non-supervised training of neural networks. Manual annotations for neural network training can be created directly in the tool or using single and multiple installations of the Detect Solution. Allows save and recall of neural networks, customizing them to each specific application need. Saved neural networks can be shared with other Olympus software like ScanR and cellSens.</t>
  </si>
  <si>
    <t>E9701574</t>
  </si>
  <si>
    <t>SCAN-MOD-AI-CS connector Lic.</t>
  </si>
  <si>
    <t>scanR AI connector licence for cellSens. Enables same full functionality in scanR as the original scan-AI module with an installed cellSens DeepLearning licence installed on the same PC.</t>
  </si>
  <si>
    <t>E9701575</t>
  </si>
  <si>
    <t>HW-IX3-FRAP405LP-S FRAP cube</t>
  </si>
  <si>
    <t>FRAP filter cube with 405 longpass filter without emission filter. Compatible with HW-FRAP-IX3 products and spinning disk.</t>
  </si>
  <si>
    <t>E9701630</t>
  </si>
  <si>
    <t>VS20S-DICOM VS DICOM Export</t>
  </si>
  <si>
    <t>DICOM Solution for the VS system. Allows the creation of DICOM compliant files (unpopulated) to support export/elaboration/archiving with PACS systems</t>
  </si>
  <si>
    <t>E9701631</t>
  </si>
  <si>
    <t>VS20S-LIS VS LIS Solution</t>
  </si>
  <si>
    <t>LIS connection Solution for the VS system. Allows connection to Laboratory Information Systems</t>
  </si>
  <si>
    <t>E9701741</t>
  </si>
  <si>
    <t>VS21-BU-L Base Unit for Loader</t>
  </si>
  <si>
    <t>VS200 SlideView MTL (Mutiple Tray Loader) Base Unit. This unit must be completed with the VS20-LOADER. It includes the following components: VS200 MTL scanner unit, VS-ASW scanning software, 5 Megapixel color camera, PLN2x Objective, UPLXAPO20X Objective, BX3-UCD8A motorized condensor with U-DFA / PH1 / PH2 / PH3 optical inserts, 1 Slide Tray for 1"x3" slides, One calibration slide, Dedicated computer with 27 inch monitor. Compatible with the SILA accessory.</t>
  </si>
  <si>
    <t>E9701742</t>
  </si>
  <si>
    <t>E9701743</t>
  </si>
  <si>
    <t>VS21-CAMCVR Camera Cover</t>
  </si>
  <si>
    <t>VS200 SlideView Camera Cover for VS200 Base Units. Includes metal panel which covers te fluorescence camera and fits to VS200 Base Units design. Compatible with the SILA accessory.</t>
  </si>
  <si>
    <t>E9701745</t>
  </si>
  <si>
    <t>VS20S-DESK41 Desktop Software</t>
  </si>
  <si>
    <t>VS200 SlideView VS-ASW Desktop version 4.1 . Expandable reviewing software for virtual slide images. Designed for measurements, processing, analysis and reporting activities on non-acquisition workstations.</t>
  </si>
  <si>
    <t>E9701749</t>
  </si>
  <si>
    <t>VS20-SPADA Laser Speckle Unit</t>
  </si>
  <si>
    <t>VS200 SlideView Speckle Adapter. Provides the laser speckle illumination needed to acquire images with the SILA device.</t>
  </si>
  <si>
    <t>E9701751</t>
  </si>
  <si>
    <t>VS20-LAS-LEMO SPADA LEMO Cable</t>
  </si>
  <si>
    <t>VS200 SlideView LEMO Cable. Enables laser-safety checkpoints by connecting the laser combiner to the BU unit.</t>
  </si>
  <si>
    <t>E9701753</t>
  </si>
  <si>
    <t>VS20-TRIGGER PCIe Trigger Card</t>
  </si>
  <si>
    <t>VS200 SlideView PCIe Trigger card. Coordinates the SILA components to enable fast acquisition of SILA scans.</t>
  </si>
  <si>
    <t>E9701754</t>
  </si>
  <si>
    <t>VS21-UG-BU BU Upgrade</t>
  </si>
  <si>
    <t>VS200 SlideView Upgrade to VS21-BU. Upgrades a VS20-BU to VS21-BU, enabling  compatibility with the SILA device.</t>
  </si>
  <si>
    <t>E9701755</t>
  </si>
  <si>
    <t>VS21-UG-BU-L BU-L Upgrade</t>
  </si>
  <si>
    <t>VS200 SlideView Upgrade to VS21-BU-L. Upgrades a VS20-BU-L to VS21-BU-L, enabling  compatibility with the SILA device.</t>
  </si>
  <si>
    <t>E9701756</t>
  </si>
  <si>
    <t>VS21-UG-LOADER Loader Upgrade</t>
  </si>
  <si>
    <t>VS200 SlideView Upgrade to VS21-LOADER. Upgrades a VS20-LOADER to VS21-LOADER, enabling  compatibility with the SILA device.</t>
  </si>
  <si>
    <t>E9701790</t>
  </si>
  <si>
    <t>HW-workstation for CM30</t>
  </si>
  <si>
    <t>CM30 computer- dedicated HP-Z2G9 computer, 16GB with Windows 11Pro. Necessary to control the Cell monitoring heads with the CM30 software.</t>
  </si>
  <si>
    <t>E9701875</t>
  </si>
  <si>
    <t>SCAN-R-V3.5 Main licence</t>
  </si>
  <si>
    <t>E9701876</t>
  </si>
  <si>
    <t>SCAN-ANALYSIS-V3.5 licence</t>
  </si>
  <si>
    <t>E9701877</t>
  </si>
  <si>
    <t>SCAN-ACQUISITION-V3.5 licence</t>
  </si>
  <si>
    <t>E9701879</t>
  </si>
  <si>
    <t>SCAN-R-UPDATE-V3.5 Setup Man.</t>
  </si>
  <si>
    <t>E9701880</t>
  </si>
  <si>
    <t>SCAN-VIEW-V3.5 licence</t>
  </si>
  <si>
    <t>ESS00721</t>
  </si>
  <si>
    <t>APX10SU-C2-EXWA Contract 2yr</t>
  </si>
  <si>
    <t>The Evident Select APX100 Extended Warranty Contract for APX100 standard microscope systems with high-end camera includes the extension of the original 12 months warranty period after delivery (which is applicable pursuant to Evident General Terms of Delivery and Payment) for another 12 months, i.e. a total of 24 months warranty period after delivery.  The scope of the extended warranty is in line with the warranty under Evident General Terms of Delivery and Payment. Please note that any improper repairs or modifications or improper installation in another item or attachment to another item, in particular in case of deviations from instructions, installation instructions, standards and other specifications provided by Evident or having general validity, effected by the customer or by third parties shall nullify any warranty or liability, unless the customer proves that the defect is not the result of this intervention.   For more details see the Evident Select Overview ?APX100 CARE? which can be downloaded from the page https://www.olympus-ims.com/de/servicesolutions/hidden-downloads/ by using the password ?Select?.</t>
  </si>
  <si>
    <t>MISD EXWA &amp; 3rd Party Service</t>
  </si>
  <si>
    <t>ESS00722</t>
  </si>
  <si>
    <t>APX10SU-C3-EXWA Contract 3yr</t>
  </si>
  <si>
    <t>The Evident Select APX100 Extended Warranty Contract for APX100 standard microscope systems includes the extension of the original 12 months warranty period after delivery (which is applicable pursuant to Evident General Terms of Delivery and Payment) for another 24 months, i.e. a total of 36 months warranty period after delivery.  The scope of the extended warranty is in line with the warranty under Evident General Terms of Delivery and Payment. Please note that any improper repairs or modifications or improper installation in another item or attachment to another item, in particular in case of deviations from instructions, installation instructions, standards and other specifications provided by Evident or having general validity, effected by the customer or by third parties shall nullify any warranty or liability, unless the customer proves that the defect is not the result of this intervention.   For more details see the Evident Select Overview ?APX100 CARE? which can be downloaded from the page https://www.olympus-ims.com/de/servicesolutions/hidden-downloads/ by using the password ?Select?.</t>
  </si>
  <si>
    <t>ESS00723</t>
  </si>
  <si>
    <t>APX10SU-C4-EXWA Contract 4yr</t>
  </si>
  <si>
    <t>The Evident Select APX100 Extended Warranty Contract for APX100 standard microscope systems includes the extension of the original 12 months warranty period after delivery (which is applicable pursuant to Evident General Terms of Delivery and Payment) for another 36 months, i.e. a total of 48 months warranty period after delivery.  The scope of the extended warranty is in line with the warranty under Evident General Terms of Delivery and Payment. Please note that any improper repairs or modifications or improper installation in another item or attachment to another item, in particular in case of deviations from instructions, installation instructions, standards and other specifications provided by Evident or having general validity, effected by the customer or by third parties shall nullify any warranty or liability, unless the customer proves that the defect is not the result of this intervention.   For more details see the Evident Select Overview ?APX100 CARE? which can be downloaded from the page https://www.olympus-ims.com/de/servicesolutions/hidden-downloads/ by using the password ?Select?.</t>
  </si>
  <si>
    <t>ESS00724</t>
  </si>
  <si>
    <t>APX10SU-C5-EXWA Contract 5yr</t>
  </si>
  <si>
    <t>The Evident Select APX100 Extended Warranty Contract for APX100 standard microscope systems includes the extension of the original 12 months warranty period after delivery (which is applicable pursuant to Evident General Terms of Delivery and Payment) for another 48 months, i.e. a total of 60 months warranty period after delivery.  The scope of the extended warranty is in line with the warranty under Evident General Terms of Delivery and Payment. Please note that any improper repairs or modifications or improper installation in another item or attachment to another item, in particular in case of deviations from instructions, installation instructions, standards and other specifications provided by Evident or having general validity, effected by the customer or by third parties shall nullify any warranty or liability, unless the customer proves that the defect is not the result of this intervention.   For more details see the Evident Select Overview ?APX100 CARE? which can be downloaded from the page https://www.olympus-ims.com/de/servicesolutions/hidden-downloads/ by using the password ?Select?.</t>
  </si>
  <si>
    <t>ESS00725</t>
  </si>
  <si>
    <t>APX10HC-C2-EXWA Contract 2yr</t>
  </si>
  <si>
    <t>The Evident Select APX100 Extended Warranty Contract for APX100 microscope systems with high-end camera includes the extension of the original 12 months warranty period after delivery (which is applicable pursuant to Evident General Terms of Delivery and Payment) for another 12 months, i.e. a total of 24 months warranty period after delivery.  The scope of the extended warranty is in line with the warranty under Evident General Terms of Delivery and Payment. Please note that any improper repairs or modifications or improper installation in another item or attachment to another item, in particular in case of deviations from instructions, installation instructions, standards and other specifications provided by Evident or having general validity, effected by the customer or by third parties shall nullify any warranty or liability, unless the customer proves that the defect is not the result of this intervention.   For more details see the Evident Select Overview ?APX100 CARE? which can be downloaded from the page https://www.olympus-ims.com/de/servicesolutions/hidden-downloads/ by using the password ?Select?.</t>
  </si>
  <si>
    <t>ESS00726</t>
  </si>
  <si>
    <t>APX10HC-C3-EXWA Contract 3yr</t>
  </si>
  <si>
    <t>The Evident Select APX100 Extended Warranty Contract for APX100 microscope systems with high-end camera includes the extension of the original 12 months warranty period after delivery (which is applicable pursuant to Evident General Terms of Delivery and Payment) for another 24 months, i.e. a total of 36 months warranty period after delivery.  The scope of the extended warranty is in line with the warranty under Evident General Terms of Delivery and Payment. Please note that any improper repairs or modifications or improper installation in another item or attachment to another item, in particular in case of deviations from instructions, installation instructions, standards and other specifications provided by Evident or having general validity, effected by the customer or by third parties shall nullify any warranty or liability, unless the customer proves that the defect is not the result of this intervention.   For more details see the Evident Select Overview ?APX100 CARE? which can be downloaded from the page https://www.olympus-ims.com/de/servicesolutions/hidden-downloads/ by using the password ?Select?.</t>
  </si>
  <si>
    <t>ESS00727</t>
  </si>
  <si>
    <t>APX10HC-C4-EXWA Contract 4yr</t>
  </si>
  <si>
    <t>The Evident Select APX100 Extended Warranty Contract for APX100 microscope systems with high-end camera includes the extension of the original 12 months warranty period after delivery (which is applicable pursuant to Evident General Terms of Delivery and Payment) for another 36 months, i.e. a total of 48 months warranty period after delivery.  The scope of the extended warranty is in line with the warranty under Evident General Terms of Delivery and Payment. Please note that any improper repairs or modifications or improper installation in another item or attachment to another item, in particular in case of deviations from instructions, installation instructions, standards and other specifications provided by Evident or having general validity, effected by the customer or by third parties shall nullify any warranty or liability, unless the customer proves that the defect is not the result of this intervention.   For more details see the Evident Select Overview ?APX100 CARE? which can be downloaded from the page https://www.olympus-ims.com/de/servicesolutions/hidden-downloads/ by using the password ?Select?.</t>
  </si>
  <si>
    <t>ESS00728</t>
  </si>
  <si>
    <t>APX10HC-C5-EXWA Contract 5yr</t>
  </si>
  <si>
    <t>The Evident Select APX100 Extended Warranty Contract for APX100 microscope systems with high-end camera includes the extension of the original 12 months warranty period after delivery (which is applicable pursuant to Evident General Terms of Delivery and Payment) for another 48 months, i.e. a total of 60 months warranty period after delivery.  The scope of the extended warranty is in line with the warranty under Evident General Terms of Delivery and Payment. Please note that any improper repairs or modifications or improper installation in another item or attachment to another item, in particular in case of deviations from instructions, installation instructions, standards and other specifications provided by Evident or having general validity, effected by the customer or by third parties shall nullify any warranty or liability, unless the customer proves that the defect is not the result of this intervention.   For more details see the Evident Select Overview ?APX100 CARE? which can be downloaded from the page https://www.olympus-ims.com/de/servicesolutions/hidden-downloads/ by using the password ?Select?.</t>
  </si>
  <si>
    <t>E0434073</t>
  </si>
  <si>
    <t>FVL-CO-PP-DISCO Full Coverage</t>
  </si>
  <si>
    <t>Productivity Plus - Gold is a service contract of 12 months/5,000 hours (whichever occurs first) for the Chameleon Discovery laser system covering remote service, labor, travel, and parts. In the event of unrecoverable field failure, the laser will be replaced by an ARU (Advance Replacement Unit) that is factory qualified and remanufactured to the highest standards of equivalent or enhanced performance as the original laser and HASS tested (Highly Accelerated Stress Screen), to ensure average lifetime expectation is equivalent to that of a new laser. The laser will be shipped and installed in advance of the return of the defective laser with full ownership and remainder of contract warranty transferred. Coherent commits to ship the ARU within 5 business days* from the moment the failure has been confirmed by a trained Coherent service engineer.  This may be assessed either via field visit or secure remote service session, in consultation with the customer.</t>
  </si>
  <si>
    <t>E0434074</t>
  </si>
  <si>
    <t>FVL-CO-PP-VIS Full Coverage</t>
  </si>
  <si>
    <t>Productivity Plus - Bronze is a service contract of 12 months/5,000 hours (whichever occurs first) for the Chameleon laser system covering remote service, labor, travel, and parts. In the event of unrecoverable field failure confirmed by a trained Coherent service engineer, either via field visit or secure remote service session, the laser will be returned to the Coherent Scotland factory to be remanufactured to the highest standards of equivalent or enhanced performance as the original laser and HASS tested (Highly Accelerated Stress Screen), to ensure average lifetime expectation is equivalent to that of a new laser. Coherent commits to a factory turnaround time of 20 business days from receipt in the Scotland factory to return shipment to the customer.</t>
  </si>
  <si>
    <t>E0436298</t>
  </si>
  <si>
    <t>RP-SER-REM1D 1 day remote ser.</t>
  </si>
  <si>
    <t>E0436299</t>
  </si>
  <si>
    <t>RP-SER-ONSITE Installation EU</t>
  </si>
  <si>
    <t>E0436300</t>
  </si>
  <si>
    <t>RP-SER-ONSITE-WW Instl. out EU</t>
  </si>
  <si>
    <t>E0436354</t>
  </si>
  <si>
    <t>FVL-SPLC-INS warranty extens</t>
  </si>
  <si>
    <t>FVL-SPLC-INS, LaserCare warranty extension for InSight X3 or X3 Dual for 12 months</t>
  </si>
  <si>
    <t>E0436355</t>
  </si>
  <si>
    <t>FVL-SPLC-INS50 warranty ext 50</t>
  </si>
  <si>
    <t>FVL-SPLC-INS50, LaserCare warranty extension for InSight X3 or X3 Dual for 12 months with 50% discount</t>
  </si>
  <si>
    <t>E0437582</t>
  </si>
  <si>
    <t>VT-iSIM-SER-1D-UK</t>
  </si>
  <si>
    <t>VT-iSIM-SER-1D-UK 1-Day Service Visit and/or training for UK</t>
  </si>
  <si>
    <t>E0437583</t>
  </si>
  <si>
    <t>VT-iSIM-SER-1D-EUR</t>
  </si>
  <si>
    <t>VT-iSIM-SER-1D-EUR 1-Day Service Visit and/or training for Europe</t>
  </si>
  <si>
    <t>E0437584</t>
  </si>
  <si>
    <t>VT-iSIM-SER-1D-RoW</t>
  </si>
  <si>
    <t>VT-iSIM-SER-1D-RoW 1-Day Service Visit and/or training for Rest of the World</t>
  </si>
  <si>
    <t>E0437585</t>
  </si>
  <si>
    <t>VT-iSIM-4L-ADD-WRNT-1Y</t>
  </si>
  <si>
    <t>VT-iSIM-4L-ADD-WRNT-1Y Additional warranty for 4-laser iSIM system for one year</t>
  </si>
  <si>
    <t>E0437586</t>
  </si>
  <si>
    <t>VT-iSIM-6L-ADD-WRNT-1Y</t>
  </si>
  <si>
    <t>VT-iSIM-6L-ADD-WRNT-1Y Additional warranty for 6-laser iSIM system for one year</t>
  </si>
  <si>
    <t>E0439449</t>
  </si>
  <si>
    <t>FVL-SPLC-HPDS LaserCare contr.</t>
  </si>
  <si>
    <t>E0439453</t>
  </si>
  <si>
    <t>FVL-SPLC-HPDS50 LaserCare con.</t>
  </si>
  <si>
    <t>Item no.</t>
  </si>
  <si>
    <t>EA</t>
  </si>
  <si>
    <t>Description</t>
  </si>
  <si>
    <t>Evident list price</t>
  </si>
  <si>
    <t>Evident price total</t>
  </si>
  <si>
    <t>Evident discount</t>
  </si>
  <si>
    <t>Evident sales price</t>
  </si>
  <si>
    <t>BH List price</t>
  </si>
  <si>
    <t>Discount</t>
  </si>
  <si>
    <t>BH Purchase, EUR</t>
  </si>
  <si>
    <t>BH purchase price, DKK</t>
  </si>
  <si>
    <t>BH purchase price, with external at direct pricing, net</t>
  </si>
  <si>
    <t>Filters, p.37</t>
  </si>
  <si>
    <t>Custom laser, p.39</t>
  </si>
  <si>
    <t>Optional</t>
  </si>
  <si>
    <t>Description // DKK</t>
  </si>
  <si>
    <t>Customer pays</t>
  </si>
  <si>
    <t>Quote wo. lasers</t>
  </si>
  <si>
    <t>We pay Evident</t>
  </si>
  <si>
    <t>We pay Coherent</t>
  </si>
  <si>
    <t>We pay total</t>
  </si>
  <si>
    <t>We make</t>
  </si>
  <si>
    <t>Quote, final price</t>
  </si>
  <si>
    <t>Quote without lasers</t>
  </si>
  <si>
    <t>Difference:</t>
  </si>
  <si>
    <t>488 nm laser and kit</t>
  </si>
  <si>
    <t>Bought from Coherent, discount price for customer</t>
  </si>
  <si>
    <t>SUM</t>
  </si>
  <si>
    <t>Varenummer</t>
  </si>
  <si>
    <t>Beskrivelse</t>
  </si>
  <si>
    <t>Antal</t>
  </si>
  <si>
    <t>pris EUR</t>
  </si>
  <si>
    <t>DKK</t>
  </si>
  <si>
    <t>Evident rabat</t>
  </si>
  <si>
    <t>Rabat givet</t>
  </si>
  <si>
    <t>"Avancematrix"</t>
  </si>
  <si>
    <t>EVIDENT SELV</t>
  </si>
  <si>
    <t>037450</t>
  </si>
  <si>
    <t>Evident priser</t>
  </si>
  <si>
    <t>Tilbudt pris</t>
  </si>
  <si>
    <t>DG</t>
  </si>
  <si>
    <t>PCS</t>
  </si>
  <si>
    <t xml:space="preserve">Item no.  </t>
  </si>
  <si>
    <t>Long Description</t>
  </si>
  <si>
    <t xml:space="preserve">Purchasing price (DKK) </t>
  </si>
  <si>
    <t xml:space="preserve">Buch &amp; Holm List price (DKK) </t>
  </si>
  <si>
    <t>Rabat</t>
  </si>
  <si>
    <t xml:space="preserve">Tilbudspris (DKK ex moms) </t>
  </si>
  <si>
    <t xml:space="preserve">Discount (%) </t>
  </si>
  <si>
    <t>Dato:</t>
  </si>
  <si>
    <t>Kunde-ID:</t>
  </si>
  <si>
    <t>Tilbudsnummer:</t>
  </si>
  <si>
    <t>Mikroskop Tilbud</t>
  </si>
  <si>
    <t>Subtotal eksl. Moms</t>
  </si>
  <si>
    <t>Evident varenummer</t>
  </si>
  <si>
    <t xml:space="preserve">Antal </t>
  </si>
  <si>
    <t>Beskrivelse (ENG)</t>
  </si>
  <si>
    <t>Detaljeret Beskrivelse (ENG)</t>
  </si>
  <si>
    <t>Listepris</t>
  </si>
  <si>
    <t>Tilbudspris total</t>
  </si>
  <si>
    <t>DG ved tilbudspris (%)</t>
  </si>
  <si>
    <t>Nr. 11-</t>
  </si>
  <si>
    <t>KUNDE</t>
  </si>
  <si>
    <t>Listepris for linje</t>
  </si>
  <si>
    <t>Standard Lead Time (workings days from order intake until dispatch - transit time is not included)</t>
  </si>
  <si>
    <t>LT on Request</t>
  </si>
  <si>
    <t>N9052324</t>
  </si>
  <si>
    <t>CUS SW FY22-049</t>
  </si>
  <si>
    <t>IE CUSTOM FRAME</t>
  </si>
  <si>
    <t>HAWA MIS CUS SW</t>
  </si>
  <si>
    <t>N9052210</t>
  </si>
  <si>
    <t>CUS-SW-FY22-004</t>
  </si>
  <si>
    <t>N9052211</t>
  </si>
  <si>
    <t>CUS-SW-FY22-005</t>
  </si>
  <si>
    <t>N9052212</t>
  </si>
  <si>
    <t>CUS-SW-FY22-006</t>
  </si>
  <si>
    <t>N9052213</t>
  </si>
  <si>
    <t>CUS-SW-FY22-007</t>
  </si>
  <si>
    <t>N9052215</t>
  </si>
  <si>
    <t>CUS-SW-FY22-003</t>
  </si>
  <si>
    <t>N9052269</t>
  </si>
  <si>
    <t>CUS-SW-FY22-025</t>
  </si>
  <si>
    <t>N9052270</t>
  </si>
  <si>
    <t>CUS-SW-FY22-026</t>
  </si>
  <si>
    <t>N9052271</t>
  </si>
  <si>
    <t>CUS-SW-FY22-027</t>
  </si>
  <si>
    <t>N9052285</t>
  </si>
  <si>
    <t>CUS SW FY22-032</t>
  </si>
  <si>
    <t>N9052358</t>
  </si>
  <si>
    <t>CUS SW FY22-056</t>
  </si>
  <si>
    <t>N9052359</t>
  </si>
  <si>
    <t>CUS SW FY22-057</t>
  </si>
  <si>
    <t>N9052399</t>
  </si>
  <si>
    <t>CUS SW FY22-078</t>
  </si>
  <si>
    <t>N9052414</t>
  </si>
  <si>
    <t>CUS SW FY22-084</t>
  </si>
  <si>
    <t>N9052427</t>
  </si>
  <si>
    <t>FY22-087 CUS SW for BX53</t>
  </si>
  <si>
    <t>N9052454</t>
  </si>
  <si>
    <t>CUS SW FY22-091</t>
  </si>
  <si>
    <t>N9052464</t>
  </si>
  <si>
    <t>CUS SW FY22-097</t>
  </si>
  <si>
    <t>N9052465</t>
  </si>
  <si>
    <t>CUS SW FY22-092</t>
  </si>
  <si>
    <t>N9052533</t>
  </si>
  <si>
    <t>CUS SW FY22-115</t>
  </si>
  <si>
    <t>N9052582</t>
  </si>
  <si>
    <t>CUS SW FY23-001</t>
  </si>
  <si>
    <t>N9052583</t>
  </si>
  <si>
    <t>CUS SW FY23-002</t>
  </si>
  <si>
    <t>N9052684</t>
  </si>
  <si>
    <t>CUS SW FY23-032</t>
  </si>
  <si>
    <t>N9052787</t>
  </si>
  <si>
    <t>CUS SW FY23-038</t>
  </si>
  <si>
    <t>N9052790</t>
  </si>
  <si>
    <t>CUS SW FY23-039</t>
  </si>
  <si>
    <t>N9052798</t>
  </si>
  <si>
    <t>CUS SW FY23-040</t>
  </si>
  <si>
    <t>N9052848</t>
  </si>
  <si>
    <t>CUS SW FY23E0012</t>
  </si>
  <si>
    <t>N9052881</t>
  </si>
  <si>
    <t>CUS SW FY23E0002</t>
  </si>
  <si>
    <t>N9054001</t>
  </si>
  <si>
    <t>CUS SW FY23E0015</t>
  </si>
  <si>
    <t>N9054083</t>
  </si>
  <si>
    <t>CUS SW FY22E0041</t>
  </si>
  <si>
    <t>N9054104</t>
  </si>
  <si>
    <t>CUS SW FY23E0020</t>
  </si>
  <si>
    <t>Customized software FY23E0020</t>
  </si>
  <si>
    <t>N9054105</t>
  </si>
  <si>
    <t>CUS SW FY22E0051</t>
  </si>
  <si>
    <t>Customized software FY22E0051</t>
  </si>
  <si>
    <t>N9054173</t>
  </si>
  <si>
    <t>CUS SW FY23E0003</t>
  </si>
  <si>
    <t>Customized software FY23E0003</t>
  </si>
  <si>
    <t>N9054174</t>
  </si>
  <si>
    <t>CUS SW FY23E0022</t>
  </si>
  <si>
    <t>Customized software FY23E0022</t>
  </si>
  <si>
    <t>N9054175</t>
  </si>
  <si>
    <t>CUS SW FY22E0030</t>
  </si>
  <si>
    <t>Customized software FY22E0030</t>
  </si>
  <si>
    <t>N9054202</t>
  </si>
  <si>
    <t>CUS SW FY23E0008</t>
  </si>
  <si>
    <t>Customized software FY23E0008 for microscope. Transfer of measurement-specific data, Interactive confirmation of reference position, Automatic sequencing including peak height measurement and waviness, Output of measurement data to external systems.</t>
  </si>
  <si>
    <t>N9054262</t>
  </si>
  <si>
    <t>CUS SW FY23E0037</t>
  </si>
  <si>
    <t>Customized software FY23E0037 for microscope. Implementation of new measurement parameters ?ellipse of inertia? (Principal Axis, Secondary Axis, Theta (orientation of the moment of Inertia)), Roughness (fractale dimension).</t>
  </si>
  <si>
    <t>N9054291</t>
  </si>
  <si>
    <t>CUS SW FY23E0030</t>
  </si>
  <si>
    <t>Customized software FY23E0030 for microscope (PRECiV). Read temperature from Linkam heating stage (T96 controler).</t>
  </si>
  <si>
    <t>N9054321</t>
  </si>
  <si>
    <t>CUS SW FY23E0036</t>
  </si>
  <si>
    <t>Customized software FY23E0036 for microscope (CIX100) regarding the data export. Licence on Card.</t>
  </si>
  <si>
    <t>N9054378</t>
  </si>
  <si>
    <t>CUS SW FY23E0038</t>
  </si>
  <si>
    <t>N9054720</t>
  </si>
  <si>
    <t>CUS SW FY24E0008</t>
  </si>
  <si>
    <t>N9054753</t>
  </si>
  <si>
    <t>CUS SW FY24E0005</t>
  </si>
  <si>
    <t>Customized software FY24E0005 for microscope based on Stream. Special Measurement Solution "Special mean void intercept length measurement".</t>
  </si>
  <si>
    <t>N9054831</t>
  </si>
  <si>
    <t>CUS SW FY24E0002</t>
  </si>
  <si>
    <t>Customized software FY24E0002 for microscope based on Stream. Enhancement the navigate on wafer.</t>
  </si>
  <si>
    <t>N9054884</t>
  </si>
  <si>
    <t>CUS SW FY24E0015</t>
  </si>
  <si>
    <t>Customized software FY24E0015 for microscope based on PRECiV.</t>
  </si>
  <si>
    <t>N9054924</t>
  </si>
  <si>
    <t>CUS SW FY23E0029</t>
  </si>
  <si>
    <t>N9054927</t>
  </si>
  <si>
    <t>CUS SW FY23E0016</t>
  </si>
  <si>
    <t>N9054998</t>
  </si>
  <si>
    <t>CUS SW FY24E0030</t>
  </si>
  <si>
    <t>N9055020</t>
  </si>
  <si>
    <t>CUS SW FY24E0016</t>
  </si>
  <si>
    <t>N9055051</t>
  </si>
  <si>
    <t>CUS SW FY24E0046</t>
  </si>
  <si>
    <t>N9055052</t>
  </si>
  <si>
    <t>CUS SW FY24E0047</t>
  </si>
  <si>
    <t>N9055053</t>
  </si>
  <si>
    <t>CUS SW FY24E0048</t>
  </si>
  <si>
    <t>N9055057</t>
  </si>
  <si>
    <t>CUS SW FY24E0050</t>
  </si>
  <si>
    <t>N9055098</t>
  </si>
  <si>
    <t>CUS SW FY24E0034-SPEL</t>
  </si>
  <si>
    <t>N9055136</t>
  </si>
  <si>
    <t>CUS SW FY24E0056-SPEL</t>
  </si>
  <si>
    <t>N9055186</t>
  </si>
  <si>
    <t>CUS SW FY24E0064-SPEL</t>
  </si>
  <si>
    <t>N9055229</t>
  </si>
  <si>
    <t>CUS SW FY23E0034-SPEL</t>
  </si>
  <si>
    <t>N6409500</t>
  </si>
  <si>
    <t>SZX-BI30-1-2</t>
  </si>
  <si>
    <t>E0437785</t>
  </si>
  <si>
    <t>CUS-SW-Generic-Number for SOR</t>
  </si>
  <si>
    <t>E0433887</t>
  </si>
  <si>
    <t>AHF-LED-DFC3C5C7-5-SBM25/32IX3</t>
  </si>
  <si>
    <t>N6442000</t>
  </si>
  <si>
    <t>DSX20-SZH Standard Zoom Head</t>
  </si>
  <si>
    <t>N6442100</t>
  </si>
  <si>
    <t>DSX20-UZH Universal Zoom Head</t>
  </si>
  <si>
    <t>N6442200</t>
  </si>
  <si>
    <t>DSX20-MZH Motorised Zoom Head</t>
  </si>
  <si>
    <t>N6442300</t>
  </si>
  <si>
    <t>DSX20-RMTS Rot. Mot. XY Stage</t>
  </si>
  <si>
    <t>N6442400</t>
  </si>
  <si>
    <t>DSX20-TMTS Tr. Mot. XY Stage</t>
  </si>
  <si>
    <t>N6442500</t>
  </si>
  <si>
    <t>DSX20-LMTS Large Mot. XY Stage</t>
  </si>
  <si>
    <t>N6442600</t>
  </si>
  <si>
    <t>DSX20-TF Tilting Frame</t>
  </si>
  <si>
    <t>N6442700</t>
  </si>
  <si>
    <t>DSX20-UF Upright Frame</t>
  </si>
  <si>
    <t>N6442800</t>
  </si>
  <si>
    <t>DSX20-CSL Console</t>
  </si>
  <si>
    <t>N6442900</t>
  </si>
  <si>
    <t>DSX20-CB Contol Box</t>
  </si>
  <si>
    <t>N6443300</t>
  </si>
  <si>
    <t>DSX20-ICH CR Holder</t>
  </si>
  <si>
    <t>Manual upright microscope frame for reflected and transmitted light observations. Coaxial coarse and fine focus with stage up and down mechanism, focus stroke 25 mm, coarse stroke 17.8 mm/rotation, fine stroke 100 µm/rotation, graduation on fine focus 1 µm. Prefocusing limit stopper and torque adjustment on coarse focus. Light Manager with individual light intensity settings for all objectives in combination with U-LHLEDC lightsource and nosepiece BX43-5RES or U-D7RES. Front side mounted light intensity control dial, external power supply 5V, 2.5A. Transmitted light illuminator with Koehler illumination and field number 26.5. Including Allen Wrench and AC adapter.</t>
  </si>
  <si>
    <t>N6440900</t>
  </si>
  <si>
    <t>CS-S-ACC-VF-EL license ACC</t>
  </si>
  <si>
    <t>CS-S-ACC-VF ACC control solution for cellSens Dimension. Enables the control of IX85 automatic correction collar using cellSens software. Electronic license.</t>
  </si>
  <si>
    <t>N9055084</t>
  </si>
  <si>
    <t>CUS-MX63L-FC22</t>
  </si>
  <si>
    <t>N9055141</t>
  </si>
  <si>
    <t>CUS-FISNP-KIT4000</t>
  </si>
  <si>
    <t>N9055147</t>
  </si>
  <si>
    <t>CUS-DSX20C-EXTTN</t>
  </si>
  <si>
    <t>N9054895</t>
  </si>
  <si>
    <t>FV30SP-NDMOPT dichroic holder</t>
  </si>
  <si>
    <t>E9701882</t>
  </si>
  <si>
    <t>HW-WORKSTATION-HP-Z2G9-TOWER</t>
  </si>
  <si>
    <t>E9701892</t>
  </si>
  <si>
    <t>HW-WORKSTATION-HP-Z2G9-APX</t>
  </si>
  <si>
    <t>E9701881</t>
  </si>
  <si>
    <t>VS-CAL-SLIDE-V2.0-NC</t>
  </si>
  <si>
    <t>N6430700</t>
  </si>
  <si>
    <t>IX85P1ZF inverted microscope</t>
  </si>
  <si>
    <t>N6430800</t>
  </si>
  <si>
    <t>IX85P2ZF inverted microscope</t>
  </si>
  <si>
    <t>N6430900</t>
  </si>
  <si>
    <t xml:space="preserve">IX5-SSA motorized stage </t>
  </si>
  <si>
    <t>N6431000</t>
  </si>
  <si>
    <t xml:space="preserve">IX5-MCZ manual Z-control unit </t>
  </si>
  <si>
    <t>IX5-MCZ manual Z-control unit for IX85</t>
  </si>
  <si>
    <t>N6431100</t>
  </si>
  <si>
    <t>IX5-ZDC TruFocus unit</t>
  </si>
  <si>
    <t>N6431200</t>
  </si>
  <si>
    <t>IX5-RFACA motorized turret</t>
  </si>
  <si>
    <t>N6431300</t>
  </si>
  <si>
    <t>IX3-FUWXL-1-2 mirror unit UV</t>
  </si>
  <si>
    <t>N6431400</t>
  </si>
  <si>
    <t>IX3-FCFPXL-1-2 mirror unit CFP</t>
  </si>
  <si>
    <t>N6431500</t>
  </si>
  <si>
    <t>IX3-FYFPXL-1-3 mirror unit YFP</t>
  </si>
  <si>
    <t>N6431600</t>
  </si>
  <si>
    <t xml:space="preserve">IX3-FMCHEXL-1-3 mirror unit </t>
  </si>
  <si>
    <t>N6431700</t>
  </si>
  <si>
    <t>IX5-LHLEDB transmission LED</t>
  </si>
  <si>
    <t>N6431800</t>
  </si>
  <si>
    <t>IX5-RFAL L-shape illuminator</t>
  </si>
  <si>
    <t>N6431900</t>
  </si>
  <si>
    <t xml:space="preserve">IX5-RFCONV Conversion lens </t>
  </si>
  <si>
    <t>N6432000</t>
  </si>
  <si>
    <t>IX5-RSPCS right-side port</t>
  </si>
  <si>
    <t>N6432100</t>
  </si>
  <si>
    <t xml:space="preserve">IX5-CBH control box </t>
  </si>
  <si>
    <t>N6432200</t>
  </si>
  <si>
    <t>IX5-TV0.63XCR C-mount adapter</t>
  </si>
  <si>
    <t>N6432300</t>
  </si>
  <si>
    <t>IX5-TV1XTLR T-mount adapter</t>
  </si>
  <si>
    <t>N6432400</t>
  </si>
  <si>
    <t>U-TBI90BK binocular cube</t>
  </si>
  <si>
    <t>N6432500</t>
  </si>
  <si>
    <t>U-CAL calibration slide</t>
  </si>
  <si>
    <t>N6432800</t>
  </si>
  <si>
    <t>SILGEL-L25 silicone gel pads</t>
  </si>
  <si>
    <t>N6443500</t>
  </si>
  <si>
    <t>IX5-DICTA motorized DIC slider</t>
  </si>
  <si>
    <t>N6443600</t>
  </si>
  <si>
    <t>IX5-UGK upgrade kit for IX85</t>
  </si>
  <si>
    <t>N6443700</t>
  </si>
  <si>
    <t>U-LCBL200 200 cm link cable</t>
  </si>
  <si>
    <t>N6443800</t>
  </si>
  <si>
    <t>U-LCBL30 30cm link cable</t>
  </si>
  <si>
    <t>N6443900</t>
  </si>
  <si>
    <t>U-LIFCBL100 100 cm link cable</t>
  </si>
  <si>
    <t>N6449500</t>
  </si>
  <si>
    <t>IX3-FP-1-2 frame fixing plate</t>
  </si>
  <si>
    <t>N6449600</t>
  </si>
  <si>
    <t>IX3-HOW-2-2 microplate holder</t>
  </si>
  <si>
    <t>N6449700</t>
  </si>
  <si>
    <t>IX-ATU-1-2 intermediate tube</t>
  </si>
  <si>
    <t>N6450100</t>
  </si>
  <si>
    <t>IX3-HOS-1-3 glass/silde holder</t>
  </si>
  <si>
    <t>N6450200</t>
  </si>
  <si>
    <t>IX3-HO35D-1-2 35mm dish holder</t>
  </si>
  <si>
    <t>N6450300</t>
  </si>
  <si>
    <t>IX3-FGFPXL-1-2 mirror unit GFP</t>
  </si>
  <si>
    <t>N6450400</t>
  </si>
  <si>
    <t>IX3-FGWXL-1-2mirror unit green</t>
  </si>
  <si>
    <t>N6450500</t>
  </si>
  <si>
    <t>IX3-FBVWXL-1-2 mirror unit BV</t>
  </si>
  <si>
    <t>N6449300</t>
  </si>
  <si>
    <t>U-MCC-SET adapter set for ACC</t>
  </si>
  <si>
    <t>N/A</t>
  </si>
  <si>
    <t>N6408700</t>
  </si>
  <si>
    <t>U-BI30-2-3 binocular tube with</t>
  </si>
  <si>
    <t>N6408900</t>
  </si>
  <si>
    <t>U-TR30IR-1-3 Trinocular tube</t>
  </si>
  <si>
    <t>N6409200</t>
  </si>
  <si>
    <t>U-TBI-3-2 bino tube high EP</t>
  </si>
  <si>
    <t>N6409300</t>
  </si>
  <si>
    <t>U-TBI-CLI-1-2 bino tube low EP</t>
  </si>
  <si>
    <t>E0433558</t>
  </si>
  <si>
    <t>U-M39002XL filter cube</t>
  </si>
  <si>
    <t>E0433559</t>
  </si>
  <si>
    <t>U-M39003XL filter cube</t>
  </si>
  <si>
    <t>E0433560</t>
  </si>
  <si>
    <t>U-M39004XL filter cube</t>
  </si>
  <si>
    <t>E0433561</t>
  </si>
  <si>
    <t>U-M39007XL filter cube</t>
  </si>
  <si>
    <t>E0433562</t>
  </si>
  <si>
    <t>U-M39010XL filter cube</t>
  </si>
  <si>
    <t>E0433563</t>
  </si>
  <si>
    <t>U-M49005XL filter cube</t>
  </si>
  <si>
    <t>E0433564</t>
  </si>
  <si>
    <t>U-M49006XL filter cube</t>
  </si>
  <si>
    <t>E0433565</t>
  </si>
  <si>
    <t>U-M49008XL filter cube</t>
  </si>
  <si>
    <t>E0433566</t>
  </si>
  <si>
    <t>U-M49009XL filter cube</t>
  </si>
  <si>
    <t>E0433567</t>
  </si>
  <si>
    <t>U-M49021XL filter cube</t>
  </si>
  <si>
    <t>E0433568</t>
  </si>
  <si>
    <t>U-M59022XL filter cube</t>
  </si>
  <si>
    <t>E0433569</t>
  </si>
  <si>
    <t>U-M59017XL filter cube</t>
  </si>
  <si>
    <t>E0433570</t>
  </si>
  <si>
    <t>U-M59003v2XL filter cube</t>
  </si>
  <si>
    <t>E0433571</t>
  </si>
  <si>
    <t>U-M59011 XL filter cube</t>
  </si>
  <si>
    <t>E0433572</t>
  </si>
  <si>
    <t>U-M69013v2XL filter cube</t>
  </si>
  <si>
    <t>E0433574</t>
  </si>
  <si>
    <t>IX3-39002XL filter cube</t>
  </si>
  <si>
    <t>E0433575</t>
  </si>
  <si>
    <t>IX3-39003XL filter cube</t>
  </si>
  <si>
    <t>E0433576</t>
  </si>
  <si>
    <t>IX3-39004XL filter cube</t>
  </si>
  <si>
    <t>E0433577</t>
  </si>
  <si>
    <t>IX3-39007XL filter cube</t>
  </si>
  <si>
    <t>E0433578</t>
  </si>
  <si>
    <t>IX3-39010XL filter cube</t>
  </si>
  <si>
    <t>E0433579</t>
  </si>
  <si>
    <t>IX3-49000XL filter cube</t>
  </si>
  <si>
    <t>E0433580</t>
  </si>
  <si>
    <t>IX3-49001XL filter cube</t>
  </si>
  <si>
    <t>E0433581</t>
  </si>
  <si>
    <t>IX3-49002XL filter cube</t>
  </si>
  <si>
    <t>E0433582</t>
  </si>
  <si>
    <t>IX3-49003XL filter cube</t>
  </si>
  <si>
    <t>E0433583</t>
  </si>
  <si>
    <t>IX3-49004XL filter cube</t>
  </si>
  <si>
    <t>E0433584</t>
  </si>
  <si>
    <t>IX3-49005XL filter cube</t>
  </si>
  <si>
    <t>E0433585</t>
  </si>
  <si>
    <t>IX3-49006XL filter cube</t>
  </si>
  <si>
    <t>E0433586</t>
  </si>
  <si>
    <t>IX3-49008XL filter cube</t>
  </si>
  <si>
    <t>E0433587</t>
  </si>
  <si>
    <t>IX3-49009XL filter cube</t>
  </si>
  <si>
    <t>E0433588</t>
  </si>
  <si>
    <t>IX3-49021XL filter cube</t>
  </si>
  <si>
    <t>E0433589</t>
  </si>
  <si>
    <t>IX3-59022XL filter cube</t>
  </si>
  <si>
    <t>E0433590</t>
  </si>
  <si>
    <t>IX3-59017XL filter cube</t>
  </si>
  <si>
    <t>E0433591</t>
  </si>
  <si>
    <t>IX3-59003v2XL filter cube</t>
  </si>
  <si>
    <t>E0433592</t>
  </si>
  <si>
    <t>IX3-59011XL filter cube</t>
  </si>
  <si>
    <t>E0433593</t>
  </si>
  <si>
    <t>IX3-69013v2XL filter cube</t>
  </si>
  <si>
    <t>E0433594</t>
  </si>
  <si>
    <t>AHF-SPX-TMEM-IX3XL</t>
  </si>
  <si>
    <t>E0433595</t>
  </si>
  <si>
    <t>AHF-SPX-TSEM-IX3XL</t>
  </si>
  <si>
    <t>E0433596</t>
  </si>
  <si>
    <t>AHF-SPX-QMEM-IX3XL</t>
  </si>
  <si>
    <t>E0433597</t>
  </si>
  <si>
    <t>AHF-SPX-QSEM-IX3XL</t>
  </si>
  <si>
    <t>E0433598</t>
  </si>
  <si>
    <t>AHF-SPX-PMEM-IX3XL</t>
  </si>
  <si>
    <t>E0433599</t>
  </si>
  <si>
    <t>AHF-SPX-PSEM-IX3XL</t>
  </si>
  <si>
    <t>E0433730</t>
  </si>
  <si>
    <t>CL-CBL-9BNC-FR</t>
  </si>
  <si>
    <t>E0433731</t>
  </si>
  <si>
    <t>CL-CBL-9SMB-FR</t>
  </si>
  <si>
    <t>E0433825</t>
  </si>
  <si>
    <t>M-MS-IX85-2</t>
  </si>
  <si>
    <t>E0433826</t>
  </si>
  <si>
    <t>M-MS-M-IX85-2</t>
  </si>
  <si>
    <t>E0433844</t>
  </si>
  <si>
    <t>CUS-AL-AV-BP-UL200</t>
  </si>
  <si>
    <t>E0433917</t>
  </si>
  <si>
    <t>LI-AD-MARZHAUSER, Adapter</t>
  </si>
  <si>
    <t>E0433918</t>
  </si>
  <si>
    <t>LI-POL-ADAPTER, Pol Adapter</t>
  </si>
  <si>
    <t>E0434271</t>
  </si>
  <si>
    <t>AHF-MPE4-BA570-640 Barrier fi.</t>
  </si>
  <si>
    <t>E0434272</t>
  </si>
  <si>
    <t>AHF-MPE4-IRCUT890 IR block fi.</t>
  </si>
  <si>
    <t>E0434273</t>
  </si>
  <si>
    <t>AHF-MPE2-NDM900 Dichroic mi.</t>
  </si>
  <si>
    <t>E0434274</t>
  </si>
  <si>
    <t>AHF-MPE2-NRDM835 Dichroic mi.</t>
  </si>
  <si>
    <t>E0434275</t>
  </si>
  <si>
    <t>AHF-FV31-BDM750 Dichroic mirr.</t>
  </si>
  <si>
    <t>E0434276</t>
  </si>
  <si>
    <t>AHF-MPE2-NRDM1020 Dichroic m.</t>
  </si>
  <si>
    <t>E0437238</t>
  </si>
  <si>
    <t>LI-COND-EXT-LENS-CELO</t>
  </si>
  <si>
    <t>E0437239</t>
  </si>
  <si>
    <t>LI-COND-EXT-LENS-OLW-U-SC3</t>
  </si>
  <si>
    <t>E0437240</t>
  </si>
  <si>
    <t>LI-COND-EXT-LENS-OLW-UCDB</t>
  </si>
  <si>
    <t>E0437241</t>
  </si>
  <si>
    <t>LI-LONG-CONDENSER-O-LWC</t>
  </si>
  <si>
    <t>E0437244</t>
  </si>
  <si>
    <t>LI-LNP96-PUMP-THMS600, LN Pump</t>
  </si>
  <si>
    <t>E0437562</t>
  </si>
  <si>
    <t>NAR-MMAN-3COAR-Z-FIN-MN-151</t>
  </si>
  <si>
    <t>E0437563</t>
  </si>
  <si>
    <t>NAR-PIP-HOLDER-H-7</t>
  </si>
  <si>
    <t>E0437564</t>
  </si>
  <si>
    <t>NAR-HEAD-HOLDER-MICE-SGM-4</t>
  </si>
  <si>
    <t>E0437791</t>
  </si>
  <si>
    <t>VIVO-HP-B-FV4MPE Housing</t>
  </si>
  <si>
    <t>E0437800</t>
  </si>
  <si>
    <t>CAL-MMAN-TRANSFERMAN-4R</t>
  </si>
  <si>
    <t>E0437801</t>
  </si>
  <si>
    <t>CAL-MINJ-CELLTRAM-4R-AIR</t>
  </si>
  <si>
    <t>E0437802</t>
  </si>
  <si>
    <t>CAL-MINJ-CELLTRAM-4R-OIL</t>
  </si>
  <si>
    <t>E0437803</t>
  </si>
  <si>
    <t>CAL-MINJ-FEMTOJET-4i</t>
  </si>
  <si>
    <t>E0437804</t>
  </si>
  <si>
    <t>CAL-MINJ-FEMTOJET-4x</t>
  </si>
  <si>
    <t>E0437805</t>
  </si>
  <si>
    <t>CAL-MMAN-INJECTMAN-4</t>
  </si>
  <si>
    <t>E0437806</t>
  </si>
  <si>
    <t>CAL-UNIVERSAL-STAND</t>
  </si>
  <si>
    <t>E0437808</t>
  </si>
  <si>
    <t>CAL-PIEZOXPERT, Piezo device</t>
  </si>
  <si>
    <t>E0437903</t>
  </si>
  <si>
    <t>T-WARM-BOX-F-IX3WX-M0-PIEZO</t>
  </si>
  <si>
    <t>E0437904</t>
  </si>
  <si>
    <t>T-WARM-BOX-GM-IX3WX-M0-PIEZO</t>
  </si>
  <si>
    <t>E0437960</t>
  </si>
  <si>
    <t>CAM-SONA-4.2MP-F, Camera</t>
  </si>
  <si>
    <t>E0437981</t>
  </si>
  <si>
    <t>CUS-M-HOLDER-M30</t>
  </si>
  <si>
    <t>E0437982</t>
  </si>
  <si>
    <t>CUS-M-HOLDER-M38-40</t>
  </si>
  <si>
    <t>E0437983</t>
  </si>
  <si>
    <t>CUS-M-SIM4-200x148</t>
  </si>
  <si>
    <t>E0437984</t>
  </si>
  <si>
    <t>CUS-M-SIM9-168x168</t>
  </si>
  <si>
    <t>E0437985</t>
  </si>
  <si>
    <t>CUS-M-SIM16-246x246</t>
  </si>
  <si>
    <t>E0437986</t>
  </si>
  <si>
    <t>CUS-M-SIM25-326x326</t>
  </si>
  <si>
    <t>E0437990</t>
  </si>
  <si>
    <t>O-BL3-IX5-CAGE-CO2-MAN, Set</t>
  </si>
  <si>
    <t>E0437991</t>
  </si>
  <si>
    <t>O-BL3-IX5-CAGE-CO2-DIG, Set</t>
  </si>
  <si>
    <t>E0437992</t>
  </si>
  <si>
    <t>O-BL3-IX5-CAGE-CO2-O2, Set</t>
  </si>
  <si>
    <t>E0437993</t>
  </si>
  <si>
    <t>O-BL3-IX5-CAGE-ZPIEZO-CO2-MAN</t>
  </si>
  <si>
    <t>E0437994</t>
  </si>
  <si>
    <t>O-BL3-IX5-CAGE-ZPIEZO-CO2-DIG</t>
  </si>
  <si>
    <t>E0437995</t>
  </si>
  <si>
    <t>O-BL3-IX5-CAGE-ZPIEZO-CO2-O2</t>
  </si>
  <si>
    <t>E0437996</t>
  </si>
  <si>
    <t>O-CO2-H-IN-CHAMBER-SENSOR</t>
  </si>
  <si>
    <t>E0437242</t>
  </si>
  <si>
    <t>LI-SOFTWARE-NEXUS-DIGITAL</t>
  </si>
  <si>
    <t>ESS00241</t>
  </si>
  <si>
    <t>VS20STB-C2-EXWA Contract 2yr</t>
  </si>
  <si>
    <t>ESS00242</t>
  </si>
  <si>
    <t>VS20STB-C3-EXWA Contract 3yr</t>
  </si>
  <si>
    <t>ESS00243</t>
  </si>
  <si>
    <t>VS20STB-C4-EXWA Contract 4yr</t>
  </si>
  <si>
    <t>ESS00244</t>
  </si>
  <si>
    <t>VS20STB-C5-EXWA Contract 5yr</t>
  </si>
  <si>
    <t>ESS00245</t>
  </si>
  <si>
    <t>VS20MTB-C2-EXWA Contract 2yr</t>
  </si>
  <si>
    <t>ESS00246</t>
  </si>
  <si>
    <t>VS20MTB-C3-EXWA Contract 3yr</t>
  </si>
  <si>
    <t>ESS00247</t>
  </si>
  <si>
    <t>VS20MTB-C4-EXWA Contract 4yr</t>
  </si>
  <si>
    <t>ESS00248</t>
  </si>
  <si>
    <t>VS20MTB-C5-EXWA Contract 5yr</t>
  </si>
  <si>
    <t>ESS00249</t>
  </si>
  <si>
    <t>VS20STF-C2-EXWA Contract 2yr</t>
  </si>
  <si>
    <t>ESS00250</t>
  </si>
  <si>
    <t>VS20STF-C3-EXWA Contract 3yr</t>
  </si>
  <si>
    <t>ESS00251</t>
  </si>
  <si>
    <t>VS20STF-C4-EXWA Contract 4yr</t>
  </si>
  <si>
    <t>ESS00252</t>
  </si>
  <si>
    <t>VS20STF-C5-EXWA Contract 5yr</t>
  </si>
  <si>
    <t>ESS00253</t>
  </si>
  <si>
    <t>VS20MTF-C2-EXWA Contract 2yr</t>
  </si>
  <si>
    <t>ESS00254</t>
  </si>
  <si>
    <t>VS20MTF-C3-EXWA Contract 3yr</t>
  </si>
  <si>
    <t>ESS00255</t>
  </si>
  <si>
    <t>VS20MTF-C4-EXWA Contract 4yr</t>
  </si>
  <si>
    <t>ESS00256</t>
  </si>
  <si>
    <t>VS20MTF-C5-EXWA Contract 5yr</t>
  </si>
  <si>
    <t>ESS00860</t>
  </si>
  <si>
    <t>VS21STS-C2-PMNT Contract 2yr</t>
  </si>
  <si>
    <t>ESS00861</t>
  </si>
  <si>
    <t>VS21STS-C3-PMNT Contract 3yr</t>
  </si>
  <si>
    <t>ESS00862</t>
  </si>
  <si>
    <t>VS21STS-C4-PMNT Contract 4yr</t>
  </si>
  <si>
    <t>ESS00863</t>
  </si>
  <si>
    <t>VS21STS-C5-PMNT Contract 5yr</t>
  </si>
  <si>
    <t>ESS00864</t>
  </si>
  <si>
    <t>VS21MTS-C2-PMNT Contract 2yr</t>
  </si>
  <si>
    <t>ESS00865</t>
  </si>
  <si>
    <t>VS21MTS-C3-PMNT Contract 3yr</t>
  </si>
  <si>
    <t>ESS00866</t>
  </si>
  <si>
    <t>VS21MTS-C4-PMNT Contract 4yr</t>
  </si>
  <si>
    <t>ESS00867</t>
  </si>
  <si>
    <t>VS21MTS-C5-PMNT Contract 5yr</t>
  </si>
  <si>
    <t>ESS00876</t>
  </si>
  <si>
    <t>VS21STS-C2-FCOV Contract 2yr</t>
  </si>
  <si>
    <t>ESS00877</t>
  </si>
  <si>
    <t>VS21STS-C3-FCOV Contract 3yr</t>
  </si>
  <si>
    <t>ESS00878</t>
  </si>
  <si>
    <t>VS21STS-C4-FCOV Contract 4yr</t>
  </si>
  <si>
    <t>ESS00879</t>
  </si>
  <si>
    <t>VS21STS-C5-FCOV Contract 5yr</t>
  </si>
  <si>
    <t>ESS00880</t>
  </si>
  <si>
    <t>VS21MTS-C2-FCOV Contract 2yr</t>
  </si>
  <si>
    <t>ESS00881</t>
  </si>
  <si>
    <t>VS21MTS-C3-FCOV Contract 3yr</t>
  </si>
  <si>
    <t>ESS00882</t>
  </si>
  <si>
    <t>VS21MTS-C4-FCOV Contract 4yr</t>
  </si>
  <si>
    <t>ESS00883</t>
  </si>
  <si>
    <t>VS21MTS-C5-FCOV Contract 5yr</t>
  </si>
  <si>
    <t>ESS00934</t>
  </si>
  <si>
    <t>VS21STS-C2-EXWA Contract 2yr</t>
  </si>
  <si>
    <t>ESS00935</t>
  </si>
  <si>
    <t>VS21STS-C3-EXWA Contract 3yr</t>
  </si>
  <si>
    <t>ESS00936</t>
  </si>
  <si>
    <t>VS21STS-C4-EXWA Contract 4yr</t>
  </si>
  <si>
    <t>ESS00937</t>
  </si>
  <si>
    <t>VS21STS-C5-EXWA Contract 5yr</t>
  </si>
  <si>
    <t>ESS00938</t>
  </si>
  <si>
    <t>VS21MTS-C2-EXWA Contract 2yr</t>
  </si>
  <si>
    <t>ESS00939</t>
  </si>
  <si>
    <t>VS21MTS-C3-EXWA Contract 3yr</t>
  </si>
  <si>
    <t>ESS00940</t>
  </si>
  <si>
    <t>VS21MTS-C4-EXWA Contract 4yr</t>
  </si>
  <si>
    <t>ESS00941</t>
  </si>
  <si>
    <t>VS21MTS-C5-EXWA Contract 5yr</t>
  </si>
  <si>
    <t>ESS01111</t>
  </si>
  <si>
    <t>DSX20__-C2-PMNT Contract 2yr</t>
  </si>
  <si>
    <t>ESS01112</t>
  </si>
  <si>
    <t>DSX20__-C3-PMNT Contract 3yr</t>
  </si>
  <si>
    <t>ESS01113</t>
  </si>
  <si>
    <t>DSX20__-C4-PMNT Contract 4yr</t>
  </si>
  <si>
    <t>ESS01114</t>
  </si>
  <si>
    <t>DSX20__-C5-PMNT Contract 5yr</t>
  </si>
  <si>
    <t>ESS01115</t>
  </si>
  <si>
    <t>DSX20EN-C2-FCOV Contract 2yr</t>
  </si>
  <si>
    <t>ESS01116</t>
  </si>
  <si>
    <t>DSX20EN-C3-FCOV Contract 3yr</t>
  </si>
  <si>
    <t>ESS01117</t>
  </si>
  <si>
    <t>DSX20EN-C4-FCOV Contract 4yr</t>
  </si>
  <si>
    <t>ESS01118</t>
  </si>
  <si>
    <t>DSX20EN-C5-FCOV Contract 5yr</t>
  </si>
  <si>
    <t>ESS01119</t>
  </si>
  <si>
    <t>DSX20TR-C2-FCOV Contract 2yr</t>
  </si>
  <si>
    <t>ESS01120</t>
  </si>
  <si>
    <t>DSX20TR-C3-FCOV Contract 3yr</t>
  </si>
  <si>
    <t>ESS01121</t>
  </si>
  <si>
    <t>DSX20TR-C4-FCOV Contract 4yr</t>
  </si>
  <si>
    <t>ESS01122</t>
  </si>
  <si>
    <t>DSX20TR-C5-FCOV Contract 5yr</t>
  </si>
  <si>
    <t>ESS01123</t>
  </si>
  <si>
    <t>DSX20HE-C2-FCOV Contract 2yr</t>
  </si>
  <si>
    <t>ESS01124</t>
  </si>
  <si>
    <t>DSX20HE-C3-FCOV Contract 3yr</t>
  </si>
  <si>
    <t>ESS01125</t>
  </si>
  <si>
    <t>DSX20HE-C4-FCOV Contract 4yr</t>
  </si>
  <si>
    <t>ESS01126</t>
  </si>
  <si>
    <t>DSX20HE-C5-FCOV Contract 5yr</t>
  </si>
  <si>
    <t>ESS01127</t>
  </si>
  <si>
    <t>DSX20EN-C2-EXWA Contract 2yr</t>
  </si>
  <si>
    <t>ESS01128</t>
  </si>
  <si>
    <t>DSX20EN-C3-EXWA Contract 3yr</t>
  </si>
  <si>
    <t>ESS01129</t>
  </si>
  <si>
    <t>DSX20EN-C4-EXWA Contract 4yr</t>
  </si>
  <si>
    <t>ESS01130</t>
  </si>
  <si>
    <t>DSX20EN-C5-EXWA Contract 5yr</t>
  </si>
  <si>
    <t>ESS01131</t>
  </si>
  <si>
    <t>DSX20TR-C2-EXWA Contract 2yr</t>
  </si>
  <si>
    <t>ESS01132</t>
  </si>
  <si>
    <t>DSX20TR-C3-EXWA Contract 3yr</t>
  </si>
  <si>
    <t>ESS01133</t>
  </si>
  <si>
    <t>DSX20TR-C4-EXWA Contract 4yr</t>
  </si>
  <si>
    <t>ESS01134</t>
  </si>
  <si>
    <t>DSX20TR-C5-EXWA Contract 5yr</t>
  </si>
  <si>
    <t>ESS01135</t>
  </si>
  <si>
    <t>DSX20HE-C2-EXWA Contract 2yr</t>
  </si>
  <si>
    <t>ESS01136</t>
  </si>
  <si>
    <t>DSX20HE-C3-EXWA Contract 3yr</t>
  </si>
  <si>
    <t>ESS01137</t>
  </si>
  <si>
    <t>DSX20HE-C4-EXWA Contract 4yr</t>
  </si>
  <si>
    <t>ESS01138</t>
  </si>
  <si>
    <t>DSX20HE-C5-EXWA Contract 5yr</t>
  </si>
  <si>
    <t>ESS00857</t>
  </si>
  <si>
    <t>VS21STS-D0-INST Installation</t>
  </si>
  <si>
    <t>ESS00858</t>
  </si>
  <si>
    <t>VS21MTS-D0-INST Installation</t>
  </si>
  <si>
    <t>ESS00859</t>
  </si>
  <si>
    <t>VS21ALS-D0-UPGI Installation</t>
  </si>
  <si>
    <t>ESS01107</t>
  </si>
  <si>
    <t>VS20CPO-D0-UPGI Installation</t>
  </si>
  <si>
    <t>ESS01109</t>
  </si>
  <si>
    <t>DSX20__-D0-CINS Installation</t>
  </si>
  <si>
    <t>ESS00836</t>
  </si>
  <si>
    <t>VS20ALL-D0-SWIN Integartion 1d</t>
  </si>
  <si>
    <t>N9031168</t>
  </si>
  <si>
    <t>BX-RFAA Filter Turret</t>
  </si>
  <si>
    <t>N6448500</t>
  </si>
  <si>
    <t>SD5SAFI3BE laser safety label</t>
  </si>
  <si>
    <t>N6455400</t>
  </si>
  <si>
    <t>SD-FB-2</t>
  </si>
  <si>
    <t>N6448700</t>
  </si>
  <si>
    <t xml:space="preserve">CSUW1P-DV CSU-W1 cover </t>
  </si>
  <si>
    <t>N6448800</t>
  </si>
  <si>
    <t>SD5-ILSWP1 laser safety unit</t>
  </si>
  <si>
    <t>N6432700</t>
  </si>
  <si>
    <t>LUPLAPO25XS</t>
  </si>
  <si>
    <t>N6432900</t>
  </si>
  <si>
    <t>LUCPLFLN20X2 objective</t>
  </si>
  <si>
    <t>N6433000</t>
  </si>
  <si>
    <t>LUCPLFLN20XPH2 objective</t>
  </si>
  <si>
    <t>N6433100</t>
  </si>
  <si>
    <t>LUCPLFLN20XRC2 objective</t>
  </si>
  <si>
    <t>N6433200</t>
  </si>
  <si>
    <t>LUCPLFLN40X2 objective</t>
  </si>
  <si>
    <t>N6433300</t>
  </si>
  <si>
    <t>LUCPLFLN40XPH2 objective</t>
  </si>
  <si>
    <t>N6433400</t>
  </si>
  <si>
    <t>LUCPLFLN40XRC2 objective</t>
  </si>
  <si>
    <t>LUCPLFLN40XRC2</t>
  </si>
  <si>
    <t>N6433500</t>
  </si>
  <si>
    <t>LUCPLFLN60X2 objective</t>
  </si>
  <si>
    <t>LUCPLFLN60X2</t>
  </si>
  <si>
    <t>N6433600</t>
  </si>
  <si>
    <t>LUCPLFLN60XPH2 objective</t>
  </si>
  <si>
    <t>N6433700</t>
  </si>
  <si>
    <t>UCPLFLN20X2 objective</t>
  </si>
  <si>
    <t>N6433800</t>
  </si>
  <si>
    <t>UCPLFLN20XPH2 objective</t>
  </si>
  <si>
    <t>N6447900</t>
  </si>
  <si>
    <t>XLFLUOR4X lens RoHS compliant</t>
  </si>
  <si>
    <t>N6432600</t>
  </si>
  <si>
    <t>UPLXAPO60XW objective</t>
  </si>
  <si>
    <t>N6410300</t>
  </si>
  <si>
    <t>UPLFLN4XIPC-7 Objective</t>
  </si>
  <si>
    <t>E0437927</t>
  </si>
  <si>
    <t>VS20-C6-405488561594638730</t>
  </si>
  <si>
    <t>E0437928</t>
  </si>
  <si>
    <t>VS20-C6-395445488532594638</t>
  </si>
  <si>
    <t>E0437929</t>
  </si>
  <si>
    <t>VS20-C6-395488561638730000</t>
  </si>
  <si>
    <t>E0437930</t>
  </si>
  <si>
    <t>VS20-C6-395488561638730594</t>
  </si>
  <si>
    <t>N6444100</t>
  </si>
  <si>
    <t>VS-M1-DICOM Software Solution</t>
  </si>
  <si>
    <t>Division
02 = MIS</t>
  </si>
  <si>
    <t>SAP Availability 
(status)</t>
  </si>
  <si>
    <t>N9055273</t>
  </si>
  <si>
    <t>CUS SW FY23E0032C-SPEL</t>
  </si>
  <si>
    <t>N9055333</t>
  </si>
  <si>
    <t>CUS SW FY24E0068-SPEL</t>
  </si>
  <si>
    <t>N9055335</t>
  </si>
  <si>
    <t>CUS-PV-HWAF-SPEL</t>
  </si>
  <si>
    <t>N9055343</t>
  </si>
  <si>
    <t>CUS-PV-NOW-SPEL</t>
  </si>
  <si>
    <t>Customized software for navigator on wafer based on PRECiV</t>
  </si>
  <si>
    <t>N9055365</t>
  </si>
  <si>
    <t>CUS SW FY24E0070B-SPEL</t>
  </si>
  <si>
    <t>N9055367</t>
  </si>
  <si>
    <t>CUS SW FY25E0003-SPEL</t>
  </si>
  <si>
    <t>N9055377</t>
  </si>
  <si>
    <t>CUS SW FY24E0053-SPEL</t>
  </si>
  <si>
    <t>E0433516</t>
  </si>
  <si>
    <t>AHF-MPE4-SDM900</t>
  </si>
  <si>
    <t>E0433600</t>
  </si>
  <si>
    <t>IX3-89406XL filter set</t>
  </si>
  <si>
    <t>E0433800</t>
  </si>
  <si>
    <t>MCL-Nano-ZL300-IX5 piezo stage</t>
  </si>
  <si>
    <t>E0433801</t>
  </si>
  <si>
    <t>MCL-Nano-ZL500-IX5 piezo stage</t>
  </si>
  <si>
    <t>E0433953</t>
  </si>
  <si>
    <t>AHF-LED-WFura2</t>
  </si>
  <si>
    <t>E0433959</t>
  </si>
  <si>
    <t>CL-pE100-DC-535-UK</t>
  </si>
  <si>
    <t>E0437463</t>
  </si>
  <si>
    <t>M-HID-JS2-1 joystick</t>
  </si>
  <si>
    <t>E0437464</t>
  </si>
  <si>
    <t>M-HID-JS2-2 joystick</t>
  </si>
  <si>
    <t>E0437466</t>
  </si>
  <si>
    <t>M-HID-JS2-EXZ-3 joystick</t>
  </si>
  <si>
    <t>E0437467</t>
  </si>
  <si>
    <t>M-HID-ED2-2 ErgoDrive</t>
  </si>
  <si>
    <t>E0437468</t>
  </si>
  <si>
    <t>M-HID-ED2-3 ErgoDrive</t>
  </si>
  <si>
    <t>E0437534</t>
  </si>
  <si>
    <t>NAR-MAN-3COAR-SZX-M-152</t>
  </si>
  <si>
    <t>E0437565</t>
  </si>
  <si>
    <t>NAR-AD-NIKON-MTK-NK-N2</t>
  </si>
  <si>
    <t>E0437566</t>
  </si>
  <si>
    <t>NAR-MMAN-SZX-MM-3</t>
  </si>
  <si>
    <t>NAR-MMAN-SZX-MM-3, Micromanipulator</t>
  </si>
  <si>
    <t>E0437591</t>
  </si>
  <si>
    <t>CUS-M-ADP-DSX-SCAN150</t>
  </si>
  <si>
    <t>E0437592</t>
  </si>
  <si>
    <t>CUS-M-DEV-102500575-1</t>
  </si>
  <si>
    <t>Developing cost for E0437591</t>
  </si>
  <si>
    <t>E0437625</t>
  </si>
  <si>
    <t>M-CU-PCIE2-1 control unit</t>
  </si>
  <si>
    <t>E0437626</t>
  </si>
  <si>
    <t>M-CU-PCIE2-2 control unit</t>
  </si>
  <si>
    <t>E0437627</t>
  </si>
  <si>
    <t>M-CU-PCIE2-3 control unit</t>
  </si>
  <si>
    <t>E0437628</t>
  </si>
  <si>
    <t>M-CU-PCIE2-MR-2 control unit</t>
  </si>
  <si>
    <t>E0437629</t>
  </si>
  <si>
    <t>M-CU-PCIE2-MR-3 control unit</t>
  </si>
  <si>
    <t>E0437630</t>
  </si>
  <si>
    <t>M-CU-PCIE2-AUX-2 control unit</t>
  </si>
  <si>
    <t>E0437631</t>
  </si>
  <si>
    <t>M-CU-PCIE2-AUX-3 control unit</t>
  </si>
  <si>
    <t>E0437632</t>
  </si>
  <si>
    <t>M-CU-PCIE2-MR-AUX-2 controller</t>
  </si>
  <si>
    <t>E0437633</t>
  </si>
  <si>
    <t>M-CU-PCIE2-MR-AUX-3 controller</t>
  </si>
  <si>
    <t>E0437647</t>
  </si>
  <si>
    <t>GR-R-GR-SIZ-ASTM-Е45-G44-25</t>
  </si>
  <si>
    <t>E0437648</t>
  </si>
  <si>
    <t>GR-R-CR-SCALE-10-0.1MM-NE17-25</t>
  </si>
  <si>
    <t>E0437744</t>
  </si>
  <si>
    <t>M-WHPR68-VAC</t>
  </si>
  <si>
    <t>E0437745</t>
  </si>
  <si>
    <t>M-WHPR128-VAC</t>
  </si>
  <si>
    <t>E0437746</t>
  </si>
  <si>
    <t>CUS-AL-75-100-TBM</t>
  </si>
  <si>
    <t>E0437792</t>
  </si>
  <si>
    <t>VIVO-HP-B-IX5, Incub. Housing</t>
  </si>
  <si>
    <t>E0437807</t>
  </si>
  <si>
    <t>CAL-HAND-CONTROL-FEMTO</t>
  </si>
  <si>
    <t>E0437809</t>
  </si>
  <si>
    <t>CAL-AD-LEICA1, Adapter</t>
  </si>
  <si>
    <t>E0437961</t>
  </si>
  <si>
    <t>CAM-KINETIX, Camera</t>
  </si>
  <si>
    <t>E0437962</t>
  </si>
  <si>
    <t>CAM-KINETIX-22, Camera</t>
  </si>
  <si>
    <t>E0437963</t>
  </si>
  <si>
    <t>AR-WP-V2-1Y</t>
  </si>
  <si>
    <t>E0437964</t>
  </si>
  <si>
    <t>AR-POW-HM-V2-1Y</t>
  </si>
  <si>
    <t>E0437965</t>
  </si>
  <si>
    <t>AR-POW-SIM-V2-1Y</t>
  </si>
  <si>
    <t>E0437966</t>
  </si>
  <si>
    <t>AR-POW-LM-V2-1Y</t>
  </si>
  <si>
    <t>E0437967</t>
  </si>
  <si>
    <t>AR-HM-V2-1Y</t>
  </si>
  <si>
    <t>E0437968</t>
  </si>
  <si>
    <t>AR-SIM-V2-1Y</t>
  </si>
  <si>
    <t>E0437969</t>
  </si>
  <si>
    <t>AR-LM-V2-1Y</t>
  </si>
  <si>
    <t>E0437970</t>
  </si>
  <si>
    <t>AR-DB4-L-1Y</t>
  </si>
  <si>
    <t>E0437971</t>
  </si>
  <si>
    <t>AR-DB4-L-1Y-ADD</t>
  </si>
  <si>
    <t>E0437972</t>
  </si>
  <si>
    <t>AR-WP-V2-5Y</t>
  </si>
  <si>
    <t>E0437973</t>
  </si>
  <si>
    <t>AR-POW-HM-V2-5Y</t>
  </si>
  <si>
    <t>E0437974</t>
  </si>
  <si>
    <t>AR-POW-SIM-V2-5Y</t>
  </si>
  <si>
    <t>E0437975</t>
  </si>
  <si>
    <t>AR-POW-LM-V2-5Y</t>
  </si>
  <si>
    <t>E0437976</t>
  </si>
  <si>
    <t>AR-HM-V2-5Y</t>
  </si>
  <si>
    <t>E0437977</t>
  </si>
  <si>
    <t>AR-SIM-V2-5Y</t>
  </si>
  <si>
    <t>E0437978</t>
  </si>
  <si>
    <t>AR-LM-V2-5Y</t>
  </si>
  <si>
    <t>E0437979</t>
  </si>
  <si>
    <t>AR-DB4-L-5Y</t>
  </si>
  <si>
    <t>E0437980</t>
  </si>
  <si>
    <t>AR-DB4-L-5Y-ADD</t>
  </si>
  <si>
    <t>E0437997</t>
  </si>
  <si>
    <t>O-LID-INTERLOCK-H301-MINI</t>
  </si>
  <si>
    <t>E0438028</t>
  </si>
  <si>
    <t>AHF-25BA688-736A barrier filter</t>
  </si>
  <si>
    <t>E0438029</t>
  </si>
  <si>
    <t>AHF-25BA665LP longpass filter </t>
  </si>
  <si>
    <t>E0438030</t>
  </si>
  <si>
    <t>CUS-AL-75-150-TBM</t>
  </si>
  <si>
    <t>CUS-AL-75-150-Top &amp; Back Macro</t>
  </si>
  <si>
    <t>E0438032</t>
  </si>
  <si>
    <t>CUS-M-WHPR23468-PL-HOL-40</t>
  </si>
  <si>
    <t>Wafer holder with plastic holder and 40mm wide opening</t>
  </si>
  <si>
    <t>E0438033</t>
  </si>
  <si>
    <t>VS-M1 Demo Trolley</t>
  </si>
  <si>
    <t>E0438034</t>
  </si>
  <si>
    <t>VS-M1 Demo Flightcase</t>
  </si>
  <si>
    <t>E0438036</t>
  </si>
  <si>
    <t>VS-M1 Trolley on pallet</t>
  </si>
  <si>
    <t>E0438037</t>
  </si>
  <si>
    <t>VS-M1 Flightcase on pallet</t>
  </si>
  <si>
    <t>E0438038</t>
  </si>
  <si>
    <t>VS-M1 Case+Trolley on pallet</t>
  </si>
  <si>
    <t>E0450003</t>
  </si>
  <si>
    <t>SPINXL-CM-50-250-NIR</t>
  </si>
  <si>
    <t>E0450004</t>
  </si>
  <si>
    <t>SPINXL-CM-50-250-4L</t>
  </si>
  <si>
    <t>E0450005</t>
  </si>
  <si>
    <t>SPINXL-CM-50-400-NIR</t>
  </si>
  <si>
    <t>E0450006</t>
  </si>
  <si>
    <t>SPINXL-CM-50-400-4L</t>
  </si>
  <si>
    <t>E0450007</t>
  </si>
  <si>
    <t>SPINXL-CM-SLIT-NIR</t>
  </si>
  <si>
    <t>E0450008</t>
  </si>
  <si>
    <t>SPINXL-CM-SLIT-4L</t>
  </si>
  <si>
    <t>E0450009</t>
  </si>
  <si>
    <t>SPINXL-DUAL-KIT</t>
  </si>
  <si>
    <t>E0450013</t>
  </si>
  <si>
    <t>SPINXL-FL-900-D30</t>
  </si>
  <si>
    <t>E0450014</t>
  </si>
  <si>
    <t>SPINXL-FL-1000-D30</t>
  </si>
  <si>
    <t>E0450015</t>
  </si>
  <si>
    <t>SPINXL-CAM-MOUNT-KIT</t>
  </si>
  <si>
    <t>E0450016</t>
  </si>
  <si>
    <t>SPINXL-18MM-ML</t>
  </si>
  <si>
    <t>E0450022</t>
  </si>
  <si>
    <t>LDI-4-LAS-COMB</t>
  </si>
  <si>
    <t>E0450023</t>
  </si>
  <si>
    <t>LDI-NIR-LAS-COMB</t>
  </si>
  <si>
    <t>E0450051</t>
  </si>
  <si>
    <t>AHF-VS-SILA-3-EMB</t>
  </si>
  <si>
    <t>E0450052</t>
  </si>
  <si>
    <t>AHF-VS-SILA-5-ESB</t>
  </si>
  <si>
    <t>E0450053</t>
  </si>
  <si>
    <t>AHF-VS-SILA-5-EMB</t>
  </si>
  <si>
    <t>N6448100</t>
  </si>
  <si>
    <t>CSUW1-T1SSR SD conf.scanner</t>
  </si>
  <si>
    <t>N6448200</t>
  </si>
  <si>
    <t>CSUW1P-EG3 mot. mag. changer</t>
  </si>
  <si>
    <t>N6408800</t>
  </si>
  <si>
    <t>U-TR30-2-3 trinocular tube</t>
  </si>
  <si>
    <t>N6409000</t>
  </si>
  <si>
    <t>U-TR30NIR-1-2 trinocul.tube IR</t>
  </si>
  <si>
    <t>N6409400</t>
  </si>
  <si>
    <t>U-BI90-1-3</t>
  </si>
  <si>
    <t>N6410200</t>
  </si>
  <si>
    <t>UPLFLN4XPH-7 Objective</t>
  </si>
  <si>
    <t>UPLFLN4XPH-7 Plan Fluorite Objective</t>
  </si>
  <si>
    <t>N6410400</t>
  </si>
  <si>
    <t>UPLFLN4XP-7 Objective</t>
  </si>
  <si>
    <t>UPLFLN4XP-7 Plan Fluorite Objective</t>
  </si>
  <si>
    <t>N6410600</t>
  </si>
  <si>
    <t>UPLFLN10X2PH-7 Objective</t>
  </si>
  <si>
    <t>UPLFLN10X2PH-7 Plan Fluorite Objective</t>
  </si>
  <si>
    <t>UPLFLN40XPH-7</t>
  </si>
  <si>
    <t>N6443200</t>
  </si>
  <si>
    <t>DSX20-MCU Macro Camera</t>
  </si>
  <si>
    <t>N6444000</t>
  </si>
  <si>
    <t>DP75-1-2 12MP Microscope Cam.</t>
  </si>
  <si>
    <t>DP75-1-2 12MP Microscope Camera</t>
  </si>
  <si>
    <t>N6447700</t>
  </si>
  <si>
    <t>PV-OTM-DT2DSX-EL</t>
  </si>
  <si>
    <t>N6447800</t>
  </si>
  <si>
    <t>PV-OTM-ST2DSX-EL</t>
  </si>
  <si>
    <t>N6457200</t>
  </si>
  <si>
    <t>CS-DVD-V4.4</t>
  </si>
  <si>
    <t>N6457300</t>
  </si>
  <si>
    <t>CS-EN-V4.4-EL</t>
  </si>
  <si>
    <t>N6457400</t>
  </si>
  <si>
    <t xml:space="preserve">	
CS-ST-V4.4-EL</t>
  </si>
  <si>
    <t>cellSens Standard Electronic License</t>
  </si>
  <si>
    <t>N6457500</t>
  </si>
  <si>
    <t>N6457600</t>
  </si>
  <si>
    <t>CS-DI-DT-V4.4-EL</t>
  </si>
  <si>
    <t>cellSens Dimension Desktop Electronic License</t>
  </si>
  <si>
    <t>N6457700</t>
  </si>
  <si>
    <t>CS-UG-E2S-V4.4-EL</t>
  </si>
  <si>
    <t>cellSens upgrade Entry to Standard Electronic License</t>
  </si>
  <si>
    <t>N6457800</t>
  </si>
  <si>
    <t>CS-UG-E2D-V4.4-EL</t>
  </si>
  <si>
    <t>cellSens upgrade Entry to Dimension Electronic License</t>
  </si>
  <si>
    <t>N6457900</t>
  </si>
  <si>
    <t>CS-UG-S2D-V4.4-EL</t>
  </si>
  <si>
    <t>cellSens upgrade Standard to Dimension Electronic License</t>
  </si>
  <si>
    <t>N6458000</t>
  </si>
  <si>
    <t>CS-S-SRDT-VF-EL</t>
  </si>
  <si>
    <t>N6461600</t>
  </si>
  <si>
    <t>SZX2-ZMS</t>
  </si>
  <si>
    <t>N9054833</t>
  </si>
  <si>
    <t>SZX-ZB7 EDL</t>
  </si>
  <si>
    <t>N9055274</t>
  </si>
  <si>
    <t>CUS-FV40SP-SNPM34</t>
  </si>
  <si>
    <t>N9055275</t>
  </si>
  <si>
    <t>CUS-DSX20C-MH300</t>
  </si>
  <si>
    <t>Adapter to mount the SCAN300x300 stage on the customized DSX2000 frame.</t>
  </si>
  <si>
    <t>N9055389</t>
  </si>
  <si>
    <t>CUS-FV40SP-SNPXL4X</t>
  </si>
  <si>
    <t>E9700813</t>
  </si>
  <si>
    <t>ST-S-EFI</t>
  </si>
  <si>
    <t>E9700826</t>
  </si>
  <si>
    <t>ST-S-WELD</t>
  </si>
  <si>
    <t>OLYMPUS Stream Optional Feature Weld Measurement Version 2.2 or higher - Determination of Throat thickness (A?Mass), Multiple perpendicular lines and asymmetry. Results are produced in a spreadsheet. Includes one license. Requires OLYMPUS Stream Basic, Essentials, Desktop, Motion or Enterprise Version 2.2 or higher.</t>
  </si>
  <si>
    <t>E9700832</t>
  </si>
  <si>
    <t>ST-DB-WG</t>
  </si>
  <si>
    <t>E9700852</t>
  </si>
  <si>
    <t>ST-UDL-MO-DT Licence</t>
  </si>
  <si>
    <t>Update of OLYMPUS Stream Motion Desktop Version 1.8 or higher - Expandable imaging software for Industrial and Materials Science microscopy applications.Includes the following functions:Image history, properties, navigator, gallery view, write and read all major file formats, X and Y scale, crosshair and info stamp display, annotations and layer management, edge detection, smoothing and sharpening filters, contrast adjustment, shading correction,line profile tool window, digital reticle (scale, grid &amp; crosshair), morphology filter, image arithmetics, Z-stacks projections and intensity calibration, 3D Surface view, workflow creation (My function), save and manage layouts, macro manager, Advanced Phase Analysis, Materials Solution Phase Analysis (Count &amp; Measure basic in 1.7), basic measurement (distance, angles, rectangles, circles, etc.), statistics and data export to Microsoft Excel, extended measurement (magic wand, freehand polygon and interpolated polygon), report creation using Microsoft Word or Excel 2010, 2013 or 2016 via Olympus Add-in with detail zoom capability, create work book and chart based on OLYMPUS file format, Stream Document Storage (SDS) (based on MS SQL Express Server).All for this licence available OLYMPUS Stream Optional Features, Solutions and Data Management Options will be automatically updated if previously installed, and can be purchased in addition if not.Including one license. Requires Setup-DVD OLYMPUS Stream 2.4 which can be ordered seperately.Please consult your sales representative for PC requirements.</t>
  </si>
  <si>
    <t>E9700853</t>
  </si>
  <si>
    <t>ST-UDL-DT Licence</t>
  </si>
  <si>
    <t>Update of OLYMPUS Stream Enterprise Desktop Version 1.8 or higher - Expandable imaging software for Industrial and Materials Science microscopy applications.Includes the following functions:Image history, properties, navigator, gallery view, write and read all major file formats, X and Y scale, crosshair and info stamp display, annotations and layer management, edge detection, smoothing and sharpening filters, contrast adjustment, shading correction,line profile tool window, digital reticle (scale, grid &amp; crosshair), morphology filter, image arithmetics, Z-stacks projections and intensity calibration, 3D Surface view, workflow creation (My function), save and manage layouts, macro manager, Advanced Phase Analysis, Materials Solution Phase Analysis (Count &amp; Measure basic in 1.7), basic measurement (distance, angles, rectangles, circles, etc.), statistics and data export to Microsoft Excel, extended measurement (magic wand, freehand polygon and interpolated polygon), report creation using Microsoft Word or Excel 2010, 2013 or 2016 via Olympus Add-in with detail zoom capability, create work book and chart based on OLYMPUS file format, Enterprise Database for largeworkgroups with user rights management, external database interface (LIMS).All for this licence available OLYMPUS Stream Optional Features, Solutions and Data Management Options will be automatically updated if previously installed, and can be purchased in addition if not.Including one license. Requires Setup-DVD OLYMPUS Stream 2.4 which can be ordered seperately.Please consult your sales representative for PC requirements.</t>
  </si>
  <si>
    <t>N6392900</t>
  </si>
  <si>
    <t>CM20H-1-3 Monitoring head</t>
  </si>
  <si>
    <t>CM20H-1-3 Imaging unit for incubation monitoring system</t>
  </si>
  <si>
    <t>CS-AP-OUT-EL</t>
  </si>
  <si>
    <t xml:space="preserve">CS-AP-EN-OUT-EL </t>
  </si>
  <si>
    <t>N6448000</t>
  </si>
  <si>
    <t>SD5-ILSWP2 laser safety unit</t>
  </si>
  <si>
    <t>N6448300</t>
  </si>
  <si>
    <t>SD5-MGCA CSU coupler f.SpinSR</t>
  </si>
  <si>
    <t>SD5-MGCA  CSU coupler for SpinSR</t>
  </si>
  <si>
    <t>N6458900</t>
  </si>
  <si>
    <t>VS-M1-ZSTACK Software Solution</t>
  </si>
  <si>
    <t>N6459200</t>
  </si>
  <si>
    <t>CS-AP-EN-V4.4-EL</t>
  </si>
  <si>
    <t>N6459300</t>
  </si>
  <si>
    <t>CS-AP-V4.4-EL</t>
  </si>
  <si>
    <t>N6459400</t>
  </si>
  <si>
    <t>CS-AP-UG-V4.4-EL</t>
  </si>
  <si>
    <t>E9700304</t>
  </si>
  <si>
    <t>HW-ODB-ADAP-LEMO</t>
  </si>
  <si>
    <t xml:space="preserve">VS200-BU-L-V2- loader base </t>
  </si>
  <si>
    <t>E9701874</t>
  </si>
  <si>
    <t>VS200-LOAD-UG-V2- Upgrade kit</t>
  </si>
  <si>
    <t>E9701896</t>
  </si>
  <si>
    <t>VS200-Liquid dispenser V2</t>
  </si>
  <si>
    <t>VS200 SlideView Upgrade kit to add oil scanning to VS200 Base Units version 2. Includes motorized oil pump, tubes, oil reservoir and connection flange.</t>
  </si>
  <si>
    <t>E9701897</t>
  </si>
  <si>
    <t>VS200 conector compatibility</t>
  </si>
  <si>
    <t>Metal connector and two pins needed to make the E9701873 (VS200-LOADER-V2) compatible with VS21-BU and VS21-BU-L.</t>
  </si>
  <si>
    <t>E9703009</t>
  </si>
  <si>
    <t>VS200-BU-V2- VS200 base unit</t>
  </si>
  <si>
    <t>E9703010</t>
  </si>
  <si>
    <t>E9703011</t>
  </si>
  <si>
    <t>VS200-LOADER-V2</t>
  </si>
  <si>
    <t>E9703103</t>
  </si>
  <si>
    <t>VS-DESK-V4.2-EL</t>
  </si>
  <si>
    <t>E9703104</t>
  </si>
  <si>
    <t>VS-NIS-V4.2-EL</t>
  </si>
  <si>
    <t>E9703105</t>
  </si>
  <si>
    <t>VS-NISADM-V4.2-EL</t>
  </si>
  <si>
    <t>E9703106</t>
  </si>
  <si>
    <t>VS20S-FLUO-EL</t>
  </si>
  <si>
    <t>E9703107</t>
  </si>
  <si>
    <t>VS20S-SILA-EL</t>
  </si>
  <si>
    <t>E9703108</t>
  </si>
  <si>
    <t>VS20S-DNN-EL</t>
  </si>
  <si>
    <t>E9703109</t>
  </si>
  <si>
    <t>VS20S-DETECT-EL</t>
  </si>
  <si>
    <t>E9703110</t>
  </si>
  <si>
    <t>VS20S-CONV-EL</t>
  </si>
  <si>
    <t>E9703111</t>
  </si>
  <si>
    <t>VS20S-3DDCON-EL</t>
  </si>
  <si>
    <t>E9703112</t>
  </si>
  <si>
    <t>VS20S-ASWOTU-EL</t>
  </si>
  <si>
    <t>E9703113</t>
  </si>
  <si>
    <t>VS20S-DTOTU-EL</t>
  </si>
  <si>
    <t>E9703114</t>
  </si>
  <si>
    <t>VS20S-NISOTU-EL</t>
  </si>
  <si>
    <t>E9703115</t>
  </si>
  <si>
    <t>VS20S-NISADMOTU-EL</t>
  </si>
  <si>
    <t>E9703116</t>
  </si>
  <si>
    <t>VS20S-DICOM-EL</t>
  </si>
  <si>
    <t>E9703117</t>
  </si>
  <si>
    <t>VS20S-LIS-EL</t>
  </si>
  <si>
    <t>E0450012</t>
  </si>
  <si>
    <t>SpinXL-50-400-DISK-BOX</t>
  </si>
  <si>
    <t>E0450018</t>
  </si>
  <si>
    <t>SPINXL-IL-KIT Interlock kit</t>
  </si>
  <si>
    <t>E0450024</t>
  </si>
  <si>
    <t>LDI-4-ACC-KIT</t>
  </si>
  <si>
    <t>n/a - pricing set by PMM</t>
  </si>
  <si>
    <t>n/a for distributor</t>
  </si>
  <si>
    <t>not available for distributors</t>
  </si>
  <si>
    <t>ESS00340</t>
  </si>
  <si>
    <t>FVMPEL3-C5-PROT Plan 5yr</t>
  </si>
  <si>
    <t>The SSD Select FVMPE-RS Full Coverage Contract for Level 3 configurations is including the annual preventive maintenance, unlimited breakdown services, as well as hardware and laser coverage for the 1st to 5th year of use after installation, as the 1st year is covered by statutory warranty. The preventive maintenance will take place once in every contract year. The mandatory preventive maintenance will be performed in each contract year and includes · Performance check and adjustment of scanner, detectors and microscope · Performance check and adjustment of VIS-COMB, if applicable · IR Laser path inspection · PC performance check, improvement and initialization The unlimited breakdown service is covering the support including fault analysis and repair works at customer site during the contract period. The Hardware coverage element is covering the costs for spare parts and replacement units such as scanners, detectors, shutters, boards, cables, LED illumination and the exchange during the contract period. The Laser coverage element is covering the costs for the laser output measurements and realignment including travel and labour. This module does not cover the exchange of an insured laser, due to dedicated IR laser contract from the supplier. A laser which does not work in stable conditions has to be evaluated from a laser supplier or Olympus service technician. Engineering updates (if available), telephone support, service reporting, travel expenses and labor costs are covered. The Olympus and 3rd party products installed with the FVMPE-RS system and purchased from Olympus are covered by the contract and statutory warranty in the 1st year. System units and spare parts that have received unauthorized repair or misuse are excluded. Items installed with the system but purchased by the customer from other suppliers are not part of the agreement and have to be handled by the appropriate supplier. For more details see the "SSD Select Overview Research Microscopy CARE FVMPE-RS? which can be downloaded from the page https://www.olympus-europa.com/ssd/en/service/protected_download/downloads_1.html by using the password ?Select?.</t>
  </si>
  <si>
    <t>ESS00341</t>
  </si>
  <si>
    <t>GRUOCUS-C2-SCOV Contract 2yr</t>
  </si>
  <si>
    <t>The SSD Select OCUS Grundium Support Coverage Contract includes unlimited technical support and software updates for the 1st &amp; 2nd year of use after installation, as the 1st year is covered by statutory warranty. The technical support includes unlimited telephone and remote support during the contract period. Software updates are regular provided for quality and performance improvements as well as new features. Items installed with the system but purchased by the customer from other suppliers are not part of the agreement and have to be handled by the appropriate supplier. For more details see the SSD Select Service Overview ?Microscopy CARE OCUS Grundium? which can be downloaded from the page https://www.olympus-europa.com/ssd/en/service/protected_download/downloads_1.html.</t>
  </si>
  <si>
    <t>ESS00342</t>
  </si>
  <si>
    <t>GRUOCUS-C3-SCOV Contract 3yr</t>
  </si>
  <si>
    <t>The SSD Select OCUS Grundium Support Coverage Contract includes unlimited technical support and software updates for the 1st to 3rd year of use after installation, as the 1st year is covered by statutory warranty. The technical support includes unlimited telephone and remote support during the contract period. Software updates are regular provided for quality and performance improvements as well as new features. Items installed with the system but purchased by the customer from other suppliers are not part of the agreement and have to be handled by the appropriate supplier. For more details see the SSD Select Service Overview ?Microscopy CARE OCUS Grundium? which can be downloaded from the page https://www.olympus-europa.com/ssd/en/service/protected_download/downloads_1.html.</t>
  </si>
  <si>
    <t>ESS00345</t>
  </si>
  <si>
    <t>GRUOCUS-C2-FCOV Contract 2yr</t>
  </si>
  <si>
    <t>The SSD Select OCUS Grundium Full Coverage Contract includes technical support, software updates, as well as unlimited breakdown repairs and hardware coverage for the 1st &amp; 2nd year of use after installation, as the 1st year is covered by statutory warranty. The unlimited breakdown service is covering the support including fault analysis and repair works at the repair center during the contract period. The Hardware coverage element is covering the costs for spare parts and replacement units during the contract period. The technical support includes unlimited telephone and remote support during the contract period. Software updates are regular provided for quality and performance improvements as well as new features during the contract period. System units and spare parts that have received unauthorized repair or misuse are excluded. Items installed with the system but purchased by the customer from other suppliers are not part of the agreement and have to be handled by the appropriate supplier. For more details see the SSD Select Service Overview ?Microscopy CARE OCUS Grundium? which can be downloaded from the page https://www.olympus-europa.com/ssd/en/service/protected_download/downloads_1.html.</t>
  </si>
  <si>
    <t>ESS00346</t>
  </si>
  <si>
    <t>GRUOCUS-C3-FCOV Contract 3yr</t>
  </si>
  <si>
    <t>The SSD Select OCUS Grundium Full Coverage Contract includes technical support, software updates, as well as unlimited breakdown repairs and hardware coverage for the 1st to 3rd year of use after installation, as the 1st year is covered by statutory warranty. The unlimited breakdown service is covering the support including fault analysis and repair works at the repair center during the contract period. The Hardware coverage element is covering the costs for spare parts and replacement units during the contract period. The technical support includes unlimited telephone and remote support during the contract period. Software updates are regular provided for quality and performance improvements as well as new features during the contract period. System units and spare parts that have received unauthorized repair or misuse are excluded. Items installed with the system but purchased by the customer from other suppliers are not part of the agreement and have to be handled by the appropriate supplier. For more details see the SSD Select Service Overview ?Microscopy CARE OCUS Grundium? which can be downloaded from the page https://www.olympus-europa.com/ssd/en/service/protected_download/downloads_1.html.</t>
  </si>
  <si>
    <t>ESS00349</t>
  </si>
  <si>
    <t>GRUOCUS-C2-EXWA Contract 2yr</t>
  </si>
  <si>
    <t>The SSD Select OCUS Grundium Extended Warranty Contract for OCUS Grundium products includes the extension of the original 12 months warranty period after delivery (which is applicable pursuant to Olympus General Terms of Delivery and Payment) for another 12 months, i.e. a total of 24 months warranty period after delivery. The scope of the extended warranty is in line with the warranty under Olympus General Terms of Delivery and Payment. Please note that any improper repairs or modifications or improper installation in another item or attachment to another item, in particular in case of deviations from instructions, installation instructions, standards and other specifications provided by Olympus or having general validity, effected by the customer or by third parties shall nullify any warranty or liability, unless the customer proves that the defect is not the result of this intervention.   For more details see the SSD Select Service Overview ?Microscopy CARE OCUS Grundium? which can be downloaded from the page https://www.olympus-europa.com/ssd/en/service/protected_download/downloads_1.html by using the password ?Select?.</t>
  </si>
  <si>
    <t>ESS00350</t>
  </si>
  <si>
    <t>GRUOCUS-C3-EXWA Contract 3yr</t>
  </si>
  <si>
    <t>The SSD Select OCUS Grundium Extended Warranty Contract for OCUS Grundium products includes the extension of the original 12 months warranty period after delivery (which is applicable pursuant to Olympus General Terms of Delivery and Payment) for another 24 months, i.e. a total of 24 months warranty period after delivery. The scope of the extended warranty is in line with the warranty under Olympus General Terms of Delivery and Payment. Please note that any improper repairs or modifications or improper installation in another item or attachment to another item, in particular in case of deviations from instructions, installation instructions, standards and other specifications provided by Olympus or having general validity, effected by the customer or by third parties shall nullify any warranty or liability, unless the customer proves that the defect is not the result of this intervention.   For more details see the SSD Select Service Overview ?Microscopy CARE OCUS Grundium? which can be downloaded from the page https://www.olympus-europa.com/ssd/en/service/protected_download/downloads_1.html by using the password ?Select?.</t>
  </si>
  <si>
    <t>ESS00462</t>
  </si>
  <si>
    <t>BX/GX_S-C4-PMNT Plan 4yr</t>
  </si>
  <si>
    <t>The Evident Select Microscopy Standard CARE Contract for the BX4, BX5 and GX microscope series includes a yearly preventive maintenance for four years after installation. The preventive maintenance will be performed during contract period. The following inspections are included, if the components are part of microscope system · Performance check, cleaning, adjustment and lubrication (if necessary) of the frame · Lifetime check and adjustment of the fluorescence illuminator · Function check of the reflected illuminator · Performance check, cleaning, adjustment and lubrication of the tube · Performance check and cleaning of the eyepieces · Function check and adjustment of the nosepiece · Performance check and cleaning of the objectives · Performance check, cleaning and adjustment of the stage · Performance check and cleaning of condenser · Function check of the filter wheel / mirror turret / magnification changer · Function check, cleaning and adjustment of the microscope multi viewer &amp; discussion equipment Telephone support, service reporting, travel expenses and labor costs are covered. Costs for any replacement units and spare parts are excluded. Items installed with the system but purchased by the customer from other suppliers are not part of the agreement and have to be handled by the appropriate supplier. For more details see the Evident Select Overview "Microscopy Standard CARE? which can be downloaded from the page www.olympus-ims.com/servicesolutions/hidden-downloads by using the password ?Select?.</t>
  </si>
  <si>
    <t>ESS00463</t>
  </si>
  <si>
    <t>BX/GX_S-C5-PMNT Plan 5yr</t>
  </si>
  <si>
    <t>The Evident Select Microscopy Standard CARE Contract for the BX4, BX5 and GX microscope series includes a yearly preventive maintenance for five years after installation. The preventive maintenance will be performed during contract period. The following inspections are included, if the components are part of microscope system · Performance check, cleaning, adjustment and lubrication (if necessary) of the frame · Lifetime check and adjustment of the fluorescence illuminator · Function check of the reflected illuminator · Performance check, cleaning, adjustment and lubrication of the tube · Performance check and cleaning of the eyepieces · Function check and adjustment of the nosepiece · Performance check and cleaning of the objectives · Performance check, cleaning and adjustment of the stage · Performance check and cleaning of condenser · Function check of the filter wheel / mirror turret / magnification changer · Function check, cleaning and adjustment of the microscope multi viewer &amp; discussion equipment Telephone support, service reporting, travel expenses and labor costs are covered. Costs for any replacement units and spare parts are excluded. Items installed with the system but purchased by the customer from other suppliers are not part of the agreement and have to be handled by the appropriate supplier. For more details see the Evident Select Overview "Microscopy Standard CARE? which can be downloaded from the page www.olympus-ims.com/servicesolutions/hidden-downloads by using the password ?Select?.</t>
  </si>
  <si>
    <t>ESS00464</t>
  </si>
  <si>
    <t>CX/SZ_S-C4-PMNT Plan 4yr</t>
  </si>
  <si>
    <t>The Evident Select Microscopy Standard CARE Contract for the CKX, CX and SZ series microscopes includes a yearly preventive maintenance for four years after installation. The preventive maintenance will be performed during contract period. The following inspections are included, if the components are part of microscope system · Performance check, cleaning, adjustment and lubrication (if necessary) of the frame · Lifetime check and adjustment of the fluorescence illuminator · Function check of the reflected illuminator · Performance check, cleaning, adjustment and lubrication of the tube · Performance check and cleaning of the eyepieces · Function check and adjustment of the nosepiece · Performance check and cleaning of the objectives · Performance check, cleaning and adjustment of the stage · Performance check and cleaning of condenser · Function check of the filter wheel / mirror turret / magnification changer · Function check, cleaning and adjustment of the microscope multi viewer &amp; discussion equipment Telephone support, service reporting, travel expenses and labor costs are covered. Costs for any replacement units and spare parts are excluded. Items installed with the system but purchased by the customer from other suppliers are not part of the agreement and have to be handled by the appropriate supplier. For more details see the Evident Select Overview "Microscopy Standard CARE? which can be downloaded from the page www.olympus-ims.com/servicesolutions/hidden-downloads by using the password ?Select?.</t>
  </si>
  <si>
    <t>ESS00465</t>
  </si>
  <si>
    <t>CX/SZ_S-C5-PMNT Plan 5yr</t>
  </si>
  <si>
    <t>The Evident Select Microscopy Standard CARE Contract for the CKX, CX and SZ series microscopes includes a yearly preventive maintenance for five years after installation. The preventive maintenance will be performed during contract period. The following inspections are included, if the components are part of microscope system · Performance check, cleaning, adjustment and lubrication (if necessary) of the frame · Lifetime check and adjustment of the fluorescence illuminator · Function check of the reflected illuminator · Performance check, cleaning, adjustment and lubrication of the tube · Performance check and cleaning of the eyepieces · Function check and adjustment of the nosepiece · Performance check and cleaning of the objectives · Performance check, cleaning and adjustment of the stage · Performance check and cleaning of condenser · Function check of the filter wheel / mirror turret / magnification changer · Function check, cleaning and adjustment of the microscope multi viewer &amp; discussion equipment Telephone support, service reporting, travel expenses and labor costs are covered. Costs for any replacement units and spare parts are excluded. Items installed with the system but purchased by the customer from other suppliers are not part of the agreement and have to be handled by the appropriate supplier. For more details see the Evident Select Overview "Microscopy Standard CARE? which can be downloaded from the page www.olympus-ims.com/servicesolutions/hidden-downloads by using the password ?Select?.</t>
  </si>
  <si>
    <t>ESS00466</t>
  </si>
  <si>
    <t>IX5/7_S-C4-PMNT Plan 4yr</t>
  </si>
  <si>
    <t>The Evident Select Microscopy Standard CARE Contract for the IX5 and IX7 series microscopes includes a yearly preventive maintenance for four years after installation. The preventive maintenance will be performed during contract period. The following inspections are included, if the components are part of microscope system · Performance check, cleaning, adjustment and lubrication (if necessary) of the frame · Lifetime check and adjustment of the fluorescence illuminator · Function check of the reflected illuminator · Performance check, cleaning, adjustment and lubrication of the tube · Performance check and cleaning of the eyepieces · Function check and adjustment of the nosepiece · Performance check and cleaning of the objectives · Performance check, cleaning and adjustment of the stage · Performance check and cleaning of condenser · Function check of the filter wheel / mirror turret / magnification changer · Function check, cleaning and adjustment of the microscope multi viewer &amp; discussion equipment Telephone support, service reporting, travel expenses and labor costs are covered. Costs for any replacement units and spare parts are excluded. Items installed with the system but purchased by the customer from other suppliers are not part of the agreement and have to be handled by the appropriate supplier. For more details see the Evident Select Overview "Microscopy Standard CARE? which can be downloaded from the page www.olympus-ims.com/servicesolutions/hidden-downloads by using the password ?Select?.</t>
  </si>
  <si>
    <t>ESS00467</t>
  </si>
  <si>
    <t>IX5/7_S-C5-PMNT Plan 5yr</t>
  </si>
  <si>
    <t>The Evident Select Microscopy Standard CARE Contract for the IX5 and IX7 series microscopes includes a yearly preventive maintenance for five years after installation. The preventive maintenance will be performed during contract period. The following inspections are included, if the components are part of microscope system · Performance check, cleaning, adjustment and lubrication (if necessary) of the frame · Lifetime check and adjustment of the fluorescence illuminator · Function check of the reflected illuminator · Performance check, cleaning, adjustment and lubrication of the tube · Performance check and cleaning of the eyepieces · Function check and adjustment of the nosepiece · Performance check and cleaning of the objectives · Performance check, cleaning and adjustment of the stage · Performance check and cleaning of condenser · Function check of the filter wheel / mirror turret / magnification changer · Function check, cleaning and adjustment of the microscope multi viewer &amp; discussion equipment Telephone support, service reporting, travel expenses and labor costs are covered. Costs for any replacement units and spare parts are excluded. Items installed with the system but purchased by the customer from other suppliers are not part of the agreement and have to be handled by the appropriate supplier. For more details see the Evident Select Overview "Microscopy Standard CARE? which can be downloaded from the page www.olympus-ims.com/servicesolutions/hidden-downloads by using the password ?Select?.</t>
  </si>
  <si>
    <t>ESS00468</t>
  </si>
  <si>
    <t>MX5/6_S-C4-PMNT Plan 4yr</t>
  </si>
  <si>
    <t>The Evident Select Microscopy Standard CARE Contract for MX5 and MX6 series microscopes includes a yearly preventive maintenance for four years after installation. The preventive maintenance will be performed during contract period. The following inspections are included, if the components are part of microscope system · Performance check, cleaning, adjustment and lubrication (if necessary) of the frame · Lifetime check and adjustment of the fluorescence illuminator · Function check of the reflected illuminator · Performance check, cleaning, adjustment and lubrication of the tube · Performance check and cleaning of the eyepieces · Function check and adjustment of the nosepiece · Performance check and cleaning of the objectives · Performance check, cleaning and adjustment of the stage · Performance check and cleaning of condenser · Function check of the filter wheel / mirror turret / magnification changer · Function check, cleaning and adjustment of the microscope multi viewer &amp; discussion equipment Telephone support, service reporting, travel expenses and labor costs are covered. Costs for any replacement units and spare parts are excluded. Items installed with the system but purchased by the customer from other suppliers are not part of the agreement and have to be handled by the appropriate supplier. For more details see the Evident Select Overview ?Microscopy Standard CARE? which can be downloaded from the page www.olympus-ims.com/servicesolutions/hidden-downloads by using the password ?Select?.</t>
  </si>
  <si>
    <t>ESS00469</t>
  </si>
  <si>
    <t>MX5/6_S-C5-PMNT Plan 5yr</t>
  </si>
  <si>
    <t>The Evident Select Microscopy Standard CARE Contract for MX5 and MX6 series microscopes includes a yearly preventive maintenance for five years after installation. The preventive maintenance will be performed during contract period. The following inspections are included, if the components are part of microscope system · Performance check, cleaning, adjustment and lubrication (if necessary) of the frame · Lifetime check and adjustment of the fluorescence illuminator · Function check of the reflected illuminator · Performance check, cleaning, adjustment and lubrication of the tube · Performance check and cleaning of the eyepieces · Function check and adjustment of the nosepiece · Performance check and cleaning of the objectives · Performance check, cleaning and adjustment of the stage · Performance check and cleaning of condenser · Function check of the filter wheel / mirror turret / magnification changer · Function check, cleaning and adjustment of the microscope multi viewer &amp; discussion equipment Telephone support, service reporting, travel expenses and labor costs are covered. Costs for any replacement units and spare parts are excluded. Items installed with the system but purchased by the customer from other suppliers are not part of the agreement and have to be handled by the appropriate supplier. For more details see the Evident Select Overview ?Microscopy Standard CARE? which can be downloaded from the page www.olympus-ims.com/servicesolutions/hidden-downloads by using the password ?Select?.</t>
  </si>
  <si>
    <t>ESS00470</t>
  </si>
  <si>
    <t>SZXMVXS-C4-PMNT Plan 4yr</t>
  </si>
  <si>
    <t>The Evident Select Microscopy Standard CARE Contract for SZX and MVX series microscopes includes a yearly preventive maintenance for four years after installation. The preventive maintenance will be performed during contract period. The following inspections are included, if the components are part of microscope system · Performance check, cleaning, adjustment and lubrication (if necessary) of the frame · Lifetime check and adjustment of the fluorescence illuminator · Function check of the reflected illuminator · Performance check, cleaning, adjustment and lubrication of the tube · Performance check and cleaning of the eyepieces · Function check and adjustment of the nosepiece · Performance check and cleaning of the objectives · Performance check, cleaning and adjustment of the stage · Performance check and cleaning of condenser · Function check of the filter wheel / mirror turret / magnification changer · Function check, cleaning and adjustment of the microscope multi viewer &amp; discussion equipment Telephone support, service reporting, travel expenses and labor costs are covered. Costs for any replacement units and spare parts are excluded. Items installed with the system but purchased by the customer from other suppliers are not part of the agreement and have to be handled by the appropriate supplier. For more details see the Evident Select Overview ?Microscopy Standard CARE? which can be downloaded from the page www.olympus-ims.com/servicesolutions/hidden-downloads by using the password ?Select?.</t>
  </si>
  <si>
    <t>ESS00471</t>
  </si>
  <si>
    <t>SZXMVXS-C5-PMNT Plan 5yr</t>
  </si>
  <si>
    <t>The Evident Select Microscopy Standard CARE Contract for SZX and MVX series microscopes includes a yearly preventive maintenance for five years after installation. The preventive maintenance will be performed during contract period. The following inspections are included, if the components are part of microscope system · Performance check, cleaning, adjustment and lubrication (if necessary) of the frame · Lifetime check and adjustment of the fluorescence illuminator · Function check of the reflected illuminator · Performance check, cleaning, adjustment and lubrication of the tube · Performance check and cleaning of the eyepieces · Function check and adjustment of the nosepiece · Performance check and cleaning of the objectives · Performance check, cleaning and adjustment of the stage · Performance check and cleaning of condenser · Function check of the filter wheel / mirror turret / magnification changer · Function check, cleaning and adjustment of the microscope multi viewer &amp; discussion equipment Telephone support, service reporting, travel expenses and labor costs are covered. Costs for any replacement units and spare parts are excluded. Items installed with the system but purchased by the customer from other suppliers are not part of the agreement and have to be handled by the appropriate supplier. For more details see the Evident Select Overview ?Microscopy Standard CARE? which can be downloaded from the page www.olympus-ims.com/servicesolutions/hidden-downloads by using the password ?Select?.</t>
  </si>
  <si>
    <t>ESS00472</t>
  </si>
  <si>
    <t>Advan_S-C4-PMNT Plan 4yr</t>
  </si>
  <si>
    <t>The Evident Select Microscopy Standard CARE Contract for BX6 and IX8 series microscopes includes a yearly preventive maintenance for four years after installation. The preventive maintenance will be performed during contract period. The following inspections are included, if the components are part of microscope system · Performance check, cleaning, adjustment and lubrication (if necessary) of the frame · Lifetime check and adjustment of the fluorescence illuminator · Function check of the reflected illuminator · Performance check, cleaning, adjustment and lubrication of the tube · Performance check and cleaning of the eyepieces · Function check and adjustment of the nosepiece · Performance check and cleaning of the objectives · Performance check, cleaning and adjustment of the stage · Performance check and cleaning of condenser · Function check of the filter wheel / mirror turret / magnification changer · Function check, cleaning and adjustment of the microscope multi viewer &amp; discussion equipment Telephone support, service reporting, travel expenses and labor costs are covered. Costs for any replacement units and spare parts are excluded. Items installed with the system but purchased by the customer from other suppliers are not part of the agreement and have to be handled by the appropriate supplier. For more details see the Evident Select Overview ?Microscopy Standard CARE? which can be downloaded from the page www.olympus-ims.com/servicesolutions/hidden-downloads by using the password ?Select?.</t>
  </si>
  <si>
    <t>ESS00473</t>
  </si>
  <si>
    <t>Advan_S-C5-PMNT Plan 5yr</t>
  </si>
  <si>
    <t>The Evident Select Microscopy Standard CARE Contract for BX6 and IX8 series microscopes includes a yearly preventive maintenance for five years after installation. The preventive maintenance will be performed during contract period. The following inspections are included, if the components are part of microscope system · Performance check, cleaning, adjustment and lubrication (if necessary) of the frame · Lifetime check and adjustment of the fluorescence illuminator · Function check of the reflected illuminator · Performance check, cleaning, adjustment and lubrication of the tube · Performance check and cleaning of the eyepieces · Function check and adjustment of the nosepiece · Performance check and cleaning of the objectives · Performance check, cleaning and adjustment of the stage · Performance check and cleaning of condenser · Function check of the filter wheel / mirror turret / magnification changer · Function check, cleaning and adjustment of the microscope multi viewer &amp; discussion equipment Telephone support, service reporting, travel expenses and labor costs are covered. Costs for any replacement units and spare parts are excluded. Items installed with the system but purchased by the customer from other suppliers are not part of the agreement and have to be handled by the appropriate supplier. For more details see the Evident Select Overview ?Microscopy Standard CARE? which can be downloaded from the page www.olympus-ims.com/servicesolutions/hidden-downloads by using the password ?Select?.</t>
  </si>
  <si>
    <t>ESS00474</t>
  </si>
  <si>
    <t>BX/GX_I-C4-PMNT Plan 4yr</t>
  </si>
  <si>
    <t>The Evident Select Microscopy Imaging CARE Contract for BX4, BX5 and GX series microscopes includes a yearly preventive maintenance for four years after installation. The preventive maintenance will be performed during contract period. The following inspections are included, if the components are part of microscope system · Adjustment of the camera with the optical path of the microscope · Performance check, cleaning, adjustment and lubrication (if necessary) of the frame · Lifetime check and adjustment of the fluorescence illuminator · Function check of the reflected illuminator · Performance check, cleaning, adjustment and lubrication of the tube · Performance check and cleaning of the eyepieces · Function check and adjustment of the nosepiece · Performance check and cleaning of the objectives · Performance check, cleaning and adjustment of the stage · Performance check and cleaning of condenser · Function check of the filter wheel / mirror turret / magnification changer · Function check, cleaning and adjustment of the microscope multi viewer &amp; discussion equipment Telephone support, service reporting, travel expenses and labor costs are covered. Costs for any replacement units and spare parts are excluded. Items installed with the system but purchased by the customer from other suppliers are not part of the agreement and have to be handled by the appropriate supplier. For more details see the Evident Select Overview ?Microscopy Imaging CARE? which can be downloaded from the page www.olympus-ims.com/servicesolutions/hidden-downloads by using the password ?Select?.</t>
  </si>
  <si>
    <t>ESS00475</t>
  </si>
  <si>
    <t>BX/GX_I-C5-PMNT Plan 5yr</t>
  </si>
  <si>
    <t>The Evident Select Microscopy Imaging CARE Contract for BX4, BX5 and GX series microscopes includes a yearly preventive maintenance for five years after installation. The preventive maintenance will be performed during contract period. The following inspections are included, if the components are part of microscope system · Adjustment of the camera with the optical path of the microscope · Performance check, cleaning, adjustment and lubrication (if necessary) of the frame · Lifetime check and adjustment of the fluorescence illuminator · Function check of the reflected illuminator · Performance check, cleaning, adjustment and lubrication of the tube · Performance check and cleaning of the eyepieces · Function check and adjustment of the nosepiece · Performance check and cleaning of the objectives · Performance check, cleaning and adjustment of the stage · Performance check and cleaning of condenser · Function check of the filter wheel / mirror turret / magnification changer · Function check, cleaning and adjustment of the microscope multi viewer &amp; discussion equipment Telephone support, service reporting, travel expenses and labor costs are covered. Costs for any replacement units and spare parts are excluded. Items installed with the system but purchased by the customer from other suppliers are not part of the agreement and have to be handled by the appropriate supplier. For more details see the Evident Select Overview ?Microscopy Imaging CARE? which can be downloaded from the page www.olympus-ims.com/servicesolutions/hidden-downloads by using the password ?Select?.</t>
  </si>
  <si>
    <t>ESS00476</t>
  </si>
  <si>
    <t>CX/SZ_I-C4-PMNT Plan 4yr</t>
  </si>
  <si>
    <t>The Evident Select Microscopy Imaging CARE Contract for CKX, CX and SZ series microscopes includes a yearly preventive maintenance for four years after installation. The preventive maintenance will be performed during contract period. The following inspections are included, if the components are part of microscope system · Adjustment of the camera with the optical path of the microscope · Performance check, cleaning, adjustment and lubrication (if necessary) of the frame · Lifetime check and adjustment of the fluorescence illuminator · Function check of the reflected illuminator · Performance check, cleaning, adjustment and lubrication of the tube · Performance check and cleaning of the eyepieces · Function check and adjustment of the nosepiece · Performance check and cleaning of the objectives · Performance check, cleaning and adjustment of the stage · Performance check and cleaning of condenser · Function check of the filter wheel / mirror turret / magnification changer · Function check, cleaning and adjustment of the microscope multi viewer &amp; discussion equipment Telephone support, service reporting, travel expenses and labor costs are covered. Costs for any replacement units and spare parts are excluded. Items installed with the system but purchased by the customer from other suppliers are not part of the agreement and have to be handled by the appropriate supplier. For more details see the Evident Select Overview ?Microscopy Imaging CARE? which can be downloaded from the page www.olympus-ims.com/servicesolutions/hidden-downloads by using the password ?Select?.</t>
  </si>
  <si>
    <t>ESS00477</t>
  </si>
  <si>
    <t>CX/SZ_I-C5-PMNT Plan 5yr</t>
  </si>
  <si>
    <t>The Evident Select Microscopy Imaging CARE Contract for CKX, CX and SZ series microscopes includes a yearly preventive maintenance for five years after installation. The preventive maintenance will be performed during contract period. The following inspections are included, if the components are part of microscope system · Adjustment of the camera with the optical path of the microscope · Performance check, cleaning, adjustment and lubrication (if necessary) of the frame · Lifetime check and adjustment of the fluorescence illuminator · Function check of the reflected illuminator · Performance check, cleaning, adjustment and lubrication of the tube · Performance check and cleaning of the eyepieces · Function check and adjustment of the nosepiece · Performance check and cleaning of the objectives · Performance check, cleaning and adjustment of the stage · Performance check and cleaning of condenser · Function check of the filter wheel / mirror turret / magnification changer · Function check, cleaning and adjustment of the microscope multi viewer &amp; discussion equipment Telephone support, service reporting, travel expenses and labor costs are covered. Costs for any replacement units and spare parts are excluded. Items installed with the system but purchased by the customer from other suppliers are not part of the agreement and have to be handled by the appropriate supplier. For more details see the Evident Select Overview ?Microscopy Imaging CARE? which can be downloaded from the page www.olympus-ims.com/servicesolutions/hidden-downloads by using the password ?Select?.</t>
  </si>
  <si>
    <t>ESS00478</t>
  </si>
  <si>
    <t>IX5/7_I-C4-PMNT Plan 4yr</t>
  </si>
  <si>
    <t>The Evident Select Microscopy Imaging CARE Contract for IX5 and IX7 series microscopes includes a yearly preventive maintenance for four years after installation. The preventive maintenance will be performed during contract period. The following inspections are included, if the components are part of microscope system · Adjustment of the camera with the optical path of the microscope · Performance check, cleaning, adjustment and lubrication (if necessary) of the frame · Lifetime check and adjustment of the fluorescence illuminator · Function check of the reflected illuminator · Performance check, cleaning, adjustment and lubrication of the tube · Performance check and cleaning of the eyepieces · Function check and adjustment of the nosepiece · Performance check and cleaning of the objectives · Performance check, cleaning and adjustment of the stage · Performance check and cleaning of condenser · Function check of the filter wheel / mirror turret / magnification changer · Function check, cleaning and adjustment of the microscope multi viewer &amp; discussion equipment Telephone support, service reporting, travel expenses and labor costs are covered. Costs for any replacement units and spare parts are excluded. Items installed with the system but purchased by the customer from other suppliers are not part of the agreement and have to be handled by the appropriate supplier. For more details see the Evident Select Overview ?Microscopy Imaging CARE? which can be downloaded from the page www.olympus-ims.com/servicesolutions/hidden-downloads by using the password ?Select?.</t>
  </si>
  <si>
    <t>ESS00479</t>
  </si>
  <si>
    <t>IX5/7_I-C5-PMNT Plan 5yr</t>
  </si>
  <si>
    <t>The Evident Select Microscopy Imaging CARE Contract for IX5 and IX7 series microscopes includes a yearly preventive maintenance for five years after installation. The preventive maintenance will be performed during contract period. The following inspections are included, if the components are part of microscope system · Adjustment of the camera with the optical path of the microscope · Performance check, cleaning, adjustment and lubrication (if necessary) of the frame · Lifetime check and adjustment of the fluorescence illuminator · Function check of the reflected illuminator · Performance check, cleaning, adjustment and lubrication of the tube · Performance check and cleaning of the eyepieces · Function check and adjustment of the nosepiece · Performance check and cleaning of the objectives · Performance check, cleaning and adjustment of the stage · Performance check and cleaning of condenser · Function check of the filter wheel / mirror turret / magnification changer · Function check, cleaning and adjustment of the microscope multi viewer &amp; discussion equipment Telephone support, service reporting, travel expenses and labor costs are covered. Costs for any replacement units and spare parts are excluded. Items installed with the system but purchased by the customer from other suppliers are not part of the agreement and have to be handled by the appropriate supplier. For more details see the Evident Select Overview ?Microscopy Imaging CARE? which can be downloaded from the page www.olympus-ims.com/servicesolutions/hidden-downloads by using the password ?Select?.</t>
  </si>
  <si>
    <t>ESS00480</t>
  </si>
  <si>
    <t>MX5/6_I-C4-PMNT Plan 4yr</t>
  </si>
  <si>
    <t>The Evident Select Microscopy Imaging CARE Contract for MX5 and MX6 series microscopes includes a yearly preventive maintenance for four years after installation. The preventive maintenance will be performed during contract period. The following inspections are included, if the components are part of microscope system · Adjustment of the camera with the optical path of the microscope · Performance check, cleaning, adjustment and lubrication (if necessary) of the frame · Lifetime check and adjustment of the fluorescence illuminator · Function check of the reflected illuminator · Performance check, cleaning, adjustment and lubrication of the tube · Performance check and cleaning of the eyepieces · Function check and adjustment of the nosepiece · Performance check and cleaning of the objectives · Performance check, cleaning and adjustment of the stage · Performance check and cleaning of condenser · Function check of the filter wheel / mirror turret / magnification changer · Function check, cleaning and adjustment of the microscope multi viewer &amp; discussion equipment Telephone support, service reporting, travel expenses and labor costs are covered. Costs for any replacement units and spare parts are excluded. Items installed with the system but purchased by the customer from other suppliers are not part of the agreement and have to be handled by the appropriate supplier. For more details see the Evident Select Overview ?Microscopy Imaging CARE? which can be downloaded from the page www.olympus-ims.com/servicesolutions/hidden-downloads by using the password ?Select?.</t>
  </si>
  <si>
    <t>ESS00481</t>
  </si>
  <si>
    <t>MX5/6_I-C5-PMNT Plan 5yr</t>
  </si>
  <si>
    <t>The Evident Select Microscopy Imaging CARE Contract for MX5 and MX6 series microscopes includes a yearly preventive maintenance for five years after installation. The preventive maintenance will be performed during contract period. The following inspections are included, if the components are part of microscope system · Adjustment of the camera with the optical path of the microscope · Performance check, cleaning, adjustment and lubrication (if necessary) of the frame · Lifetime check and adjustment of the fluorescence illuminator · Function check of the reflected illuminator · Performance check, cleaning, adjustment and lubrication of the tube · Performance check and cleaning of the eyepieces · Function check and adjustment of the nosepiece · Performance check and cleaning of the objectives · Performance check, cleaning and adjustment of the stage · Performance check and cleaning of condenser · Function check of the filter wheel / mirror turret / magnification changer · Function check, cleaning and adjustment of the microscope multi viewer &amp; discussion equipment Telephone support, service reporting, travel expenses and labor costs are covered. Costs for any replacement units and spare parts are excluded. Items installed with the system but purchased by the customer from other suppliers are not part of the agreement and have to be handled by the appropriate supplier. For more details see the Evident Select Overview ?Microscopy Imaging CARE? which can be downloaded from the page www.olympus-ims.com/servicesolutions/hidden-downloads by using the password ?Select?.</t>
  </si>
  <si>
    <t>ESS00482</t>
  </si>
  <si>
    <t>SZXMVXI-C4-PMNT Plan 4yr</t>
  </si>
  <si>
    <t>The Evident Select Microscopy Imaging CARE Contract for SZX and MVX series microscopes includes a yearly preventive maintenance for four years after installation. The preventive maintenance will be performed during contract period. The following inspections are included, if the components are part of microscope system · Adjustment of the camera with the optical path of the microscope · Performance check, cleaning, adjustment and lubrication (if necessary) of the frame · Lifetime check and adjustment of the fluorescence illuminator · Function check of the reflected illuminator · Performance check, cleaning, adjustment and lubrication of the tube · Performance check and cleaning of the eyepieces · Function check and adjustment of the nosepiece · Performance check and cleaning of the objectives · Performance check, cleaning and adjustment of the stage · Performance check and cleaning of condenser · Function check of the filter wheel / mirror turret / magnification changer · Function check, cleaning and adjustment of the microscope multi viewer &amp; discussion equipment Telephone support, service reporting, travel expenses and labor costs are covered. Costs for any replacement units and spare parts are excluded. Items installed with the system but purchased by the customer from other suppliers are not part of the agreement and have to be handled by the appropriate supplier. For more details see the Evident Select Overview ?Microscopy Imaging CARE? which can be downloaded from the page www.olympus-ims.com/servicesolutions/hidden-downloads by using the password ?Select?.</t>
  </si>
  <si>
    <t>ESS00483</t>
  </si>
  <si>
    <t>SZXMVXI-C5-PMNT Plan 5yr</t>
  </si>
  <si>
    <t>The Evident Select Microscopy Imaging CARE Contract for SZX and MVX series microscopes includes a yearly preventive maintenance for five years after installation. The preventive maintenance will be performed during contract period. The following inspections are included, if the components are part of microscope system · Adjustment of the camera with the optical path of the microscope · Performance check, cleaning, adjustment and lubrication (if necessary) of the frame · Lifetime check and adjustment of the fluorescence illuminator · Function check of the reflected illuminator · Performance check, cleaning, adjustment and lubrication of the tube · Performance check and cleaning of the eyepieces · Function check and adjustment of the nosepiece · Performance check and cleaning of the objectives · Performance check, cleaning and adjustment of the stage · Performance check and cleaning of condenser · Function check of the filter wheel / mirror turret / magnification changer · Function check, cleaning and adjustment of the microscope multi viewer &amp; discussion equipment Telephone support, service reporting, travel expenses and labor costs are covered. Costs for any replacement units and spare parts are excluded. Items installed with the system but purchased by the customer from other suppliers are not part of the agreement and have to be handled by the appropriate supplier. For more details see the Evident Select Overview ?Microscopy Imaging CARE? which can be downloaded from the page www.olympus-ims.com/servicesolutions/hidden-downloads by using the password ?Select?.</t>
  </si>
  <si>
    <t>ESS00484</t>
  </si>
  <si>
    <t>Advan_I-C4-PMNT Plan 4yr</t>
  </si>
  <si>
    <t>The Evident Select Microscopy Imaging CARE Contract for BX6 and IX8 series microscopes includes a yearly preventive maintenance for four years after installation. The preventive maintenance will be performed during contract period. The following inspections are included, if the components are part of microscope system · Adjustment of the camera with the optical path of the microscope · Performance check, cleaning, adjustment and lubrication (if necessary) of the frame · Lifetime check and adjustment of the fluorescence illuminator · Function check of the reflected illuminator · Performance check, cleaning, adjustment and lubrication of the tube · Performance check and cleaning of the eyepieces · Function check and adjustment of the nosepiece · Performance check and cleaning of the objectives · Performance check, cleaning and adjustment of the stage · Performance check and cleaning of condenser · Function check of the filter wheel / mirror turret / magnification changer · Function check, cleaning and adjustment of the microscope multi viewer &amp; discussion equipment Telephone support, service reporting, travel expenses and labor costs are covered. Costs for any replacement units and spare parts are excluded. Items installed with the system but purchased by the customer from other suppliers are not part of the agreement and have to be handled by the appropriate supplier. For more details see the Evident Select Overview ?Microscopy Imaging CARE? which can be downloaded from the page www.olympus-ims.com/servicesolutions/hidden-downloads by using the password ?Select?.</t>
  </si>
  <si>
    <t>ESS00485</t>
  </si>
  <si>
    <t>Advan_I-C5-PMNT Plan 5yr</t>
  </si>
  <si>
    <t>The Evident Select Microscopy Imaging CARE Contract for BX6 and IX8 series microscopes includes a yearly preventive maintenance for five years after installation. The preventive maintenance will be performed during contract period. The following inspections are included, if the components are part of microscope system · Adjustment of the camera with the optical path of the microscope · Performance check, cleaning, adjustment and lubrication (if necessary) of the frame · Lifetime check and adjustment of the fluorescence illuminator · Function check of the reflected illuminator · Performance check, cleaning, adjustment and lubrication of the tube · Performance check and cleaning of the eyepieces · Function check and adjustment of the nosepiece · Performance check and cleaning of the objectives · Performance check, cleaning and adjustment of the stage · Performance check and cleaning of condenser · Function check of the filter wheel / mirror turret / magnification changer · Function check, cleaning and adjustment of the microscope multi viewer &amp; discussion equipment Telephone support, service reporting, travel expenses and labor costs are covered. Costs for any replacement units and spare parts are excluded. Items installed with the system but purchased by the customer from other suppliers are not part of the agreement and have to be handled by the appropriate supplier. For more details see the Evident Select Overview ?Microscopy Imaging CARE? which can be downloaded from the page www.olympus-ims.com/servicesolutions/hidden-downloads by using the password ?Select?.</t>
  </si>
  <si>
    <t>ESS00623</t>
  </si>
  <si>
    <t>BX/GX_S-C2-PROT Plan 2yr</t>
  </si>
  <si>
    <t>Miscroscope Services</t>
  </si>
  <si>
    <t>ESS00624</t>
  </si>
  <si>
    <t>BX/GX_S-C3-PROT Plan 3yr</t>
  </si>
  <si>
    <t>ESS00625</t>
  </si>
  <si>
    <t>BX/GX_S-C4-PROT Plan 4yr</t>
  </si>
  <si>
    <t>ESS00626</t>
  </si>
  <si>
    <t>BX/GX_S-C5-PROT Plan 5yr</t>
  </si>
  <si>
    <t>ESS00627</t>
  </si>
  <si>
    <t>BX/GX_S-C2-EXWA Plan 2yr</t>
  </si>
  <si>
    <t>ESS00628</t>
  </si>
  <si>
    <t>BX/GX_S-C3-EXWA Plan 3yr</t>
  </si>
  <si>
    <t>ESS00629</t>
  </si>
  <si>
    <t>CX/SZ_S-C2-PROT Plan 2yr</t>
  </si>
  <si>
    <t>ESS00630</t>
  </si>
  <si>
    <t>CX/SZ_S-C3-PROT Plan 3yr</t>
  </si>
  <si>
    <t>ESS00631</t>
  </si>
  <si>
    <t>CX/SZ_S-C4-PROT Plan 4yr</t>
  </si>
  <si>
    <t>ESS00632</t>
  </si>
  <si>
    <t>CX/SZ_S-C5-PROT Plan 5yr</t>
  </si>
  <si>
    <t>ESS00633</t>
  </si>
  <si>
    <t>CX/SZ_S-C2-EXWA Plan 2yr</t>
  </si>
  <si>
    <t>ESS00634</t>
  </si>
  <si>
    <t>CX/SZ_S-C3-EXWA Plan 3yr</t>
  </si>
  <si>
    <t>ESS00635</t>
  </si>
  <si>
    <t>IX5/7_S-C2-PROT Plan 2yr</t>
  </si>
  <si>
    <t>ESS00636</t>
  </si>
  <si>
    <t>IX5/7_S-C3-PROT Plan 3yr</t>
  </si>
  <si>
    <t>ESS00637</t>
  </si>
  <si>
    <t>IX5/7_S-C4-PROT Plan 4yr</t>
  </si>
  <si>
    <t>ESS00638</t>
  </si>
  <si>
    <t>IX5/7_S-C5-PROT Plan 5yr</t>
  </si>
  <si>
    <t>ESS00639</t>
  </si>
  <si>
    <t>IX5/7_S-C2-EXWA Plan 2yr</t>
  </si>
  <si>
    <t>ESS00640</t>
  </si>
  <si>
    <t>IX5/7_S-C3-EXWA Plan 3yr</t>
  </si>
  <si>
    <t>ESS00641</t>
  </si>
  <si>
    <t>MX5/6_S-C2-PROT Plan 2yr</t>
  </si>
  <si>
    <t>ESS00642</t>
  </si>
  <si>
    <t>MX5/6_S-C3-PROT Plan 3yr</t>
  </si>
  <si>
    <t>ESS00643</t>
  </si>
  <si>
    <t>MX5/6_S-C4-PROT Plan 4yr</t>
  </si>
  <si>
    <t>ESS00644</t>
  </si>
  <si>
    <t>MX5/6_S-C5-PROT Plan 5yr</t>
  </si>
  <si>
    <t>ESS00645</t>
  </si>
  <si>
    <t>MX5/6_S-C2-EXWA Plan 2yr</t>
  </si>
  <si>
    <t>ESS00646</t>
  </si>
  <si>
    <t>MX5/6_S-C3-EXWA Plan 3yr</t>
  </si>
  <si>
    <t>ESS00647</t>
  </si>
  <si>
    <t>SZXMVXS-C2-PROT Plan 2yr</t>
  </si>
  <si>
    <t>ESS00648</t>
  </si>
  <si>
    <t>SZXMVXS-C3-PROT Plan 3yr</t>
  </si>
  <si>
    <t>ESS00649</t>
  </si>
  <si>
    <t>SZXMVXS-C4-PROT Plan 4yr</t>
  </si>
  <si>
    <t>ESS00650</t>
  </si>
  <si>
    <t>SZXMVXS-C5-PROT Plan 5yr</t>
  </si>
  <si>
    <t>ESS00651</t>
  </si>
  <si>
    <t>SZXMVXS-C2-EXWA Plan 2yr</t>
  </si>
  <si>
    <t>ESS00652</t>
  </si>
  <si>
    <t>SZXMVXS-C3-EXWA Plan 3yr</t>
  </si>
  <si>
    <t>ESS00653</t>
  </si>
  <si>
    <t>Advan_S-C2-PROT Plan 2yr</t>
  </si>
  <si>
    <t>ESS00654</t>
  </si>
  <si>
    <t>Advan_S-C3-PROT Plan 3yr</t>
  </si>
  <si>
    <t>ESS00655</t>
  </si>
  <si>
    <t>Advan_S-C4-PROT Plan 4yr</t>
  </si>
  <si>
    <t>ESS00656</t>
  </si>
  <si>
    <t>Advan_S-C5-PROT Plan 5yr</t>
  </si>
  <si>
    <t>ESS00657</t>
  </si>
  <si>
    <t>Advan_S-C2-EXWA Plan 2yr</t>
  </si>
  <si>
    <t>ESS00658</t>
  </si>
  <si>
    <t>Advan_S-C3-EXWA Plan 3yr</t>
  </si>
  <si>
    <t>ESS00659</t>
  </si>
  <si>
    <t>BX/GX_I-C2-PROT Plan 2yr</t>
  </si>
  <si>
    <t>ESS00660</t>
  </si>
  <si>
    <t>BX/GX_I-C3-PROT Plan 3yr</t>
  </si>
  <si>
    <t>ESS00661</t>
  </si>
  <si>
    <t>BX/GX_I-C4-PROT Plan 4yr</t>
  </si>
  <si>
    <t>ESS00662</t>
  </si>
  <si>
    <t>BX/GX_I-C5-PROT Plan 5yr</t>
  </si>
  <si>
    <t>ESS00663</t>
  </si>
  <si>
    <t>BX/GX_I-C2-EXWA Plan 2yr</t>
  </si>
  <si>
    <t>ESS00664</t>
  </si>
  <si>
    <t>BX/GX_I-C3-EXWA Plan 3yr</t>
  </si>
  <si>
    <t>ESS00665</t>
  </si>
  <si>
    <t>CX/SZ_I-C2-PROT Plan 2yr</t>
  </si>
  <si>
    <t>ESS00666</t>
  </si>
  <si>
    <t>CX/SZ_I-C3-PROT Plan 3yr</t>
  </si>
  <si>
    <t>ESS00667</t>
  </si>
  <si>
    <t>CX/SZ_I-C4-PROT Plan 4yr</t>
  </si>
  <si>
    <t>ESS00668</t>
  </si>
  <si>
    <t>CX/SZ_I-C5-PROT Plan 5yr</t>
  </si>
  <si>
    <t>ESS00669</t>
  </si>
  <si>
    <t>CX/SZ_I-C2-EXWA Plan 2yr</t>
  </si>
  <si>
    <t>ESS00670</t>
  </si>
  <si>
    <t>CX/SZ_I-C3-EXWA Plan 3yr</t>
  </si>
  <si>
    <t>ESS00671</t>
  </si>
  <si>
    <t>IX5/7_I-C2-PROT Plan 2yr</t>
  </si>
  <si>
    <t>ESS00672</t>
  </si>
  <si>
    <t>IX5/7_I-C3-PROT Plan 3yr</t>
  </si>
  <si>
    <t>ESS00673</t>
  </si>
  <si>
    <t>IX5/7_I-C4-PROT Plan 4yr</t>
  </si>
  <si>
    <t>ESS00674</t>
  </si>
  <si>
    <t>IX5/7_I-C5-PROT Plan 5yr</t>
  </si>
  <si>
    <t>ESS00675</t>
  </si>
  <si>
    <t>IX5/7_I-C2-EXWA Plan 2yr</t>
  </si>
  <si>
    <t>ESS00676</t>
  </si>
  <si>
    <t>IX5/7_I-C3-EXWA Plan 3yr</t>
  </si>
  <si>
    <t>ESS00677</t>
  </si>
  <si>
    <t>MX5/6_I-C2-PROT Plan 2yr</t>
  </si>
  <si>
    <t>ESS00678</t>
  </si>
  <si>
    <t>MX5/6_I-C3-PROT Plan 3yr</t>
  </si>
  <si>
    <t>ESS00679</t>
  </si>
  <si>
    <t>MX5/6_I-C4-PROT Plan 4yr</t>
  </si>
  <si>
    <t>ESS00680</t>
  </si>
  <si>
    <t>MX5/6_I-C5-PROT Plan 5yr</t>
  </si>
  <si>
    <t>ESS00681</t>
  </si>
  <si>
    <t>MX5/6_I-C2-EXWA Plan 2yr</t>
  </si>
  <si>
    <t>ESS00682</t>
  </si>
  <si>
    <t>MX5/6_I-C3-EXWA Plan 3yr</t>
  </si>
  <si>
    <t>ESS00683</t>
  </si>
  <si>
    <t>SZXMVXI-C2-PROT Plan 2yr</t>
  </si>
  <si>
    <t>ESS00684</t>
  </si>
  <si>
    <t>SZXMVXI-C3-PROT Plan 3yr</t>
  </si>
  <si>
    <t>ESS00685</t>
  </si>
  <si>
    <t>SZXMVXI-C4-PROT Plan 4yr</t>
  </si>
  <si>
    <t>ESS00686</t>
  </si>
  <si>
    <t>SZXMVXI-C5-PROT Plan 5yr</t>
  </si>
  <si>
    <t>ESS00687</t>
  </si>
  <si>
    <t>SZXMVXI-C2-EXWA Plan 2yr</t>
  </si>
  <si>
    <t>ESS00688</t>
  </si>
  <si>
    <t>SZXMVXI-C3-EXWA Plan 3yr</t>
  </si>
  <si>
    <t>ESS00689</t>
  </si>
  <si>
    <t>Advan_I-C2-PROT Plan 2yr</t>
  </si>
  <si>
    <t>ESS00690</t>
  </si>
  <si>
    <t>Advan_I-C3-PROT Plan 3yr</t>
  </si>
  <si>
    <t>ESS00691</t>
  </si>
  <si>
    <t>Advan_I-C4-PROT Plan 4yr</t>
  </si>
  <si>
    <t>ESS00692</t>
  </si>
  <si>
    <t>Advan_I-C5-PROT Plan 5yr</t>
  </si>
  <si>
    <t>ESS00693</t>
  </si>
  <si>
    <t>Advan_I-C2-EXWA Plan 2yr</t>
  </si>
  <si>
    <t>ESS00694</t>
  </si>
  <si>
    <t>Advan_I-C3-EXWA Plan 3yr</t>
  </si>
  <si>
    <t>ESS00802</t>
  </si>
  <si>
    <t>CM30ALL-D0-INST Installation</t>
  </si>
  <si>
    <t>The installation of the CM30 incubation monitoring system will be carried out in accordance with the manufacturer installation procedure. A basic operation instruction for the user will be performed by an Evident Service engineer. The installation documentation will be handed over. The price includes all labor and travel expenses.</t>
  </si>
  <si>
    <t>ESS00803</t>
  </si>
  <si>
    <t>CM30ALL-D0-IQOQ Qualification</t>
  </si>
  <si>
    <t>Qualification of the installation and Operation Qualification of the CM30 incubation monitoring system by appropriate tests after the installation. Included is the preparation of the necessary documents, the execution of the qualifications and the documentation.  The following aspects are checked by instructed and certified technician with calibrated measuring equipment: Delivery, safety precautions, availability of manuals and schedules, assembly, environmental conditions, functional tests, functionality of the equipment and training of personnel. All required certificates and documents are included in the IQ/OQ.</t>
  </si>
  <si>
    <t>ESS00804</t>
  </si>
  <si>
    <t>CM30ALL-C2-PMNT Plan 2yr</t>
  </si>
  <si>
    <t>The Evident Select CM30 Maintenance Contract is including the annual preventive maintenance for the 1st &amp; 2nd year of use after installation. The preventive maintenance will be performed in each contract year and includes · Taking out each head out of the incubator and preparation · Verification of the station and head performance · PC performance check, improvement and initialization · Disinfection and sterilization of each part Engineering updates (if available), telephone support, service reporting, travel expenses and labor costs are covered. Costs for any replacement units and spare parts are excluded. The Evident and 3rd party products installed with the CM30 incubation monitoring system and purchased from Evident are covered by the contract and statutory warranty in the 1st year.  Items installed with the system but purchased by the customer from other suppliers are not part of the agreement and have to be handled by the appropriate supplier. For more details see the "Evident Select Overview Microscopy CARE CM30? which can be downloaded from the page https://www.olympus-ims.com/en/servicesolutions/hidden-downloads by using the password ?Select?.</t>
  </si>
  <si>
    <t>ESS00805</t>
  </si>
  <si>
    <t>CM30ALL-C3-PMNT Plan 3yr</t>
  </si>
  <si>
    <t>The Evident Select CM30 Maintenance Contract is including the annual preventive maintenance for the 1st to 3rd year of use after installation. The preventive maintenance will be performed in each contract year and includes · Taking out each head out of the incubator and preparation · Verification of the station and head performance · PC performance check, improvement and initialization · Disinfection and sterilization of each part Engineering updates (if available), telephone support, service reporting, travel expenses and labor costs are covered. Costs for any replacement units and spare parts are excluded. The Evident and 3rd party products installed with the CM30 incubation monitoring system and purchased from Evident are covered by the contract and statutory warranty in the 1st year.  Items installed with the system but purchased by the customer from other suppliers are not part of the agreement and have to be handled by the appropriate supplier. For more details see the "Evident Select Overview Microscopy CARE CM30? which can be downloaded from the page https://www.olympus-ims.com/en/servicesolutions/hidden-downloads by using the password ?Select?.</t>
  </si>
  <si>
    <t>ESS00806</t>
  </si>
  <si>
    <t>CM30ALL-C4-PMNT Plan 4yr</t>
  </si>
  <si>
    <t>The Evident Select CM30 Maintenance Contract is including the annual preventive maintenance for the 1st to 4th year of use after installation. The preventive maintenance will be performed in each contract year and includes · Taking out each head out of the incubator and preparation · Verification of the station and head performance · PC performance check, improvement and initialization · Disinfection and sterilization of each part Engineering updates (if available), telephone support, service reporting, travel expenses and labor costs are covered. Costs for any replacement units and spare parts are excluded. The Evident and 3rd party products installed with the CM30 incubation monitoring system and purchased from Evident are covered by the contract and statutory warranty in the 1st year.  Items installed with the system but purchased by the customer from other suppliers are not part of the agreement and have to be handled by the appropriate supplier. For more details see the "Evident Select Overview Microscopy CARE CM30? which can be downloaded from the page https://www.olympus-ims.com/en/servicesolutions/hidden-downloads by using the password ?Select?.</t>
  </si>
  <si>
    <t>ESS00807</t>
  </si>
  <si>
    <t>CM30ALL-C5-PMNT Plan 5yr</t>
  </si>
  <si>
    <t>The Evident Select CM30 Maintenance Contract is including the annual preventive maintenance for the 1st to 5th year of use after installation. The preventive maintenance will be performed in each contract year and includes · Taking out each head out of the incubator and preparation · Verification of the station and head performance · PC performance check, improvement and initialization · Disinfection and sterilization of each part Engineering updates (if available), telephone support, service reporting, travel expenses and labor costs are covered. Costs for any replacement units and spare parts are excluded. The Evident and 3rd party products installed with the CM30 incubation monitoring system and purchased from Evident are covered by the contract and statutory warranty in the 1st year.  Items installed with the system but purchased by the customer from other suppliers are not part of the agreement and have to be handled by the appropriate supplier. For more details see the "Evident Select Overview Microscopy CARE CM30? which can be downloaded from the page https://www.olympus-ims.com/en/servicesolutions/hidden-downloads by using the password ?Select?.</t>
  </si>
  <si>
    <t>ESS00808</t>
  </si>
  <si>
    <t>CM30ALL-C2-PROT Plan 2yr</t>
  </si>
  <si>
    <t>The Evident Select CM30 Full Coverage Contract is including the annual preventive maintenance, unlimited breakdown services, as well as hardware coverage for the 1st &amp; 2nd year of use after installation, as the 1st year is covered by statutory warranty. The preventive maintenance will take place once in every contract year. The mandatory preventive maintenance will be performed in each contract year and includes · Taking out each head out of the incubator and preparation · Verification of the station and head performance · PC performance check, improvement and initialization · Disinfection and sterilization of each part The unlimited breakdown service is covering the support including fault analysis and repair works at customer site during the contract period.  The Hardware coverage element is covering the costs for the exchange of PC (if purchased from Evident) and replacement unit of the CM30 head during the contract period.  Engineering updates (if available), telephone support, service reporting, travel expenses and labor costs are covered.  The Evident and 3rd party products installed with the CM30 incubation monitoring system and purchased from Evident are covered by the contract and statutory warranty in the 1st year.  System units and spare parts that have received unauthorized repair or misuse are excluded.  Items installed with the system but purchased by the customer from other suppliers are not part of the agreement and have to be handled by the appropriate supplier. For more details see the "Evident Select Overview Microscopy CARE CM30? which can be downloaded from the page https://www.olympus-ims.com/en/servicesolutions/hidden-downloads by using the password ?Select?.</t>
  </si>
  <si>
    <t>ESS00809</t>
  </si>
  <si>
    <t>CM30ALL-C3-PROT Plan 3yr</t>
  </si>
  <si>
    <t>The Evident Select CM30 Full Coverage Contract is including the annual preventive maintenance, unlimited breakdown services, as well as hardware coverage for the 1st to 3rd year of use after installation, as the 1st year is covered by statutory warranty. The preventive maintenance will take place once in every contract year. The mandatory preventive maintenance will be performed in each contract year and includes · Taking out each head out of the incubator and preparation · Verification of the station and head performance · PC performance check, improvement and initialization · Disinfection and sterilization of each part The unlimited breakdown service is covering the support including fault analysis and repair works at customer site during the contract period.  The Hardware coverage element is covering the costs for the exchange of PC (if purchased from Evident) and replacement unit of the CM30 head during the contract period.   Engineering updates (if available), telephone support, service reporting, travel expenses and labor costs are covered.  The Evident and 3rd party products installed with the CM30 incubation monitoring system and purchased from Evident are covered by the contract and statutory warranty in the 1st year.  System units and spare parts that have received unauthorized repair or misuse are excluded.  Items installed with the system but purchased by the customer from other suppliers are not part of the agreement and have to be handled by the appropriate supplier. For more details see the "Evident Select Overview Microscopy CARE CM30? which can be downloaded from the page https://www.olympus-ims.com/en/servicesolutions/hidden-downloads by using the password ?Select?.</t>
  </si>
  <si>
    <t>ESS00810</t>
  </si>
  <si>
    <t>CM30ALL-C4-PROT Plan 4yr</t>
  </si>
  <si>
    <t>The Evident Select CM30 Full Coverage Contract is including the annual preventive maintenance, unlimited breakdown services, as well as hardware coverage for the 1st to 4th year of use after installation, as the 1st year is covered by statutory warranty. The preventive maintenance will take place once in every contract year. The mandatory preventive maintenance will be performed in each contract year and includes · Taking out each head out of the incubator and preparation · Verification of the station and head performance · PC performance check, improvement and initialization · Disinfection and sterilization of each part The unlimited breakdown service is covering the support including fault analysis and repair works at customer site during the contract period.  The Hardware coverage element is covering the costs for the exchange of PC (if purchased from Evident) and replacement unit of the CM30 head during the contract period.  Engineering updates (if available), telephone support, service reporting, travel expenses and labor costs are covered.  The Evident and 3rd party products installed with the CM30 incubation monitoring system and purchased from Evident are covered by the contract and statutory warranty in the 1st year.  System units and spare parts that have received unauthorized repair or misuse are excluded.  Items installed with the system but purchased by the customer from other suppliers are not part of the agreement and have to be handled by the appropriate supplier. For more details see the "Evident Select Overview Microscopy CARE CM30? which can be downloaded from the page https://www.olympus-ims.com/en/servicesolutions/hidden-downloads by using the password ?Select?.</t>
  </si>
  <si>
    <t>ESS00811</t>
  </si>
  <si>
    <t>CM30ALL-C5-PROT Plan 5yr</t>
  </si>
  <si>
    <t>The Evident Select CM30 Full Coverage Contract is including the annual preventive maintenance, unlimited breakdown services, as well as hardware coverage for the 1st to 5th year of use after installation, as the 1st year is covered by statutory warranty. The preventive maintenance will take place once in every contract year. The mandatory preventive maintenance will be performed in each contract year and includes · Taking out each head out of the incubator and preparation · Verification of the station and head performance · PC performance check, improvement and initialization · Disinfection and sterilization of each part The unlimited breakdown service is covering the support including fault analysis and repair works at customer site during the contract period.  The Hardware coverage element is covering the costs for the exchange of PC (if purchased from Evident) and replacement unit of the CM30 head during the contract period. Engineering updates (if available), telephone support, service reporting, travel expenses and labor costs are covered.  The Evident and 3rd party products installed with the CM30 incubation monitoring system and purchased from Evident are covered by the contract and statutory warranty in the 1st year.  System units and spare parts that have received unauthorized repair or misuse are excluded.  Items installed with the system but purchased by the customer from other suppliers are not part of the agreement and have to be handled by the appropriate supplier. For more details see the "Evident Select Overview Microscopy CARE CM30? which can be downloaded from the page https://www.olympus-ims.com/en/servicesolutions/hidden-downloads by using the password ?Select?.</t>
  </si>
  <si>
    <t>ESS00828</t>
  </si>
  <si>
    <t>VS_M1__-C2-UPTI Plan 2yr</t>
  </si>
  <si>
    <t>During the contract period of two years, an appointment for the preventive maintenance of the SlideView DX (?System?) will be scheduled at the beginning of each year. In addition, the service package includes breakdown repairs, hardware coverage and IT coverage during the entire contract period. If an Evident service technician identifies a defect in the customer's System that cannot be repaired on site and is not covered by warranty regulations, Evident intends to provide the customer with a comparable System (?Spare System?) for use during the repair period within 4 days after identification of the defect.  The contract period starts after full installation of the System. Preventive Maintenance twice in the first contract year, then once per year, including (if applicable): ? Performance check, cleaning and adjustment of the System ? Performance check and cleaning of the optical components ? Performance check, and cleaning of the stage &amp; Slide Feeder Robot ? PC performance check (and necessary update installation if available) ? Performance check and adjustment with a dedicated Evident slide Updates and Support ? Installation of available software and firmware updates ? Remote support (on working days ? except local public holidays ? between 09:00 am and 05:00 pm CEST) ? Customer self-service training (1x training for a person with technical skills nominated by the customer) ? Documentation and generation of a service report Add-on Service Modules ? Breakdown Repairs: Fault analysis and repair of the System in cases that are not covered by the warranty regulations ? Hardware Coverage: spare parts and replacement units that are not covered by warranty regulations ? IT Coverage: reinstallation and resetting of IMS and EMP software where customer has added or moved server hardware, and LIS support. The repair of the System and replacement of any parts that have been the subject of unauthorised repair (e.g. by third parties) or misuse (e.g. deliberate incorrect use) are excluded from the service package. ? Spare System of the same type and quality is provided for use  ? Period of provision: duration of the repair of the customer's System ? Delivery and collection of the Spare System by Evident ? Time of delivery of the replacement device: Evident intends to deliver and install the replacement unit within one business day, but no later than within four business days from the date the defect is discovered by an Evident service technician. If Evident fails to deliver the Spare System on time, Customer will receive a pro-rata refund for the year of the contract period in which delivery was not on time.  Calculation is based on the delta in price between the Uptime and Full Coverage service package and the contract period:  o Delivery and installation between 5 and 14 working days: 50% refund of price Delta for one year  o Delivery and installation above 15 working days: 100% refund of price Delta for one year  o If delivery is delayed due to force majeure or the fault of the customer, no refund will be made ? Customer is obligated to handle the Spare System with care and use it properly, to follow Evident's maintenance, care and use recommendations, and to comply with all legal and regulatory requirements that apply to the possession and use of the Spare System. The customer must notify Evident immediately in writing of any damage. Furthermore, the Spare System must be stored carefully, in particular secured against theft and protected from fire and the effects of weather. All costs for the travel and labour of the service technician are included in the price. Third party products installed by Evident with the System are covered by the service package. Third party products purchased and/or installed with the System by the customer are not covered by the service package and must be handled by the appropriate supplier.</t>
  </si>
  <si>
    <t>ESS00829</t>
  </si>
  <si>
    <t>VS_M1__-C3-UPTI Plan 3yr</t>
  </si>
  <si>
    <t>During the contract period of three years, an appointment for the preventive maintenance of the SlideView DX (?System?) will be scheduled at the beginning of each year. In addition, the service package includes breakdown repairs, hardware coverage and IT coverage during the entire contract period. If an Evident service technician identifies a defect in the customer's System that cannot be repaired on site and is not covered by warranty regulations, Evident intends to provide the customer with a comparable System (?Spare System?) for use during the repair period within 4 days after identification of the defect.  The contract period starts after full installation of the System. Preventive Maintenance twice in the first contract year, then once per year, including (if applicable): ? Performance check, cleaning and adjustment of the System ? Performance check and cleaning of the optical components ? Performance check, and cleaning of the stage &amp; Slide Feeder Robot ? PC performance check (and necessary update installation if available) ? Performance check and adjustment with a dedicated Evident slide Updates and Support ? Installation of available software and firmware updates ? Remote support (on working days ? except local public holidays ? between 09:00 am and 05:00 pm CEST) ? Customer self-service training (1x training for a person with technical skills nominated by the customer) ? Documentation and generation of a service report Add-on Service Modules ? Breakdown Repairs: Fault analysis and repair of the System in cases that are not covered by the warranty regulations ? Hardware Coverage: spare parts and replacement units that are not covered by warranty regulations ? IT Coverage: reinstallation and resetting of IMS and EMP software where customer has added or moved server hardware, and LIS support. The repair of the System and replacement of any parts that have been the subject of unauthorised repair (e.g. by third parties) or misuse (e.g. deliberate incorrect use) are excluded from the service package. ? Spare System of the same type and quality is provided for use  ? Period of provision: duration of the repair of the customer's System ? Delivery and collection of the Spare System by Evident ? Time of delivery of the replacement device: Evident intends to deliver and install the replacement unit within one business day, but no later than within four business days from the date the defect is discovered by an Evident service technician. If Evident fails to deliver the Spare System on time, Customer will receive a pro-rata refund for the year of the contract period in which delivery was not on time.  Calculation is based on the delta in price between the Uptime and Full Coverage service package and the contract period:  o Delivery and installation between 5 and 14 working days: 50% refund of price Delta for one year  o Delivery and installation above 15 working days: 100% refund of price Delta for one year  o If delivery is delayed due to force majeure or the fault of the customer, no refund will be made ? Customer is obligated to handle the Spare System with care and use it properly, to follow Evident's maintenance, care and use recommendations, and to comply with all legal and regulatory requirements that apply to the possession and use of the Spare System. The customer must notify Evident immediately in writing of any damage. Furthermore, the Spare System must be stored carefully, in particular secured against theft and protected from fire and the effects of weather. All costs for the travel and labour of the service technician are included in the price. Third party products installed by Evident with the System are covered by the service package. Third party products purchased and/or installed with the System by the customer are not covered by the service package and must be handled by the appropriate supplier.</t>
  </si>
  <si>
    <t>ESS00830</t>
  </si>
  <si>
    <t>VS_M1__-C4-UPTI Plan 4yr</t>
  </si>
  <si>
    <t>During the contract period of four years, an appointment for the preventive maintenance of the SlideView DX (?System?) will be scheduled at the beginning of each year. In addition, the service package includes breakdown repairs, hardware coverage and IT coverage during the entire contract period. If an Evident service technician identifies a defect in the customer's System that cannot be repaired on site and is not covered by warranty regulations, Evident intends to provide the customer with a comparable System (?Spare System?) for use during the repair period within 4 days after identification of the defect.  The contract period starts after full installation of the System. Preventive Maintenance twice in the first contract year, then once per year, including (if applicable): ? Performance check, cleaning and adjustment of the System ? Performance check and cleaning of the optical components ? Performance check, and cleaning of the stage &amp; Slide Feeder Robot ? PC performance check (and necessary update installation if available) ? Performance check and adjustment with a dedicated Evident slide Updates and Support ? Installation of available software and firmware updates ? Remote support (on working days ? except local public holidays ? between 09:00 am and 05:00 pm CEST) ? Customer self-service training (1x training for a person with technical skills nominated by the customer) ? Documentation and generation of a service report Add-on Service Modules ? Breakdown Repairs: Fault analysis and repair of the System in cases that are not covered by the warranty regulations ? Hardware Coverage: spare parts and replacement units that are not covered by warranty regulations ? IT Coverage: reinstallation and resetting of IMS and EMP software where customer has added or moved server hardware, and LIS support. The repair of the System and replacement of any parts that have been the subject of unauthorised repair (e.g. by third parties) or misuse (e.g. deliberate incorrect use) are excluded from the service package. ? Spare System of the same type and quality is provided for use  ? Period of provision: duration of the repair of the customer's System ? Delivery and collection of the Spare System by Evident ? Time of delivery of the replacement device: Evident intends to deliver and install the replacement unit within one business day, but no later than within four business days from the date the defect is discovered by an Evident service technician. If Evident fails to deliver the Spare System on time, Customer will receive a pro-rata refund for the year of the contract period in which delivery was not on time.  Calculation is based on the delta in price between the Uptime and Full Coverage service package and the contract period:  o Delivery and installation between 5 and 14 working days: 50% refund of price Delta for one year  o Delivery and installation above 15 working days: 100% refund of price Delta for one year  o If delivery is delayed due to force majeure or the fault of the customer, no refund will be made ? Customer is obligated to handle the Spare System with care and use it properly, to follow Evident's maintenance, care and use recommendations, and to comply with all legal and regulatory requirements that apply to the possession and use of the Spare System. The customer must notify Evident immediately in writing of any damage. Furthermore, the Spare System must be stored carefully, in particular secured against theft and protected from fire and the effects of weather. All costs for the travel and labour of the service technician are included in the price. Third party products installed by Evident with the System are covered by the service package. Third party products purchased and/or installed with the System by the customer are not covered by the service package and must be handled by the appropriate supplier.</t>
  </si>
  <si>
    <t>ESS00831</t>
  </si>
  <si>
    <t>VS_M1__-C5-UPTI Plan 5yr</t>
  </si>
  <si>
    <t>During the contract period of five years, an appointment for the preventive maintenance of the SlideView DX (?System?) will be scheduled at the beginning of each year. In addition, the service package includes breakdown repairs, hardware coverage and IT coverage during the entire contract period. If an Evident service technician identifies a defect in the customer's System that cannot be repaired on site and is not covered by warranty regulations, Evident intends to provide the customer with a comparable System (?Spare System?) for use during the repair period within 4 days after identification of the defect.  The contract period starts after full installation of the System. Preventive Maintenance twice in the first contract year, then once per year, including (if applicable): ? Performance check, cleaning and adjustment of the System ? Performance check and cleaning of the optical components ? Performance check, and cleaning of the stage &amp; Slide Feeder Robot ? PC performance check (and necessary update installation if available) ? Performance check and adjustment with a dedicated Evident slide Updates and Support ? Installation of available software and firmware updates ? Remote support (on working days ? except local public holidays ? between 09:00 am and 05:00 pm CEST) ? Customer self-service training (1x training for a person with technical skills nominated by the customer) ? Documentation and generation of a service report Add-on Service Modules ? Breakdown Repairs: Fault analysis and repair of the System in cases that are not covered by the warranty regulations ? Hardware Coverage: spare parts and replacement units that are not covered by warranty regulations ? IT Coverage: reinstallation and resetting of IMS and EMP software where customer has added or moved server hardware, and LIS support. The repair of the System and replacement of any parts that have been the subject of unauthorised repair (e.g. by third parties) or misuse (e.g. deliberate incorrect use) are excluded from the service package. ? Spare System of the same type and quality is provided for use  ? Period of provision: duration of the repair of the customer's System ? Delivery and collection of the Spare System by Evident ? Time of delivery of the replacement device: Evident intends to deliver and install the replacement unit within one business day, but no later than within four business days from the date the defect is discovered by an Evident service technician. If Evident fails to deliver the Spare System on time, Customer will receive a pro-rata refund for the year of the contract period in which delivery was not on time.  Calculation is based on the delta in price between the Uptime and Full Coverage service package and the contract period:  o Delivery and installation between 5 and 14 working days: 50% refund of price Delta for one year  o Delivery and installation above 15 working days: 100% refund of price Delta for one year  o If delivery is delayed due to force majeure or the fault of the customer, no refund will be made ? Customer is obligated to handle the Spare System with care and use it properly, to follow Evident's maintenance, care and use recommendations, and to comply with all legal and regulatory requirements that apply to the possession and use of the Spare System. The customer must notify Evident immediately in writing of any damage. Furthermore, the Spare System must be stored carefully, in particular secured against theft and protected from fire and the effects of weather. All costs for the travel and labour of the service technician are included in the price. Third party products installed by Evident with the System are covered by the service package. Third party products purchased and/or installed with the System by the customer are not covered by the service package and must be handled by the appropriate supplier.</t>
  </si>
  <si>
    <t>ESS00837</t>
  </si>
  <si>
    <t>BX/GX_A-DO-INST Installation</t>
  </si>
  <si>
    <t>The installation of the BX4, BX5 and GX microscope systems will be carried out in accordance with the manufacturer installation procedure. Installation of the camera and Evident Advanced software on a computer. Configuration of the software in connection with the microscope. A basic operation instruction for the user will be performed by an Evident certified Service engineer. The installation documentation will be handed over. The price includes all labor and travel expenses.</t>
  </si>
  <si>
    <t>ESS00838</t>
  </si>
  <si>
    <t>CX/SZ_A-DO-INST Installation</t>
  </si>
  <si>
    <t>The installation of the CKX, CX and SZ microscope systems will be carried out in accordance with the manufacturer installation procedure. Installation of the camera and Evident Advanced software on a computer. Configuration of the software in connection with the microscope. A basic operation instruction for the user will be performed by an Evident certified Service engineer. The installation documentation will be handed over. The price includes all labor and travel expenses.</t>
  </si>
  <si>
    <t>ESS00839</t>
  </si>
  <si>
    <t>IX5/7_A-DO-INST Installation</t>
  </si>
  <si>
    <t>The installation of the IX5 and IX7 microscope systems will be carried out in accordance with the manufacturer installation procedure. Installation of the camera and Evident Advanced software on a computer. Configuration of the software in connection with the microscope. A basic operation instruction for the user will be performed by an Evident certified Service engineer. The installation documentation will be handed over. The price includes all labor and travel expenses.</t>
  </si>
  <si>
    <t>ESS00840</t>
  </si>
  <si>
    <t>SZXMVXA-DO-INST Installation</t>
  </si>
  <si>
    <t>The installation of the SZX and MVX microscope systems will be carried out in accordance with the manufacturer installation procedure. Installation of the camera and Evident Advanced software on a computer. Configuration of the software in connection with the microscope. A basic operation instruction for the user will be performed by an Evident certified Service engineer. The installation documentation will be handed over. The price includes all labor and travel expenses.</t>
  </si>
  <si>
    <t>ESS00841</t>
  </si>
  <si>
    <t>SZX_AR1-DO-INST Installation</t>
  </si>
  <si>
    <t>The installation of the SZX-AR1 microscope systems will be carried out in accordance with the manufacturer installation procedure. Installation of the camera and Evident software on a computer. Configuration of the software in connection with the microscope. A basic operation instruction for the user will be performed by an Evident certified Service engineer. The installation documentation will be handed over. The price includes all labor and travel expenses.</t>
  </si>
  <si>
    <t>ESS00963</t>
  </si>
  <si>
    <t>CIX10_S-D0-INST Installation</t>
  </si>
  <si>
    <t>ESS00976</t>
  </si>
  <si>
    <t>CUS_AL_-D0-INST Installation</t>
  </si>
  <si>
    <t>ESS00977</t>
  </si>
  <si>
    <t>CUS_AL_-C2-PMNT Plan 2yr</t>
  </si>
  <si>
    <t>CUS_AL_-C2-PMNT Contract 2yr</t>
  </si>
  <si>
    <t>ESS00978</t>
  </si>
  <si>
    <t>CUS_AL_-C3-PMNT Plan 3yr</t>
  </si>
  <si>
    <t>CUS_AL_-C3-PMNT Contract 3yr</t>
  </si>
  <si>
    <t>ESS00979</t>
  </si>
  <si>
    <t>CUS_AL_-C4-PMNT Plan 4yr</t>
  </si>
  <si>
    <t>CUS_AL_-C4-PMNT Contract 4yr</t>
  </si>
  <si>
    <t>ESS00980</t>
  </si>
  <si>
    <t>CUS_AL_-C5-PMNT Plan 5yr</t>
  </si>
  <si>
    <t>CUS_AL_-C5-PMNT Contract 5yr</t>
  </si>
  <si>
    <t>ESS00981</t>
  </si>
  <si>
    <t>CAPCSWA-DO-INST Installation</t>
  </si>
  <si>
    <t>ESS00982</t>
  </si>
  <si>
    <t>PVM_DSX-DO-INST Installation</t>
  </si>
  <si>
    <t>ESS00983</t>
  </si>
  <si>
    <t>PVM_DSX-DO-CINS Installation</t>
  </si>
  <si>
    <t>ESS00984</t>
  </si>
  <si>
    <t>BX/GX_I-D0-INMP Installation</t>
  </si>
  <si>
    <t>ESS00985</t>
  </si>
  <si>
    <t>BX/GX_I-C2-PMMP Plan 2yr</t>
  </si>
  <si>
    <t>BX/GX_I-C2-PMMP Contract 2yr</t>
  </si>
  <si>
    <t>ESS00986</t>
  </si>
  <si>
    <t>BX/GX_I-C3-PMMP Plan 3yr</t>
  </si>
  <si>
    <t>BX/GX_I-C3-PMMP Contract 3yr</t>
  </si>
  <si>
    <t>ESS00987</t>
  </si>
  <si>
    <t>BX/GX_I-C4-PMMP Plan 4yr</t>
  </si>
  <si>
    <t>BX/GX_I-C4-PMMP Contract 4yr</t>
  </si>
  <si>
    <t>ESS00988</t>
  </si>
  <si>
    <t>BX/GX_I-C5-PMMP Plan 5yr</t>
  </si>
  <si>
    <t>BX/GX_I-C5-PMMP Contract 5yr</t>
  </si>
  <si>
    <t>ESS00993</t>
  </si>
  <si>
    <t>BX/GX_I-D0-INCA Installation</t>
  </si>
  <si>
    <t>ESS00994</t>
  </si>
  <si>
    <t>BX/GX_I-C2-PMCA Plan 2yr</t>
  </si>
  <si>
    <t>BX/GX_I-C2-PMCA Contract 2yr</t>
  </si>
  <si>
    <t>ESS00995</t>
  </si>
  <si>
    <t>BX/GX_I-C3-PMCA Plan 3yr</t>
  </si>
  <si>
    <t>BX/GX_I-C3-PMCA Contract 3yr</t>
  </si>
  <si>
    <t>ESS00996</t>
  </si>
  <si>
    <t>BX/GX_I-C4-PMCA Plan 4yr</t>
  </si>
  <si>
    <t>BX/GX_I-C4-PMCA Contract 4yr</t>
  </si>
  <si>
    <t>ESS00997</t>
  </si>
  <si>
    <t>BX/GX_I-C5-PMCA Plan 5yr</t>
  </si>
  <si>
    <t>BX/GX_I-C5-PMCA Contract 5yr</t>
  </si>
  <si>
    <t>ESS01002</t>
  </si>
  <si>
    <t>BX/GX_A-C2-PMNT Plan 2yr</t>
  </si>
  <si>
    <t>BX/GX_A-C2-PMNT Contract 2yr</t>
  </si>
  <si>
    <t>ESS01003</t>
  </si>
  <si>
    <t>BX/GX_A-C3-PMNT Plan 3yr</t>
  </si>
  <si>
    <t>BX/GX_A-C3-PMNT Contract 3yr</t>
  </si>
  <si>
    <t>ESS01004</t>
  </si>
  <si>
    <t>BX/GX_A-C4-PMNT Plan 4yr</t>
  </si>
  <si>
    <t>BX/GX_A-C4-PMNT Contract 4yr</t>
  </si>
  <si>
    <t>ESS01005</t>
  </si>
  <si>
    <t>BX/GX_A-C5-PMNT Plan 5yr</t>
  </si>
  <si>
    <t>BX/GX_A-C5-PMNT Contract 5yr</t>
  </si>
  <si>
    <t>ESS01006</t>
  </si>
  <si>
    <t>BX/GX_A-C2-PROT Plan 2yr</t>
  </si>
  <si>
    <t>ESS01007</t>
  </si>
  <si>
    <t>BX/GX_A-C3-PROT Plan 3yr</t>
  </si>
  <si>
    <t>ESS01008</t>
  </si>
  <si>
    <t>BX/GX_A-C4-PROT Plan 4yr</t>
  </si>
  <si>
    <t>ESS01009</t>
  </si>
  <si>
    <t>BX/GX_A-C5-PROT Plan 5yr</t>
  </si>
  <si>
    <t>ESS01010</t>
  </si>
  <si>
    <t>BX/GX_A-D0-INMP Installation</t>
  </si>
  <si>
    <t>ESS01011</t>
  </si>
  <si>
    <t>BX/GX_A-C2-PMMP Plan 2yr</t>
  </si>
  <si>
    <t>BX/GX_A-C2-PMMP Contract 2yr</t>
  </si>
  <si>
    <t>ESS01012</t>
  </si>
  <si>
    <t>BX/GX_A-C3-PMMP Plan 3yr</t>
  </si>
  <si>
    <t>BX/GX_A-C3-PMMP Contract 3yr</t>
  </si>
  <si>
    <t>ESS01013</t>
  </si>
  <si>
    <t>BX/GX_A-C4-PMMP Plan 4yr</t>
  </si>
  <si>
    <t>BX/GX_A-C4-PMMP Contract 4yr</t>
  </si>
  <si>
    <t>ESS01014</t>
  </si>
  <si>
    <t>BX/GX_A-C5-PMMP Plan 5yr</t>
  </si>
  <si>
    <t>BX/GX_A-C5-PMMP Contract 5yr</t>
  </si>
  <si>
    <t>ESS01019</t>
  </si>
  <si>
    <t>BX/GX_A-D0-INCA Installation</t>
  </si>
  <si>
    <t>ESS01020</t>
  </si>
  <si>
    <t>BX/GX_A-C2-PMCA Plan 2yr</t>
  </si>
  <si>
    <t>BX/GX_A-C2-PMCA Contract 2yr</t>
  </si>
  <si>
    <t>ESS01021</t>
  </si>
  <si>
    <t>BX/GX_A-C3-PMCA Plan 3yr</t>
  </si>
  <si>
    <t>BX/GX_A-C3-PMCA Contract 3yr</t>
  </si>
  <si>
    <t>ESS01022</t>
  </si>
  <si>
    <t>BX/GX_A-C4-PMCA Plan 4yr</t>
  </si>
  <si>
    <t>BX/GX_A-C4-PMCA Contract 4yr</t>
  </si>
  <si>
    <t>ESS01023</t>
  </si>
  <si>
    <t>BX/GX_A-C5-PMCA Plan 5yr</t>
  </si>
  <si>
    <t>BX/GX_A-C5-PMCA Contract 5yr</t>
  </si>
  <si>
    <t>ESS01028</t>
  </si>
  <si>
    <t>CX/SZ_I-D0-INMP Installation</t>
  </si>
  <si>
    <t>ESS01029</t>
  </si>
  <si>
    <t>CX/SZ_I-C2-PMMP Plan 2yr</t>
  </si>
  <si>
    <t>CX/SZ_I-C2-PMMP Contract 2yr</t>
  </si>
  <si>
    <t>ESS01030</t>
  </si>
  <si>
    <t>CX/SZ_I-C3-PMMP Plan 3yr</t>
  </si>
  <si>
    <t>CX/SZ_I-C3-PMMP Contract 3yr</t>
  </si>
  <si>
    <t>ESS01031</t>
  </si>
  <si>
    <t>CX/SZ_I-C4-PMMP Plan 4yr</t>
  </si>
  <si>
    <t>CX/SZ_I-C4-PMMP Contract 4yr</t>
  </si>
  <si>
    <t>ESS01032</t>
  </si>
  <si>
    <t>CX/SZ_I-C5-PMMP Plan 5yr</t>
  </si>
  <si>
    <t>CX/SZ_I-C5-PMMP Contract 5yr</t>
  </si>
  <si>
    <t>ESS01037</t>
  </si>
  <si>
    <t>CX/SZ_A-C2-PMNT Plan 2yr</t>
  </si>
  <si>
    <t>CX/SZ_A-C2-PMNT Contract 2yr</t>
  </si>
  <si>
    <t>ESS01038</t>
  </si>
  <si>
    <t>CX/SZ_A-C3-PMNT Plan 3yr</t>
  </si>
  <si>
    <t>CX/SZ_A-C3-PMNT Contract 3yr</t>
  </si>
  <si>
    <t>ESS01039</t>
  </si>
  <si>
    <t>CX/SZ_A-C4-PMNT Plan 4yr</t>
  </si>
  <si>
    <t>CX/SZ_A-C4-PMNT Contract 4yr</t>
  </si>
  <si>
    <t>ESS01040</t>
  </si>
  <si>
    <t>CX/SZ_A-C5-PMNT Plan 5yr</t>
  </si>
  <si>
    <t>CX/SZ_A-C5-PMNT Contract 5yr</t>
  </si>
  <si>
    <t>ESS01041</t>
  </si>
  <si>
    <t>CX/SZ_A-C2-PROT Plan 2yr</t>
  </si>
  <si>
    <t>ESS01042</t>
  </si>
  <si>
    <t>CX/SZ_A-C3-PROT Plan 3yr</t>
  </si>
  <si>
    <t>ESS01043</t>
  </si>
  <si>
    <t>CX/SZ_A-C4-PROT Plan 4yr</t>
  </si>
  <si>
    <t>ESS01044</t>
  </si>
  <si>
    <t>CX/SZ_A-C5-PROT Plan 5yr</t>
  </si>
  <si>
    <t>ESS01045</t>
  </si>
  <si>
    <t>CX/SZ_A-D0-INMP Installation</t>
  </si>
  <si>
    <t>ESS01046</t>
  </si>
  <si>
    <t>CX/SZ_A-C2-PMMP Plan 2yr</t>
  </si>
  <si>
    <t>CX/SZ_A-C2-PMMP Contract 2yr</t>
  </si>
  <si>
    <t>ESS01047</t>
  </si>
  <si>
    <t>CX/SZ_A-C3-PMMP Plan 3yr</t>
  </si>
  <si>
    <t>CX/SZ_A-C3-PMMP Contract 3yr</t>
  </si>
  <si>
    <t>ESS01048</t>
  </si>
  <si>
    <t>CX/SZ_A-C4-PMMP Plan 4yr</t>
  </si>
  <si>
    <t>CX/SZ_A-C4-PMMP Contract 4yr</t>
  </si>
  <si>
    <t>ESS01049</t>
  </si>
  <si>
    <t>CX/SZ_A-C5-PMMP Plan 5yr</t>
  </si>
  <si>
    <t>CX/SZ_A-C5-PMMP Contract 5yr</t>
  </si>
  <si>
    <t>ESS01054</t>
  </si>
  <si>
    <t>IX5/7_A-C2-PMNT Plan 2yr</t>
  </si>
  <si>
    <t>IX5/7_A-C2-PMNT Contract 2yr</t>
  </si>
  <si>
    <t>ESS01055</t>
  </si>
  <si>
    <t>IX5/7_A-C3-PMNT Plan 3yr</t>
  </si>
  <si>
    <t>IX5/7_A-C3-PMNT Contract 3yr</t>
  </si>
  <si>
    <t>ESS01056</t>
  </si>
  <si>
    <t>IX5/7_A-C4-PMNT Plan 4yr</t>
  </si>
  <si>
    <t>IX5/7_A-C4-PMNT Contract 4yr</t>
  </si>
  <si>
    <t>ESS01057</t>
  </si>
  <si>
    <t>IX5/7_A-C5-PMNT Plan 5yr</t>
  </si>
  <si>
    <t>IX5/7_A-C5-PMNT Contract 5yr</t>
  </si>
  <si>
    <t>ESS01058</t>
  </si>
  <si>
    <t>IX5/7_A-C2-PROT Plan 2yr</t>
  </si>
  <si>
    <t>ESS01059</t>
  </si>
  <si>
    <t>IX5/7_A-C3-PROT Plan 3yr</t>
  </si>
  <si>
    <t>ESS01060</t>
  </si>
  <si>
    <t>IX5/7_A-C4-PROT Plan 4yr</t>
  </si>
  <si>
    <t>ESS01061</t>
  </si>
  <si>
    <t>IX5/7_A-C5-PROT Plan 5yr</t>
  </si>
  <si>
    <t>ESS01062</t>
  </si>
  <si>
    <t>MX5/6_I-D0-INMP Installation</t>
  </si>
  <si>
    <t>ESS01063</t>
  </si>
  <si>
    <t>MX5/6_I-C2-PMMP Plan 2yr</t>
  </si>
  <si>
    <t>MX5/6_I-C2-PMMP Contract 2yr</t>
  </si>
  <si>
    <t>ESS01064</t>
  </si>
  <si>
    <t>MX5/6_I-C3-PMMP Plan 3yr</t>
  </si>
  <si>
    <t>MX5/6_I-C3-PMMP Contract 3yr</t>
  </si>
  <si>
    <t>ESS01065</t>
  </si>
  <si>
    <t>MX5/6_I-C4-PMMP Plan 4yr</t>
  </si>
  <si>
    <t>MX5/6_I-C4-PMMP Contract 4yr</t>
  </si>
  <si>
    <t>ESS01066</t>
  </si>
  <si>
    <t>MX5/6_I-C5-PMMP Plan 5yr</t>
  </si>
  <si>
    <t>MX5/6_I-C5-PMMP Contract 5yr</t>
  </si>
  <si>
    <t>ESS01071</t>
  </si>
  <si>
    <t>MX5/6_I-D0-INCA Installation</t>
  </si>
  <si>
    <t>ESS01072</t>
  </si>
  <si>
    <t>MX5/6_I-C2-PMCA Plan 2yr</t>
  </si>
  <si>
    <t>MX5/6_I-C2-PMCA Contract 2yr</t>
  </si>
  <si>
    <t>ESS01073</t>
  </si>
  <si>
    <t>MX5/6_I-C3-PMCA Plan 3yr</t>
  </si>
  <si>
    <t>MX5/6_I-C3-PMCA Contract 3yr</t>
  </si>
  <si>
    <t>ESS01074</t>
  </si>
  <si>
    <t>MX5/6_I-C4-PMCA Plan 4yr</t>
  </si>
  <si>
    <t>MX5/6_I-C4-PMCA Contract 4yr</t>
  </si>
  <si>
    <t>ESS01075</t>
  </si>
  <si>
    <t>MX5/6_I-C5-PMCA Plan 5yr</t>
  </si>
  <si>
    <t>MX5/6_I-C5-PMCA Contract 5yr</t>
  </si>
  <si>
    <t>ESS01080</t>
  </si>
  <si>
    <t>SZXMVXI-D0-INMP Installation</t>
  </si>
  <si>
    <t>ESS01081</t>
  </si>
  <si>
    <t>SZXMVXI-C2-PMMP Plan 2yr</t>
  </si>
  <si>
    <t>SZXMVXI-C2-PMMP Contract 2yr</t>
  </si>
  <si>
    <t>ESS01082</t>
  </si>
  <si>
    <t>SZXMVXI-C3-PMMP Plan 3yr</t>
  </si>
  <si>
    <t>SZXMVXI-C3-PMMP Contract 3yr</t>
  </si>
  <si>
    <t>ESS01083</t>
  </si>
  <si>
    <t>SZXMVXI-C4-PMMP Plan 4yr</t>
  </si>
  <si>
    <t>SZXMVXI-C4-PMMP Contract 4yr</t>
  </si>
  <si>
    <t>ESS01084</t>
  </si>
  <si>
    <t>SZXMVXI-C5-PMMP Plan 5yr</t>
  </si>
  <si>
    <t>SZXMVXI-C5-PMMP Contract 5yr</t>
  </si>
  <si>
    <t>ESS01089</t>
  </si>
  <si>
    <t>SZXMVXA-C2-PMNT Plan 2yr</t>
  </si>
  <si>
    <t>SZXMVXA-C2-PMNT Contract 2yr</t>
  </si>
  <si>
    <t>ESS01090</t>
  </si>
  <si>
    <t>SZXMVXA-C3-PMNT Plan 3yr</t>
  </si>
  <si>
    <t>SZXMVXA-C3-PMNT Contract 3yr</t>
  </si>
  <si>
    <t>ESS01091</t>
  </si>
  <si>
    <t>SZXMVXA-C4-PMNT Plan 4yr</t>
  </si>
  <si>
    <t>SZXMVXA-C4-PMNT Contract 4yr</t>
  </si>
  <si>
    <t>ESS01092</t>
  </si>
  <si>
    <t>SZXMVXA-C5-PMNT Plan 5yr</t>
  </si>
  <si>
    <t>SZXMVXA-C5-PMNT Contract 5yr</t>
  </si>
  <si>
    <t>ESS01093</t>
  </si>
  <si>
    <t>SZXMVXA-C2-PROT Plan 2yr</t>
  </si>
  <si>
    <t>ESS01094</t>
  </si>
  <si>
    <t>SZXMVXA-C3-PROT Plan 3yr</t>
  </si>
  <si>
    <t>ESS01095</t>
  </si>
  <si>
    <t>SZXMVXA-C4-PROT Plan 4yr</t>
  </si>
  <si>
    <t>ESS01096</t>
  </si>
  <si>
    <t>SZXMVXA-C5-PROT Plan 5yr</t>
  </si>
  <si>
    <t>ESS01097</t>
  </si>
  <si>
    <t>SZXMVXA-D0-INMP Installation</t>
  </si>
  <si>
    <t>ESS01098</t>
  </si>
  <si>
    <t>SZXMVXA-C2-PMMP Plan 2yr</t>
  </si>
  <si>
    <t>SZXMVXA-C2-PMMP Contract 2yr</t>
  </si>
  <si>
    <t>ESS01099</t>
  </si>
  <si>
    <t>SZXMVXA-C3-PMMP Plan 3yr</t>
  </si>
  <si>
    <t>SZXMVXA-C3-PMMP Contract 3yr</t>
  </si>
  <si>
    <t>ESS01100</t>
  </si>
  <si>
    <t>SZXMVXA-C4-PMMP Plan 4yr</t>
  </si>
  <si>
    <t>SZXMVXA-C4-PMMP Contract 4yr</t>
  </si>
  <si>
    <t>ESS01101</t>
  </si>
  <si>
    <t>SZXMVXA-C5-PMMP Plan 5yr</t>
  </si>
  <si>
    <t>SZXMVXA-C5-PMMP Contract 5yr</t>
  </si>
  <si>
    <t>ESS01139</t>
  </si>
  <si>
    <t>DSX20EN-C2-PERP Plan 2yr</t>
  </si>
  <si>
    <t>ESS01140</t>
  </si>
  <si>
    <t>DSX20EN-C3-PERP Plan 3yr</t>
  </si>
  <si>
    <t>ESS01141</t>
  </si>
  <si>
    <t>DSX20EN-C4-PERP Plan 4yr</t>
  </si>
  <si>
    <t>ESS01142</t>
  </si>
  <si>
    <t>DSX20EN-C5-PERP Plan 5yr</t>
  </si>
  <si>
    <t>ESS01143</t>
  </si>
  <si>
    <t>DSX20TR-C2-PERP Plan 2yr</t>
  </si>
  <si>
    <t>ESS01144</t>
  </si>
  <si>
    <t>DSX20TR-C3-PERP Plan 3yr</t>
  </si>
  <si>
    <t>ESS01145</t>
  </si>
  <si>
    <t>DSX20TR-C4-PERP Plan 4yr</t>
  </si>
  <si>
    <t>ESS01146</t>
  </si>
  <si>
    <t>DSX20TR-C5-PERP Plan 5yr</t>
  </si>
  <si>
    <t>ESS01147</t>
  </si>
  <si>
    <t>DSX20HE-C2-PERP Plan 2yr</t>
  </si>
  <si>
    <t>ESS01148</t>
  </si>
  <si>
    <t>DSX20HE-C3-PERP Plan 3yr</t>
  </si>
  <si>
    <t>ESS01149</t>
  </si>
  <si>
    <t>DSX20HE-C4-PERP Plan 4yr</t>
  </si>
  <si>
    <t>ESS01150</t>
  </si>
  <si>
    <t>DSX20HE-C5-PERP Plan 5yr</t>
  </si>
  <si>
    <t>ESS01151</t>
  </si>
  <si>
    <t>FV40L01-C6-PROT Plan 6yr</t>
  </si>
  <si>
    <t>ESS01152</t>
  </si>
  <si>
    <t>FV40L01-C7-PROT Plan 7yr</t>
  </si>
  <si>
    <t>ESS01153</t>
  </si>
  <si>
    <t>FV40L01-C8-PROT Plan 8yr</t>
  </si>
  <si>
    <t>ESS01154</t>
  </si>
  <si>
    <t>FV40L01-C9-PROT Plan 9yr</t>
  </si>
  <si>
    <t>ESS01155</t>
  </si>
  <si>
    <t>FV40L01-C10-PROT Plan 10yr</t>
  </si>
  <si>
    <t>ESS01156</t>
  </si>
  <si>
    <t>FV40L02-C6-PROT Plan 6yr</t>
  </si>
  <si>
    <t>ESS01157</t>
  </si>
  <si>
    <t>FV40L02-C7-PROT Plan 7yr</t>
  </si>
  <si>
    <t>ESS01158</t>
  </si>
  <si>
    <t>FV40L02-C8-PROT Plan 8yr</t>
  </si>
  <si>
    <t>ESS01159</t>
  </si>
  <si>
    <t>FV40L02-C9-PROT Plan 9yr</t>
  </si>
  <si>
    <t>ESS01160</t>
  </si>
  <si>
    <t>FV40L02-C10-PROT Plan 10yr</t>
  </si>
  <si>
    <t>ESS01161</t>
  </si>
  <si>
    <t>FV40L03-C6-PROT Plan 6yr</t>
  </si>
  <si>
    <t>ESS01162</t>
  </si>
  <si>
    <t>FV40L03-C7-PROT Plan 7yr</t>
  </si>
  <si>
    <t>ESS01163</t>
  </si>
  <si>
    <t>FV40L03-C8-PROT Plan 8yr</t>
  </si>
  <si>
    <t>ESS01164</t>
  </si>
  <si>
    <t>FV40L03-C9-PROT Plan 9yr</t>
  </si>
  <si>
    <t>ESS01165</t>
  </si>
  <si>
    <t>FV40L03-C10-PROT Plan 10yr</t>
  </si>
  <si>
    <t>ESS01166</t>
  </si>
  <si>
    <t>FV40L04-C6-PROT Plan 6yr</t>
  </si>
  <si>
    <t>ESS01167</t>
  </si>
  <si>
    <t>FV40L04-C7-PROT Plan 7yr</t>
  </si>
  <si>
    <t>ESS01168</t>
  </si>
  <si>
    <t>FV40L04-C8-PROT Plan 8yr</t>
  </si>
  <si>
    <t>ESS01169</t>
  </si>
  <si>
    <t>FV40L04-C9-PROT Plan 9yr</t>
  </si>
  <si>
    <t>ESS01170</t>
  </si>
  <si>
    <t>FV40L04-C10-PROT Plan 10yr</t>
  </si>
  <si>
    <t>ESS01171</t>
  </si>
  <si>
    <t>FV40L01-C2-PERP Plan 2yr</t>
  </si>
  <si>
    <t>ESS01172</t>
  </si>
  <si>
    <t>FV40L01-C3-PERP Plan 3yr</t>
  </si>
  <si>
    <t>ESS01173</t>
  </si>
  <si>
    <t>FV40L01-C4-PERP Plan 4yr</t>
  </si>
  <si>
    <t>ESS01174</t>
  </si>
  <si>
    <t>FV40L01-C5-PERP Plan 5yr</t>
  </si>
  <si>
    <t>ESS01175</t>
  </si>
  <si>
    <t>FV40L02-C2-PERP Plan 2yr</t>
  </si>
  <si>
    <t>ESS01176</t>
  </si>
  <si>
    <t>FV40L02-C3-PERP Plan 3yr</t>
  </si>
  <si>
    <t>ESS01177</t>
  </si>
  <si>
    <t>FV40L02-C4-PERP Plan 4yr</t>
  </si>
  <si>
    <t>ESS01178</t>
  </si>
  <si>
    <t>FV40L02-C5-PERP Plan 5yr</t>
  </si>
  <si>
    <t>ESS01179</t>
  </si>
  <si>
    <t>FV40L03-C2-PERP Plan 2yr</t>
  </si>
  <si>
    <t>ESS01180</t>
  </si>
  <si>
    <t>FV40L03-C3-PERP Plan 3yr</t>
  </si>
  <si>
    <t>ESS01181</t>
  </si>
  <si>
    <t>FV40L03-C4-PERP Plan 4yr</t>
  </si>
  <si>
    <t>ESS01182</t>
  </si>
  <si>
    <t>FV40L03-C5-PERP Plan 5yr</t>
  </si>
  <si>
    <t>ESS01183</t>
  </si>
  <si>
    <t>FV40L04-C2-PERP Plan 2yr</t>
  </si>
  <si>
    <t>ESS01184</t>
  </si>
  <si>
    <t>FV40L04-C3-PERP Plan 3yr</t>
  </si>
  <si>
    <t>ESS01185</t>
  </si>
  <si>
    <t>FV40L04-C4-PERP Plan 4yr</t>
  </si>
  <si>
    <t>ESS01186</t>
  </si>
  <si>
    <t>FV40L04-C5-PERP Plan 5yr</t>
  </si>
  <si>
    <t>ESS01187</t>
  </si>
  <si>
    <t>FV40L01-C2-EXWA Plan 2yr</t>
  </si>
  <si>
    <t>ESS01188</t>
  </si>
  <si>
    <t>FV40L01-C3-EXWA Plan 3yr</t>
  </si>
  <si>
    <t>ESS01189</t>
  </si>
  <si>
    <t>FV40L01-C4-EXWA Plan 4yr</t>
  </si>
  <si>
    <t>ESS01190</t>
  </si>
  <si>
    <t>FV40L01-C5-EXWA Plan 5yr</t>
  </si>
  <si>
    <t>ESS01191</t>
  </si>
  <si>
    <t>FV40L02-C2-EXWA Plan 2yr</t>
  </si>
  <si>
    <t>ESS01192</t>
  </si>
  <si>
    <t>FV40L02-C3-EXWA Plan 3yr</t>
  </si>
  <si>
    <t>ESS01193</t>
  </si>
  <si>
    <t>FV40L02-C4-EXWA Plan 4yr</t>
  </si>
  <si>
    <t>ESS01194</t>
  </si>
  <si>
    <t>FV40L02-C5-EXWA Plan 5yr</t>
  </si>
  <si>
    <t>ESS01195</t>
  </si>
  <si>
    <t>FV40L03-C2-EXWA Plan 2yr</t>
  </si>
  <si>
    <t>ESS01196</t>
  </si>
  <si>
    <t>FV40L03-C3-EXWA Plan 3yr</t>
  </si>
  <si>
    <t>ESS01197</t>
  </si>
  <si>
    <t>FV40L03-C4-EXWA Plan 4yr</t>
  </si>
  <si>
    <t>ESS01198</t>
  </si>
  <si>
    <t>FV40L03-C5-EXWA Plan 5yr</t>
  </si>
  <si>
    <t>ESS01199</t>
  </si>
  <si>
    <t>FV40L04-C2-EXWA Plan 2yr</t>
  </si>
  <si>
    <t>ESS01200</t>
  </si>
  <si>
    <t>FV40L04-C3-EXWA Plan 3yr</t>
  </si>
  <si>
    <t>ESS01201</t>
  </si>
  <si>
    <t>FV40L04-C4-EXWA Plan 4yr</t>
  </si>
  <si>
    <t>ESS01202</t>
  </si>
  <si>
    <t>FV40L04-C5-EXWA Plan 5yr</t>
  </si>
  <si>
    <t>ESS01203</t>
  </si>
  <si>
    <t>FV40ML1-C2-PERP Plan 2yr</t>
  </si>
  <si>
    <t>ESS01204</t>
  </si>
  <si>
    <t>FV40ML1-C3-PERP Plan 3yr</t>
  </si>
  <si>
    <t>ESS01205</t>
  </si>
  <si>
    <t>FV40ML1-C4-PERP Plan 4yr</t>
  </si>
  <si>
    <t>ESS01206</t>
  </si>
  <si>
    <t>FV40ML1-C5-PERP Plan 5yr</t>
  </si>
  <si>
    <t>ESS01207</t>
  </si>
  <si>
    <t>FV40ML2-C2-PERP Plan 2yr</t>
  </si>
  <si>
    <t>ESS01208</t>
  </si>
  <si>
    <t>FV40ML2-C3-PERP Plan 3yr</t>
  </si>
  <si>
    <t>ESS01209</t>
  </si>
  <si>
    <t>FV40ML2-C4-PERP Plan 4yr</t>
  </si>
  <si>
    <t>ESS01210</t>
  </si>
  <si>
    <t>FV40ML2-C5-PERP Plan 5yr</t>
  </si>
  <si>
    <t>ESS01211</t>
  </si>
  <si>
    <t>FV40ML3-C2-PERP Plan 2yr</t>
  </si>
  <si>
    <t>ESS01212</t>
  </si>
  <si>
    <t>FV40ML3-C3-PERP Plan 3yr</t>
  </si>
  <si>
    <t>ESS01213</t>
  </si>
  <si>
    <t>FV40ML3-C4-PERP Plan 4yr</t>
  </si>
  <si>
    <t>ESS01214</t>
  </si>
  <si>
    <t>FV40ML3-C5-PERP Plan 5yr</t>
  </si>
  <si>
    <t>ESS01215</t>
  </si>
  <si>
    <t>FV40ML1-C2-EXWA Plan 2yr</t>
  </si>
  <si>
    <t>ESS01216</t>
  </si>
  <si>
    <t>FV40ML1-C3-EXWA Plan 3yr</t>
  </si>
  <si>
    <t>ESS01217</t>
  </si>
  <si>
    <t>FV40ML1-C4-EXWA Plan 4yr</t>
  </si>
  <si>
    <t>ESS01218</t>
  </si>
  <si>
    <t>FV40ML1-C5-EXWA Plan 5yr</t>
  </si>
  <si>
    <t>ESS01219</t>
  </si>
  <si>
    <t>FV40ML2-C2-EXWA Plan 2yr</t>
  </si>
  <si>
    <t>ESS01220</t>
  </si>
  <si>
    <t>FV40ML2-C3-EXWA Plan 3yr</t>
  </si>
  <si>
    <t>ESS01221</t>
  </si>
  <si>
    <t>FV40ML2-C4-EXWA Plan 4yr</t>
  </si>
  <si>
    <t>ESS01222</t>
  </si>
  <si>
    <t>FV40ML2-C5-EXWA Plan 5yr</t>
  </si>
  <si>
    <t>ESS01223</t>
  </si>
  <si>
    <t>FV40ML3-C2-EXWA Plan 2yr</t>
  </si>
  <si>
    <t>ESS01224</t>
  </si>
  <si>
    <t>FV40ML3-C3-EXWA Plan 3yr</t>
  </si>
  <si>
    <t>ESS01225</t>
  </si>
  <si>
    <t>FV40ML3-C4-EXWA Plan 4yr</t>
  </si>
  <si>
    <t>ESS01226</t>
  </si>
  <si>
    <t>FV40ML3-C5-EXWA Plan 5yr</t>
  </si>
  <si>
    <t>ESS01243</t>
  </si>
  <si>
    <t>VS_M1SO-DO-INST Installation</t>
  </si>
  <si>
    <t>Købspris for linje (DKK)</t>
  </si>
  <si>
    <t xml:space="preserve">Purchasing Price (€) </t>
  </si>
  <si>
    <t>DG /Coverage</t>
  </si>
  <si>
    <t>Item Excluded for Sale in Region or Country
(country blocks are in place in SAP)</t>
  </si>
  <si>
    <t>N9055421</t>
  </si>
  <si>
    <t>CUS-ST-CHN-SPEL</t>
  </si>
  <si>
    <t>Customized software for measuring weld seams based on Stream</t>
  </si>
  <si>
    <t>N9055426</t>
  </si>
  <si>
    <t>CUS SW FY25E0006-SPEL</t>
  </si>
  <si>
    <t>N9055459</t>
  </si>
  <si>
    <t>CUS SW FY24E0069-SPEL</t>
  </si>
  <si>
    <t>N9055460</t>
  </si>
  <si>
    <t>CUS SW FY25E0018-SPEL</t>
  </si>
  <si>
    <t>N9055461</t>
  </si>
  <si>
    <t>CUS SW FY25E0019-SPEL</t>
  </si>
  <si>
    <t>N9055462</t>
  </si>
  <si>
    <t>CUS SW FY24E0075-SPEL</t>
  </si>
  <si>
    <t>N9055492</t>
  </si>
  <si>
    <t>CUS SW FY24E0040-SPEL</t>
  </si>
  <si>
    <t>E0433904</t>
  </si>
  <si>
    <t>LI-IX-PE100-T96-PAD, Set</t>
  </si>
  <si>
    <t>E0433905</t>
  </si>
  <si>
    <t>LI-IX-PE100-T96-PAD-PC, Set</t>
  </si>
  <si>
    <t>E0433906</t>
  </si>
  <si>
    <t>LI-BX-PE120XY-T96-PAD, Set</t>
  </si>
  <si>
    <t>E0433907</t>
  </si>
  <si>
    <t>LI-BX-PE120XY-T96-PAD-PC, Set</t>
  </si>
  <si>
    <t>E0433908</t>
  </si>
  <si>
    <t>LI-BX-LTS120-T96-PAD, Set</t>
  </si>
  <si>
    <t>E0433909</t>
  </si>
  <si>
    <t>LI-BX-LTS120-T96-PAD-PC, Set</t>
  </si>
  <si>
    <t>E0433910</t>
  </si>
  <si>
    <t>LI-SSC20-CLAMPS, Stage clamps</t>
  </si>
  <si>
    <t>E0433911</t>
  </si>
  <si>
    <t>LI-BX-LTS420-T96-PAD, Set</t>
  </si>
  <si>
    <t>E0433912</t>
  </si>
  <si>
    <t>LI-BX-LTS420-T96-PC, Set</t>
  </si>
  <si>
    <t>E0433913</t>
  </si>
  <si>
    <t>LI-BX-THMS600-T96-PAD, Set</t>
  </si>
  <si>
    <t>E0433914</t>
  </si>
  <si>
    <t>LI-BX-THMS600-T96-PC, Set</t>
  </si>
  <si>
    <t>E0433915</t>
  </si>
  <si>
    <t>LI-BX-TS1400XY-T96-PAD, Set</t>
  </si>
  <si>
    <t>E0433916</t>
  </si>
  <si>
    <t>LI-BX-TS1400XY-T96-PC, Set</t>
  </si>
  <si>
    <t>E0437469</t>
  </si>
  <si>
    <t>M-HID-JS-1-2 joystick</t>
  </si>
  <si>
    <t>E0437470</t>
  </si>
  <si>
    <t>M-HID-JS-2-2 joystick</t>
  </si>
  <si>
    <t>E0437472</t>
  </si>
  <si>
    <t>M-HID-JS-EXZ-3-2 joystick</t>
  </si>
  <si>
    <t>E0437494</t>
  </si>
  <si>
    <t>CAL-GRIP-HEAD-4-SLIM</t>
  </si>
  <si>
    <t>Israel, Switzerland</t>
  </si>
  <si>
    <t>E0437495</t>
  </si>
  <si>
    <t>CAL-CAPILLARY-HOLDER-4</t>
  </si>
  <si>
    <t>E0437496</t>
  </si>
  <si>
    <t>CAL-GRIP-HEAD-4-0</t>
  </si>
  <si>
    <t>E0437497</t>
  </si>
  <si>
    <t>CAL-GRIP-HEAD-4-1</t>
  </si>
  <si>
    <t>E0437498</t>
  </si>
  <si>
    <t>CAL-GRIP-HEAD-4-2</t>
  </si>
  <si>
    <t>E0437499</t>
  </si>
  <si>
    <t>CAL-GRIP-HEAD-4-3</t>
  </si>
  <si>
    <t>E0437593</t>
  </si>
  <si>
    <t>CUS-WHPR3456-168x168</t>
  </si>
  <si>
    <t>E0437594</t>
  </si>
  <si>
    <t>CUS-M-SIM4-DSX-100x100</t>
  </si>
  <si>
    <t>E0437595</t>
  </si>
  <si>
    <t>CUS-M-SIM8-DSX-200x100</t>
  </si>
  <si>
    <t>E0437610</t>
  </si>
  <si>
    <t>M-CU-DT2-1 controller</t>
  </si>
  <si>
    <t>E0437611</t>
  </si>
  <si>
    <t>M-CU-DT2-2 controller</t>
  </si>
  <si>
    <t>E0437612</t>
  </si>
  <si>
    <t>M-CU-DT2-3  controller</t>
  </si>
  <si>
    <t>E0437613</t>
  </si>
  <si>
    <t>M-CU-DT2-MR-1 controller</t>
  </si>
  <si>
    <t>E0437614</t>
  </si>
  <si>
    <t>M-CU-DT2-MR-2 controller</t>
  </si>
  <si>
    <t>E0437615</t>
  </si>
  <si>
    <t>M-CU-DT2-MR-3 controller</t>
  </si>
  <si>
    <t>E0437616</t>
  </si>
  <si>
    <t>M-CU-DT2-AUX-1 controller</t>
  </si>
  <si>
    <t>E0437617</t>
  </si>
  <si>
    <t>M-CU-DT2-AUX-2 controller</t>
  </si>
  <si>
    <t>E0437618</t>
  </si>
  <si>
    <t>M-CU-DT2-AUX-3 controller</t>
  </si>
  <si>
    <t>E0437619</t>
  </si>
  <si>
    <t>M-CU-DT2-MR-AUX-1 controller</t>
  </si>
  <si>
    <t>E0437620</t>
  </si>
  <si>
    <t>M-CU-DT2-MR-AUX-2 controller</t>
  </si>
  <si>
    <t>E0437621</t>
  </si>
  <si>
    <t>M-CU-DT2-MR-AUX-3 controller</t>
  </si>
  <si>
    <t>E0437622</t>
  </si>
  <si>
    <t>M-CU-DT2-MB-1 controller</t>
  </si>
  <si>
    <t>E0437623</t>
  </si>
  <si>
    <t>M-CU-DT2-MB-3 controller</t>
  </si>
  <si>
    <t>E0437624</t>
  </si>
  <si>
    <t>M-CU-DT2-MR-MB-3 controller</t>
  </si>
  <si>
    <t>E0437747</t>
  </si>
  <si>
    <t>CUS-AL-VAC-OFF</t>
  </si>
  <si>
    <t>E0437748</t>
  </si>
  <si>
    <t>CUS-AL-NO-ALIGN</t>
  </si>
  <si>
    <t>E0437810</t>
  </si>
  <si>
    <t>CAL-MMAN-TRANSFERMAN-4M</t>
  </si>
  <si>
    <t>all non-EU countries with exception of UK</t>
  </si>
  <si>
    <t>E0437811</t>
  </si>
  <si>
    <t>CAL-MINJ-CELLTRAM-4M-AIR</t>
  </si>
  <si>
    <t>E0437812</t>
  </si>
  <si>
    <t>CAL-MINJ-CELLTRAM-4M-OIL</t>
  </si>
  <si>
    <t>E0437813</t>
  </si>
  <si>
    <t>CAL-AD-IX-OLYMPUS-1</t>
  </si>
  <si>
    <t>E0437814</t>
  </si>
  <si>
    <t>CAL-AD-IX-IX3ILL-OLYMPUS-2</t>
  </si>
  <si>
    <t>E0437815</t>
  </si>
  <si>
    <t>CAL-AVP-XS-4.5-6.0</t>
  </si>
  <si>
    <t>E0437816</t>
  </si>
  <si>
    <t>CAL-AVP-S-6.0-8.0</t>
  </si>
  <si>
    <t>E0437817</t>
  </si>
  <si>
    <t>CAL-AVP-M-8.0-10.0</t>
  </si>
  <si>
    <t>E0437818</t>
  </si>
  <si>
    <t>CAL-AVP-L-10.0-12.5</t>
  </si>
  <si>
    <t>E0437819</t>
  </si>
  <si>
    <t>CAL-AVP-XL-12.5-16.5</t>
  </si>
  <si>
    <t>E0437820</t>
  </si>
  <si>
    <t>CAL-CAPILLARY-HOLDER-4-SLIM</t>
  </si>
  <si>
    <t>E0437987</t>
  </si>
  <si>
    <t>CAM-ORCA-QUEST-2</t>
  </si>
  <si>
    <t>E0437988</t>
  </si>
  <si>
    <t>CAM-ORCA-QUEST-2-COAXPRESS</t>
  </si>
  <si>
    <t>E0437989</t>
  </si>
  <si>
    <t>CAM-ORCA-HALO, Camera</t>
  </si>
  <si>
    <t>E0450010</t>
  </si>
  <si>
    <t xml:space="preserve">SPINXL-50-250-DISK-BOX </t>
  </si>
  <si>
    <t>E0450011</t>
  </si>
  <si>
    <t>SpinXL-SLIT-DISK-BOX</t>
  </si>
  <si>
    <t>E0450017</t>
  </si>
  <si>
    <t>SPINXL-3P-SLIDER</t>
  </si>
  <si>
    <t>E0450025</t>
  </si>
  <si>
    <t xml:space="preserve">LDI-NIR-ACC-KIT </t>
  </si>
  <si>
    <t>E0450028</t>
  </si>
  <si>
    <t>O-CT-UNO-PLUS-TEMP-HUM</t>
  </si>
  <si>
    <t>E0450029</t>
  </si>
  <si>
    <t>O-CT-UNO-PLUS-TEMP-HUM-CO2</t>
  </si>
  <si>
    <t>E0450030</t>
  </si>
  <si>
    <t>O-CT-BL3-TEMP-HUM-CO2</t>
  </si>
  <si>
    <t>E0450031</t>
  </si>
  <si>
    <t>O-CT-BL3-TEMP-HUM-CO2-O2</t>
  </si>
  <si>
    <t>E0450032</t>
  </si>
  <si>
    <t>O-CHAMBER-UNO-PLUS-160-110</t>
  </si>
  <si>
    <t>E0450033</t>
  </si>
  <si>
    <t>O-CHAMBER-UNO-PLUS-PIEZO</t>
  </si>
  <si>
    <t>E0450034</t>
  </si>
  <si>
    <t>O-CHAMBER-UNO-PLUS-MINI</t>
  </si>
  <si>
    <t>E0450035</t>
  </si>
  <si>
    <t>O-CHAMBER-BL3-160-110</t>
  </si>
  <si>
    <t>E0450036</t>
  </si>
  <si>
    <t>O-CHAMBER-BL3-PIEZO</t>
  </si>
  <si>
    <t>E0450054</t>
  </si>
  <si>
    <t>U-F59001v2</t>
  </si>
  <si>
    <t>U-F59001v2 Filter Set</t>
  </si>
  <si>
    <t>E0450056</t>
  </si>
  <si>
    <t xml:space="preserve">PR-IX5-STG3 </t>
  </si>
  <si>
    <t>E0450057</t>
  </si>
  <si>
    <t>PR-IX5-ESTG3</t>
  </si>
  <si>
    <t>E0450060</t>
  </si>
  <si>
    <t>AVBOARD-600X900 AV-Breadboard</t>
  </si>
  <si>
    <t>E0450061</t>
  </si>
  <si>
    <t>M-CBL300EX-JS</t>
  </si>
  <si>
    <t>E0450062</t>
  </si>
  <si>
    <t>M-CBL500AP-2</t>
  </si>
  <si>
    <t>Motor cable for connecting Marzhauser motorised scanning stage and TANGO 2-axes control unit. Cable length 500 cm. Design of connecting plugs X/Y: 2x angular</t>
  </si>
  <si>
    <t>E0450063</t>
  </si>
  <si>
    <t>M-SIU-200x148</t>
  </si>
  <si>
    <t>Universal stage inserts for samples with diameter 20 to 74mm and glass slides 3"x1" or 3"x2", insert size 200 mm x 148 mm, for M-MS-(M)-BX-# and M-MS-(M)-BX61-# stages</t>
  </si>
  <si>
    <t>WI-STAD *</t>
  </si>
  <si>
    <t>E9703018</t>
  </si>
  <si>
    <t>discontinued (stock sellout) - item available until inventory depleted</t>
  </si>
  <si>
    <t>N6455600</t>
  </si>
  <si>
    <t>WLI10XMRTC</t>
  </si>
  <si>
    <t>White light interferometric 10X objective lens</t>
  </si>
  <si>
    <t>N6455700</t>
  </si>
  <si>
    <t>WLI20XMRTC</t>
  </si>
  <si>
    <t>N6455800</t>
  </si>
  <si>
    <t>WLI50XMRTC</t>
  </si>
  <si>
    <t>N6460000</t>
  </si>
  <si>
    <t>PV-S-MEASSEQ-EL</t>
  </si>
  <si>
    <t>Solution Measurement Sequence for PRECiV</t>
  </si>
  <si>
    <t>N6790700</t>
  </si>
  <si>
    <t>CX23LEDRFS1-1-4</t>
  </si>
  <si>
    <t>N6790800</t>
  </si>
  <si>
    <t>CX23LEDRFS2-1-4</t>
  </si>
  <si>
    <t>CX23LEDRFS2-1-4 microscope set</t>
  </si>
  <si>
    <t>N6791000</t>
  </si>
  <si>
    <t>CX23RTFS2-1-3 C</t>
  </si>
  <si>
    <t>CX23RTFS2-1-3 C microscope set</t>
  </si>
  <si>
    <t>N9055205</t>
  </si>
  <si>
    <t>FV40SP-SILGEL10</t>
  </si>
  <si>
    <t>N9055206</t>
  </si>
  <si>
    <t>FV40SP-SILGEL25</t>
  </si>
  <si>
    <t>N9055362</t>
  </si>
  <si>
    <t>CUS-DSX20C-T-FACC</t>
  </si>
  <si>
    <t>N9055363</t>
  </si>
  <si>
    <t>CUS-DSX20C-T-JCKL</t>
  </si>
  <si>
    <t>N9055364</t>
  </si>
  <si>
    <t>CUS-DSX20C-T-MH30L</t>
  </si>
  <si>
    <t>N9055378</t>
  </si>
  <si>
    <t>CUS-DSX20C-T-JCK</t>
  </si>
  <si>
    <t>N9055380</t>
  </si>
  <si>
    <t>CUS-DSX20C-T-MH20</t>
  </si>
  <si>
    <t>N9055502</t>
  </si>
  <si>
    <t>CUS-DSX20C-WHP4</t>
  </si>
  <si>
    <t>E0431730</t>
  </si>
  <si>
    <t>HW-HASP-DEMO-Timer Dongle</t>
  </si>
  <si>
    <t>E9703001</t>
  </si>
  <si>
    <t>CMR-U-FFWR</t>
  </si>
  <si>
    <t>E9703002</t>
  </si>
  <si>
    <t>E9703003</t>
  </si>
  <si>
    <t>U-FFWO-1-3</t>
  </si>
  <si>
    <t>E9703004</t>
  </si>
  <si>
    <t>U-FFWO-1-3-IX</t>
  </si>
  <si>
    <t>E9703005</t>
  </si>
  <si>
    <t>E9703006</t>
  </si>
  <si>
    <t>DP23-CU-1-2</t>
  </si>
  <si>
    <t>E9703007</t>
  </si>
  <si>
    <t>DP28-CU-1-2</t>
  </si>
  <si>
    <t>E9703008</t>
  </si>
  <si>
    <t>DP23M-CU-1-2</t>
  </si>
  <si>
    <t>E9703022</t>
  </si>
  <si>
    <t>E9703118</t>
  </si>
  <si>
    <t>CIX-ASW-V1.6-EL</t>
  </si>
  <si>
    <t>CIX-S-DAS-EL</t>
  </si>
  <si>
    <t>E9703120</t>
  </si>
  <si>
    <t>CIX-S-CI-EL</t>
  </si>
  <si>
    <t>E9703121</t>
  </si>
  <si>
    <t>CIX-S-COAT-EL</t>
  </si>
  <si>
    <t>E9703122</t>
  </si>
  <si>
    <t>CIX-S-GS-IN-EL</t>
  </si>
  <si>
    <t>E9703123</t>
  </si>
  <si>
    <t>CIX-S-GS-PL-EL</t>
  </si>
  <si>
    <t>E9703124</t>
  </si>
  <si>
    <t>CIX-S-HM-1.1-EL</t>
  </si>
  <si>
    <t>CIX-S-LTM-EL</t>
  </si>
  <si>
    <t>E9703126</t>
  </si>
  <si>
    <t>CIX-S-NMI-EL</t>
  </si>
  <si>
    <t>E9703127</t>
  </si>
  <si>
    <t>CIX-S-PHASE-EL</t>
  </si>
  <si>
    <t>E9703128</t>
  </si>
  <si>
    <t>CIX-S-PORO-EL</t>
  </si>
  <si>
    <t>E9703129</t>
  </si>
  <si>
    <t>ST-S-CI-EL</t>
  </si>
  <si>
    <t>E9703130</t>
  </si>
  <si>
    <t>ST-EN-2.5-EL</t>
  </si>
  <si>
    <t>E9703131</t>
  </si>
  <si>
    <t>ST-ENDT-2.5-EL</t>
  </si>
  <si>
    <t>E9703132</t>
  </si>
  <si>
    <t>ST-S-CM-EL</t>
  </si>
  <si>
    <t>E9703133</t>
  </si>
  <si>
    <t>ST-S-COAT-EL</t>
  </si>
  <si>
    <t>E9703134</t>
  </si>
  <si>
    <t>ST-S-DAS-EL</t>
  </si>
  <si>
    <t>E9703135</t>
  </si>
  <si>
    <t>ST-S-CSG-EL</t>
  </si>
  <si>
    <t>E9703136</t>
  </si>
  <si>
    <t>ST-S-DLM-EL</t>
  </si>
  <si>
    <t>E9703137</t>
  </si>
  <si>
    <t>ST-S-GS-IN-EL</t>
  </si>
  <si>
    <t>E9703138</t>
  </si>
  <si>
    <t>ST-S-GS-PL-EL</t>
  </si>
  <si>
    <t>E9703139</t>
  </si>
  <si>
    <t>ST-S-IWF-EL</t>
  </si>
  <si>
    <t>E9703140</t>
  </si>
  <si>
    <t>ST-S-LTM-EL</t>
  </si>
  <si>
    <t>E9703141</t>
  </si>
  <si>
    <t>ST-S-NMI-EL</t>
  </si>
  <si>
    <t>E9703142</t>
  </si>
  <si>
    <t>ST-S-PORO-EL</t>
  </si>
  <si>
    <t>E9703143</t>
  </si>
  <si>
    <t>ST-S-PSD-EL</t>
  </si>
  <si>
    <t>E9703144</t>
  </si>
  <si>
    <t>ST-S-THP-EL</t>
  </si>
  <si>
    <t>E9703145</t>
  </si>
  <si>
    <t>ST-UDL-EN-EL</t>
  </si>
  <si>
    <t>E9703146</t>
  </si>
  <si>
    <t>ST-UDL-EN-DT-EL</t>
  </si>
  <si>
    <t>E9703147</t>
  </si>
  <si>
    <t>ST-UDL-SFR-EL</t>
  </si>
  <si>
    <t>E9703148</t>
  </si>
  <si>
    <t>ST-UGB2N-2.5-EL</t>
  </si>
  <si>
    <t>E9703149</t>
  </si>
  <si>
    <t>ST-UGS2N-2.5-EL</t>
  </si>
  <si>
    <t>E9703150</t>
  </si>
  <si>
    <t>ST-UGDND-2.5-EL</t>
  </si>
  <si>
    <t>E9703151</t>
  </si>
  <si>
    <t>ST-UGE2N-2.5-EL</t>
  </si>
  <si>
    <t>E9703152</t>
  </si>
  <si>
    <t>ST-UGM2N-2.5-EL</t>
  </si>
  <si>
    <t>E9703153</t>
  </si>
  <si>
    <t>ST-CAM-SWIR-EL</t>
  </si>
  <si>
    <t>E9703154</t>
  </si>
  <si>
    <t>PV-C10247-07-EL</t>
  </si>
  <si>
    <t>N6463400</t>
  </si>
  <si>
    <t>PV-C10247-17-EL</t>
  </si>
  <si>
    <t>N6463500</t>
  </si>
  <si>
    <t>PV-C1520-98-EL</t>
  </si>
  <si>
    <t>N6463600</t>
  </si>
  <si>
    <t>PV-C1572-19-EL</t>
  </si>
  <si>
    <t>N6463700</t>
  </si>
  <si>
    <t>PV-C1572-71-EL</t>
  </si>
  <si>
    <t>N6463800</t>
  </si>
  <si>
    <t>PV-C4505-78-EL</t>
  </si>
  <si>
    <t>N6463900</t>
  </si>
  <si>
    <t>PV-C50602-85-EL</t>
  </si>
  <si>
    <t>N6464000</t>
  </si>
  <si>
    <t>PV-C643-12-EL</t>
  </si>
  <si>
    <t>N6464100</t>
  </si>
  <si>
    <t>PV-C643-83-EL</t>
  </si>
  <si>
    <t>N6464200</t>
  </si>
  <si>
    <t>PV-C945-08-EL</t>
  </si>
  <si>
    <t>N6464300</t>
  </si>
  <si>
    <t>PV-C945-19-EL</t>
  </si>
  <si>
    <t>N6464400</t>
  </si>
  <si>
    <t>PV-CE112-10-EL</t>
  </si>
  <si>
    <t>N6464500</t>
  </si>
  <si>
    <t>PV-CE112-13-EL</t>
  </si>
  <si>
    <t>N6464600</t>
  </si>
  <si>
    <t>PV-LIC-OTM-BA-EL</t>
  </si>
  <si>
    <t>N6464700</t>
  </si>
  <si>
    <t>PV-OTM-DT-EL</t>
  </si>
  <si>
    <t>PV-LIC-OTM-ES-EL</t>
  </si>
  <si>
    <t>N6464900</t>
  </si>
  <si>
    <t>PV-LIC-OTM-MO-EL</t>
  </si>
  <si>
    <t>N6465000</t>
  </si>
  <si>
    <t>PV-OTM-ST-EL</t>
  </si>
  <si>
    <t>N6465200</t>
  </si>
  <si>
    <t>PV-LIC-S-R-EL</t>
  </si>
  <si>
    <t>N6465300</t>
  </si>
  <si>
    <t>PV-LIC-S-P-EL</t>
  </si>
  <si>
    <t>N6465400</t>
  </si>
  <si>
    <t>PV-LIC-S-M-EL</t>
  </si>
  <si>
    <t>N6465500</t>
  </si>
  <si>
    <t>PV-LIC-OTM-D-V1-EL</t>
  </si>
  <si>
    <t>N6465600</t>
  </si>
  <si>
    <t>PV-LIC-OTM-D-V2-EL</t>
  </si>
  <si>
    <t>E9701813</t>
  </si>
  <si>
    <t>SFS-FLOATING-SERVER-EL</t>
  </si>
  <si>
    <t>E9701869</t>
  </si>
  <si>
    <t>VS-DULA-A</t>
  </si>
  <si>
    <t>E9701870</t>
  </si>
  <si>
    <t>VS-UG-DULA-A</t>
  </si>
  <si>
    <t>E9701893</t>
  </si>
  <si>
    <t>VS200-BU-V2-IVD base unit</t>
  </si>
  <si>
    <t>E9701894</t>
  </si>
  <si>
    <t>VS200-BU-L-V2-IVD loader base</t>
  </si>
  <si>
    <t>E9701895</t>
  </si>
  <si>
    <t>VS200-LOADER-V2-IVD loader</t>
  </si>
  <si>
    <t>E9703000</t>
  </si>
  <si>
    <t>E9703023</t>
  </si>
  <si>
    <t>E9703030</t>
  </si>
  <si>
    <t>VS-CBRD2</t>
  </si>
  <si>
    <t>E9703161</t>
  </si>
  <si>
    <t>SCAN-R-V3.6 Main licence</t>
  </si>
  <si>
    <t>scanR Version 3.6 main license for high-content screening systems.  Includes scanR Acquisition Software: scanR system control and assay acquisition software with powerful software auto-focus, process optimization and work-flow oriented user interface for standard assays and assay development. Includes scanR Analysis Software: scanR image and data analysis software for standard assays, advanced scientific assays and assay development including image processing, object detection and segmentation, measurement, gating, classification, navigation, direct link between images and data points, 2D-scattergrams, 1D-histograms, and pre-trained TruAI neural networks.</t>
  </si>
  <si>
    <t>E9703162</t>
  </si>
  <si>
    <t>SCAN-ANALYSIS-V3.6 licence</t>
  </si>
  <si>
    <t>SCAN-ACQUISITION scanR Version 3.6 image and data acquisition licence. scanR system control and assay acquisition software with powerful software auto-focus, process optimization and work-flow oriented user interface for standard assays and assay development.</t>
  </si>
  <si>
    <t>E9703163</t>
  </si>
  <si>
    <t>SCAN-ACQUISITION-V3.6 licence</t>
  </si>
  <si>
    <t>SCAN-ACQUISITION scanR Version 3.6 image and data acquisition licence. scanR system control and assay acquisition software with powerful software auto-focus, process optimization and work-flow oriented user interface for standard assays and assay development.</t>
  </si>
  <si>
    <t>E9703164</t>
  </si>
  <si>
    <t>SCAN-DT-V3.6 Desktop Analy. l.</t>
  </si>
  <si>
    <t>scanR Version 3.6 desktop analysis license for separate computer. The desktop license of the scanR Analysis software can be installed on a separate PC (screen resolution of min. 1280x1024 px required)</t>
  </si>
  <si>
    <t>E9703165</t>
  </si>
  <si>
    <t>SCAN-R-UPDATE-V3.6 Setup Man.</t>
  </si>
  <si>
    <t>scanR  Version 3.6 setup user manuals, no software licence, software to be downloaded. For update cases where the software license is already available but the latest setup and manuals are required.</t>
  </si>
  <si>
    <t>E9703166</t>
  </si>
  <si>
    <t>SCAN-VIEW-V3.6 licence</t>
  </si>
  <si>
    <t>SCAN-VIEW scanR Version 3.6 analysis data viewer and visualisation licence. This licence can be installed on a seperate PC (screen resolution of min. 1280x1024 px required). It can open and visualize analysis files and allows full review of the image and result data independent of an Analysis license.</t>
  </si>
  <si>
    <t>E0437245</t>
  </si>
  <si>
    <t>LI-ONLINE-TRAINING-2HRS</t>
  </si>
  <si>
    <t>Erstattet af</t>
  </si>
  <si>
    <t>E0433374</t>
  </si>
  <si>
    <t>CUS-AL-AFA2MCBL cable</t>
  </si>
  <si>
    <t xml:space="preserve">price
</t>
  </si>
  <si>
    <t>E0437471</t>
  </si>
  <si>
    <t>M-HID-JS-3-2 joystick</t>
  </si>
  <si>
    <t>Human Interface Device (HID): 3-axes Analog Joystick for Marzhauser TANGO control units. Operation by joystick.</t>
  </si>
  <si>
    <t>E0437998</t>
  </si>
  <si>
    <t>O-LAS-INTERLOCK-LID-H303, lid</t>
  </si>
  <si>
    <t>E0437999</t>
  </si>
  <si>
    <t>O-LAS-INTERLOCK-LID-UNO, lid</t>
  </si>
  <si>
    <t>E0450064</t>
  </si>
  <si>
    <t>M-OAD-UPLSAPO30XS</t>
  </si>
  <si>
    <t>Objective Adapter, Liquid Dispenser for Inverted Light Microscopes</t>
  </si>
  <si>
    <t>E0450065</t>
  </si>
  <si>
    <t>PR-FV-EZDECK</t>
  </si>
  <si>
    <t>High precision motorized Z-Deck kit for Fluoview with fully motorized X, Y and Z axes. The deck is equipped with a flat top stage that has 114 mm x 75 mm of XY travel for samples and 100 nm linear encoders. Main features are: Sub-micron XY repeatability, stage height adjustable from 87 mm to 391 mm, 50 mm of motorized Z travel, transmitted light compatible via a large cutout in the main support plate, fast up/down control via XY and Z joysticks (included). 25 kg Z axis lifting capacity. Fits standard 160 mm x 110 mm Prior sample holders. Imaging software compatibility ensured by an included Prior ProScan III controller. Mounting plate, low profile slide holder adapter and universal sample holder also included.</t>
  </si>
  <si>
    <t>6559500</t>
  </si>
  <si>
    <t>Material science plan achromat objective. Magnification 5x, numerical aperture 0.10, working distance of 20.0 mm, maximum field of view 4.40 mm. The objective is suitable for reflected and transmitted light observations.</t>
  </si>
  <si>
    <t>U-RFL-T-1-3 power supply</t>
  </si>
  <si>
    <t>U-RFL-T-1-3 power supply for 100 W mercury discharge lamp, input rating 100V-240V.</t>
  </si>
  <si>
    <t xml:space="preserve">	
CS-DI-V4.4-EL</t>
  </si>
  <si>
    <t>N6468900</t>
  </si>
  <si>
    <t>U-TTR-3 trinocular ergo tube</t>
  </si>
  <si>
    <t>N6792100</t>
  </si>
  <si>
    <t xml:space="preserve">IX83P1ZFE inverted microscope </t>
  </si>
  <si>
    <t>N6793500</t>
  </si>
  <si>
    <t>N6793600</t>
  </si>
  <si>
    <t>IX5-MCZ</t>
  </si>
  <si>
    <t>N9055379</t>
  </si>
  <si>
    <t>CUS-DSX20C-T-MH30</t>
  </si>
  <si>
    <t>Stage adapter to mount the motorized 300x300 XY stage (M-MS-CUS-300x300-4: E0433706). Part for the DSX2000-T system (customized DSX2000 for large stage with stable standard tilting frame).</t>
  </si>
  <si>
    <t>N6450600</t>
  </si>
  <si>
    <t>FV50-SU-P Scan Unit + 2CH BSD</t>
  </si>
  <si>
    <t>N6450700</t>
  </si>
  <si>
    <t>FV50-SUMP-P Scan Unit</t>
  </si>
  <si>
    <t>N6450800</t>
  </si>
  <si>
    <t>FV50-HSU-P Scan Unit + 2CH BSD</t>
  </si>
  <si>
    <t>N6450900</t>
  </si>
  <si>
    <t>FV50-HSUMP-P Scan Unit</t>
  </si>
  <si>
    <t>N6451000</t>
  </si>
  <si>
    <t>FV50-ANALOG Interface unit</t>
  </si>
  <si>
    <t>N6451400</t>
  </si>
  <si>
    <t>FV50-SAFB3BE laser safety</t>
  </si>
  <si>
    <t>N6451700</t>
  </si>
  <si>
    <t>FV50-SAFI3BE laser safety</t>
  </si>
  <si>
    <t>N6451900</t>
  </si>
  <si>
    <t>FV50-AVP Anti vibr. Plate</t>
  </si>
  <si>
    <t>N6452000</t>
  </si>
  <si>
    <t>FV50-EXADP2 2CH NDD adapter</t>
  </si>
  <si>
    <t>N6452100</t>
  </si>
  <si>
    <t>FV50-EXADP6 4+6 CH NDD adapter</t>
  </si>
  <si>
    <t>N6452200</t>
  </si>
  <si>
    <t>FV50-BEXFL beam expander</t>
  </si>
  <si>
    <t>N6452300</t>
  </si>
  <si>
    <t>FV50-LCUFL fiber laser control</t>
  </si>
  <si>
    <t>N6452400</t>
  </si>
  <si>
    <t>FV50-TBSUI5 laser shield tube</t>
  </si>
  <si>
    <t>N6452500</t>
  </si>
  <si>
    <t>FV50-FCOMB fiber laser comb.</t>
  </si>
  <si>
    <t>N6452600</t>
  </si>
  <si>
    <t>FV50-LCDM920 DM f. fiber laser</t>
  </si>
  <si>
    <t>N6452700</t>
  </si>
  <si>
    <t>FV50-LCDM1064 DM f. fib. laser</t>
  </si>
  <si>
    <t>N6452900</t>
  </si>
  <si>
    <t>FV50-SAFB4E laser safety</t>
  </si>
  <si>
    <t>N6453200</t>
  </si>
  <si>
    <t>FV50-SAFI4E  laser safety</t>
  </si>
  <si>
    <t>N6453400</t>
  </si>
  <si>
    <t>FV50-RFACA mot. fluo. turret</t>
  </si>
  <si>
    <t>N6453500</t>
  </si>
  <si>
    <t>FV50-BPIX Base plate for IX</t>
  </si>
  <si>
    <t>N6453600</t>
  </si>
  <si>
    <t>FV50-STIX Stand for scanner</t>
  </si>
  <si>
    <t>N6453700</t>
  </si>
  <si>
    <t>FV50-EXSTB stand for BX-NDD</t>
  </si>
  <si>
    <t>N6453800</t>
  </si>
  <si>
    <t>FV50-EXSTG stand for GF-NDD</t>
  </si>
  <si>
    <t>N6453900</t>
  </si>
  <si>
    <t>FV50-EXSTI stand for IX-NDD</t>
  </si>
  <si>
    <t>N6454000</t>
  </si>
  <si>
    <t>FV50-LETD transmitted detector</t>
  </si>
  <si>
    <t>N6454100</t>
  </si>
  <si>
    <t>FV50-RFABXLS fluoresc. Illumin</t>
  </si>
  <si>
    <t>N6454200</t>
  </si>
  <si>
    <t>FV50-RFABXLD fluoresc. Illumin</t>
  </si>
  <si>
    <t>N6454300</t>
  </si>
  <si>
    <t>LUPLAPO25XO objective</t>
  </si>
  <si>
    <t>N6454400</t>
  </si>
  <si>
    <t>XLPLFLN16XW objective</t>
  </si>
  <si>
    <t>N6454500</t>
  </si>
  <si>
    <t>FV50S-SW Main SW license</t>
  </si>
  <si>
    <t>N6454600</t>
  </si>
  <si>
    <t>FV50S-SCANUP license</t>
  </si>
  <si>
    <t>N6454700</t>
  </si>
  <si>
    <t>FV50S-UI Fluoview Smart</t>
  </si>
  <si>
    <t>N6454800</t>
  </si>
  <si>
    <t>FV50S-ACCIX TruResolution lic.</t>
  </si>
  <si>
    <t>N6455000</t>
  </si>
  <si>
    <t>FV50S-SWPT SW license package</t>
  </si>
  <si>
    <t>N6455100</t>
  </si>
  <si>
    <t>FV50S-SWPMS SW license package</t>
  </si>
  <si>
    <t>N6455200</t>
  </si>
  <si>
    <t>FV50S-SWPAD SW license package</t>
  </si>
  <si>
    <t>N6460400</t>
  </si>
  <si>
    <t>BX63L-CBH-1-2</t>
  </si>
  <si>
    <t>N6468800</t>
  </si>
  <si>
    <t>SD-COMB-1-3- laser combiner</t>
  </si>
  <si>
    <t>N6793000</t>
  </si>
  <si>
    <t>N6793100</t>
  </si>
  <si>
    <t>N6793300</t>
  </si>
  <si>
    <t>FV30GF Gantry frame</t>
  </si>
  <si>
    <t>Motorized nosepiece focusing in vivo microscope stand for laser scanning microscope. Including touch-panel controller, AC adaptor, cable, and allen wrench</t>
  </si>
  <si>
    <t>N6794000</t>
  </si>
  <si>
    <t>IX85P1ZF-2 inverted microscope</t>
  </si>
  <si>
    <t>Inverted motorised microscope frame for reflected and transmitted light observation with 1 deck for optical module attachments and 1 slot for optional Trufocus unit (IX5-ZDC). Light path options for binocular and integrated left and right side port: 0:100:0, 50:50:0, 100:0:0, 0:0.100. Motorized coaxial coarse and fine focus with nosepiece up and down mechanism, focus stroke 10.5 mm. Maximum focus speed: 3 mm/sec. Minimum step size: 0.01 µm. Optional accessory MCZ for manual Z-control. Compatible with transmitted light illuminator, reflected light illuminator, motorized IX5-SSA stage, and manual IX3-SVR, IX3-SVL, IX2-SP, IX2-GS stages GX-SVR and GX-SFR. Requires IX5-CBH controller. Including 6-position motorized nosepiece, jigs, cable clamps.</t>
  </si>
  <si>
    <t>N6794100</t>
  </si>
  <si>
    <t>IX85P2ZF-2 inverted microscope</t>
  </si>
  <si>
    <t>Purchase price for line (€)</t>
  </si>
  <si>
    <t>N9055576</t>
  </si>
  <si>
    <t>CUS SW FY25E0035-SPEL</t>
  </si>
  <si>
    <t>Customized software FY25E0035 for microscope based on PRECiV. It is an extension of the existing "Automatic Waviness Inspection" solution.</t>
  </si>
  <si>
    <t>N9055595</t>
  </si>
  <si>
    <t>CUS-PV-PLS-SPEL</t>
  </si>
  <si>
    <t>Customized software Position List Scan for microscope based on PRECiV. A position list is loaded from a CSV file. At listed positions individual imaged or an matrix of images can be acquired.</t>
  </si>
  <si>
    <t>N9055600</t>
  </si>
  <si>
    <t>CUS-PV-M2M-SPEL</t>
  </si>
  <si>
    <t>Customized software Macro to Micro (From overview to detail image) for microscope based on PRECiV.</t>
  </si>
  <si>
    <t>E0450037</t>
  </si>
  <si>
    <t>O-IX5-LAS-CAGE-CO2-DIG</t>
  </si>
  <si>
    <t>E0450038</t>
  </si>
  <si>
    <t>O-IX5-LAS-CAGE-PIEZ-CO2-DIG</t>
  </si>
  <si>
    <t>E0450039</t>
  </si>
  <si>
    <t>O-IX5-FV5-LAS-CAGE-CO2-DIG</t>
  </si>
  <si>
    <t>E0450040</t>
  </si>
  <si>
    <t>O-IX5-FV5-LAS-CAGE-PIEZ-CO2-DG</t>
  </si>
  <si>
    <t>E0450066</t>
  </si>
  <si>
    <t>FVL-32-Monitor-2</t>
  </si>
  <si>
    <t>E0450067</t>
  </si>
  <si>
    <t>AHF-VS-25EXC-5</t>
  </si>
  <si>
    <t>N6456500</t>
  </si>
  <si>
    <t>MM6-ILPS-2-2</t>
  </si>
  <si>
    <t>Power Supply Unit for LED-Illumination for the STM (incl. 2 LED ports)</t>
  </si>
  <si>
    <t>N6456600</t>
  </si>
  <si>
    <t>U-RMT-5A-1-2</t>
  </si>
  <si>
    <t>U-RMT-5A OEM Hal. Lampe Kabel</t>
  </si>
  <si>
    <t>N6456700</t>
  </si>
  <si>
    <t>U-LH100-3-9</t>
  </si>
  <si>
    <t>N6456800</t>
  </si>
  <si>
    <t>U-LH100IR-1-8</t>
  </si>
  <si>
    <t>N6456900</t>
  </si>
  <si>
    <t>U-LH100L-3-8</t>
  </si>
  <si>
    <t>101 W Halogen lamphouse with collector lens and long connecting cable.</t>
  </si>
  <si>
    <t>N6457000</t>
  </si>
  <si>
    <t>U-RMT-1-7</t>
  </si>
  <si>
    <t>N6459800</t>
  </si>
  <si>
    <t>MX63-F-1-2</t>
  </si>
  <si>
    <t>8" microscope frame for reflected and transmitted light observation with travel range 210mm x 210mm. Coaxial coarse and fine focus with adjustable upper limit stopper, focus stroke 32mm, coarse stroke 17.73mm, fine stroke 0.1mm/rotation, graduation 1 μm on fine focus. Front control dial for light intensity. Power supply 100-120/220-240Vac 0.5/0.3A 50/60Hz. Front mounted controls for light intensity, objective change, apaerture stop. Light Intensity Manager (LIM) for reflected light illumination. 3 position cube slider for contrast method selection (brightfield/darkfield/optional). Input and output terminal for BX3M-LEDR, U-MIXRCBL, U-HSEXP, BX3M-HS and motorized nosepiece. Integrated RS232C interface for PC data read out.</t>
  </si>
  <si>
    <t>N6459900</t>
  </si>
  <si>
    <t>MX63L-F-1-2</t>
  </si>
  <si>
    <t>12" microscope frame for reflected and transmitted light observation with travel range 356mm x 305mm. Coaxial coarse and fine focus with adjustable upper limit stopper, focus stroke 32mm, coarse stroke 17.73mm, fine stroke 0.1mm/rotation, graduation 1 μm on fine focus. Front control dial for light intensity. Power supply 100-120/220-240Vac 0.5/0.3A 50/60Hz. Front mounted controls for light intensity, objective change, apaerture stop. Light Intensity Manager (LIM) for reflected light illumination. 3 position cube slider for contrast method selection (brightfield/darkfield/optional). Input and output terminal for BX3M-LEDR, U-MIXRCBL, U-HSEXP, BX3M-HS and motorized nosepiece. Integrated RS232C interface for PC data read out.</t>
  </si>
  <si>
    <t>STM7-CB-1-2</t>
  </si>
  <si>
    <t>Control box for STM7 Measuring Microscope motorized frames (STM7-SFA, STM7-MFA, STM7-LFA). Compatible with STM7-DI digital indicator, STM7-MCZ focus controller, STM7-FS Foot switch, STM7-CS100 100x100 mm stage, STM7-200 200x200 mm stage, STM7-CS300 300x300 mm stage, MM6-ILG Green LED unit, MM6-ILW White LED unit, U-D5BDRES-ESD coded quintuple revolving nosepieces, STM7-AF autofocus, focus navigator.</t>
  </si>
  <si>
    <t>STM7-CBA-1-2</t>
  </si>
  <si>
    <t>Control box for STM7 Measuring Microscope manual frames (STM7-SF, STM7-MF, STM7-LF). Compatible with STM7-DI digital indicator, STM7-HS hand switch, STM7-FS Foot switch, STM7-CS100 100x100 mm stage, STM7-200 200x200 mm stage, STM7-CS300 300x300 mm stage, MM6-ILG Green LED unit, MM6-ILW White LED unit, U-D5BDRES-ESD coded quintuple revolving nosepieces, focus navigator.</t>
  </si>
  <si>
    <t>N6468000</t>
  </si>
  <si>
    <t>U-LGPS-1-3</t>
  </si>
  <si>
    <t>N6791300</t>
  </si>
  <si>
    <t>N6791400</t>
  </si>
  <si>
    <t>OLS50_S-ED</t>
  </si>
  <si>
    <t>N6791900</t>
  </si>
  <si>
    <t>IX73P1F</t>
  </si>
  <si>
    <t>N6792400</t>
  </si>
  <si>
    <t>BX3-CBH-1-2</t>
  </si>
  <si>
    <t>N6792800</t>
  </si>
  <si>
    <t>N6844500</t>
  </si>
  <si>
    <t>CS-DVD-V4.4.1</t>
  </si>
  <si>
    <t>N6462200</t>
  </si>
  <si>
    <t>FV40-HSUMP-P1-2</t>
  </si>
  <si>
    <t>N6462300</t>
  </si>
  <si>
    <t>FV40-HSU-P-1-2</t>
  </si>
  <si>
    <t>N6462500</t>
  </si>
  <si>
    <t>FV40-SU-P-1-2</t>
  </si>
  <si>
    <t>N6468700</t>
  </si>
  <si>
    <t xml:space="preserve">SD-PSU-1-3 Control Unit </t>
  </si>
  <si>
    <t>SD-PSU-1-3 Control Unit for Spin/SpinSR</t>
  </si>
  <si>
    <t>N6827900</t>
  </si>
  <si>
    <t>APX100-SU</t>
  </si>
  <si>
    <t>N6828000</t>
  </si>
  <si>
    <t>APX100-HCU</t>
  </si>
  <si>
    <t>Current
FY2026 List Price (EUR)
(as of 16.06.2026 except if date different in column Q)</t>
  </si>
  <si>
    <t>Distributor Price List:  Buch &amp; Holm A/S
SAP Number:  2000568978
Region/Country:  NWE/Denmark
Currency:  EUR</t>
  </si>
  <si>
    <t>HAWA MIS Conventional</t>
  </si>
  <si>
    <t>HAWA MIS 3rd Party</t>
  </si>
  <si>
    <t>No Replenishment</t>
  </si>
  <si>
    <t>HAWA MIS LS System</t>
  </si>
  <si>
    <t>Motorized x/y scanning stage for BX43, BX53, BX63 and BX41, BX51, BX61 (compatible with BX-LWSH2 stage holder). Travel range 225 x 75 mm. For stage inserts with a size of 313 x 
 148 mm. Drive system: stepping motor with ball screw (pitch 4 mm) drive. 
 Resolution 0.05 µm, accuracy +/- 4 µm, reproducibility &lt; 1 µm. Maximum travel speed (depending on the controller) 240 mm/s. Stage surface: anotic coating with black lacquering. 
 Maximum load 2000 g. Compatible with the following controller(s): Maerzhaeuser Tango. No stage insert included.</t>
  </si>
  <si>
    <t>HAWA MIS Conventional ETCE</t>
  </si>
  <si>
    <t>HAWA MIS LS System ETCE</t>
  </si>
  <si>
    <t>BX46F customized microscope frame with 6 objective positions.
Please note that this frame is a customized solution and it is not intended to be used for IVD.
Manual upright microscope frame for reflected and transmitted light observations. Coaxial coarse and fine focus with objective up and down mechanism, focus stroke 25 mm, coarse stroke 15 mm/rotation, fine stroke 100 µm/rotation, graduation on fine focus 1 µm. Prefocusing limit stopper and torque adjustment on coarse focus. Light Manager with individual light intensity settings for all objectives in combination with U-LHLEDC light source and nosepiece BX43-5RES or U-D7RES. Front side mounted light intensity control dial, external power supply 5V, 2.5A. Transmitted light illuminator with Koehler illumination and field number 22. Including allen wrench and AC adapter.</t>
  </si>
  <si>
    <t>BX46F customized microscope frame with 7 objective positions.
Please note that this frame is a customized solution and it is not intended to be used for IVD.
Manual upright microscope frame for reflected and transmitted light observations. Coaxial coarse and fine focus with objective up and down mechanism, focus stroke 25 mm, coarse stroke 15 mm/rotation, fine stroke 100 µm/rotation, graduation on fine focus 1 µm. Prefocusing limit stopper and torque adjustment on coarse focus. Light Manager with individual light intensity settings for all objectives in combination with U-LHLEDC light source and nosepiece BX43-5RES or U-D7RES. Front side mounted light intensity control dial, external power supply 5V, 2.5A. Transmitted light illuminator with Koehler illumination and field number 22. Including allen wrench and AC adapter.</t>
  </si>
  <si>
    <t>E0432489</t>
  </si>
  <si>
    <t>CX23LEDRF, UYCP</t>
  </si>
  <si>
    <t>Netherlands (distributor) only</t>
  </si>
  <si>
    <t>E0432490</t>
  </si>
  <si>
    <t>CX23LEDRFS, DUST,UYCP,CH20WB</t>
  </si>
  <si>
    <t>DSX1000 advanced promotional base set. A tilting frame (90°on both sides) is combined with the fully motorized universal zoom head. All contrast methods like Brightfield, Darkfield, Mix, Oblique contrast, Polarization, and Differential Interference Contrast can be controlled automatically by console or software. No additional accessories like attachable contrast sliders are needed. A motorized stage with a stroke of 100x100mm enables panorama imaging. In combination with the motorized z-axis these panorama images can be acquired fully focussed or in 3D. The set contains main components only, please extend with necessary optics, PRECiV-DSX-software for unlimited image size acquisition, workstation and if desired with Advanced 3D Analysis software for full functionality. Following items are included in the set: N5736000 DSX10-TF; N5734600 DSX10-UZH; N6377100 DSX10-MTS; N5734800 DSX10-LAXL; N5735300 DSX10-XLOB3x; N5739900 DP74-PCIE-1-2; N5736400 DSX10-CSL</t>
  </si>
  <si>
    <t>DSX1000 standard promotional base set. A tilting frame (90°on both sides) is combined with the fully motorized standard zoom head. Contrast methods like Brightfield, Darkfield, Mix, Oblique contrast, and Polarization can be controlled automatically by console or software. No additional accessories like attachable contrast sliders are needed. A motorized stage with a stroke of 100x100mm enables panorama imaging. In combination with the motorized z-axis these panorama images can be acquired fully focussed or in 3D. The set contains main components only, please extend with necessary optics, PRECiV-DSX-software for unlimited image size acquisition, workstation and if desired with Advanced 3D Analysis software for full functionality. Following items are included in the set: N5736000 DSX10-TF; N5734700 DSX10-SZH; N6377100 DSX10-MTS; N5734800 DSX10-LAXL; N5735300 DSX10-XLOB3x; N5739900 DP74-PCIE-1-2; N5736400 DSX10-CSL</t>
  </si>
  <si>
    <t>Transmitted light stage, to be connected via a flexible light guide (diameter up to 5mm) to a light source, compatible with SZ2-ST, SZX2-ST, 
 SZX2-STL, SZX2-ILLD, SZX2-ILLB and SZX2-ILLK stands.</t>
  </si>
  <si>
    <t>Transmitted light stage with 8 LED segments, active diamter 50 mm, top plate diameter 84mm, compatible with SZ2-ST, SZX2-ST, SZX2-STL, 
 SZX2-ILLD, SZX2-ILLB and SZX2-ILLK stands.</t>
  </si>
  <si>
    <t>Transmitted light stage for darkfield observation, with 8 LED segments, active diamter 30 mm, top plate diameter 140mm, compatible with SZ2-ST,
 SZX2-ST, SZX2-STL, SZX2-ILLD, SZX2-ILLB and SZX2-ILLK stands.</t>
  </si>
  <si>
    <t>Halogen conversion filter for light sources, converts constant color temperature of 6000 degree K to 3200 degree K, diameter 28 mm +/- 0.2 mm with 
 no bevel edge, thickness 2.0 mm, compatible with KL1600LED-2 and KL2500LED.</t>
  </si>
  <si>
    <t>8-segment LED ring light for darkfield. Number of LEDs: 40pc(s), free working Â 
 distance: 5-15mm, average LED lifetime: 50,000 h in standard brightness, LED color: White, color temperature: 5600K, adaptation diameter: 66mm. Â 
 Controller is required. Compatible objectives should be checked in the main Â 
 specifications of the product data sheet.</t>
  </si>
  <si>
    <t>Stereo lighting pillar adapter to mount support arm KL-SA or light guide KL-AL245/750-2 on Ã? 32 mm pillars. Adaptation diameter: 32mm,
 adaptation thread: 2 M6 threads.</t>
  </si>
  <si>
    <t>Darkfield extension adaptor to mount VL-SRL-S48-20 ring light or VL-RA-DF darkfield ring light adaptor on SDFPLAPO0.5XPF, SDFPLAPO1XPF, 
 DFPLAPO1.25X, SZX-ACH1.25X-2 and MVPLAPO1X objectives. Extension: 50mm. KL-RA-SZX-2 ring adaptor is required for SZX7/10 and MVX10 
 objectives.</t>
  </si>
  <si>
    <t>Darkfield extension adaptor to mount VL-SRL-S48-20 ring light or VL-RA-DF darkfield ring light adaptor on SDFPLAPO0.8X, DFPLAPO1X-4, SZX-ACH1X
 and MVPLAPO0.63X objectives. Extension: 75 mm. KL-RA-SZX-2 ring adaptor is required for SZX7/10 and MVX10 objectives.</t>
  </si>
  <si>
    <t>LED light source with 1 LED and an average LED lifetime of 50,000 h. 
 Light intensity 30 W â??halogen equivalent. Colour temperature of white LED: Approx. 5600 K, Stepless electronic dimming (0â??100%) light intensity control, max. active light guide diameter: 6 mm, wide range power supply (100â??240 V/50â??60 Hz). One bracket to mount on SZ2-ST, one Power supply, 4 Plug adapters for EU, UK, USA, AUS and Instruction manual are included.</t>
  </si>
  <si>
    <t>LED light source with 7 LEDs and an average LED lifetime of 50,000 h. Light flux 680 lm, color temperature of white LED approx. 5600 K, stepless electronic dimming (0-100 %) of light intensity, max. active light guide diameter: 9 mm. Requires UYCP power cable. Includes wide range power supply (90-264 V, 47-63 HZ) and instruction manual.</t>
  </si>
  <si>
    <t>Thermoplate set for SZ2 stand including 2-channel temperature controller with 
1mm glass heating plate and temperature sensor. Adjustable plate temperature 
range from 5°C above ambient to 60 °C. Compatible with SZ2-ST stand with 
transmitted illumination attachment SZ2-ILA or SZ2-ILST. Heating area 230 x 146 mm. Observation area 210 x 131 mm. Including extension wire for temperature sensor, CD-ROM (TEM installation software), USB cable, AC adapter, power cord, and 
manual.</t>
  </si>
  <si>
    <t>Thermoplate set for IX83, IX73, IX53, IX2, CKX41 microscopes including 
2-channel temperature controller with metal heating plate with 26mm diameter opening at the center for short/immersion objective use and temperature sensor. Adjustable plate temperature range from 5°C above ambient to 60 °C. 
Compatible with IX3-SVR, IX3-SVL, GX-SFR, GX-SVR, IX2-GS, IX2-SP, IX2-SFR, 
IX-SVL2 mechanical stage and the built-in stage of CKX41, BX3-SSU-1-2 motorized 
stage and microscope stages with opening of Ø 110 mm. Heating area Ø 88 mm. 
Observation area Ø 26 mm. Including a pair of dish fixing clips, extension wire 
for temperature sensor, CD-ROM (TEM installation software), USB cable, AC 
adapter, power cord, and manual.
* Recommend to have Lens Heater (T-TPi-LH, E0433339) for immersion objective or objective working distance less than 3.0mm along with this plate.</t>
  </si>
  <si>
    <t>Thermoplate set for IX83, IX73, IX53 microscopes including 2-channel 
temperature controller with metal heating plate with 26mm diameter opening at the center for short/immersion objective use and temperature sensor. 
Adjustable plate temperature range from 5°C above ambient to 60 °C. Compatible 
with IX3-SVR mechanical stage and IX3-SSU motorized stage. Heating area 156 
x 131 mm. Observation area Ø 26 mm. Including a pair of dish fixing clips, 
extension wire for temperature sensor, mounting hook, CD-ROM (TEM installation 
software), USB cable, AC adapter, power cord, and manual.
* Recommend to have Lens Heater (T-TPi-LH, E0433339) for immersion objective or objective working distance less than 3.0mm along with this plate.</t>
  </si>
  <si>
    <t>Thermoplate set for IX83, IX73, IX53 microscopes including 2-channel 
temperature controller with metal heating plate with 26mm diameter opening at the center for short/immersion objective use and temperature sensor. 
Adjustable sample temperature range from 5°C above ambient to 60 °C. Compatible 
with microscope stages with opening of 160 x 110 mm. Adaptation to IX3-SSU and 
IX3-SVR requires T-AD-IX3-SVR adapter. Adaptation to IX2-SFR, IX2-SVL2 requires 
adapter T-AD-BX3-SSU. Heating area 123 x 86 mm. Observation area Ø 26 mm. 
Including a pair of dish fixing clips, extension wire for temperature sensor, 
mounting hook, CD-ROM (TEM installation software), USB cable, AC adapter, power 
cord, and manual.
* Recommend to have Lens Heater (T-TPi-LH, E0433339) for immersion objective or objective working distance less than 3.0mm along with this plate.</t>
  </si>
  <si>
    <t>Universal lens heater set for objectives with diameter of max. ~ 40 mm, 
including TPiE 1-channel temperature controller. Adjustable the temperature 
range from 5°C above ambient to 45 °C. Including mounting hook, AC adapter, 
power cord, and manual.</t>
  </si>
  <si>
    <t>E0433346</t>
  </si>
  <si>
    <t>U-89402m emission filter</t>
  </si>
  <si>
    <t xml:space="preserve">Quad-band fluorescence emission filter.  Filter  optimized for emission of DAPI, FITC, Cy3, Cy5.  Wide violet - blue, Wide cyan - green, Wide yellow - orange, Super wide - red emission filter. Emission bands: 418-452 / 505-535 / 577-613 / 663-727 nm. Compatible with filter wheels for 25 mm filters . </t>
  </si>
  <si>
    <t>E0433347</t>
  </si>
  <si>
    <t>AHF-LED-DFC3D5-4-IX3XL filter</t>
  </si>
  <si>
    <t>AHF-LED-DFC3D5-4-IX3XL filter set</t>
  </si>
  <si>
    <t>E0433348</t>
  </si>
  <si>
    <t>M-SIMTP-IX85 stage insert</t>
  </si>
  <si>
    <t>E0433349</t>
  </si>
  <si>
    <t>M-PZ-SIMTP-IX85 stage insert</t>
  </si>
  <si>
    <t>M-PZ-SIMTP-IX85 Piezo stage insert</t>
  </si>
  <si>
    <t>Temperature sensor for thermoplate set with thermocouple element and Teflon coating. Compatible with control units of T-TPi-# series.
 Autoclaveable.</t>
  </si>
  <si>
    <t>Add-on Installation CD for TEM software and USB cable for ThermoPlate set. Compatible 
with control units of T-TPi-# series.</t>
  </si>
  <si>
    <t>Special signal cable for the automatic wafer loader system with MX63 .It connects the Marzhauser Tango AUX/IO interface with the U-AF2M autofocus, the PSE of the autoloader and the system PC.</t>
  </si>
  <si>
    <t>E0433377</t>
  </si>
  <si>
    <t>HW-WORKSTATION-HP-Z2G1i-OLS5K5</t>
  </si>
  <si>
    <t>HW-WORKSTATION-HP-Z2G1i-OLS5K5 workstation</t>
  </si>
  <si>
    <t>E0433378</t>
  </si>
  <si>
    <t>HW-WORKSTATION-HP-Z2G1i-DSX2K</t>
  </si>
  <si>
    <t>HW-WORKSTATION-HP-Z2G1i-DSX2K workstation</t>
  </si>
  <si>
    <t>E0433379</t>
  </si>
  <si>
    <t>HW-WORKSTATION-HP-Z2G1i-DL</t>
  </si>
  <si>
    <t>HW-WORKSTATION-HP-Z2G1i-DL workstation</t>
  </si>
  <si>
    <t>E0433381</t>
  </si>
  <si>
    <t>HW-WORKSTATION-HP-Z2G1i-APX</t>
  </si>
  <si>
    <t>HW-WORKSTATION-HP-Z2G1i-APX workstation</t>
  </si>
  <si>
    <t>E0433401</t>
  </si>
  <si>
    <t>M-CU-PCIE2-2-OEM controller</t>
  </si>
  <si>
    <t>OEM 2-axes PCIexpress control unit. Connector for Marzhauser Digital joystick or Digital ErgoDrive.</t>
  </si>
  <si>
    <t>E0433407</t>
  </si>
  <si>
    <t>KRO-SpectraSplit10 filter set</t>
  </si>
  <si>
    <t>SpectraSplit filter set for 10 color channels. Suitable for U-FF and U-MF2 cubes</t>
  </si>
  <si>
    <t>E0433412</t>
  </si>
  <si>
    <t>HW-TFT-24-EIZO-EV2410RBK monitor</t>
  </si>
  <si>
    <t>EIZO FlexScan EV2410R - 24.1" Color LCD Monitor, WUXGA (1920 x 1200) resolution, 16:10 aspect ratio, 5 ms response time, Video Input interfaces:  DisplayPort (HDCP 1.3), HDMI (HDCP 1.4), DVI-D (HDCP 1.4), D-Sub mini 15 pin. USB-HUB USB-B and 4x USB-A, with FlexStand, Color black.</t>
  </si>
  <si>
    <t>E0433453</t>
  </si>
  <si>
    <t>HW-AD-RJ45/USBA network adapt.</t>
  </si>
  <si>
    <t xml:space="preserve">Network adapter RJ45 to USB-A, compatible with the EP50 camera. Allows fast 10/100 Mbps ethernet connections via the USB port. Supports USB 2.0/1.1 standard and complies with IEEE802.3 and IEEE802.3u. Chipset: Realtek RTL8152B. Including manual.
 </t>
  </si>
  <si>
    <t>Laser Beamsplitter T 900 LPXXRXT, AOI 45° Reflection 450-890 nm &gt;90% avg. Transmission 910-2600 nm &gt;90% avg. AR coating on back side for 445-1700nm Dimension 49 x 34 +0,1/-0,3 mm Thickness 2,0 +/-0,05 mm at thin edge Wedge 2' +/-30" (long side)</t>
  </si>
  <si>
    <t>Single-band fluorescence cube for MVX10 cube turrets. Filter set optimized for EGFP/FITC/Cy2/Alexa Fluor 488. Wide blue excitation and Wide cyan - green emission filter. Exciter filter: 465 - 495 nm,  beam splitter:  505 nm, barrier filter: 515 - 555 nm. Compatible cube turrets MVX-RFA. Filter set build in MVX XL filter cube with build-in beamsplitter and emission filter.</t>
  </si>
  <si>
    <t>Single-band fluorescence cube for MVX10 cube turrets. Filter set optimized for EYFP/Venus/Citrine / Alexa Fluor 514. Wide blue - cyan excitation and Wide green emission filter. Exciter filter: 485 - 505 nm,  beam splitter:  515 nm, barrier filter: 525 - 555 nm. Compatible cube turrets MVX-RFA. Filter set build in MVX XL filter cube with build-in beamsplitter and emission filter.</t>
  </si>
  <si>
    <t>Single-band fluorescence cube for MVX10 cube turrets. Filter set optimized for TRITC/Cy3/TagRFP/AlexaFluor 546 / Alexa Fluor 555 / DsRed / tdTomato. Wide green excitation and Super wide yellow - red emission filter. Exciter filter: 527.5 - 552.5 nm,  beam splitter:  565 nm, barrier filter: 577.5 - 632.5 nm. Compatible cube turrets MVX-RFA. Filter set build in MVX XL filter cube with build-in beamsplitter and emission filter.</t>
  </si>
  <si>
    <t>Single-band fluorescence cube for MVX10 cube turrets. Filter set optimized for Cy5/AlexaFluor 647/Draq5. Wide orange - red excitation and Wide red emission filter. Exciter filter: 595 - 645 nm,  beam splitter:  656 nm, barrier filter: 665 - 715 nm. Compatible cube turrets MVX-RFA. Filter set build in MVX XL filter cube with build-in beamsplitter and emission filter.</t>
  </si>
  <si>
    <t>Single-band fluorescence cube for MVX10 cube turrets. Filter set optimized for Texas Red/mCherry/AlexaFluor 594 / Cy3.5. Wide green - yellow excitation and Wide orange - red emission filter. Exciter filter: 540 - 580 nm,  beam splitter:  600 nm, barrier filter: 620 - 650 nm. Compatible cube turrets MVX-RFA. Filter set build in MVX XL filter cube with build-in beamsplitter and emission filter.</t>
  </si>
  <si>
    <t>Single-band fluorescence cube for MVX10 cube turrets. Filter set optimized for DSRed / RFP / TRITC / Cy3. Wide green - yellow excitation and Super wide orange - red emission filter. Exciter filter: 530 - 560 nm,  beam splitter:  570 nm, barrier filter: 590 - 650 nm. Compatible cube turrets MVX-RFA. Filter set build in MVX XL filter cube with build-in beamsplitter and emission filter.</t>
  </si>
  <si>
    <t>Single-band fluorescence cube for MVX10 cube turrets. Filter set optimized for Cy5 / AlexaFluor 647/ APC. Super wide orange - red excitation and Super wide red emission filter. Exciter filter: 590 - 650 nm,  beam splitter:  660 nm, barrier filter: 662.5 - 737.5 nm. Compatible cube turrets MVX-RFA. Filter set build in MVX XL filter cube with build-in beamsplitter and emission filter.</t>
  </si>
  <si>
    <t>Single-band fluorescence cube for MVX10 cube turrets. Filter set optimized for mCherry / Texas Red / Cy3.5 / Alexa Fluor 568 / Alexa Fluor 594. Wide green - yellow excitation and Super wide orange - red emission filter. Exciter filter: 540 - 580 nm,  beam splitter:  585 nm, barrier filter: 592.5 - 667.5 nm. Compatible cube turrets MVX-RFA. Filter set build in MVX XL filter cube with build-in beamsplitter and emission filter.</t>
  </si>
  <si>
    <t>Single-band fluorescence cube for MVX10 cube turrets. Filter set optimized for Cy5 / Alexa Fluor 647. Wide red excitation and Wide red emission filter. Exciter filter: 625 - 655 nm,  beam splitter:  660 nm, barrier filter: 665 - 715 nm. Compatible cube turrets MVX-RFA. Filter set build in MVX XL filter cube with build-in beamsplitter and emission filter.</t>
  </si>
  <si>
    <t>Single-band fluorescence cube for MVX10 cube turrets. Filter set optimized for EBFP2/Coumarin/Attenuated DAPI. Wide UV - violet excitation and Wide blue emission filter. Exciter filter: 395 - 415 nm,  beam splitter:  425 nm, barrier filter: 435 - 485 nm. Compatible cube turrets MVX-RFA. Filter set build in MVX XL filter cube with build-in beamsplitter and emission filter.</t>
  </si>
  <si>
    <t>Dual-band fluorescence filter set with MVX10 microscopes. Filter set optimized for simultaneous viewing of EGFP/ FITC / mCherry / TxRed probes.  Intended to balance the two fluorescence signals by attenuating Orange signals relative to Green when used with mercury lamps and metal halide light sources.. Wide blue, Wide green - yellow excitation and Wide cyan - green, Super wide orange - red emission filter. Exciter filter: 450-490 / 554-589 nm, dual band beam splitter: 497 / 596 nm, emission filter dual band: 500-540 / 602-662 nm. Compatible cube turrets MVX-RFA. Including Green (mFISH) MVX XL filter cube.</t>
  </si>
  <si>
    <t>Dual-band fluorescence filter set with MVX10 microscopes. Filter set optimized for simultaneous viewing of ECFP / EYFP probes.  Intended to balance the two fluorescence signals by attenuating Orange signals relative to Green when used with mercury lamps and metal halide light sources.. Narrow violet - blue, Narrow blue - cyan excitation and Wide blue, Wide green emission filter. Exciter filter: 423-443 / 490-510 nm, dual band beam splitter: 455 / 518 nm, emission filter dual band: 456-482 / 520-550 nm. Compatible cube turrets MVX-RFA. Including DAPI MVX XL filter cube.</t>
  </si>
  <si>
    <t>Dual-band fluorescence filter set with MVX10 microscopes. Filter set optimized for simultaneous viewing of DAPI / Red FISH probes.  Intended to balance the two fluorescence signals by attenuating Orange signals relative to Green when used with mercury lamps and metal halide light sources.. Wide UV - violet, Wide yellow -orange excitation and Wide blue, Wide orange-red emission filter. Exciter filter: 380-410 / 565-590 nm, dual band beam splitter: 445 / 605 nm, emission filter dual band: 445-475 / 605-650 nm. Compatible cube turrets MVX-RFA. Including Green (mFISH) MVX XL filter cube.</t>
  </si>
  <si>
    <t>Dual-band fluorescence filter set with MVX10 microscopes. Filter set optimized for simultaneous viewing of Green (mFISH) / Orange (mFISH) probes.  Intended to balance the two fluorescence signals by attenuating Orange signals relative to Green when used with mercury lamps and metal halide light sources.. Wide blue, Wide green-yellow excitation and Wide cyan - green, Wide yellow-red emission filter. Exciter filter: 465-495 / 547-573 nm, dual band beam splitter: (441/)523/610 nm, emission filter dual band: 504-540 / 585-627 nm. Compatible cube turrets MVX-RFA. Including Green (mFISH) MVX XL filter cube.</t>
  </si>
  <si>
    <t>Single-band fluorescence cube for MVX10 cube turrets. Filter set optimized for Cy5 / AlexaFluor 647/ APC. Super wide orange - red excitation and super wide red emission filter. Exciter filter: 590 - 650 nm,  beam splitter:  660 nm, barrier filter: 662.5 - 737.5 nm. Compatible cube turrets MVX-RFA. Filter set build in MVX XL filter cube with build-in beamsplitter and emission filter.</t>
  </si>
  <si>
    <t>Single-band fluorescence cube for IX3, IX85 cube turrets. Filter set optimized for EGFP/FITC/Cy2/Alexa Fluor 488. Wide blue excitation and Wide cyan - green emission filter. Exciter filter: 465 - 495 nm,  beam splitter:  505 nm, barrier filter: 515 - 555 nm. Compatible cube turrets IX3-RFACA, IX3-RFACS, IX53-RFAC, IX5-RFACA . Filter set build in IX3-FFXL filter cube with build-in beamsplitter and emission filter.</t>
  </si>
  <si>
    <t>Single-band fluorescence cube for IX3, IX85 cube turrets. Filter set optimized for EYFP/Venus/Citrine / Alexa Fluor 514. Wide blue - cyan excitation and Wide green emission filter. Exciter filter: 485 - 505 nm,  beam splitter:  515 nm, barrier filter: 525 - 555 nm. Compatible cube turrets IX3-RFACA, IX3-RFACS, IX53-RFAC, IX5-RFACA . Filter set build in IX3-FFXL filter cube with build-in beamsplitter and emission filter.</t>
  </si>
  <si>
    <t>Single-band fluorescence cube for IX3, IX85 cube turrets. Filter set optimized for TRITC/Cy3/TagRFP/AlexaFluor 546 / Alexa Fluor 555 / DsRed / tdTomato. Wide green excitation and Super wide yellow - red emission filter. Exciter filter: 527.5 - 552.5 nm,  beam splitter:  565 nm, barrier filter: 577.5 - 632.5 nm. Compatible cube turrets IX3-RFACA, IX3-RFACS, IX53-RFAC, IX5-RFACA . Filter set build in IX3-FFXL filter cube with build-in beamsplitter and emission filter.</t>
  </si>
  <si>
    <t>Single-band fluorescence cube for IX3, IX85 cube turrets. Filter set optimized for Cy5/AlexaFluor 647/Draq5. Wide orange - red excitation and Wide red emission filter. Exciter filter: 595 - 645 nm,  beam splitter:  656 nm, barrier filter: 665 - 715 nm. Compatible cube turrets IX3-RFACA, IX3-RFACS, IX53-RFAC, IX5-RFACA . Filter set build in IX3-FFXL filter cube with build-in beamsplitter and emission filter.</t>
  </si>
  <si>
    <t>Single-band fluorescence cube for IX3, IX85 cube turrets. Filter set optimized for Texas Red/mCherry/AlexaFluor 594 / Cy3.5. Wide green - yellow excitation and Wide orange - red emission filter. Exciter filter: 540 - 580 nm,  beam splitter:  600 nm, barrier filter: 620 - 650 nm. Compatible cube turrets IX3-RFACA, IX3-RFACS, IX53-RFAC, IX5-RFACA . Filter set build in IX3-FFXL filter cube with build-in beamsplitter and emission filter.</t>
  </si>
  <si>
    <t>Single-band fluorescence cube for IX3, IX85 cube turrets. Filter set optimized for DAPI / AlexaFluor 350. Wide UV excitation and Wide blue emission filter. Exciter filter: 325 - 375 nm,  beam splitter:  400 nm, barrier filter: 435 - 485 nm. Compatible cube turrets IX3-RFACA, IX3-RFACS, IX53-RFAC, IX5-RFACA . Filter set build in IX3-FFXL filter cube with build-in beamsplitter and emission filter.</t>
  </si>
  <si>
    <t>Single-band fluorescence cube for IX3, IX85 cube turrets. Filter set optimized for ECFP / CFP / AmCyan / Brilliant Violet 480. Wide violet - blue excitation and Wide blue - cyan emission filter. Exciter filter: 426 - 446 nm,  beam splitter:  455 nm, barrier filter: 460 - 500 nm. Compatible cube turrets IX3-RFACA, IX3-RFACS, IX53-RFAC, IX5-RFACA . Filter set build in IX3-FFXL filter cube with build-in beamsplitter and emission filter.</t>
  </si>
  <si>
    <t>Single-band fluorescence cube for IX3, IX85 cube turrets. Filter set optimized for EGFP/ GFP / wtGFP / FITC / Cy2 / AlexaFluor 488 / Acridine Orange + DANN. Wide blue excitation and Wide cyan - yellow emission filter. Exciter filter: 450 - 490 nm,  beam splitter:  495 nm, barrier filter: 500 - 575 nm. Compatible cube turrets IX3-RFACA, IX3-RFACS, IX53-RFAC, IX5-RFACA . Filter set build in IX3-FFXL filter cube with build-in beamsplitter and emission filter.</t>
  </si>
  <si>
    <t>Single-band fluorescence cube for IX3, IX85 cube turrets. Filter set optimized for EYFP / Calcein / Alexa Fluor 514 / mCitrine. Wide blue - cyan excitation and Wide green emission filter. Exciter filter: 490 - 510 nm,  beam splitter:  515 nm, barrier filter: 520 - 550 nm. Compatible cube turrets IX3-RFACA, IX3-RFACS, IX53-RFAC, IX5-RFACA . Filter set build in IX3-FFXL filter cube with build-in beamsplitter and emission filter.</t>
  </si>
  <si>
    <t>Single-band fluorescence cube for IX3, IX85 cube turrets. Filter set optimized for TRITC/Cy3/TagRFP/AlexaFluor 546 / Alexa Fluor 555 / DsRed / tdTomato. Wide green excitation and Super wide yellow - red emission filter. Exciter filter: 532.5 - 557.5 nm,  beam splitter:  565 nm, barrier filter: 570 nm 640. Compatible cube turrets IX3-RFACA, IX3-RFACS, IX53-RFAC, IX5-RFACA . Filter set build in IX3-FFXL filter cube with build-in beamsplitter and emission filter.</t>
  </si>
  <si>
    <t>Single-band fluorescence cube for IX3, IX85 cube turrets. Filter set optimized for DSRed / RFP / TRITC / Cy3. Wide green - yellow excitation and Super wide orange - red emission filter. Exciter filter: 530 - 560 nm,  beam splitter:  570 nm, barrier filter: 590 - 650 nm. Compatible cube turrets IX3-RFACA, IX3-RFACS, IX53-RFAC, IX5-RFACA . Filter set build in IX3-FFXL filter cube with build-in beamsplitter and emission filter.</t>
  </si>
  <si>
    <t>Single-band fluorescence cube for IX3, IX85 cube turrets. Filter set optimized for Cy5 / AlexaFluor 647/ APC. Super wide orange - red excitation and Super wide red emission filter. Exciter filter: 590 - 650 nm,  beam splitter:  660 nm, barrier filter: 662.5 - 737.5 nm. Compatible cube turrets IX3-RFACA, IX3-RFACS, IX53-RFAC, IX5-RFACA . Filter set build in IX3-FFXL filter cube with build-in beamsplitter and emission filter.</t>
  </si>
  <si>
    <t>Single-band fluorescence cube for IX3, IX85 cube turrets. Filter set optimized for mCherry / Texas Red / Cy3.5 / Alexa Fluor 568 / Alexa Fluor 594. Wide green - yellow excitation and Super wide orange - red emission filter. Exciter filter: 540 - 580 nm,  beam splitter:  585 nm, barrier filter: 592.5 - 667.5 nm. Compatible cube turrets IX3-RFACA, IX3-RFACS, IX53-RFAC, IX5-RFACA . Filter set build in IX3-FFXL filter cube with build-in beamsplitter and emission filter.</t>
  </si>
  <si>
    <t>Single-band fluorescence cube for IX3, IX85 cube turrets. Filter set optimized for Cy5 / Alexa Fluor 647. Wide red excitation and Wide red emission filter. Exciter filter: 625 - 655 nm,  beam splitter:  660 nm, barrier filter: 665 - 715 nm. Compatible cube turrets IX3-RFACA, IX3-RFACS, IX53-RFAC, IX5-RFACA . Filter set build in IX3-FFXL filter cube with build-in beamsplitter and emission filter.</t>
  </si>
  <si>
    <t>Single-band fluorescence cube for IX3, IX85 cube turrets. Filter set optimized for EBFP2/Coumarin/Attenuated DAPI. Wide UV - violet excitation and Wide blue emission filter. Exciter filter: 395 - 415 nm,  beam splitter:  425 nm, barrier filter: 435 - 485 nm. Compatible cube turrets IX3-RFACA, IX3-RFACS, IX53-RFAC, IX5-RFACA . Filter set build in IX3-FFXL filter cube with build-in beamsplitter and emission filter.</t>
  </si>
  <si>
    <t>Dual-band fluorescence filter set with IX3, IX85 microscopes. Filter set optimized for simultaneous viewing of EGFP/ FITC / mCherry / TxRed probes.  Intended to balance the two fluorescence signals by attenuating Orange signals relative to Green when used with mercury lamps and metal halide light sources.. Wide blue, Wide green - yellow excitation and Wide cyan - green, Super wide orange - red emission filter. Exciter filter: 450-490 / 554-589 nm, dual band beam splitter: 497 / 596 nm, emission filter dual band: 500-540 / 602-662 nm. Compatible cube turrets IX3-RFACA, IX3-RFACS, IX53-RFAC, IX5-RFACA . Including Green (mFISH) IX3-FFXL filter cube.</t>
  </si>
  <si>
    <t>Dual-band fluorescence filter set with IX3, IX85 microscopes. Filter set optimized for simultaneous viewing of ECFP / EYFP probes.  Intended to balance the two fluorescence signals by attenuating Orange signals relative to Green when used with mercury lamps and metal halide light sources.. Narrow violet - blue, Narrow blue - cyan excitation and Wide blue, Wide green emission filter. Exciter filter: 423-443 / 490-510 nm, dual band beam splitter: 455 / 518 nm, emission filter dual band: 456-482 / 520-550 nm. Compatible cube turrets IX3-RFACA, IX3-RFACS, IX53-RFAC, IX5-RFACA . Including DAPI IX3-FFXL filter cube.</t>
  </si>
  <si>
    <t>Dual-band fluorescence filter set with IX3, IX85 microscopes. Filter set optimized for simultaneous viewing of DAPI / Red FISH probes.  Intended to balance the two fluorescence signals by attenuating Orange signals relative to Green when used with mercury lamps and metal halide light sources.. Wide UV - violet, Wide yellow -orange excitation and Wide blue, Wide orange-red emission filter. Exciter filter: 380-410 / 565-590 nm, dual band beam splitter: 445 / 605 nm, emission filter dual band: 445-475 / 605-650 nm. Compatible cube turrets IX3-RFACA, IX3-RFACS, IX53-RFAC, IX5-RFACA . Including Green (mFISH) IX3-FFXL filter cube.</t>
  </si>
  <si>
    <t>Dual-band fluorescence filter set with IX3, IX85 microscopes. Filter set optimized for simultaneous viewing of Green (mFISH) / Orange (mFISH) probes.  Intended to balance the two fluorescence signals by attenuating Orange signals relative to Green when used with mercury lamps and metal halide light sources.. Wide blue, Wide green-yellow excitation and Wide cyan - green, Wide yellow-red emission filter. Exciter filter: 465-495 / 547-573 nm, dual band beam splitter: (441/)523/610 nm, emission filter dual band: 504-540 / 585-627 nm. Compatible cube turrets IX3-RFACA, IX3-RFACS, IX53-RFAC, IX5-RFACA . Including Green (mFISH) IX3-FFXL filter cube.</t>
  </si>
  <si>
    <t>Triple-band fluorescence filter set for IX3, IX85 microscopes. Filter set optimized for DAPI, spGreen (mFISH), spOrange (mFISH). Wide UV - violet, wide blue, wide green - yellow excitation and wide violet - blue, wide cyan - green, wide yellow - orange emission filter. Exciter filter: 383-406 / 465-494 / 549-572nm, triple band beam splitter: 425 / 505 / 590 nm, emission filter:  425-454 / 505-535 / 588-624 nm. Compatible cube turrets IX3-RFACA, IX3-RFACS, IX53-RFAC, IX5-RFACA . Including filter set built in IX3-FFXL filter cube.</t>
  </si>
  <si>
    <t>Triple-band fluorescence filter set for IX3, IX85 microscopes and Lumencor SpectraX light source. Filter set optimized for CFP, YFP, mCherry. Narrow blue, wide green, super wide orange - red emission filter. Triple band beam splitter: 470 / 540 / 630 nm, emission filter:  460-480 / 524-547 / 607-665 nm. Compatible cube turrets IX3-RFACA, IX3-RFACS, IX53-RFAC, IX5-RFACA . Including filter set built in IX3-FFXL filter cube.  No excitation filter included.</t>
  </si>
  <si>
    <t>Triple-band fluorescence filter set with  three single-band emissions filters (32 mm diameter) and filter cube for IX3, IX85 microscopes and Lumencor SpectraX light source. Filter set optimized for CFP, YFP, mCherry. Wide yellow - orange excitation and wide blue, wide green, super wide orange - red emission filter. Triple band beam splitter: 470 / 540 / 630 nm, emission filter: 463-494 / 535-557 / 602-679 nm. Compatible cube turrets IX3-RFACA, IX3-RFACS, IX53-RFAC, IX5-RFACA .Compatible 32 mm filter wheel e.g. Prior H108(A) or PR-FW8-BB-IX3. Including three 32mm  emission filters and beam splitter built in IX3-FFXL filter cube.  No excitation filter included.</t>
  </si>
  <si>
    <t>Quad-band fluorescence filter set and filter cube for IX3, IX85 microscopes and Lumencor SpectraX light source. Filter set optimized for DAPI, FITC, Cy3 Cy5.  Wide violet - blue, Wide cyan - green, Wide yellow - orange, Super wide red emission filter. Quad band beam splitter: 429 / 518 / 594 / 694 nm, emission filter quad band: 418-452 / 505-535 / 577-613 / 663-727 nm. Compatible cube turrets IX3-RFACA, IX3-RFACS, IX53-RFAC, IX5-RFACA . Including emission filter and beam splitter built in IX3-FFXL filter cube. No excitation filter included.</t>
  </si>
  <si>
    <t>Quad-band fluorescence filter set with four single-band emission filters (32 mm diameter) and filter cube for IX3, IX85 microscopes and Lumencor SpectraX light source. Filter set optimized for DAPI, FITC, Cy3 Cy5.  Super wide UV - violet, Wide blue, Wide green - yellow, Narrow red emission filter. Quad band  beam splitter: 429 / 518 / 594 / 694 nm, emission filter quad band: 352-404 / 460.5-487.5 / 542.5-565.5 / 626-644 nm. Compatible cube turrets IX3-RFACA, IX3-RFACS, IX53-RFAC, IX5-RFACA . Compatible 32 mm filter wheel e.g. Prior H108(A) or PR-FW8-BB-IX3. Including four 32 mm emission filters and beam splitter built in IX3-FFXL filter cube. No excitation filter included.</t>
  </si>
  <si>
    <t>Penta-band fluorescence filter set with for IX3, IX85 microscopes and Lumencor SpectraX light source. Filter set optimized for DAPI, FITC, Cy3, Cy5 Cy7. Wide violet - blue, wide blue - green, wide yellow - orange, wide red, super wide red - IR emission filter. Penta band beam splitter: 409 / 493 / 573 / 652/ 759 nm, emission filter penta band: 412-450 / 499-532 / 578-613 / 660-703 / 766-853 nm. Compatible cube turrets IX3-RFACA, IX3-RFACS, IX53-RFAC, IX5-RFACA . Including emission filter and beam splitter built in IX3-FFXL filter cube. No excitation filter included.</t>
  </si>
  <si>
    <t>Penta-band fluorescence filter set with five single-band emission filters (32 mm diameter) and filter cube for IX3, IX85 microscopes and Lumencor SpectraX light source. Filter set optimized for DAPI, FITC, Cy3, Cy5 Cy7. Wide violet - blue, wide cyan - green, wide yellow - orange, wide red , super wide red-IR emission filter. Penta band beam splitter: 409 / 493 / 573 / 652/ 759 nm, emission filter penta band: 421-445 / 502.5-537.5 / 581.5-618.5 / 659-701 / 768.5-849.5 nm. Compatible cube turrets IX3-RFACA, IX3-RFACS, IX53-RFAC, IX5-RFACA . Compatible 32 mm filter wheel e.g. Prior H108(A) or PR-FW8-BB-IX3.  Including five 32mm emission filters and beam splitter built in IX3-FFXL filter cube. No excitation filter included.</t>
  </si>
  <si>
    <t>Quad-band fluorescence filter set for IX3, IX85 microscopes. Filter set optimized for DAPI, FITC, Cy3, Cy5. Wide UV, Wide violet - blue, Wide blue - cyan, Wide green - yellow excitation and Wide UV - violet, Wide blue, Wide green - yellow, Super wide red emission filter. Quad band exciter filter: 360-408 / 462.5-495.5 / 542-566 / 622.5-653.5 nm, quad band beam splitter: 435 / 525 / 595 / 700 nm, emission filter quad band:  420-449 / 506-530 / 579-609 / 666-723 nm. Compatible cube turrets IX3-RFACA, IX3-RFACS, IX53-RFAC, IX5-RFACA . Including filter set built in IX3-FFXL filter cube.</t>
  </si>
  <si>
    <t>USB to TTL converter box for seamless integration of the CoolLED pE-400max light source in cellSens software. Including 5-way BNC to BNC cable, USB(A) to USB(B) cable and manual.</t>
  </si>
  <si>
    <t> LED fluorescence excitation light source for CKX, BX, IX, SZX and MVX microscopes with broad spectrum, high power white illumination. Features global remote triggering. Excitation wave 
 lengths from 365-635nm (DAPI ? Cy5). Compatible with the narrow 365 nm DAPI filter sets. Individual channel light intensity control from 0-100%, (1% increments) via control pod or cellSens software (v.2.3 or later). USB and BNC interface. Direct coupling to microscope. Including microscope adaptor, wide range power supply (100-240 Volts AC, 50-60Hz), power cable and control pod.</t>
  </si>
  <si>
    <t>LED fluorescence excitation light source for CKX, BX, IX, SZX and MVX 
 microscopes with broad spectrum, high power white illumination. Features global remote triggering. Three LED channels with excitation spectrum from 365-635nm (DAPI ? Cy5). Compatible with the narrow 365 nm DAPI filter sets. Individual channel light intensity control from 0-100%, (1% increments) via control pod or cellSens software (v.2.3 or later).  USB and BNC interface. Coupling to microscope via additional liquid light guide, 
 max. active light guide diameter: 3mm. Requires CL-pE-UC universal collimator 
 and CL-pE-LLG liquid light guide. Including wide range power supply (100-240 
 Volts AC, 50-60Hz), power cable and control pod .</t>
  </si>
  <si>
    <t>Motorized filter wheel for emission with 8 positions for IX73, IX78 microscope frames. Maximum switching speed 55 ms (between adjacent positions). Compatible with filters of ø 32 mm. Filter wheel is directly mounted on Prior breadboard PR-BB-IX3. Requires Prior Scientific ProScan III controller PR-SC-DT-3EF or PR-V31F controller. Prior joystick for control is optional (if no prior stage is purchased).</t>
  </si>
  <si>
    <t>LED fluorescence excitation light source with dedicated excitation for Fura-2  
 ratiometric calcium imaging compatible with CKX, BX, IX, SZX and MVX  
 microscopes. Features individual excitation channel triggering and fast  
 ?sequence runner? mode.Three excitation channels with wavelenghts from 340 / 380 nm  and  broadband 435-645 nm (suitable for e.g. GFP/FITC, Tritc/TxRed/mCherry, Cy5). 3  
 positions for optional excitation filters available. Individual channel light intensity control from 0-100%, (1% increments) via control pod or cellSens software (v.2.3 or later). USB and BNC interface. Direct coupling to microscope.  Including wide range power supply (100-240 Volts AC, 50-60Hz), power cable, 2  
 excitation filters 340 nm and 380 nm, 3 excitation filter holders, microscope  
 adaptor and control pod.</t>
  </si>
  <si>
    <t>LED fluorescence excitation light source with dedicated excitation for Fura-2  
 ratiometric calcium imaging compatible with CKX, BX, IX, SZX and MVX  
 microscopes. Features individual excitation channel triggering and fast  
 ?sequence runner? mode. Three excitation channels with wavelenghts from 340 / 380 nm  and  broadband 435-645 nm (suitable for e.g. GFP/FITC, Tritc/TxRed/mCherry, Cy5). 3  
 positions for optional excitation filters available. Individual channel light intensity control from 0-100%, (1% increments) via control pod or cellSens software (v.2.3 or later). USB and BNC interface. Coupling to microscope via  
 additional liquid light guide, max active light guide diameter: 3mm. Requires  
 CL-UV-LLG  liquid UV light guide and CL-pE340-Adaptor-OLY adaptor. Including  
 wide range power supply (100-240 Volts AC, 50-60Hz), power cable, 2 excitation  
 filters 340 nm and 380 nm, 3 excitation filter holders and control pod.</t>
  </si>
  <si>
    <t>Collimator including microscope adaptor to mount CoolLED liquid light-guide coupled fluorescence light sources pE-340fura or pE800fura on CKX53, BX3, IX3, SZX16 and MVX10 microscopes. Compatible light guide CL-pE-LLG.</t>
  </si>
  <si>
    <t>LED fluorescence excitation light source for CKX, BX, IX, SZX and MVX microscopes with broad spectrum, high power white illumination. Features individual excitation channel triggering and fast ?sequence runner? mode. Three LED channels with excitation spectrum from 365-635nm (DAPI ? Cy5). Compatible with the narrow 
 365 nm DAPI filter sets. 3 positions for optional excitation filters available. Individual channel light intensity control from 0-100%, (1% increments) via control pod or cellSens software (v.2.3 or later). USB and BNC interface. Direct 
 coupling to microscope. Including microscope adaptor, wide range power supply 
 (100-240 Volts AC, 50-60Hz), power cable, 3 excitation filter holders and control pod.</t>
  </si>
  <si>
    <t>LED fluorescence excitation light source for CKX, BX, IX, SZX and MVX microscopes with broad spectrum, high power white illumination. Features individual excitation channel triggering and fast ?sequence runner? mode. Three LED channels with excitation spectrum from 400-635nm (DAPI ? Cy5). Compatible with multi-band 
 400 nm DAPI filter sets. 3 positions for optional excitation filters available. Individual channel light intensity control from 0-100%, (1% increments) via control pod or cellSens software (v.2.3 or later). USB and BNC interface. Direct coupling to microscope. Including microscope adaptor, wide range power supply (100-240 Volts AC, 50-60Hz), power cable, 3 excitation filter holders and 
 control pod.</t>
  </si>
  <si>
    <t>LED fluorescence excitation light source for CKX, BX, IX, SZX and MVX microscopes with broad spectrum, high power white illumination. Features individual excitation channel triggering and fast ?sequence runner? mode. Three LED channels with excitation spectrum from 365-635nm (DAPI ? Cy5). Compatible with the narrow 365 nm DAPI filter sets. 3 positions for optional excitation filters available. Individual channel light intensity control from 0-100%, (1% increments) via control pod or cellSens software (v.2.3 or later). USB and BNC interface. Coupling 
 to microscope via additional liquid light guide,  light guide diameter: 3mm. Requires , CL-pE-UC universal collimator and CL-pE-LLG liquid 
 light guide. Including wide range power supply (100-240 Volts AC, 50-60Hz), 
 power cable, 3 excitation filter holders and control pod.</t>
  </si>
  <si>
    <t>LED fluorescence excitation light source for CKX, BX, IX, SZX and MVX microscopes with broad spectrum, high power white illumination. Features individual excitation channel triggering and fast ?sequence runner? mode. Three LED channels with excitation spectrum from 400-635nm (DAPI ? Cy5). Compatible with multi-band 400 nm DAPI filter sets. 3 positions for optional excitation filters available. Individual channel light intensity control from 0-100%, (1% increments) via control pod or cellSens software (v.2.3 or later). USB and BNC interface. Coupling 
 to microscope via additional liquid light guide, max. active light guide diameter: 3mm. Requires CL-pE-UC universal collimator and CL-pE-LLG liquid light guide. Including wide range power supply (100-240 Volts AC, 50-60Hz), power cable, 3 excitation filter holders and control pod.</t>
  </si>
  <si>
    <t>LED fluorescence excitation light source for CKX, BX, IX, SZX and MVX 
 microscopes with broad spectrum, high power white illumination. Excitation wavelengths from 365-635nm (DAPI ? Cy5). Compatible with the narrow 365 nm DAPI 
 filter sets. Global light intensity control from 0-100%, (1% increments) via 
 control pod. Direct coupling to microscope. Including microscope adaptor, wide 
 range power supply (100-240 Volts AC, 50-60Hz), power cable and control pod.</t>
  </si>
  <si>
    <t>LED fluorescence excitation light source for CKX, BX, IX, SZX and MVX 
 microscopes with broad spectrum, high power white illumination. Excitation wavelengths from 400-635nm (DAPI ? Cy5). Compatible with multi-band 400 nm DAPI 
 filter sets. Global light intensity control from 0-100%, (1% increments) via 
 control pod. Direct coupling to microscope. Including microscope adaptor, wide 
 range power supply (100-240 Volts AC, 50-60Hz), power cable and control pod.</t>
  </si>
  <si>
    <t>LED fluorescence excitation light source for CKX, BX, IX, SZX and MVX 
 microscopes with broad spectrum, high power white illumination. Excitation wavelengths from 365-635nm (DAPI ? Cy5). Compatible with the narrow 365 nm DAPI 
 filter sets. Global light intensity control from 0-100%, (1% increments) via 
 control pod. Coupling to microscope via additional liquid light guide, max. 
 active light guide diameter: 3mm. Requires CL-pE-UC universal collimator and 
 CL-pE-LLG liquid light guide. Including wide range power supply (100-240 Volts 
 AC, 50-60Hz), power cable and control pod.</t>
  </si>
  <si>
    <t>LED fluorescence excitation light source for CKX, BX, IX, SZX and MVX 
 microscopes with broad spectrum, high power white illumination. Excitation wavelengths from 400-635nm (DAPI ? Cy5). Compatible multi-band 400 nm DAPI 
 filter sets. Global light intensity control from 0-100%, (1% increments) via 
 control pod. Coupling to microscope via additional liquid light guide, max. 
 active light guide diameter: 3mm. Requires CL-pE-UC universal collimator and 
 CL-pE-LLG liquid light guide. Including wide range power supply (100-240 Volts 
 AC, 50-60Hz), power cable and control pod.</t>
  </si>
  <si>
    <t>Rotatable 8-segment LED ring light for brightfield. Number of LEDs: 80, free  
 working distance:  
 35-120 mm, LED color: white, color temperature 5000 K adaptation diameter:  
 66mm. Including controller and wall power supply.</t>
  </si>
  <si>
    <t> Rotatable 8-segment LED ring light for brightfield. Number of LEDs: 80, free  
 working distance:  
 120-300mm, LED color: white, color temperature 5000 K adaptation diameter:  
 66mm. Including controller and wall power supply.</t>
  </si>
  <si>
    <t>Polarisation filter set for Photonic ring lights PH-RL-S80-#.  
 Including polariser and analyser.</t>
  </si>
  <si>
    <t> Rotatable 8-segment LED ring light for brightfield. Number of LEDs: 40, free  
 working distance: 55-120mm, LED color: white, color temperature 5000 K,  
 adaptation diameter: 66mm. Including controller and wall power supply.</t>
  </si>
  <si>
    <t>Polarisation filter set for Photonic ring lights PH-RL-S40-#. Â 
 Including polariser and analyser.</t>
  </si>
  <si>
    <t>Dual self-supporting High Power LED spot, free working distance 45-130 mm / Â 
 80-300 mm, illuminated spot area Ã? 15 mm, average live time 25,000 h. Requires Â 
 mounting adapter. Including controller and wall power supply.</t>
  </si>
  <si>
    <t>Motor cable for connecting MÃ¤rzhÃ¤user motorised scanning stage plus motorised
 focus drive (MFD/MFD2) and TANGO 3-axes control unit. Cable length 200 cm.
 Design of connecting plugs X/Y and Z: 2x straight/ 1x angular</t>
  </si>
  <si>
    <t>Motor cable for connecting MÃ¤rzhÃ¤user motorised scanning stage plus motorised
 focus drive (MFD/MFD2) and TANGO 3-axes control unit. Cable length 300 cm.
 Design of connecting plugs X/Y and Z: 2x straight/ 1x angular</t>
  </si>
  <si>
    <t>Motor cable for connecting MÃ¤rzhÃ¤user motorised scanning stage plus motorised
 focus drive (MFD/MFD2) and TANGO 3-axes control unit. Cable length 500 cm.
 Design of connecting plugs X/Y and Z: 2xangular / 1x straight</t>
  </si>
  <si>
    <t>BNC breakout cable for pE-800fura light source, 15 pin male connector to 9 x BNC female. Suitable for analog or digital signals.</t>
  </si>
  <si>
    <t>SMB Breakout Cable for pE-800fura light source, 15 pin male connector to 9 x SMB female. Suitable for analog or digital signals.</t>
  </si>
  <si>
    <t>Motorized x/y scanning stage for IX51, IX71, IX81, mounted on microscope frame  
 directly. Travel range 120 x 80mm. For stage inserts with a size of 160 x  
 110mm. Drive System: 2 phase stepping motor with ball screw (pitch 2mm) drive.  
 Resolution, Step Size 0.01?m, accuracy +/- 3?m, reproducibility &lt; 1?m. Maximum  
 travel speed (depending on the controller) 120 mm/s. Stage surface: Anotic  
 coating with black lacquering. Maximum load 2000g. Compatible with the  
 following controller(s): M-SC-PCI-#, M-SC-DT-#, OSIS STC controller. Compatible with Piezo Z stage-500µm, M-PZ500-IX3. Not compatible with IX3-RCC-1-2 remote correction collar. Including stage insert for 1 slide 3" x 1".</t>
  </si>
  <si>
    <t>Motorized x/y scanning stage for IX51, IX71, IX81, mounted on microscope frame  
 directly. Travel range 120 x 80mm. For stage inserts with a size of 160 x  
 110mm. Drive System: 2 phase stepping motor with ball screw (pitch 2mm) drive.  
 Resolution, Step Size 0.01?m, accuracy +/- 3?m, reproducibility &lt; 1?m. Maximum  
 travel speed (depending on the controller) 120 mm/s. Stage surface: Anotic  
 coating with black lacquering. Maximum load 2000g. Compatible with the  
 following controller(s): M-SC-PCI-#, M-SC-DT-#, OSIS STC controller. Compatible with Piezo Z stage-500µm, M-PZ500-IX3. Not compatible with IX3-RCC-1-2 remote correction collar.  Including stage insert for 1 slide 3" x 1".</t>
  </si>
  <si>
    <t>Motorized x/y stage for IX83, IX73, IX53 microscopes mounted on microscope  
 frame directly. Travel range 120 x 80mm. For stage inserts with a size of 160 x  
 110mm. Drive system: 2-phase stepping motor with ball screw (pitch 2 mm) drive.  
 Resolution 0.01 µm, accuracy 3 µm, reproducibility 1 µm. Maximum travel speed  
 (depending on the controller) 120 mm/s. Stage surface: anodic coating, black  
 lacquered. Maximum load 2000g. Compatible with the following controller(s):  
 Märzhäuser Tango, OSIS STC, Objective Imaging OASIS 4i. Compatible with Piezo Z  
 stage-500µm, M-PZ500-IX3. Not compatible with IX3-DICTA motorized DIC slider or IX3-RCC-1-2 remote correction collar. Including allen key SW2, 4 screws M5 and manual. A stage insert is not included.</t>
  </si>
  <si>
    <t>Motorized encoded x/y  stage for IX83, IX73, IX53 microscopes mounted on  
 microscope frame directly . Travel range 120 x 80mm. For stage inserts with a  
 size of 160 x 110 mm. Drive system: 2-phase stepping motor with ball screw  
 (pitch 2 mm) drive. Resolution 0.05µm, accuracy 1 µm, reproducibility 1 µm.  
 Maximum travel speed (depending on the controller) 120 mm/s. Stage surface:  
 anodic coating, black lacquered. Maximum load 2000g. Compatible with the  
 following controller(s): Märzhäuser Tango with x/y encoder interface.  
 Compatible with Piezo Z stage-500µm, M-PZ500-IX3. Not compatible with IX3-DICTA motorized DIC slider or IX3-RCC-1-2 remote correction collar.  Including allen key SW2, 4  screws M5 and manual. A stage insert is not included.</t>
  </si>
  <si>
    <t>Piezo Z stage for IX85 and FLOUVIEW microscope frames, compatible with IX5-SSA microscope stage. Travel range 300 µm. Analog control via trigger in. Resolution 0.6 nm. Stage surface: anodic coating with black lacquering. The analog input signal can be sourced via the FV30-analog or RTC/RTCE using the provided BNC cable and adapter. Material is aluminium and weight is 0.69 kg. Incl. frame holder. compatible with IX3-HOS, IX3- HO35D, AC-ZLU holders and selected incubators. Including stage controller, power supply, frame holder (AC-ZLFS), BNC cable, BNC-SMB adapter, quick start guide and USB flash drive with software and instruction manual.</t>
  </si>
  <si>
    <t>Piezo Z stage for IX85 and FLOUVIEW microscope frames, compatible with IX5-SSA microscope stage. Travel range 500 µm. Analog control via trigger in. Resolution 1.0 nm. Stage surface: anodic coating with black lacquering. The analog input signal can be sourced via the FV30-analog or RTC/RTCE using the provided BNC cable and adapter. Material is aluminium and weight is 0.69 kg. Incl. frame holder. compatible with IX3-HOS, IX3- HO35D, AC-ZLU holders and selected incubators. Including stage controller, power supply, frame holder (AC-ZLFS), BNC cable, BNC-SMB adapter, quick start guide and USB flash drive with software and instruction manual.</t>
  </si>
  <si>
    <t>Hand switch controller for Lumencor SOLA SE, SOLA SE 365, SOLA FISH and SPECTRA X light sources. Digital display of settings, two buttons for LED on/off, mode
and color channel selection, control dial for light intensity adjustment. Allows the
operation of light source in local mode without the use of software / computer or in
connection with PC /software. When it is connected to a PC a command pass through
mode enables to temporarily ignore the hand switch controller and to operate the light
source by PC / software control. Including USB A / USB B cable.</t>
  </si>
  <si>
    <t>SCAN IM 120 x 80, Motorischer Scanningtisch für inverses Mikroskop
Verfahrbereich 120 x 80 mm; 2 mm Spindelsteigung 
ortsfeste Verbindungskabel zwischen Scanningtisch und Steuerung 
Fensteröffnung 160 x 110 mm 
Ohne Einlegerahmen
Kompatibel zum Olympus DICTA Modul 
Adaption für Olympus IX85</t>
  </si>
  <si>
    <t>SCANplus IM 120 x 80, Motorischer Scanningtisch für inverses Mikroskop
Verfahrbereich 120 x 80 mm; 2 mm Spindelsteigung 
integriertes optisches Messsystem für 'Closed Loop' 
ortsfeste Verbindungskabel zwischen Scanningtisch und Steuerung 
Fensteröffnung 160 x 110 mm 
Ohne Einlegerahmen, bitte separat bestellen! 
Kompatibel zum Olympus DICTA Modul 
Adaption für Olympus IX85</t>
  </si>
  <si>
    <t>Stage insert for 6 samples with a diameter of 31 mm.The stage insert has the  
 measurement of 160x110x8 mm, support plate 3 mm, for Marzhauser inverted  microscope stages</t>
  </si>
  <si>
    <t>The black anodized base plate is engineered for precise integration of the UL200 wafer loaders and MX63 microscope. This robust baseplate features dedicated fixation points for both the UL200 wafer loader and the microscopemicroscope, ensuring a secure and stable foundation. The baseplate is combined with PLM-1 Air spring elements (1 complete set consists of 6 pieces).</t>
  </si>
  <si>
    <t>Motorised fine focus (MFD2) compatible with BX41 microscopes, mounted on  
 spindle. 2-phase stepper motor with 60 rotations per second. Surface: anodic  
 coating, black lacquered. Compatible with the following controller(s):  
 Maerzhaeuser Tango: M-CU-DT-#, M-CU-PCI-#, M-CU-PCIE-#, Objective Imaging OASIS  
 4i. Including driving disc, mounting aid, coupling, three Allen screws M3 x 8DIN7984, Allen  
 key SW 3.0, Allen key SW 2.5,  Allen key SW 2.0,  Allen key SW 1.5, installation manual.</t>
  </si>
  <si>
    <t>Stage insert for single slide, rotatable, insert size 273 mm x 116 mm, for Â 
 M-MSL-SZX-4 stage</t>
  </si>
  <si>
    <t>VIVO-COV-ZL300M plastic cover with glass viewing window for gassing of cell and tissue cultures with CO2. On the side is an access for the feeding of air-CO2-mix. VIVO-COV-ZL300M is compatible with MCL-Nano-ZL300-M (E0433830). The CO2-cover replaces VIVO-SI-M in case that MCL-Nano-ZL300-M is used. MCL-Nano-ZL300 is compatible with microscopes IX73, IX83 and stages IX3-SSU, IX3-SVR.</t>
  </si>
  <si>
    <t>Motorized x/y scanning stage for MX61A. Travel range 300 x 300 mm  
 (reflected light) and 240 x 240 mm (transmitted light). The travel range can be  
 changed-over by an integrated hardware switch. For stage inserts with a size of  
 246 x 246 mm. Drive System: stepping motor with ball screw (pitch 4 mm) drive.  
 Resolution  0.01 µm, accuracy +/- 3 µm, reproducibility &lt; 1 µm.. Maximum travel  
 speed (depending on the controller) 240 mm/s. Stage surface: anotic coating  
 with black lacquering. Maximum load 5000 g. Compatible with the following  
 controller(s): Maerzhaeuser Tango. Including glass  
 plate.</t>
  </si>
  <si>
    <t>Metal plate stage insert for reflected light applications, insert size  
 273 mm x 116 mm, for M-MSL-SZX-4 stage.</t>
  </si>
  <si>
    <t>Cool white light LED illumination for GX53, MX63, BX3, IX3 microscopes. Color temperature 6,500 K. Requires stand-alone control unit M-CU-LED or TANGO controller with AUX I/O option (M-CU-DT-AUX-#). Compatible with Olympus Stream Motion 2.1 or higher and with PRECiV via PV-S-CSG-HW. Including connection cable (2m), Allan key and manual.</t>
  </si>
  <si>
    <t>Warm white light LED illumination for GX53, MX63, BX3, IX3 microscopes. Color temperature 2,700 K. Requires stand-alone control unit M-CU-LED or TANGO controller with AUX I/O option (M-CU-DT-AUX-#). Compatible with Olympus Stream Motion 2.1 or higher and with PRECiV via PV-S-CSG-HW. Including connection cable (2m), Allan key and manual.</t>
  </si>
  <si>
    <t>Control unit for Marzhauser white light LED light source: Light intensity control 0.5-100 %, TTL interface. Compatible with M-LED-CW and M-LED-WW light source. Including power supply and manual.</t>
  </si>
  <si>
    <t>Stage insert for 4 standard slides 3"x1", insert size 160 mm x 110 mm, compatible with  e.g.  
 M-MS-IX3-# stages and M-SVR-IX stage</t>
  </si>
  <si>
    <t>Wafer holder rotable, for 5'', 6? and 8? wafers. Compatible with Marzhauser stages  
 with stage openening 246x246 mm, e.g. M-MS-MX61-4, CUS-M-MS-M-MXL-4,  
 M-SVR-MX63-200x200. Stepped desing with three 33 mm wide cut-outs enable the  
 convenient sample placement with the wafer gripper. Dimensions 246 x 246 x 6mm</t>
  </si>
  <si>
    <t>CUS-U-SC3A motorized Swing-out condenser, NA 0.9-0.17, for objective 1.25x-100X, white contrast cap for enhanced visibility of the specimen. Compatible with the BX43 and BX53 microscopes. Requires a coded Nosepiece (U-5RES-ESD; BX43-5RES; U-D6RES; U-D7RE). Note, this is a customized solution not intended to be used for IVD.</t>
  </si>
  <si>
    <t>Adapter plate for 12" wafer holder. Dimensions 246 x 246 x 6mm. Compatible with Marzhauser  
 stages with stage opening 246x246 mm, e.g. M-MS-MX61-4, CUS-M-MS-M-MXL-4,  
 M-SVR-MX63-200x200.</t>
  </si>
  <si>
    <t>Single-band fluorescence cube for BX3, IX3, IX85 cube turrets. Filter set optimized for BV421. Wide UV - violet excitation and wide violet - blue emission filter. Exciter filter: 370 - 408 nm,  beam splitter:  414 nm, barrier filter: 421 - 445 nm. Compatible cube turrets BX3-URA, BX3-RFAS, BX3-RFAA, IX53-RFAC, IX3-RFAC, IX3-RFACA, IX5-RFACA. Filter set build in U-FF filter cube with build-in beamsplitter and emission filter.</t>
  </si>
  <si>
    <t>Quad band filter set for DAPI/FITC/Cy3/Cy5. Filter cube U-MF2 with single band  
 emitters and quad band beam splitter for use with Lumencor LED light source.</t>
  </si>
  <si>
    <t>Heating and cooling Stage PE100-Ol with LinkPad. Temperature Range: -10 to 100°C. Sample area: 108 mm. Objective lens working distance: 0.1 mm. Compatible with Olympus IX microscopes with 110 mm circular opening. Scope of delivery: PE100-OI Stage, System Controller T96, Touch screen Controller LinkPad, USB Type A to B cable, Power cord, USB with Demo Temperature Control Software and Manuals. Required (to be ordered separately): Water circulation pump WCP (E0437292) for cooling.</t>
  </si>
  <si>
    <t>Heating and cooling Stage PE100-Ol with LinkPad and Software NEXUS. Temperature Range: -10 to 100°C. Sample area: 108 mm. Objective lens working distance: 0.1 mm. Compatible with Olympus IX microscopes with 110 mm circular opening. Scope of delivery: PE100-OI Stage, System Controller T96, Touch screen Controller LinkPad, USB Type A to B cable, Power cord, USB with Nexus Temperature Control Software and Manuals. Required (to be ordered separately): Water circulation pump WCP (E0437292) for cooling. To read out the temperature in Evident Software, order CSG solution (N9054291 - only for quoting).</t>
  </si>
  <si>
    <t>Temporary! Heating and cooling Stage PE120-XY with LinkPad. Temperature Range: -25°C to 120°C. Stage size: 160 mm x 110 mm. Objective lens working distance: 0.1 mm. Condenser lens minimum working distance: 5.1 mm. Compatible with microscope stages with 160 x 110 mm opening (Märzhäuser and Prior). Scope of delivery: Stage PE120-XY, System Controller T96, Touch screen Controller LinkPad, USB Type A to B cable, Power cord, USB with Demo Temperature Control Software and Manuals. Required (to be ordered separately): Water circulation pump WCP (E0437292) for cooling up to -20°C. Temperatures below -20°C require an optional water chiller.</t>
  </si>
  <si>
    <t>Temporary! Heating and cooling Stage PE120-XY with LinkPad and Software NEXUS. Temperature Range: -25°C to 120°C. Stage size: 160 mm x 110 mm. Objective lens working distance: 0.1 mm. Condenser lens minimum working distance: 5.1 mm. Compatible with microscope stages with 160 x 110 mm opening (Märzhäuser and Prior). Scope of delivery: Stage PE120-XY, System Controller T96, Touch screen Controller LinkPad, USB Type A to B cable, Power cord, USB with Nexus Temp Control Software and Manuals. Required (to be ordered separately): Water circulation pump WCP (E0437292) for cooling up to -20°C. Temperatures below -20°C require an optional water chiller. To read out the temperature in Evident Software, order CSG solution (N9054291 - only for quoting).</t>
  </si>
  <si>
    <t>Heating and cooling Stage LTS120 with LinkPad. For temperature and environmental control. Temperature Range: -30°C to 120°C. Stage size: 166 mm x 90 mm x 23.8 mm. Sample area: 40 mm x 40 mm. XY Manipulation: 15 mm. Objective lens minimum working distance: 5.8 mm. Condenser lens minimum working distance: 13.2 mm. Compatible with BX microscopes. Scope of delivery: Stage LTS120, System Controller T96, Touch screen Controller LinkPad, USB Type A to B cable, Power cord, USB with Demo Temperature Control Software and Manuals. Required (to be ordered separately): Water circulation pump WCP (E0437292) for cooling. Temperatures below -20°C require an optional water chiller.</t>
  </si>
  <si>
    <t>Heating and cooling Stage LTS120 with LinkPad and Software NEXUS. For temperature and environmental control. Temperature Range: -30°C to 120°C. Stage size: 166 mm x 90 mm x 23.8 mm. Sample area: 40 mm x 40 mm. XY Manipulation: 15 mm. Objective lens minimum working distance: 5.8 mm. Condenser lens minimum working distance: 13.2 mm. Compatible with BX microscopes. Scope of delivery: Stage LTS120, System Controller T96, Touch screen Controller LinkPad, USB Type A to B cable, Power cord, USB with Nexus Temp Control Software and Manuals. Required (to be ordered separately): Water circulation pump WCP (E0437292) for cooling. Temperatures below -20°C require an optional water chiller. To read out the temperature in Evident Software, order CSG solution (N9054291 - only for quoting).</t>
  </si>
  <si>
    <t>Stage clamps SSC20. For mounting Linkam stages onto microscope with dovetail substage. Scope of delivery: Stage clamps SSC20.</t>
  </si>
  <si>
    <t>Heating and cooling Stage LTS420 with LinkPad. For temperature and environmental control. Temperature Range: &lt; -195°C to 420°C. Sample area: 53.5 mm x 43 mm. XY Manipulation: 15 mm. Objective lens working distance: 6.5 mm. Condenser lens minimum working distance: 12.5 mm. Compatible with BX microscopes. Scope of delivery: Stage LTS420, System Controller T96, Touch screen Controller LinkPad, USB Type A to B cable, Power cord, USB with Demo Temperature Control Software and Manuals. Optional (to be ordered separately): Water circulation pump WCP (E0437292) for high temperature work (&gt;300°C) and Liquid nitrogen pump LNP96 calibrated for LTS420 (E0437243) for cooling below ambient temperature.</t>
  </si>
  <si>
    <t>Heating and cooling Stage LTS420 with Software NEXUS. For temperature and environmental control. Temperature Range: &lt; -195°C to 420°C. Sample area: 53.5 mm x 43 mm. XY Manipulation: 15 mm. Objective lens working distance: 6.5 mm. Condenser lens minimum working distance: 12.5 mm. Compatible with BX microscopes. Scope of delivery: Stage LTS420, System Controller T96, USB Type A to B cable, Power cord, USB with Nexus Temp Control Software and Manuals. Required (to be ordered separately): To read out the temperature in Evident Software, order CSG solution (N9054291 - only for quoting). Optional (to be ordered separately): Water circulation pump WCP (E0437292) for high temperature work (&gt;300°C) and Liquid nitrogen pump LNP96 calibrated for LTS420 (E0437243) for cooling below ambient temperature.</t>
  </si>
  <si>
    <t>Heating and cooling Stage THMS600 with LinkPad. For temperature and environmental control. Temperature Range: &lt;-195°C up to 600°C. Max. sample size: 22mm ø. XY Manipulation: 15mm. Glass window 22mm ø. Objective lens minimum working distance: 4.8mm. Condenser lens minimum working distance: 12.5mm. Compatible with BX microscopes. Scope of delivery: Stage THMS600, System Controller T96, Touch screen Controller LinkPad, USB Type A to B cable, Power cord, USB with Demo Temperature Control Software and Manuals. Optional (to be ordered separately): Water circulation pump WCP (E0437292) for high temperature work (&gt;300°C) and Liquid nitrogen pump LNP96 calibrated for THMS600 (E0437244) for cooling below ambient temperature.</t>
  </si>
  <si>
    <t>Heating and cooling Stage THMS600 with Software NEXUS. For temperature and environmental control, &lt;-195°C up to 600°C. Max. sample size: 22mm ø. XY Manipulation: 15mm. Glass window 22mm ø. Objective lens minimum working distance: 4.8mm. Condenser lens minimum working distance: 12.5mm. Compatible with BX microscopes. Scope of delivery: Stage THMS600, System Controller T96, USB Type A to B cable, Power cord, USB with Nexus Temp Control Software and Manuals. Required (to be ordered separately): To read out the temperature in Evident Software, order CSG solution (N9054291 - only for quoting). Optional (to be ordered separately): Water circulation pump WCP (E0437292) for high temperature work (&gt;300°C) and Liquid nitrogen pump LNP96 calibrated for THMS600 (E0437244) for cooling below ambient temperature.</t>
  </si>
  <si>
    <t>High temperature Stage TS1400XY with LinkPad. For temperature and environmental control. Temperature range: Ambient to 1 400°C. Max. sample size: 5.5 mm ø, 0.5 depth. XY Manipulation: 4.5 mm in X and 14 mm in Y. Objective lens working distance: 6.3 mm. Condenser lens minimum working distance: 12.2 mm. Compatible with BX microscopes. Scope of delivery: Stage TS1400XY, System Controller T96, Touch screen Controller LinkPad, USB Type A to B cable, Power cord, USB with Demo Temperature Control Software and Manuals. Optional (to be ordered separately): Water circulation pump WCP (E0437292) for high temperature work (&gt;300°C).</t>
  </si>
  <si>
    <t>High temperature Stage TS1400XY with Software NEXUS. For temperature and environmental control. Temperature range: Ambient to 1 400°C. Max. sample size: 5.5 mm ø, 0.5 depth. XY Manipulation: 4.5 mm in X and 14 mm in Y. Objective lens working distance: 6.3 mm. Condenser lens minimum working distance: 12.2 mm. Compatible with BX microscopes. Scope of delivery: Stage TS1400XY, System Controller T96, USB Type A to B cable, Power cord, USB with Nexus Temp Control Software and Manuals. Required (to be ordered separately): To read out the temperature in Evident Software, order CSG solution (N9054291 - only for quoting). Optional (to be ordered separately): Water circulation pump WCP (E0437292) for high temperature work (&gt;300°C).</t>
  </si>
  <si>
    <t>MARZHAUSER 200 x 148 Stage Adapter. For Linkam stages. Scope of delivery: MARZHAUSER 200 x 148 Stage Adapter.</t>
  </si>
  <si>
    <t>Pol Adapter Assembly. For mounting Linkam stages to a circular rotating stage of polarising microscopes. Scope of delivery: Pol Adapter Assembly.</t>
  </si>
  <si>
    <t>Triple band filter set for CFP/YFP/mCherry. Filter cube U-MF2 with single band  
 emitters and triple band beam splitter for use with Lumencor LED light source.</t>
  </si>
  <si>
    <t>Penta band filter set for DAPI/FITC/Cy3/Cy5/Cy7. Filter cube U-MF2 with single  
 band emitters and Penta band beam splitter for use with Lumencor LED light  
 source.</t>
  </si>
  <si>
    <t>LED Fluorescence excitation light source for IX3 microscopes with 6 color LEDs  
 and user exchangeable filters. 150?750 mW per band, depending on wavelength and  
 bandpass. Excitation wave lengths: 395/25nm, 438/29nm, 475/28nm, 555/28nm,  
 575/25nm, 635/22nm, 730/40nm. Light intensity control via remote control  
 Coupling to microscope via light guide, max active fiber diameter: 1,68mm,  
 Shutter via TTL signal, Switching speed: 5 kHz with turn on/off app.10 ?sec.  
 IX3-MTA flange, MT-Con adapter and MT fiber are required. 
 Including excitation filters, power supply, AC power cord, RS232  
 cable and trigger cable.</t>
  </si>
  <si>
    <t>LED fluorescence excitation light source for CX41  
 microscopes with broad spectrum, high power white illumination. Features global  
 remote triggering. Excitation wave  
 lengths from 365-635nm (DAPI ? Cy5). Compatible with the narrow 365 nm DAPI  
 filter sets. Individual channel light intensity control from 0-100%, (1%  
 increments) via control pod or cellSens software (v.2.3 or later). USB and BNC  
 interface. Direct coupling to microscope. Including microscope adaptor, wide  
 range power supply (100-240 Volts AC, 50-60Hz), power cable and control pod.</t>
  </si>
  <si>
    <t>Stage insert for Greiner / Falcon flask 40 ml, insert size 160 x 110 x 8 mm, for  
 M-MS-IX-# stages, M-SVR-IX stage.</t>
  </si>
  <si>
    <t>Stage insert for Greiner / Falcon flask 200 ml, Nunclon flask 160 ml, insert size 160 x 110 x 8 mm, for  
 M-MS-IX-# stages, M-SVR-IX stage.</t>
  </si>
  <si>
    <t>Single-band fluorescence cube for BX3,IX3 cube turrets. Filter set optimized for wide Fura2. Suitable for the general evaluation of Calcium stains with Fura2 . It can be used for radiometric imaging with additional Fura2 excitation filters .Wide UV excitation and super wide blue-green emission filter. Exciter filter: 348 - 371 nm,  beam splitter:  409 nm, barrier filter: 468 - 552 nm. Compatible cube turrets BX3-URA, BX3-RFAS, BX3-RFAA, IX53-RFAC, IX3-RFAC, IX3-RFACA, IX5-RFACA. Filter set build in U-FF filter cube with build-in beam splitter and emission filter.</t>
  </si>
  <si>
    <t>Single wavelength fluorescence LED light source with excitation wavelength centred around 535 nm. Compatible with CKX53, BX3, IX3, MVX10 and SZX16 microscopes. Manual control via control pod for instant on/off and light intensity control 0-100% (1 % increments) and remote control via single TTL for on/off control using BNC connection on the control pod. Direct coupling to microscope. Including control pod, wide range power supply (100-240 V, 50/60 Hz, 0.7A), EU power cord and manual.</t>
  </si>
  <si>
    <t>Motor cable for connecting Märzhäuser motorized scanning stage and BXFM Z100 drive to TANGO 3-axis / multi IO control unit. Compatible with motorized scanning stages e.g. M-MS-#,  motorized Z-drive CUS-M-Z100-BXFM, CUS-M-Z100-BXFMA and M-CU-DT-Z100-3 control unit. 
 Cable length 200 cm.
 Design of connecting plugs X/Y and Z: 2x angular / 1x straight</t>
  </si>
  <si>
    <t>Motorized x/y scanning stage for MX63 microscope frames. Travel range 150 x 150 mm. For
 stage inserts with a size of 168 x 168 mm. Drive System: Stepping motor with ball screw
 (pitch 4 mm) drive. Resolution 0.01 ?m, accuracy +/- 3 ?m, reproducibility &lt; 0.2?m.
 Maximum travel speed (depending on the controller) 240 mm/s. Stage surface: anotic
 coating with black lacquering. Maximum load 2000 g. Compatible with the following
 controller(s): Märzhäuser Tango, Objective Imaging OASIS 4i. Including glass plate stage
 insert.</t>
  </si>
  <si>
    <t>Motorized encoded x/y scanning stage for MX63 microscope frames. Travel range 150 x 150
 mm. For stage inserts with a size of 168 x 168 mm. Drive System: Stepping motor with ball
 screw (pitch 4 mm) drive. Resolution 0.05 ?m, accuracy +/- 1 ?m, reproducibility &lt; 0.2?m.
 Maximum travel speed (depending on the controller) 240 mm/s. Stage surface: anotic
 coating with black lacquering. Maximum load 2000 g. Compatible with the following
 controller(s): Märzhäuser Tango with x/y encoder interface. Including glass plate stage insert</t>
  </si>
  <si>
    <t>Universal Mounting Frame KM Set for MCL-Nano-ZL400 (E0434028) and MCL-Nano-ZL300 (E0433371). The set consists of the Universal Mounting Frame KM MCL-Nano-ZL400 (anodized aluminum), Setup KM MCL-Nano-ZL400 (acrylic glass) and CO2-Cover KM MCL-Nano-ZL400 (acrylic glass cover with a glass insert, suits for high resolution applications, with gas mixture input). Allows easy fixation of multiwell plates and other cell culture vessels (dishes, chambers, slides etc. require Adapter Plate ? Insert Plate PeCon Click-In System, to be ordered separately) in scanning stages (cut-out 160 x 110mm) on inverted microscopes. Scope of delivery: Universal Mounting Frame KM MCL-Nano-ZL400, Setup KM MCL-Nano-ZL400, CO2-Cover KM MCL-Nano-ZL400, Screwdriver, 3.0mm, Allen key, 1.5mm, Operating Manual. Compatible with stages: MCL-Nano-ZL400 (E0434028), MCL-Nano-ZL300 (E0433371) and Olympus IX3-SSU, IX3-SVR and SVL.</t>
  </si>
  <si>
    <t>9-channel LED fluorescence excitation light source for VS200 slide scanner with five independent LEDs and patented LaserLED Hybrid Drive powering four additional channels, 
Excitation spectrum 380 ? 770 nm with peaks at wavelength 385nm, 435nm , 475nm, 500-600nm , 635nm and 735nm. In total 9 empty positions for 25mm excitation filters. Integrated 4-position rotary filter changer for convenient filter switching in the 500-600nm range. Compatible with the 385 nm DAPI filter sets. Fast LED response time of 1ms USB, rotary filter changer: 500ms / ?2s minimum duty cycle, light intensity adjustment 5-100% in 1% increments. Guaranteed LED life time 25,000 h or 3 years. System can be operated manually (ON/OFF), with speedDIAL remote or Olympus virtual slide scanning software VS-ASW 3.3. Integrated wide range power supply (100-240Volts AC, 50-60Hz). Coupling to microscope via liquid light guide, max. active light guide diameter: 3mm. Including SpeedDIAL remote, liquid light guide (1.5m), colimator, Power cord EU, USB cable, DB15 to 9 x BNC cable, Quick start guide and 3x Allen keys.</t>
  </si>
  <si>
    <t>E0433982</t>
  </si>
  <si>
    <t>CUS-M-SIM-Willco50 insert</t>
  </si>
  <si>
    <t>Stage insert IM for Willco dish Φ50mm. Fixture is not included. Base 00-29-411-8050 but adapted for Willco dish with down holder 00-29-000-6000.
Size 160x110x8 mm. This stage insert is compatible with the Marzhauser stages that can mount the stage insert 160x110mm.</t>
  </si>
  <si>
    <t>Active vibration isolation workplace from NewPort, Vision series.
Including Breadboard Series M-SG, 750x900x59 mm, M6 threaded holes with 25 mm increments, the first row of holes starts 12.5 mm away from the edge. Lateral dimensions of the workplace: 833x986 mm, height of the workstation: 858 mm
Pneumatic controlled insulators of the type I-325A (require external compressed air connection), max. load per isolator: 150 kg. Integrated wheels for moving the workstation. Short side open, long side closed.</t>
  </si>
  <si>
    <t>NLAG MIS 3rd Party Services</t>
  </si>
  <si>
    <t>Barrier filter 385-450nm for non-descanned signal detection with FluoView FV4000MPE, 45mm diameter, to be installed in NDD filter cube FV40-FOPT.</t>
  </si>
  <si>
    <t>Barrier filter 390-401nm for non-descanned signal detection with FluoView FV4000MPE, 45mm diameter, to be installed in NDD filter cube FV40-FOPT.</t>
  </si>
  <si>
    <t>Barrier filter 415-480nm for non-descanned signal detection with FluoView FV4000MPE, 45mm diameter, to be installed in NDD filter cube FV40-FOPT.</t>
  </si>
  <si>
    <t>Barrier filter 420-434nm for non-descanned signal detection with FluoView FV4000MPE, 45mm diameter, to be installed in NDD filter cube FV40-FOPT.</t>
  </si>
  <si>
    <t>Barrier filter 452-498nm for non-descanned signal detection with FluoView FV4000MPE, 45mm diameter, to be installed in NDD filter cube FV40-FOPT.</t>
  </si>
  <si>
    <t>Incubator OL FVMPE-RS Inverted Frame cell vivo</t>
  </si>
  <si>
    <t>Barrier filter 765-865nm for non-descanned signal detection with FluoView FV4000MPE, 45mm diameter, to be installed in NDD filter cube FV40-FOPT.</t>
  </si>
  <si>
    <t>Emission beamsplitter 425nm for non-descanned signal detection with FluoView FV4000MPE, 45x60mm with cut edges, to be installed in NDD filter cube FV40-FOPT.</t>
  </si>
  <si>
    <t>Emission beamsplitter 455nm for non-descanned signal detection with FluoView FV4000MPE, 45x60mm with cut edges, to be installed in NDD filter cube FV40-FOPT.</t>
  </si>
  <si>
    <t>Emission beamsplitter 470nm for non-descanned signal detection with FluoView FV4000MPE, 45x60mm with cut edges, to be installed in NDD filter cube FV40-FOPT.</t>
  </si>
  <si>
    <t>Emission beamsplitter 495nm for non-descanned signal detection with FluoView FV4000MPE, 45x60mm with cut edges, to be installed in NDD filter cube FV40-FOPT.</t>
  </si>
  <si>
    <t>Emission beamsplitter 505nm for non-descanned signal detection with FluoView FV4000MPE, 45x60mm with cut edges, to be installed in NDD filter cube FV40-FOPT.</t>
  </si>
  <si>
    <t>Emission beamsplitter 525nm for non-descanned signal detection with FluoView FV4000MPE, 45x60mm with cut edges, to be installed in NDD filter cube FV40-FOPT.</t>
  </si>
  <si>
    <t>Emission beamsplitter 555nm for non-descanned signal detection with FluoView FV4000MPE, 45x60mm with cut edges, to be installed in NDD filter cube FV40-FOPT.</t>
  </si>
  <si>
    <t>Emission beamsplitter 565nm for non-descanned signal detection with FluoView FV4000MPE, 45x60mm with cut edges, to be installed in NDD filter cube FV40-FOPT.</t>
  </si>
  <si>
    <t>Emission beamsplitter 595nm for non-descanned signal detection with FluoView FV4000MPE, 45x60mm with cut edges, to be installed in NDD filter cube FV40-FOPT.</t>
  </si>
  <si>
    <t>Emission beamsplitter 650nm for non-descanned signal detection with FluoView FV4000MPE, 45x60mm with cut edges, to be installed in NDD filter cube FV40-FOPT.</t>
  </si>
  <si>
    <t>Barrier filter 540-585nm for non-descanned signal detection with FluoView FV4000MPE, 45mm diameter, to be installed in NDD filter cube FV40-FOPT.</t>
  </si>
  <si>
    <t>Barrier filter 628-680nm for non-descanned signal detection with FluoView FV4000MPE, 45mm diameter, to be installed in NDD filter cube FV40-FOPT.</t>
  </si>
  <si>
    <t>Barrier filter 656-703nm for non-descanned signal detection with FluoView FV4000MPE, 45mm diameter, to be installed in NDD filter cube FV40-FOPT.</t>
  </si>
  <si>
    <t>Barrier filter 690-750nm for non-descanned signal detection with FluoView FV4000MPE, 45mm diameter, to be installed in NDD filter cube FV40-FOPT.</t>
  </si>
  <si>
    <t>Dichroic mirror 875nm shortpass for multiphoton imaging with FluoView FV4000MPE and IX83, reflecting IR laser light &gt;875nm and transmitting fluorescence signal &lt;875nm. To be installed in optional FV30-NRDMOPT cube.</t>
  </si>
  <si>
    <t>IR block filter for non-descanned signal detection with FluoView FV4000MPE, blocking &gt;OD 6 from 940 to 1600nm, 32mm diameter, to be installed in IR cut filter holder of NDD light path.</t>
  </si>
  <si>
    <t>Barrier filter 400-440nm for non-descanned signal detection with FluoView FV4000MPE, 45mm diameter, to be installed in NDD filter cube FV40-FOPT.</t>
  </si>
  <si>
    <t>Barrier filter 395-445nm for non-descanned signal detection with FluoView FV4000MPE, 45mm diameter, to be installed in NDD filter cube FV40-FOPT.</t>
  </si>
  <si>
    <t>Barrier filter 420-500nm for non-descanned signal detection with FluoView FV4000MPE, 45mm diameter, to be installed in NDD filter cube FV40-FOPT.</t>
  </si>
  <si>
    <t>Barrier filter 459-499nm for non-descanned signal detection with FluoView FV4000MPE, 45mm diameter, to be installed in NDD filter cube FV40-FOPT.</t>
  </si>
  <si>
    <t>Barrier filter 502-537nm for non-descanned signal detection with FluoView FV4000MPE, 45mm diameter, to be installed in NDD filter cube FV40-FOPT.</t>
  </si>
  <si>
    <t>Barrier filter 518-558nm for non-descanned signal detection with FluoView FV4000MPE, 45mm diameter, to be installed in NDD filter cube FV40-FOPT.</t>
  </si>
  <si>
    <t>Barrier filter 560-600nm for non-descanned signal detection with FluoView FV4000MPE, 45mm diameter, to be installed in NDD filter cube FV40-FOPT.</t>
  </si>
  <si>
    <t>Barrier filter 565-605nm for non-descanned signal detection with FluoView FV4000MPE, 45mm diameter, to be installed in NDD filter cube FV40-FOPT.</t>
  </si>
  <si>
    <t>Barrier filter 594-646nm for non-descanned signal detection with FluoView FV4000MPE, 45mm diameter, to be installed in NDD filter cube FV40-FOPT.</t>
  </si>
  <si>
    <t>Barrier filter 604-644nm for non-descanned signal detection with FluoView FV4000MPE, 45mm diameter, to be installed in NDD filter cube FV40-FOPT.</t>
  </si>
  <si>
    <t>Barrier filter 662-737nm for non-descanned signal detection with FluoView FV4000MPE, 45mm diameter, to be installed in NDD filter cube FV40-FOPT.</t>
  </si>
  <si>
    <t>Emission beamsplitter 555nm for non-descanned signal detection with FluoView FVMPE-RS and FV4000MPE, XL cube format, to be installed in beamsplitter holder FV30-SDMOPT and NDD filter cubes FV30-FOPT and FV40-FOPT.</t>
  </si>
  <si>
    <t>Emission beamsplitter 600nm for non-descanned signal detection with FluoView FVMPE-RS and FV4000MPE, XL cube format, to be installed in beamsplitter holder FV30-SDMOPT and NDD filter cubes FV30-FOPT and FV40-FOPT.</t>
  </si>
  <si>
    <t>Overhead shelf, free standing stable metal shelf system, 5FT to setup with an antivibration table with a width of 150cm, consisiting of 2 vertical supports (170cm) and a height adjustable shelf board (60x165cm). Load capacity 90 kg centered and 135 kg distributed.</t>
  </si>
  <si>
    <t>Barrier filter 420-460nm for non-descanned signal detection with FluoView FV4000MPE, 45mm diameter, to be installed in NDD filter cube FV40-FOPT.</t>
  </si>
  <si>
    <t>Barrier filter 585-625nm for non-descanned signal detection with FluoView FV4000MPE, 45mm diameter, to be installed in NDD filter cube FV40-FOPT.</t>
  </si>
  <si>
    <t>Emission beamsplitter 410nm for non-descanned signal detection with FluoView FV4000MPE, 45x60mm with cut edges, to be installed in NDD filter cube FV40-FOPT.</t>
  </si>
  <si>
    <t>Emission beamsplitter 485nm for non-descanned signal detection with FluoView FV4000MPE, 45x60mm with cut edges, to be installed in NDD filter cube FV40-FOPT.</t>
  </si>
  <si>
    <t>Emission beamsplitter 605nm for non-descanned signal detection with FluoView FV4000MPE, 45x60mm with cut edges, to be installed in NDD filter cube FV40-FOPT.</t>
  </si>
  <si>
    <t>Emission beamsplitter 695nm for non-descanned signal detection with FluoView FV4000MPE, 45x60mm with cut edges, to be installed in NDD filter cube FV40-FOPT.</t>
  </si>
  <si>
    <t>Emission beamsplitter 760nm for non-descanned signal detection with FluoView FV4000MPE, 45x60mm with cut edges, to be installed in NDD filter cube FV40-FOPT.</t>
  </si>
  <si>
    <t>Barrier filter 480-525nm for non-descanned signal detection with FluoView FV4000MPE, 45mm diameter, to be installed in NDD filter cube FV40-FOPT.</t>
  </si>
  <si>
    <t>Barrier filter 500-550nm for non-descanned signal detection with FluoView FV4000MPE, 45mm diameter, to be installed in NDD filter cube FV40-FOPT.</t>
  </si>
  <si>
    <t>Barrier filter 595-705nm for non-descanned signal detection with FluoView FV4000MPE, 45mm diameter, to be installed in NDD filter cube FV40-FOPT.</t>
  </si>
  <si>
    <t>Barrier filter 570-640nm for non-descanned signal detection with FluoView FV4000MPE, 45mm diameter, to be installed in NDD filter cube FV40-FOPT.</t>
  </si>
  <si>
    <t>IR block filter for non-descanned signal detection with FluoView FV4000MPE, blocking &gt;OD 6 from 890 to 1400nm, 32mm diameter, 2mm thick, to be installed in IR cut filter holder of NDD light path.</t>
  </si>
  <si>
    <t>Dichroic mirror 900nm longpass for multiphoton imaging with FluoView FV4000MPE and upright microscope, set of 3 DM units. Reflecting fluorescence signal &lt;890nm and transmitting IR excitation light &gt;910nm. To be installed in optional special FV30SP-NDMOPT cube.</t>
  </si>
  <si>
    <t>Dichroic mirror 835nm shortpass for multiphoton imaging with FluoView FV4000MPE and IX83, reflecting IR laser light &gt;835nm, &gt;90% from 1200 - 1350nm and 1600 - 1870nm, and transmitting fluorescence signal 400 to 820nm. To be installed in optional FV30-NRDMOPT cube.</t>
  </si>
  <si>
    <t>Dichroic mirror 750nm longpass for laser beam combining in FV40-BCOMB unit with FluoView FV4000 &amp; FV4000MPE, reflecting VIS laser light up to 750nm and transmitting laser light &gt;750nm. To be installed in optional holder FV31-BDMOPT.</t>
  </si>
  <si>
    <t>Dichroic mirror 1020nm shortpass for multiphoton imaging with FluoView FV4000MPE and IX83, reflecting IR laser light &gt;1020nm, &gt;90% from 1050 - 1680nm, and transmitting fluorescence signal &gt;90% from 500 to 1000nm. To be installed in optional FV30-NRDMOPT cube.</t>
  </si>
  <si>
    <t>E0434277</t>
  </si>
  <si>
    <t>FVL-PC40-A-2 FluoView PC</t>
  </si>
  <si>
    <t>FVL-PC40 A FluoView PC HP Z8G5 Worksation Intel Xeon 3206R 1.9GHz, 64GB RAM, SSD 2TB, Win 11 Pro, NVIDIA RTX A4500 20 GB</t>
  </si>
  <si>
    <t>3rd party supplier increased EEU purchase price resulting in increased TP &amp; ELP</t>
  </si>
  <si>
    <t>Size change adapter exclusively designed for the optical elements (Phase contrast optical elements) of IX3 series microscope. 
By using this customized product, the phase contrast optical elements (small size) can be inserted into the hole (large size) of the condenser (IX3-LWUCDA / IX2-LWUCD).</t>
  </si>
  <si>
    <t>Size change adapter exclusively designed for the optical elements (DIC optical elements) of IX3 series microscope. 
By using this customized product, the DIC optical elements (small size) can be inserted into the hole (large size) of the condenser (IX3-LWUCDA / IX2-LWUCD).</t>
  </si>
  <si>
    <t>Flexible liquid light guide, for CoolLED fluorescence light sources pE-300 series, pE-4000 and pE-800 s, active diameter: 3mm,  length: 3000mm. Requires CL-pE-UC  
 universal collimator.</t>
  </si>
  <si>
    <t>Power cord EU for ORCA Flash4.0V3, ORCA FLash4.0LTPlus, ORCA Fusion
 and ORCA FusionBT cameras.Type E / F to C13, black, 2 m</t>
  </si>
  <si>
    <t>Trigger cable for ORCA Flash4.0V3, ORCA FLash4.0LTPlus, ORCA Fusion
 and ORCA FusionBT cameras.</t>
  </si>
  <si>
    <t>Coaxial cable with BNC and SMB connector. 3m length. Compatible with HW-U-RTC  
 or HW-U-RTCE real-time controller.</t>
  </si>
  <si>
    <t>Active vibration isolation workplace from Newport, Vision series. Including breadboard of  the M-SG series with broadband damping,750x1200x59 mm. Working surface 4.8 mm  thick 400 series ferromagnetic stainless steel. Core design is trussed honeycomb. Bottom  skin material is made of thick carbon steel and 3.4 mm thick. Without M6 threaded holes and sealing. Including cross braced based frame. Without Front cross brace. But with  mounted beam support Hip Guard. With pneumatically controlled isolators of the I-325A  series. Load capacity per isolator is 148 kg. Maximum air pressure is 85 psi. Height  adjustment: 6.4mm. With integrated castors for moving the workstation. Weight is 187kg.
Including the NP-VIS-HG1200.</t>
  </si>
  <si>
    <t>Heated metal plate for upright microscopes with glass slide translators. 120 x 120 mm, 40 x 15 mm rectangular opening for imaging. Realizes a warm surface under the glass slide translator. Compatible with BX41/BX43/BX53/BX63 microscopes and the stages U-SVRB-4, U-SVLB-4, U-SVRC, U-SVLC, and U-SVRC-CY. Requires control unit O-CT-TP-DC-H401 (E0437119) or O-CT-TP-SC-PENNY (E0437120) (to be ordered separately).</t>
  </si>
  <si>
    <t>Flow rate regulator for the premixed gas. The regulator, equipped with a calibrated output orifice, allows to set the desired output gas flow rate (in the range 0.1 - 0.4 l/min) by regulating manually the pressure.</t>
  </si>
  <si>
    <t>Vibration Free Humidity Module</t>
  </si>
  <si>
    <t>Manual Two Gas Mixer. Used to generate CO2-Air mixtures with an adjustable CO2 concentration in the range 0-15%.</t>
  </si>
  <si>
    <t>Air pump. Plug and play solution for Air inlet. Convenient alternative to 100% Air tanks/compressed Air lines. Compatible with UNO line.</t>
  </si>
  <si>
    <t>Frame adapter to mount O-STI-160-110-H301 (E0437093) and O-STI-HC-IX-H101 (E0437101) on Olympus stages IX-SUSP, GX-SVR, GX-SFR, BX3-SSU, IX2-SFR, IX2-SVL-2. Focal plane raised by 0.65 mm.</t>
  </si>
  <si>
    <t>Incubator set</t>
  </si>
  <si>
    <t>Ø24 mm with 1.5 mm thickness eyepiece/ ocular reticle for analysis in pharmaceutical applications.
 Normally used on a microscope with 10x objective lens so that the main circle diameter equates to 1 mm at the stage with 10x magnification. For detailed eyepiece compatibility overview, please refer to document ?Reticle-selection-chart?. Compatible with Stereo eyepieces: 33751 WHS10x-H, N1220900 WHSZ10x, N1198000 WHSZ10X-H. Compatible with UIS/ UIS2/ LB eyepieces: 32050 CWH10x, 32052 CWH10x-H, 37002 WH10x1/2/3, 37022 WH10x1/2-H, 38354 MM6-OC10x, N1508000 WHN10x, N1508100 WHN10x-H.
 Different magnification requires recalibration. For best calibration and measurement traceability for ISO, G-R-G57-HMP-24 can be calibrated with PS8 Micrometer Scale.
 Pattern: Line thickness 0.010 mm +/-0.003 mm; Overall tolerance +/-0.005 mm; Divisional marker lengths 1.8 mm, 1.25 mm, 0.75 mm; Diameter tolerance +0/-0.1mm.</t>
  </si>
  <si>
    <t>Ø24 mm with 1.5 mm thickness eyepiece/ ocular reticle for metallurgical stereometric analysis of grain sizes. ASTM E45 grain sizing Root 2 sides, 7.1 mm square, 10 mm scale.
 For detailed eyepiece compatibility overview, please refer to document ?Reticle-selection-chart?. Observed pattern size depends on magnification. Compatible with Stereo eyepieces: 33751 WHS10x-H, 33752 WHS15x-H, 33753 WHS20x-H, N1220900 WHSZ10x, N1198000 WHSZ10X-H, N1198100 WHSZ15X-H, N1198300 WHSZ30X-H. Compatible with UIS/ UIS2/ LB eyepieces: 32050 CWH10x, 32052 CWH10x-H, 38354 MM6-OC10x, 37002 WH10x1/2/3, 37003 WH15x, 37004 WH12.5x, 37022 WH10x1/2-H, 37024 WH12.5x-H, N1508000 WHN10x, N1508100 WHN10x-H, N1508200 35WHN10x.
 Pattern: Line thickness 0.015 mm +/-0.003 mm; Scale length tolerance +/-0.005 mm; Divisional marker lengths 0.4 mm, 0.2 mm; Diameter tolerance +0/-0.1mm.</t>
  </si>
  <si>
    <t>Ø20,4 mm with 1.5 mm thickness eyepiece/ ocular reticle for metallurgical stereometric analysis of grain sizes, ASTM E112.
 For detailed eyepiece compatibility overview, please refer to document ?Reticle-selection-chart?. Observed pattern size depends on magnification. Compatible with projection lens: 37081 PE2.5x, 37080 PE2x, 37082 PE3.3x, 37083 PE4x, 37084 PE5x.
 Pattern: Image diameter 19 mm; Diameter tolerance +0/-0.1mm.</t>
  </si>
  <si>
    <t>Ø24 mm with 1.5 mm thickness eyepiece/ ocular reticle for metallurgical stereometric analysis of grain sizes, ASTM E112.
 For detailed eyepiece compatibility overview, please refer to document ?Reticle-selection-chart?. Observed pattern size depends on magnification. Compatible with Stereo eyepieces: 33751 WHS10x-H, 33752 WHS15x-H, 33753 WHS20x-H, N1220900 WHSZ10x, N1198000 WHSZ10X-H, N1198100 WHSZ15X-H, N1198300 WHSZ30X-H. Compatible with UIS/ UIS2/ LB eyepieces: 32050 CWH10x, 32052 CWH10x-H, 38354 MM6-OC10x, 37002 WH10x1/2/3, 37003 WH15x, 37004 WH12.5x, 37022 WH10x1/2-H, 37024 WH12.5x-H, N1508000 WHN10x, N1508100 WHN10x-H, N1508200 35WHN10x.
 Pattern: Image diameter 19 mm; Diameter tolerance +0/-0.1mm.</t>
  </si>
  <si>
    <t>Stage micrometer 76mm x 25mm x 1.5mm thick for routine calibration of eyepiece reticles with 1 mm scale subdivided into 100 divisions of 0.01 mm (10 µm), for reflected light.
 Pattern: Line thickness 0.002 mm +/-0.001 mm; Scale length tolerance +/-0.001 mm; Divisional marker lengths 0.175 mm, 0.125 mm, 0.075 mm. Scale appears black against bright background.</t>
  </si>
  <si>
    <t>England Finder stage micrometer 76mm x 25mm for determination and recording of positions. The England Finder is a glass slide marked over the top surface in a way that a referenced position can be directly read relative to the locating edges.
 Pattern: Total of 9,045 positions on a ruled area of approximately 73 mm x 24 mm, each square is approximately 1 mm and line width is nominally 25 ?.</t>
  </si>
  <si>
    <t>Dual-band fluorescence filter set for BX3, IX3, IX85 microscopes. Filter set optimized for Green (mFISH) / Red (mFISH). Narrow blue Cyan, Narrow yellow -orange excitation and Narrow cyan - green, Wide orange-red emission filter. Exciter filter: 480-500 / 575-595 nm, dual band beam splitter: 425 / 460 nm, emission filter dual band: 515-535 / 615-645 nm. Compatible cube turrets BX3-URA, BX3-RFAS, BX3-RFAA, IX53-RFAC, IX3-RFAC, IX3-RFACA, IX5-RFACA. Including  filter set built in U-FF filter cube.</t>
  </si>
  <si>
    <t>Dual-band fluorescence filter set for BX2, IX2 microscopes. Filter set optimized for Green (mFISH) / Red (mFISH). Narrow blue - cyan, Narrow yellow -orange excitation and Narrow cyan - green, Wide orange-red emission filter. Exciter filter: 480-500 / 575-595 nm, dual band beam splitter: 425 / 460 nm, emission filter dual band: 515-535 / 615-645 nm. Compatible cube turrets BX2 and IX2. Including  filter set built in U-MF2 filter cube.</t>
  </si>
  <si>
    <t>The vacuum pump Is not included with this article and needs to be purchases separately. 
The suction through the micro pores of the microporous vacuum chucks ensures even delicate objects such as RFID Films, solar panels and silicon wafers of any thickness can be fixed efficiently on to the stage without causing any deformation to the object to be measured. 
The ceramic block provides a smooth fixation surface.</t>
  </si>
  <si>
    <t>Condenser extension lens CELO. For U-LWCD condenser, for transmitted light. The condenser model should be confirmed before quoting. Scope of delivery: Condenser extension lens CELO.</t>
  </si>
  <si>
    <t>Condenser extension lens OLW-U-SC3. For U-SC3 and U-POC condenser, for transmitted light. The condenser model should be confirmed before quoting. Scope of delivery: Condenser extension lens OLW-U-SC3.</t>
  </si>
  <si>
    <t>Condenser extension lens OLW-UCDB. For U-UCDB and UCD8 condenser, for transmitted light. The condenser model should be confirmed before quoting. Scope of delivery: Condenser extension lens OLW-UCDB.</t>
  </si>
  <si>
    <t>Long Working Distance Condenser O-LWC. Working distance 17mm, NA 0.45. For BX microscopes with Linkam stages. Scope of delivery: Long Working Distance Condenser O-LWC.</t>
  </si>
  <si>
    <t>Software NEXUS, digital download. Allows to control the Linkam stage from PC. Required (to be ordered separately): To read out the temperature in Evident Software, order CSG solution (N9054291 - only for quoting).</t>
  </si>
  <si>
    <t>LI-LNP96-PUMP-LTS420, Liquid Nitrogen Pump LNP96 for LTS420. For cooling of Linkam stage LTS420 from ambient to </t>
  </si>
  <si>
    <t>Liquid Nitrogen Pump LNP96 for THMS600. For cooling of Linkam stage THMS600 from ambient to &lt;-195°C. Scope of delivery: Standard Controller LNP96, 3L Dewar Flask and 50cm Siphon, Power cord, Instrument Bus Cable for connection to the T96 Controller.</t>
  </si>
  <si>
    <t>Temporary! Linkam, Online-Training, 2 hours</t>
  </si>
  <si>
    <t>Thermoplate set for Nikon manual stage with 108mm round opening.
It is with 2-channel temperature controller with 0.5 mm hard glass heating plate and temperature sensor. The controllable plate temperature range are from 5°C above ambient to 60 °C. The Heating area 70 x 70 mm. Observation area 61 x 61 mm. Including adapter plate, extension wire for temperature sensor, mounting hook, CD-ROM (TEM installation software), USB cable, AC adapter, power cord, and manual.
* The plate comes with 10 years free glass breakage repairing (depending on how the damage is occurred, so contact Tokai Hit for more details).</t>
  </si>
  <si>
    <t>Flat spring</t>
  </si>
  <si>
    <t>Filter adapter exclusively designed for the transmitted illumination of DSX1000 digital microscope. 
By combining with the filter cartridge for SZX, provides various transmitted illumination observations such as high-contrast, darkfield, oblique and polarization observation to DSX1000.
Easy switching of observation method by slider method.</t>
  </si>
  <si>
    <t>Quad-band fluorescence filter set for IX3, IX85 microscopes. Filter set optimized for DAPI, FITC, Cy3 , Cy5. Super wide UV - violet, wide blue, wide green - yellow, narrow red excitation and wide violet - blue, wide blue - green, wide yellow - orange, super wide red - IR emission filter. Quad band exciter filter: 352-404 / 461-487.5 / 543-566 / 626-644 nm, quad band beam splitter: 409 / 493 / 573 / 652 nm, emission filter quad band:  414-450 / 499.5-530 / 580-611 / 661-800 nm. Compatible cube turrets IX3-RFACA, IX3-RFACS, IX53-RFAC, IX5-RFACA. Including filter set built in IX3-FFXL filter cube.</t>
  </si>
  <si>
    <t>Danish Hospital Power Cord, 3.0 m, for microscopes, red. Plug: DK3/HGAS, Angled hospital plug, 13A/250, Connector: C13, Cord: FSCHH05VVF3G1,00mm², grounded.</t>
  </si>
  <si>
    <t>Power Cord with Denmark plug, SmarTplug, 3,0m, for microscopes, C13, grey, HO5VV-F 3G 1,00mm², 10A-250V</t>
  </si>
  <si>
    <t>Triple-band fluorescence filter set for BX3, IX3, IX85 microscopes. Filter set optimized for Aqua  (mFisch), Green (mFISH), Orange-Red (mFISH). Wide UV - violet, wide blue, wide green - yellow excitation and wide violet - blue, wide blue - green, super wide orange - red emission filter. Exciter filter: 404-440 / 492-515 / 561-584nm, triple band beam splitter: 444 / 537 / 623 nm, emission filter:  447-483 / 522-551 / 595-650 nm. Compatible cube turrets BX3-URA, BX3-RFAS, BX3-RFAA, IX53-RFAC, IX3-RFAC, IX3-RFACA, IX5-RFACA. Including filter set built in U-FF filter cube.</t>
  </si>
  <si>
    <t>CUS-Mini Tube-Control unit for 1 heating stage
Controller for 1 Minitube heating stage CUS-U-SVRB-4-MT-HS (E0437398). Please purchase this controller to control 1 heating stage.  The control unit comes with 4.3" touch screen, freely adjustable temperature ranges up to +55°C (131°F), control accuracy: +/- 0.1°C Data logging with SD card, microprocessor control, alarm function in case of deviation from temperature set point. </t>
  </si>
  <si>
    <t>CUS-Mini Tube-Control unit for 2 heating stage 
Controller for 2 Minitube heating stage CUS-U-SVRB-4-MT-HS (E0437398). Please purchase this controller to control 2 heating stage.  The control unit comes with 4.3" touch screen, freely adjustable temperature ranges up to +55°C (131°F), control accuracy: +/- 0.1°C Data logging with SD card, microprocessor control, alarm function in case of deviation from temperature set point.</t>
  </si>
  <si>
    <t>Dual-band fluorescence filter set for BX3, IX3, IX85 microscopes. Filter set optimized for DAPI / Red FISH. Wide UV - violet, Wide yellow -orange excitation and Wide blue, Wide orange-red emission filter. Exciter filter: 380-410 / 565-590 nm, dual band beam splitter: 445 / 605 nm, emission filter dual band: 445-475 / 605-650 nm. Compatible cube turrets BX3-URA, BX3-RFAS, BX3-RFAA, IX53-RFAC, IX3-RFAC, IX3-RFACA, IX5-RFACA. Including  filter set built in U-FF filter cube.</t>
  </si>
  <si>
    <t>This encapsulated motorized z-axis is specifically designed for the MX63 &amp; MX63L microscope frames. Customized MX63 &amp; MX63L frames with the manual Z-axis removed need to be ordered separately.
The motorized Z-axis has a travel range of 26 mm with a spindle pitch 2 mm. The motor is equipped with a motor brake and has support guides which enables a maximum load capacity of 30 kg. The maximum speed 5mm/s. The CE certification for machine directives is available in Highspot.</t>
  </si>
  <si>
    <t>This encapsulated motorized z-axis with measurement encoder is specifically designed for the MX63 &amp; MX63L microscope frames. Customized MX63 &amp; MX63L frames with the manual Z-axis removed need to be ordered separately.
The motorized Z-axis has a travel range of 26 mm with a spindle pitch 2 mm. The motor is equipped with a motor brake and has support guides which enables a maximum load capacity of 30 kg. The maximum speed 5mm/s. The CE certification for machine directives is available in Highspot.</t>
  </si>
  <si>
    <t>This plastic adapter is an economic solution which enables users to open and release all 6 slides in the tray for VS200 at once.
It enables the user to use both hands to place the slides in the right position.</t>
  </si>
  <si>
    <t>Halogen conversion filter for focussing lens KL-FL/5</t>
  </si>
  <si>
    <t>This scanning stage has been specifically designed to be used with encapsulated motorized Z-axis for MX63L. Encapsulated motorized Z-axis needs to be ordered separately.
Travel range 300 x 300 mm, 4 mm ball screw pitch, closed top plate for reflected light applications. Flat design. This stage is slightly thinner than the standard stage which enables the utilization of the full stroke in the MX63 motorized version. The absence of a stage insert means this stage can be used only for reflected light application.</t>
  </si>
  <si>
    <t>This encoded scanning stage has been specifically designed to be used with encapsulated motorized Z-axis for MX63L. Encapsulated motorized Z-axis needs to be ordered separately.
Travel range 300 x 300 mm, 4 mm ball screw pitch, closed top plate for reflected light applications. Flat design. This stage is slightly thinner than the standard stage which enables the utilization of the full stroke in the MX63 motorized version. The absence of a stage insert means this stage can be used only for reflected light application.</t>
  </si>
  <si>
    <t>Human Interface Device (HID): 1-axis Digital Joystick for Marzhauser TANGOv2 control units. Operation by joystick.</t>
  </si>
  <si>
    <t>Human Interface Device (HID): 2-axes Digital Joystick for Marzhauser TANGOv2 control units. Operation by joystick.</t>
  </si>
  <si>
    <t>Human Interface Device (HID): 3-axes Digital Joystick for Marzhauser TANGOv2 control units. Operation by joystick with multi-function wheel.</t>
  </si>
  <si>
    <t>Human Interface Device (HID): 2-axes Digital ErgoDrive for Marzhauser TANGOv2 control units. Operation by electrical coaxial drive. Including HID cable and Allen key 3.0.</t>
  </si>
  <si>
    <t>Human Interface Device (HID): 3-axes Digital ErgoDrive for Marzhauser TANGOv2 control units. Operation by electrical coaxial drive and Z-wheel. Including HID cable and Allen key 3.0.</t>
  </si>
  <si>
    <t>Human Interface Device (HID): 1-axis Analog Joystick for Marzhauser TANGO control units. Operation by joystick.</t>
  </si>
  <si>
    <t>Human Interface Device (HID): 2-axes Analog Joystick for Marzhauser TANGO control units. Operation by joystick.</t>
  </si>
  <si>
    <t>Human Interface Device (HID): 3-axes Analog Joystick for Marzhauser TANGO control units. Operation by joystick with multi-function wheel.</t>
  </si>
  <si>
    <t>Eye Point Adjuster for SZX stereo microscope series. Right angle drive, Telescoping bellows, Anodized black.
Ergonomic product. Designed to minimize contamination.</t>
  </si>
  <si>
    <t>Barco MDPC-8127 ultra-high definition monitor for digital pathology; 27?? IPS LCD panel with LED backlight; 16:9 aspect ratio; resolution 8MP (3840 x 2160 pixels @ 120 Hz); Color &amp; Gray Imaging; 10bit color depth with 1.07 billion possible colors; Viewing  angle  (H,V)  178°;  Screen  surface:  Anti-Glare  coating;  PPU  uniformity technology; Color calibration: sRGB, SteadyColor (with QAWeb Enterprise), DICOM 
GSDF, Native; color gamut: 115% of NTSC, 132% of sRGB and 105% of DCI-P3; Ambient light presets and sensor; Front sensor: I-Guard; Maximum luminance 850 cd/m²; contrast ratio:1000:1; response time: 8ms; Interface: 2x DisplayPort 1.2,1x USB  2.0  upstream  (endpoint),  2x  USB  2.0  downstream,  adjustable  height max.100mm; power consumption 75w; power rating: 100-240Vac,50/60hz,3.6-1.6A; Including barco touchpad,printed user guide, documentation disc,system sheet and cables for Mains, Video and USB.    </t>
  </si>
  <si>
    <t>Barco MXRT-4700 display controller compatible with Barco MDPC-8127 Ultra-high definition display; Bus compatibility: PCIe Gen3 x8; Form factor: 168 mm (L) x 60mm (H)  single  wide  PCIe  slot;  Operatiing  system:  Windows  7  (64-bit)  &amp;  10  (64-bit); Platforms: Intel® and AMD architectures; Graphics accelerator: AMD Radeon Pro?; Display  memory:  4GB  DDR5;  Memory  interface:  128-bit;  Memory  bandwidth:  96 
GB/s;  Pixel  depth:  32-bit  pixels  (10-bit  grayscale  and  30-bit  color);  Direct3D hardware support: Microsoft® DirectX v12, Vulkan® 1.1, Shader Model 5.1; OpenGL 4.5  hardware  support;  Interface:  Electrical  standard-DisplayPort  (DP)  v1.4, connectors-(1x) DisplayPort 1.4, (2x) Mini-DisplayPort 1.4, for connectivity Native displayPort suggested, displayPort to single-link DVI adapter available separately and (2x) mini-DP to DP locking adapter included; Power consumption </t>
  </si>
  <si>
    <t>Interchangeable microscope adapter for coolLED pE light sources, for Olympus / Evident microscopes. Please refer to manufacturer's website for compatible microscope types.</t>
  </si>
  <si>
    <t>Grip head set 4 (slim shape), for Capillary holder 4 slim shape, for capillaries with an outer diameter of 1.0 mm. Scope of delivery: Grip head 4 (slim shape, 1 pc.), 6 O-rings and 2 distance sleeves.</t>
  </si>
  <si>
    <t>Capillary holder 4 for mounting microcapillaries, Femtotips®, Femtotip II or grip head 4. Scope of delivery: Capillary holder 4 (1 pc.), Grip head 4 size 0 (Grip head, 6 O-rings and 2 distance sleeves) and adapter for Femtotips®.</t>
  </si>
  <si>
    <t>Grip head set 4 size 0, for microcapillaries with an outer diameter of 1.0-1.1 mm. Scope of delivery: Grip head 4 size 0 (1 pc.), 6 O-rings and 2 distance sleeves.</t>
  </si>
  <si>
    <t>Grip head set 4 size 1, for capillaries with an outer diameter of 1.2-1.3 mm. Scope of delivery: Grip head 4 size 1 (1 pc.), 6 O-rings and 2 distance sleeves.</t>
  </si>
  <si>
    <t>Grip head set 4 size 2, for capillaries with an outer diameter of 1.4-1.5 mm. Scope of delivery: Grip head 4 size 2 (1 pc.), 6 O-rings and 2 distance sleeves.</t>
  </si>
  <si>
    <t>Grip head set 4 size 3, for capillaries with an outer diameter of 0.7-0.9 mm. Scope of delivery: Grip head 4 size 3 (1 pc.), 6 O-rings and 2 distance sleeves.</t>
  </si>
  <si>
    <t>Motorized Micromanipulator Set ON4 (Special Set for Evident, for both sides). Three-axis Hanging Joystick Oil Hydraulic Motorized Micromanipulator. For coarse and fine positioning of a microtool under the microscope. Compatible with IX3 microscopes. Research use only. Full scope of delivery: Micromanipulator ON4 (2x Drive unit, 2x Universal Joint UT-10, 2x Hydraulic Control unit (Joystick), 2x Motorized controller, Control unit), Mounting adaptor, Hex Wrench Set, Spare fuse, 2x Iron Plate IP, Power cord, Instruction manual.</t>
  </si>
  <si>
    <t>Micromanipulator MMO-4 (for one side). Three-axis Hanging Joystick Oil Hydraulic micromanipulator. For fine positioning of a microtool under the microscope. Compatible with IX2, IX3 and CKX-53. Research use only. Full scope of delivery: Micromanipulator MMO-4 (Drive unit with Control unit (Joystick)), Iron Plate IP, Universal Joint (with Angle Gauge) UT-10, Instruction manual.</t>
  </si>
  <si>
    <t>Micromanipulator MTK-1-O2 (Takanome, Set for both sides). Four-axis Hanging Joystick Oil Hydraulic Micromanipulator. For fine positioning of a microtool under the microscope. Compatible with IX71. Research use only. Full scope of delivery: Micromanipulator MTK-1-O2 (2x Drive unit, 2x Control unit (Joystick)), Mounting adaptor, 2x Iron Plate IP, Positioning Gauge, 2x Anchor, 2x Sticker Scale, Hex Wrench Set, Instruction manual.</t>
  </si>
  <si>
    <t>Micromanipulator MTK-1-O3 (Takanome, Set for both sides). Four-axis Hanging Joystick Oil Hydraulic Micromanipulator. For fine positioning of a microtool under the microscope. Compatible with IX73/IX83. Research use only. Full scope of delivery: Micromanipulator MTK-1-O3 (2x Drive unit, 2x Control unit (Joystick)), Mounting adaptor, 2x Iron Plate IP, Positioning Gauge, 2x Anchor, 2x Sticker Scale, Hex Wrench Set, Instruction manual.</t>
  </si>
  <si>
    <t>Motor-drive coarse Manipulator MM-94 (for right-hand side). With controller (Joystick) and Control unit. For initial rapid positioning of a microtool under the microscope. Research use only. Full scope of delivery: Manipulator MM-94 (Drive unit, Controller (Joystick), Control unit), Power Cord, Hex Wrench Set, Spare fuse, Instruction manual.</t>
  </si>
  <si>
    <t>Motor-drive coarse Manipulator MM-94B (for left-hand side). With controller (Joystick). For initial rapid positioning of a microtool under the microscope. MM-94B is an add-on type manipulator for left-side use of MM-94 (E0437505). MM-94 and MM-94B share one control unit. Research use only. Full scope of delivery: Manipulator MM-94B (Drive unit with Controller (Joystick)), Hex Wrench Set, Instruction manual.</t>
  </si>
  <si>
    <t>Manual Coarse Manipulator MN-4 (for one side). In combination with a hydraulic micromanipulator allows coarse positioning of a microtool under the microscope. Research use only. Full scope of delivery: Manipulator MN-4, Hex Wrench, Instruction manual.</t>
  </si>
  <si>
    <t>Pneumatic Microinjector IM-11-2 (for one side). For smooth control of holding, injection and aspiration, with coarse and fine operation mode. Suits for ICSI, Injection of ES cells and IPS cells, Nuclear transfer, Cell pick-up. Compatible with most commonly used micromanipulators (Narishige, Eppendorf/Calibre). Research use only. Full scope of delivery: Pneumatic Microinjector IM-11-2, Injection/Capillary Holder HI-9, Cleaning Rod, Tubing (CT-1-1.5, CT-4), O-ring Set (IMO10, 3pcs.), Silicone Grease, Silicone Rubber Gasket Set (HI01PK01, 10 pcs.), Hex Wrench Set, Instruction manual.</t>
  </si>
  <si>
    <t>Oil Microinjector IM-21 (for one side). For holding, injection and aspiration, with coarse and fine operation mode, quick respond. For ICSI, injection of DNA, RNA, CRISPR-Cas9 in mammalian and fish eggs, injection of ES cells and IPS cells, nuclear transfer and cell pick-up. Compatible with most commonly used micromanipulators (Narishige, Eppendorf/Calibre). Research use only. Full scope of delivery: Oil Microinjector IM-21, Injection/Capillary Holder Set IM-H3, Cleaning Rod, Silicone Rubber Gasket Set (HI01PK01, 10 pcs.), O-ring Set (IMO4, 3pcs.), Silicone Grease, Instruction manual.</t>
  </si>
  <si>
    <t>Mounting Adaptor NO-PIX-3. For mounting of hydraulic micromanipulator onto Illumination-Pillar of IX51, IX71 or IX81. Research use only. Full scope of delivery: Mounting Adaptor NO-PIX-3, Instructions for use. Required (to be ordered separately): for mounting of Coarse Manipulator MMN-1 (E0437523) onto NO-PIX-3 order additionally Mounting Adaptor NR/NR2 (E0437524/E0437535) and Adaptor Attachment P-6-2 (E0437526).</t>
  </si>
  <si>
    <t>Mounting Adaptor NO-PIX-5. For mounting of hydraulic micromanipulator onto Illumination-Pillar of IX53, IX73 or IX83. Research use only. Full scope of delivery: Mounting Adaptor NO-PIX-5, Instructions for use. Required (to be ordered separately): for mounting of Coarse Manipulator MMN-1 (E0437523) onto NO-PIX-5 order additionally Mounting Adaptor NR (E0437524) or NR-2 (E0437535). For mounting MM-94B (E0437506) and oil hydraulic micromanipulator to IX73 (when using a spindle observation system) or IX83 (when using an electric condenser) order additionally Manipulator Attachment P-10 (E0437540) for the left side.</t>
  </si>
  <si>
    <t>Injection/Capillary Holder HI-7. For capillaries with outer diameter 1mm, for oil microinjectors. Full scope of delivery: Injection/Capillary Holder HI-7, Silicone Rubber Gasket Set (HI01PK01, 10 pcs.), Cleaning Rod, Instructions for use.</t>
  </si>
  <si>
    <t>Injection/Capillary Holder HI-9. For capillaries with outer diameter 1mm, for pneumatic microinjectors. Full scope of delivery: Injection/Capillary Holder HI-9, Silicone Rubber Gasket Set (HI01PK01, 10 pcs.), Cleaning Rod, Instructions for use.</t>
  </si>
  <si>
    <t>Injection/Capillary Holder Set IM-H3. For capillaries with outer diameter 1mm, for oil microinjectors. Full scope of delivery: Injection/Capillary Holder HI-7, Silicone Rubber Gasket Set (HI01PK01, 10 pcs.), Cleaning Rod, PTFE Tubing CT-1, Instructions for use.</t>
  </si>
  <si>
    <t>Universal Joint UT-10. With Angle Gauge (5° increment). For connection of the drive unit of a three-axis hydraulic micromanipulator to a pipette holder and/or an injection/capillary holder. Full scope of delivery: Universal Joint UT-10, Instructions for use.</t>
  </si>
  <si>
    <t>Glass Syringe for microinjector SYR-12. With precision-polished inner and outer surfaces for easy centering and excellent response. Compatible with Oil Hydraulic Microinjector IM-9A and IM-9B. Full scope of delivery: Glass Syringe for Injector SYR-12.</t>
  </si>
  <si>
    <t>PTFE Tubing CT-1. 1 m, for connecting an oil hydraulic microinjector to an injection holder (pipette holder). Full scope of delivery: PTFE Tubing CT-1 (3 pcs.), Instructions for use.</t>
  </si>
  <si>
    <t>PTFE Tubing CT-1-1.5 for pneumatic microinjector. 1.5 m, outer diameter 2mm, for mild response. Connects a pneumatic microinjector to an injection holder. Full scope of delivery: PTFE Tubing CT-1-1.5, Instructions for use.</t>
  </si>
  <si>
    <t>PE Tubing CT-2 for oil microinjector. 1m, inner diameter 0.9mm, outer diameter 2mm. Connects an oil hydraulic injector to an injection holder. Full scope of delivery: PE Tubing CT-2 (3 pcs.), Instructions for use.</t>
  </si>
  <si>
    <t>PTFE Tubing CT-4 for pneumatic microinjector. 1.2 m, outer diameter 2mm, for quick response. Full scope of delivery: PTFE Tubing CT-4 (3 pcs.), Instructions for use.</t>
  </si>
  <si>
    <t>Tube Connector CI-1 for oil microinjector. Connects microsyringes with PTFE tubing. Full scope of delivery: Tube Connector CI-1, Instructions for use.</t>
  </si>
  <si>
    <t>Micropipette Puller PC-100. For reproducible production of borosilicate glass pipettes/capillaries with a wide variety of shapes and tips. Tip sizes: from tens of µm down to 1µm. Enables to pull various kinds of pipettes by settings of output voltage, pulling mode between one-stage and two-stage, and pulling force adjusted by weights. Research use only. Full scope of delivery: Puller PC-100, Glass Capillary with Filament ?GD-1? (ø1mm × 90mm, 1 pack=500 pcs.), 2 packs Spare Heating Element (Kanthal wire heater), Power cord, Spare Fuse, Instruction manual.</t>
  </si>
  <si>
    <t>Manipulator MMN-1. Three-axis manual coarse manipulator. In conjunction with the drive unit of a hydraulic micromanipulator (sold separately) helps coarse positioning of a microtool under the microscope. Full scope of delivery: Manipulator MMN-1, 2x Mounting Screw (6M x 10 mm), 2x Hexagon Nut (for M6), Hex Wrench Set, Instruction manual.</t>
  </si>
  <si>
    <t>Mounting Adaptor NR with rotation mechanism. For mounting coarse manipulator MMN-1 (E0437523) in combination with Mounting Adaptor NO-PIX-3 (E0437510) or NO-PIX-5 (E0437511) onto Illumination-Pillar of Olympus microscope. Its rotation mechanism allows NR to make a 90-degree turn by loosening the locking knob that enables safely exchange micropipettes without breakage. To attach NR to the NO-PIX-3 (E0437510) order separately Adaptor attachment P-6-2 (E0437526). Full scope of delivery: Mounting Adaptor NR, Instructions for use.</t>
  </si>
  <si>
    <t>Mounting Adaptor NO-SZX2A. For mounting of oil hydraulic micromanipulator onto Illumination-Pillar of Olympus Stereomicroscope SZ7, SZ61, SZX9, SZX10, SZX12 and SZX16. Compatible with SZX2-ILLT, SZX2-ILLTQ, SZX2-ILLB, SZX2-ILLD, SZX2-ILLK, SZX-ILLD2, SZX-ILLB2, SZX-ILLB, SZX-ILLD and SZX-ILLK. On request with SZ2-ILA, SZ2-ILST, SZX-ST, SZ2-ST, SZX-STL. For mounting MMN-1 (E0437523) onto NO-SZX2A order separately Mounting Adaptor NR (E0437524). Full scope of delivery: Mounting Adaptor NO-SZX2A, Hex Wrench, Instructions for use.</t>
  </si>
  <si>
    <t>Adaptor Attachment P-6-2. In combination with Mounting Adaptor allows the manipulation system to be set 25 mm forward or backward. It can be also used to change installation plane of a mounting adaptor. Full scope of delivery: Adaptor Attachment P-6-2, 2x Mounting Screw, 2x Hexagon Nut, Instructions for use.</t>
  </si>
  <si>
    <t>Micromanipulator MO-202U. Three-axis Joystick Oil Hydraulic Micromanipulator. For fine positioning of a microtool under the microscope, for high magnification. For attachment to the microscope a coarse manipulator and a suitable adaptor are required (sold separately). Full scope of delivery: Micromanipulator MO-202U, Universal Joint UT-10, Hex Wrench Set, Instruction manual.</t>
  </si>
  <si>
    <t>Iron Plate IP. For fixation of magnetic stands or placement of the injectors or control units of a micromanipulator. Full scope of delivery: Iron Plate IP, Anti-Slip Label for Iron Plate (4 pcs.).</t>
  </si>
  <si>
    <t>Magnetic Stand GJ-1. For mounting of ø10mm bar mount type manipulators. For Stereomicroscopes. Full scope of delivery: Magnetic Stand GJ-1, Instructions for use.</t>
  </si>
  <si>
    <t>Micromanipulator MHW-3. Three-axis Water Hydraulic Micromanipulator. Movement range: fine or coarse, for high magnification. It can be mounted directly on the isolation table. For attachment to the microscope a suitable mounting adaptor is required (sold separately). For Electrophysiology. Full scope of delivery: Micromanipulator MHW-3, B-9 Ball Joint, H-12 Electrode Holder, Hex Wrench Set, Instruction manual.</t>
  </si>
  <si>
    <t>Rotating Adjustable Clamp NR-35. Allows whole rotation of micromanipulator MHW-3 (E0437530) that enables easy attachment/detachment of microelectrodes and exchange of specimens. For Electrophysiology. Full scope of delivery: Rotating Adjustable Clamp NR-35, Hex Wrench, Instructions for use.</t>
  </si>
  <si>
    <t>Patch Clamp Headstage Holder AP-13-2. Allows stable fixation of the headstage of the patch clamping amplifier to the B-9 ball joint. For Electrophysiology. Full scope of delivery: Patch Clamp Headstage Holder AP-13-2, Fixing screw Set, Hex Wrench Set, Instructions for use.</t>
  </si>
  <si>
    <t>Micromanipulator MN-153. Three-axis coarse, X-axis fine manual micromanipulator for Stereomicroscopes. The installation requires either a magnetic stand or a mounting adaptor (both sold separately). Full scope of delivery: Micromanipulator MN-153, B-8B Ball Joint, Instructions for use.</t>
  </si>
  <si>
    <t>Manipulator M-152. Three-axis coarse manual manipulator for Stereomicroscopes. The installation requires either a magnetic stand or a mounting adaptor (both sold separately). Full scope of delivery: Manipulator M-152, B-8B Ball Joint, Instruction manual.</t>
  </si>
  <si>
    <t>Mounting Adaptor NR2. For mounting coarse manipulator MMN-1 (E0437523) in combination with Mounting Adaptor NO-PIX-3 (E0437510) or NO-PIX-5 (E0437511) onto Illumination-Pillar of Olympus microscope. To attach NR2 to the NO-PIX-3 (E0437510) order separately Adaptor attachment P-6-2 (E0437526). Full scope of delivery: Mounting Adaptor NR2, Instructions for use.</t>
  </si>
  <si>
    <t>NAR-ANTIVIBR-PLATE-SBP-2, Anti-vibration Base Plate SBP-2. Spring-loaded platform for microscopes. Full scope of delivery: Base Plate SBP-2, Spring Isolator (2 pcs.).</t>
  </si>
  <si>
    <t>NAR-ISOL-SYST-BX-ITS2-O, Isolation System ITS2-O. Stable isolation table, can move in both X and Y planes. Allows easy change of the observation position without moving either the specimen or the micromanipulators. For BX51WI/BX61WI. For Electrophysiology. Full scope of delivery: Main unit, Stage insert, Hex Wrench Set, Instruction manual.</t>
  </si>
  <si>
    <t>NAR-MICROGRINDER-EG-45, Grinder for grinding micropipette tips. Research use only. Scope of delivery: Dedicated Pipette Holder, Adaptor for Vertical Grinding, Power Cord, Hex Wrench, Manual. Microscope not included.</t>
  </si>
  <si>
    <t>NAR-MMAN-3COAR-Z-FIN-MN-151, Micromanipulator MN-151. Three-axis coarse, Z-axis fine manual manipulator for Stereomicroscopes. The installation requires either a magnetic stand or a mounting adaptor (both sold separately). Full scope of delivery: Micromanipulator MN-151, B-8B Ball Joint, Instructions for use</t>
  </si>
  <si>
    <t>NAR-PIP-HOLDER-H-7, Pipette Holder H-7. ø4mm bar holder for ø1 ~ 1.5mm pipettes.</t>
  </si>
  <si>
    <t>NAR-HEAD-HOLDER-MICE-SGM-4, Head Holder for Mice. Suitable for head holding experiment with the use of anesthesia.</t>
  </si>
  <si>
    <t>Mounting Adaptor for Nikon NK-N2MD. For mounting of MTK-1-N2 on ECLIPSE Ti. Scope of delivery: Mounting Adaptor NK-N2MD, Hex wrench, Instructions for use.</t>
  </si>
  <si>
    <t>E0437567</t>
  </si>
  <si>
    <t>NAR-AD-NIKON-MTK-NK-N4MD</t>
  </si>
  <si>
    <t>Mounting Adaptor Nikon NK-N4MD. For mounting of MTK-1MD on ECLIPSE Ti2. Scope of delivery: Mounting Adaptor NK-N4MD, 2x Shaft, Hex wrench Set, Instructions for use.</t>
  </si>
  <si>
    <t>E0437568</t>
  </si>
  <si>
    <t>NAR-AD-NIKON-MOR-NN-H-4MD</t>
  </si>
  <si>
    <t>Mounting Adaptor for Nikon NN-H-4MD. For mounting Narishige Micromanipulator Set MOR-1MD onto Nikon ECLIPSE Ti. Scope of delivery: Mounting Adaptor NN-H-4MD, Hex wrench, Instructions for use.</t>
  </si>
  <si>
    <t>Adapter set to mount SCAN150 to DSX standard frame</t>
  </si>
  <si>
    <t>Rotating wafer holder for 3, 4, 5 and 6 inch wafers. The stage insert size is 168x168mm. Compatible with Marzhauser xy stage (EK150x150, MTM150x150, SCAN150x150) to which the stage insert 168x168mm can be mounted. </t>
  </si>
  <si>
    <t>Stage insert for malutiple metallographic sample holder for DSX2000 100x100 motorized stage. Attachable up to 4 sample holder Ø30mm or Ø38/40mm. Each sample holder is fixed by 2 pins in the stage insert and held by small magnet in position. Size : 150x110x6mm</t>
  </si>
  <si>
    <t>Stage insert for malutiple metallographic sample holder for DSX2000 200x100 motorized stage. Attachable up to 8 sample holder Ø30mm or Ø38/40mm. Each sample holder is fixed by 2 pins in the stage insert and held by small magnet in position. Size : 250x110x6mm</t>
  </si>
  <si>
    <t>1-axis PCI express control unit for Marzhauser scanning stages and motorized focus drives, for non-encoded devices. Connector for Marzhauser Digital Joystick or Digital ErgoDrive. Compatible with CellSens, PreCiV imaging software. Including CD-ROM (SwitchBoard software and documentation).</t>
  </si>
  <si>
    <t>2-axes PCI express control unit for Marzhauser scanning stages and motorized focus drives, for non-encoded devices. Connector for Marzhauser Digital joystick or Digital ErgoDrive. Compatible with CellSens, PreCiV imaging software. Including CD-ROM (SwitchBoard software and documentation).</t>
  </si>
  <si>
    <t>3-axes PCI express control unit for Marzhauser scanning stages and motorized focus drives, for non-encoded devices. Connector for Marzhauser Digital joystick or Digital ErgoDrive. Compatible with CellSens, PreCiV imaging software. Including CD-ROM (SwitchBoard software and documentation).</t>
  </si>
  <si>
    <t>2-axes PCI express control unit with encoder interface for Marzhauser encoded scanning stages and motorized focus drives. Connector for Marzhauser Digital joystick or Digital ErgoDrive. Compatible with CellSens, PreCiV imaging software. Including Y cable, CD-ROM (SwitchBoard software and documentation).</t>
  </si>
  <si>
    <t>3-axes PCI express control unit with encoder interface for Marzhauser encoded scanning stages and motorized focus drives. Connector for Marzhauser Digital joystick or Digital ErgoDrive. Compatible with CellSens, PreCiV imaging software. Including Y-cable CD-ROM (SwitchBoard software and documentation).</t>
  </si>
  <si>
    <t>2-axes PCI express control unit for Marzhauser scanning stages and motorized focus drives, non-encoded devices and AUX /IO interface for external devices. Connector for Marzhauser digital joystick or digital ErgoDrive. Compatible with CellSens, PreCiV imaging software. Including AUX I/O start-up adapter and CD-ROM (SwitchBoard software and documentation).</t>
  </si>
  <si>
    <t>3-axes PCI express control unit for Marzhauser scanning stages and motorized focus drives, non-encoded devices and AUX /IO interface for external devices. Connector for Marzhauser digital joystick or digital ErgoDrive. Compatible with CellSens, PreCiV imaging software. Including AUX I/O start-up adapter and CD-ROM (SwitchBoard software and documentation).</t>
  </si>
  <si>
    <t>2-axes PCI express control unit with encoder interface for Marzhauser encoded scanning stages and motorized focus drives and AUX /IO interface for external devices. Connector for Marzhauser digital joystick or digital ErgoDrive. Compatible with CellSens, PreciV imaging software. Including Y cable, Aux I/O start-up adapter and CD-ROM (SwitchBoard software and documentation).</t>
  </si>
  <si>
    <t>3-axes PCI express control unit with encoder interface for Marzhauser encoded scanning stages and motorized focus drives and AUX /IO interface for external devices. Connector for Marzhauser digital joystick or digital ErgoDrive. Compatible with CellSens, PreciV imaging software. Including Y cable, Aux I/O start-up adapter and CD-ROM (SwitchBoard software and documentation).</t>
  </si>
  <si>
    <t>TEMPORARY!!! Eyepiece Reticle G44, ASTM E45 Grain Sizing, ø 25mm. For metallurgical stereometric analysis of grain sizes. Also suitable for DIN 50602. Scope of delivery: Eyepiece Reticle G44 in a plastic box.</t>
  </si>
  <si>
    <t>TEMPORARY!!!  Eyepiece Reticle NE17 with Crossed Micrometer Scales, ø 25mm. Length: 10mm, Div.: 100, Size: 0.1mm (100 µm). Line Width: 0.013mm+/-0.003mm, Diameter tolerance: +0/-0.1mm, Scale Length Tolerance: +/-0.005mm. Scope of delivery: Eyepiece Reticle NE17 in a plastic box.</t>
  </si>
  <si>
    <t>External humidifier for Tokai Hit Stage Top Incubators, Temperature setting range: from Ambient +5? to 60?, for stable and high humidity during cell culturing in short or long-term experiments. Full scope of delivery: Controller, Water bottle (250 ml), Bottle heater, 2x Gas Tubes, AC adapter, Power cable, Manual.</t>
  </si>
  <si>
    <t>T-HOLDER-IBIDI-UNIV2-IBMS, Holder for ibidi slide, for APX chamber. Full scope of delivery: Holder for ibidi slide.</t>
  </si>
  <si>
    <t>T-CONDENS-COVER-APX-CC, Condensation cover for APX chamber. Full scope of delivery: Condensation cover.</t>
  </si>
  <si>
    <t>T-WARM-BOX-F-IX3WX-SH, Dark type Warming Box Incubator Set. For IX83 and FLUOVIEW with IX3-SSU or BX3-SSU. With integrated CO2 flowmeter, for pre-mixed 5% CO2 gas. Nosepiece and Panel Heaters, red and white LED with IR motion sensor. Stage Top Incubator temperature setting range: ambient +5°C to 40°C. Compatible with multiwell plates, Petri dishes 35 and 60 mm, chambered slides or chambered cover glass and glass slides. Scope of delivery: Enclosure (black), Temperature Controller for Enclosure, Controller STXF, IX3WX chamber, Revolver Adapter IX83WB-SU, Stage Adapter (T-AD-IX3-SVR), Multiwell plate insert (T-I-IX3WX-WP) with fixing lid (T-SL-IX3WX-WP), Petri dish insert 35 mm and 60 mm (T-I-IX3WX-D) with fixing lid (T-SL-IX3WX-D35 and T-SL-IX3WX-D50), Chambered slides or chambered cover glass and glass slides insert (T-I-IX3WX-S) with fixing lid (T-SL-IX3WX-S), Insert (lower part) for Petri dishes and Chambered slides or chambered cover glass and glass slides (T-I-IX3WX-CS), Temperature Sensor, Extension Wire for Feedback Sensor, 2x Gas Tubes, Precision screw driver, 5x Spare coverglass for T-SL-IX3WX-D35, 2x Spare coverglass for T-SL-IX3WX-WP, 2x Power cable, Disposable syringe for draining water, Manual.</t>
  </si>
  <si>
    <t>T-WARM-BOX-GM-IX3WX-SH, Dark type Warming Box Incubator Set. For IX83 and FLUOVIEW with IX3-SSU or BX3-SSU. With integrated CO2 gas mixer. For 100% CO2 gas, adjustable CO2 concentration range 5%-20%. Nosepiece and Panel Heaters, red and white LED with IR motion sensor. Stage Top Incubator temperature setting range: ambient +5°C to 40°C. Compatible with multiwell plates, Petri dishes 35 and 60 mm, chambered slides or chambered cover glass and glass slides. Scope of delivery: Enclosure (black), Temperature Controller for Enclosure, Controller STXG, IX3WX chamber, Revolver Adapter IX83WB-SU, Stage Adapter (T-AD-IX3-SVR), Multiwell plate insert (T-I-IX3WX-WP) with fixing lid (T-SL-IX3WX-WP), Petri dish insert 35 mm and 60 mm (T-I-IX3WX-D) with fixing lid (T-SL-IX3WX-D35 and T-SL-IX3WX-D50), Chambered slides or chambered cover glass and glass slides insert (T-I-IX3WX-S) with fixing lid (T-SL-IX3WX-S), Insert (lower part) for Petri dishes and Chambered slides or chambered cover glass and glass slides (T-I-IX3WX-CS), Temperature Sensor, Extension Wire for Feedback Sensor, 2x Gas Tubes, Precision screw driver, 5x Spare coverglass for T-SL-IX3WX-D35, 2x Spare coverglass for T-SL-IX3WX-WP, 2x Power cable, Disposable syringe for draining water, Manual.</t>
  </si>
  <si>
    <t>Dark type Warming Box Incubator Set. For IX83 and FLUOVIEW with Märzhäuser SCAN IM or SCANplus IM. With integrated CO2 flowmeter, for pre-mixed 5% CO2 gas. Nosepiece and Panel Heaters, red and white LED with IR motion sensor. Stage Top Incubator temperature setting range: ambient +5°C to 40°C. Compatible with multiwell plates, Petri dishes 35 and 60 mm, chambered slides or chambered cover glass and glass slides. Scope of delivery: Enclosure (black), Temperature Controller for Enclosure, Controller STXF, IX3WX chamber, Revolver Adapter IX83WB-M0, Multiwell plate insert (T-I-IX3WX-WP) with fixing lid (T-SL-IX3WX-WP), Petri dish insert 35 mm and 60 mm (T-I-IX3WX-D) with fixing lid (T-SL-IX3WX-D35 and T-SL-IX3WX-D50), Chambered slides or chambered cover glass and glass slides insert (T-I-IX3WX-S) with fixing lid (T-SL-IX3WX-S), Insert (lower part) for Petri dishes and Chambered slides or chambered cover glass and glass slides (T-I-IX3WX-CS), Temperature Sensor, Extension Wire for Feedback Sensor, 2x Gas Tubes, Precision screw driver, 5x Spare coverglass for T-SL-IX3WX-D35, 2x Spare coverglass for T-SL-IX3WX-WP, 2x Power cable, Disposable syringe for draining water, Manual.</t>
  </si>
  <si>
    <t>Dark type Warming Box Incubator Set. For IX83 and FLUOVIEW with Märzhäuser SCAN IM or SCANplus IM. With integrated CO2 gas mixer. For 100% CO2 gas, adjustable CO2 concentration range 5%-20%. Nosepiece and Panel Heaters, red and white LED with IR motion sensor. Stage Top Incubator temperature setting range: ambient +5°C to 40°C. Compatible with multiwell plates, Petri dishes 35 and 60 mm, chambered slides or chambered cover glass and glass slides. Scope of delivery: Enclosure (black), Temperature Controller for Enclosure, Controller STXG, IX3WX chamber, Revolver Adapter IX83WB-M0, Multiwell plate insert (T-I-IX3WX-WP) with fixing lid (T-SL-IX3WX-WP), Petri dish insert 35 mm and 60 mm (T-I-IX3WX-D) with fixing lid (T-SL-IX3WX-D35 and T-SL-IX3WX-D50), Chambered slides or chambered cover glass and glass slides insert (T-I-IX3WX-S) with fixing lid (T-SL-IX3WX-S), Insert (lower part) for Petri dishes and Chambered slides or chambered cover glass and glass slides (T-I-IX3WX-CS), Temperature Sensor, Extension Wire for Feedback Sensor, 2x Gas Tubes, Precision screw driver, 5x Spare coverglass for T-SL-IX3WX-D35, 2x Spare coverglass for T-SL-IX3WX-WP, 2x Power cable, Disposable syringe for draining water, Manual.</t>
  </si>
  <si>
    <t>VIVO-COV-ZL-M2, CO2-Cover for MCL Nano-ZL-M2 stages. With glass viewing window for gassing of cell and tissue cultures with CO2. On the side is an access for the feeding of air-CO2-mix. Compatible with MCL-Nano-ZL300-M2 (E0437887) and MCL-Nano-ZL500-M2 (E0437888). Full scope of delivery: CO2-Cover, Flyer.</t>
  </si>
  <si>
    <t>4-position fluorescence illuminator for CXK53.
Same specifications as CKX3-RFA except for the number of mirror unit positions. (Number of mirror unit positions in CKX3-RFA is 3.)
Includes B and G fluorescent mirror units for blue and green excitation and a dummy mirror unit with a shading plate.
Manual slide mirror switching. With field stop.</t>
  </si>
  <si>
    <t>E0437683</t>
  </si>
  <si>
    <t>VL-CBL250-EXT</t>
  </si>
  <si>
    <t>Extension cable to extend the distance between VisiLED ringlights or VisiLED transmitted light stages and VL-MC Contollers. Cable length 2.5m.</t>
  </si>
  <si>
    <t>Motorized x/y scanning stage for transmitted light with L-shaped pillars for BXFM portal systems / bridge stands and DSX1000-AC (Large stage system). 
Travel range 300 x 300 mm. With glass plate (326.2 x 326.2 mm) for transmitted light. 
Drive System: Stepper motor with ball screw (pitch 4 mm) drive. Resolution 0.01 ?m, accuracy +/- 3 ?m, reproducibility Compatible with the following controller(s): Maerzhaeuser Tango. Including glass plate stage insert, four Allen screw M6x14 DIN 912, Allen key 3.0, Allen key 5.0 and installation manual.</t>
  </si>
  <si>
    <t>Rotatable vacuum wafer holder for 6" and 8" wafer. Size 246x246x6mm.</t>
  </si>
  <si>
    <t>Rotatable vacuum wafer holder for 8" and 12" wafer. Size ?300x18.5mm.</t>
  </si>
  <si>
    <t>This loader has can perform the manual top &amp; back macro inspection for 3? &amp; 4? wafers where the loader presents the front and back side of the wafer to the operator. The rotation speed and angle of rotation can be programmed as per the users needs. To perform targeted manual macro inspection a joystick enables tilting the wafer at desired angles. This automated wafer loading system is designed to transfer 3? &amp; 4? wafer from a dedicated 13 or 25 slot cassettes on to a MX63 microscope. The loader is designed to handle Silicon (Si), Silicon Carbide (SiC), Saphire, Gallium Nitride (GaN) and Glass wafers. The loader can handle wafer whose thickness start from 150um up to ­­5000um. Bow/warp must be within +/-500µm for standard wafer handling. Built for automated wafer inspection, it includes features such as slot scan with cross slotted detection, sensors to detect metal cassette as well as other cassette type. The automatic wafer centering function can be used for both wafers with a notch as well as flat cut. The sensor detects the slot or the flat cut and helps align the wafer to the desired angle during loading and unloading. This device can also be used with a manual stage when equipped with a transfer sensor.</t>
  </si>
  <si>
    <t>Vacuum on/off function for Operator Availability to turn on/off the chuck vacuum during idle state of the loader for usability by normal Operator (without password protection). Function will be disabled after starting a lot/batch.</t>
  </si>
  <si>
    <t>Automatic loading of wafer without flat/notch Implementation of a button in the UL200 user interface before starting a lot/batch to disable prealignment/centering for the next lot. Decision has to be made by the Operator. The cassette will then be scanned/mapped and all selected wafers will be loaded without prealignment and centering to the microscope.</t>
  </si>
  <si>
    <t>NAR-AD-LEICA-NL-18, Mounting Adaptor for Leica NL-18. For mounting of hydraulic micromanipulators onto Leica inverted microscopes ?DMI3000B?, ?DMI4000B?, ?DMI6000B? and ?DMi8?. Full scope of delivery: Mounting Adaptor NL-18, Instructions for use.</t>
  </si>
  <si>
    <t>VIVO-HP-B-FV4MPE, Large black version incubator housing and integrated LED illumination for FV4000MPE-IX83 microscope systems. Compatible with IX3-SVR, IX3-SSU, motorized Prior- and Maerzhaeuser stages and IX3-ZDC2 Z-drift compensation system. Including VIVO-IX83AD-4 microscope adapter set (right + left drawer), VIVO-IX3SP frame support, airduct tube set, sensor connecting cable, temperature sensor with connecting cable.</t>
  </si>
  <si>
    <t>TEMPORARY!!! Large incubator with black housing and integrated LED illumination for IX85 microscope frames.</t>
  </si>
  <si>
    <t>Micromanipulator TransferMan® 4r (for one side). For precise positioning of microtools and transfer of very small sample volumes. One joystick for movement control in X-, Y-, Z- and X/Z-dimension. Speed control: Proportional and dynamic kinetics. Applications: Micromanipulation of oocytes and early embryos, ES and iPS cell transfer, Nuclear transfer, Pronuclear and cytoplasmic injection (e.g., CRISPR/Cas, TALEN), Selection of individual cells (e.g., biopsies, single cell picking) etc. Can be adapted to all conventional microscopes. Research use only. Scope of delivery: Micromanipulator TransferMan® 4r, incl. X-module, Y-module, Z-module, YZ connector, Swivel joint, Angle head, Control board, Power cord, Cable sheathing, 7x Allen key (1.5 mm, 2 mm, 2.5 mm, 3 mm, 4 mm, 5 mm, 6 mm), Allen torque screwdriver (3 mm), Allen screwdriver (1.3 mm), Tool bag, Connecting cable for FemtoJet 4i/FemtoJet 4x, 2x Positioning aid for capillary holder, Spare parts kit, Label, Short instructions, Unpacking instructions, Operating manual.</t>
  </si>
  <si>
    <t>Manual pneumatic microinjector CellTram® 4r Air. With gears 1:1 and 1:10, for holding and injection. Applications: ICSI of mouse and large mammals (e.g., equine, porcine), Gentle holding of cells in suspension (e.g., oocytes or blastocysts), Aspiration and injection of small cells and particles (e.g., sperm), Manual microinjection and dispensing of aqueous solutions etc. Compatible with most commonly used micromanipulators (Calibre and Narishige). Research use only. Scope of delivery: Microinjector CellTram® 4r Air, Injection tube Air, Capillary holder 4, Grip head 4 size 0 (incl. 6 O-rings, 2 spacer sleeves), Removal tool, Cleaning stylet, Adapter for Femtotips (incl. 2 O-rings), Allen key (4 mm), Operating manual.</t>
  </si>
  <si>
    <t>Manual hydraulic microinjector CellTram® 4r Oil. With gears 1:1 and 1:10, for holding and injection. Applications: ICSI of mouse and large mammals (e.g., equine, porcine...), Aspiration and injection of small cells and particles (e.g., sperm), Manual microinjection under high pressure (e.g., into plant cells), Removal of cells (e.g., for embryo biopsies) etc. Compatible with most commonly used micromanipulators (Calibre and Narishige). Research use only. Scope of delivery: Microinjector CellTram® 4r Oil, Oil Injection tube, Capillary holder 4, Grip head 4 size 0 (incl. 6 O-rings, 2 distancing sleeves), Removal tool, Cleaning stylet, Adapter for Femtotips (incl. 2 O-rings), Filling set and cleaning set (filling tube 4 (10cm), filling syringe, luer lock adapter), Allen key (4 mm), Operating manual.</t>
  </si>
  <si>
    <t>Programmable microinjector FemtoJet® 4i, with integrated pressure supply. For serial injections of small to intermediate volumes (femtoliters ? 100 pL). Can be combined with all conventional micromanipulation systems. Research use only. Scope of delivery: FemtoJet 4i, Injection tube, Capillary holder 4, Grip head 4 for capillaries with outer diameter of 1.0 to 1 mm, Adapter for Femtotips, Foot Control, Power cord, Bag (for rotary knobs), Operating Manual.</t>
  </si>
  <si>
    <t>Programmable microinjector FemtoJet® 4x, external pressure supply. For injection of volumes 100 pL ? 1 µL and more and/or longer series at higher, continuous pressures. The external pressure supply is not included. Can be combined with all conventional micromanipulation systems. Research use only. Scope of delivery: FemtoJet 4x, Injection tube, Capillary holder 4, Pressure tube with quick coupling and plug, Quick coupling (nickel plated), cylindrical thread, Quick coupling (brass), conical thread, Grip head 4 for capillaries with outer diameter of 1.0 to 1 mm, Adapter for Femtotips, Foot Control, Power cord, Bag (for rotary knobs), Operating Manual.</t>
  </si>
  <si>
    <t>Micromanipulator InjectMan 4 (for one side). For precise positioning of microtools and transfer of very small sample volumes. One joystick for movement control in X-, Y-, Z-dimension. Speed control: Dynamic kinetics. For microinjection into adherent cells, living plant cells, smaller organisms and embryos in the early stages of development as well as for patch clamp. In combination with the FemtoJet 4i or 4x enables fast semi-automatic injection. Can be adapted to all conventional microscopes. Research use only. Scope of delivery: X-module, Y-module, Z-module, YZ connector, Swivel joint, Angle head, Control board, Power cable, Cable sheathing, 7x Allen key (1.5mm, 2mm, 2.5mm, 3mm, 4mm, 5mm, 6mm), Allen torque screwdriver (3mm), Allen screwdriver (1.3mm), Tool bag, Connecting cable for FemtoJet 4i/FemtoJet 4x, 2x Positioning aid for capillary holder, Spare parts kit, Label, Unpacking instructions, Short instructions, Operating manual.</t>
  </si>
  <si>
    <t>Universal stand. For mounting TransferMan® 4m/r and InjectMan® 4 micromanipulators on upright and stereo microscopes independent of the microscope tripod used. Scope of delivery: Universal stand, Installation guide.</t>
  </si>
  <si>
    <t>Hand control for FemtoJet 4i/4x. For triggering inject function. Scope of delivery: Hand control, Operating instructions.</t>
  </si>
  <si>
    <t>PiezoXpert®. Device for piezo-assisted micromanipulation. Facilitates easy perforation of cells for subsequent microinjection or manipulation. Research use only. Scope of delivery: PiezoXpert, Actuator, Grip head 4, size 0, Foot control, Space plate, Power cord, Operating manual.</t>
  </si>
  <si>
    <t>Microscope adapter Leica 1. For mounting Micromanipulation systems TransferMan® 4m/r and InjectMan® 4. For Leica® DMi8, DMI3000 B, 3000 M, 4000 B, 5000 B, 5000 M, 6000 B, DM IRB E, HC and DM IRE 2 microscopes. Scope of delivery: Microscope adapter Leica 1, Installation guide.</t>
  </si>
  <si>
    <t>Micromanipulator TransferMan® 4m (for one side). Micromanipulator with DualSpeed? joystick for direct and dynamic movement control, supporting the precise positioning of micro tools (microcapillaries or micro glass pipettes) under the microscope. Used during the performance of assisted reproductive technologies (ART) for micromanipulation of oocytes or embryos of the early developmental stages (e.g. ICSI, hatching, etc.) and PGT-related biopsies (e.g. trophectoderm biopsy). Medical product. Scope of delivery: Micromanipulator TransferMan® 4m, incl. X-module, Y-module, Z-module, YZ connector, Swivel joint, Angle head, Control board, Mains/power cord, Cable sheathing, Operating manual, Unpacking instructions, 7x Allen key (1.5 mm, 2 mm, 2.5 mm, 3 mm, 4 mm, 5 mm, 6 mm), Allen torque screwdriver (3 mm), Tool bag, 2x Positioning aid for capillary holder, Spare parts kit.</t>
  </si>
  <si>
    <t>Manual pneumatic microinjector CellTram® 4m Air. With gears 1:1 and 1:10, for oil-free micromanipulation and gentle holding of oocytes and embryos. Suits for uptake and injection of cells (e.g., sperm) - for this application, its performance is comparable to that of oil-filled injectors. Supports the injection and aspiration of cells or cell components during the performance of assisted reproductive technologies (ART) such as intracytoplasmic sperm injection (ICSI), or the collection of genetic material for the purpose of genetic preimplantation testing (PGT), using micro tools (e.g., microcapillaries or micro glass pipettes). Compatible with most commonly used micromanipulators (Calibre and Narishige). Medical product. Scope of delivery: Microinjector CellTram® 4m Air, Injection tube Air, Capillary holder 4, Grip head 4 size 0 (incl. 6 O-rings, 2 spacer sleeves), Removal tool, Cleaning stylet, Adapter for Femtotips (only for research, incl. 2 O-rings), Allen key (4 mm), Operating manual.</t>
  </si>
  <si>
    <t>Manual hydraulic microinjector CellTram® 4m Oil. With gears 1:1 and 1:10, for holding and injection. Supports the injection and aspiration of cells or cell components during the performance of assisted reproductive technologies (ART) such as intracytoplasmic sperm injection (ICSI), or the collection of genetic material for the purpose of genetic preimplantation testing (PGT), using micro tools (e.g., microcapillaries or micro glass pipettes). Compatible with most commonly used micromanipulators (Calibre and Narishige). Medical product. Scope of delivery: Microinjector CellTram® 4m Oil, Injection tube Oil, Capillary holder 4, Grip head 4 size 0 (incl. 6 O-rings, 2 distancing sleeves), Removal tool, Cleaning stylet, Adapter for Femtotips (only for research, incl. 2 O-rings), Filling set and cleaning set (filling tube 4 (10cm), filling syringe, luer lock adapter), Allen key (4 mm), Operating manual.</t>
  </si>
  <si>
    <t>Microscope adapter Olympus 1. For mounting Micromanipulation systems TransferMan® 4m/r and InjectMan® 4. For IX50, IX51, IX70, IX71, IX80, IX81. Scope of delivery: Microscope adapter Olympus 1, Installation Guide.</t>
  </si>
  <si>
    <t>Microscope adapter Olympus 2. For mounting Micromanipulation systems TransferMan® 4m/r and InjectMan® 4. For IX53, IX73, IX83 with Illumination Column IX3-ILL. Scope of delivery: Microscope adapter Olympus 2, Installation Guide.</t>
  </si>
  <si>
    <t>Antivibration pad XS, weight range from 4.5 to 6.0 kg (9.9 to 13.2 lbs). It protects the microscope and its components from external vibrations. For research only. No gas supply necessary, no maintenance required, portable. Scope of delivery: Antivibration pad XS, Instructions for use.</t>
  </si>
  <si>
    <t>Antivibration pad S, weight range from 6.0 to 8.0 kg (13.2 to 17.6 lbs). It protects the microscope and its components from external vibrations. For research only. No gas supply necessary, no maintenance required, portable. Scope of delivery: Antivibration pad S, Instructions for use.</t>
  </si>
  <si>
    <t>Antivibration pad M, weight range from 8.0 to 10.0 kg (17.6 to 22 lbs). It protects the microscope and its components from external vibrations. For research only. No gas supply necessary, no maintenance required, portable. Scope of delivery: Antivibration pad M, Instructions for use.</t>
  </si>
  <si>
    <t>Antivibration pad L, weight range from 10.0 to 12.5 kg (22 to 28 lbs). It protects the microscope and its components from external vibrations. For research only. No gas supply necessary, no maintenance required, portable. Scope of delivery: Antivibration pad L, Instructions for use.</t>
  </si>
  <si>
    <t>Antivibration pad XL, weight range from 10.0 to 12.5 kg (22 to 28 lbs). It protects the microscope and its components from external vibrations. For research only. No gas supply necessary, no maintenance required, portable. Scope of delivery: Antivibration pad XL, Instructions for use.</t>
  </si>
  <si>
    <t>Capillary holder 4 (slim shape) for capillaries with an outer diameter of 1.0 mm, for flat angle injections, compatible with manual microinjectors (e.g. CellTram® 4 r/m Air/Oil). Scope of delivery: Capillary holder 4 (slim shape, 1 pc.) and Grip head set 4 slim shape (Grip head, 6 O-rings and 2 distance sleeves).</t>
  </si>
  <si>
    <t>Table system for Slideview DX Scanner. Dimensions of working area [LxW] 1084 x 754 mm. Lower frame made from solid aluminium, with lockable wheels and levelling feet. Lower shelf for PC and control box 984 x 690 mm. Max. Load capacity 170 kg. Overall dimensions of the workstation [LxWxH] 1150 x 790 x 901. Weight ca. 65 kg.</t>
  </si>
  <si>
    <t>CL-pE800fura-LLG light source</t>
  </si>
  <si>
    <t>Penta-band fluorescence filter set with five single-band emission filters (diameter 32 mm) and filter cube for ScanR and BX3, IX3 microscopes. Filter set optimized for DAPI, FITC, Cy3, Cy5, Cy7 and  SpectraX light source.  Wide violet - blue, wide cyan - green, wide yellow - orange, wide red , super wide red-IR emission filter. Penta band beam splitter: 409 / 493 / 573 / 652/ 759 nm, emission filter penta band: 421-445 / 502.5-537.5 / 581.5-618.5 / 659-701 / 768.5-849.5 nm. Compatible cube turrets BX3-URA, BX3-RFAS, BX3-RFAA, IX53-RFAC, IX3-RFAC, IX3-RFACA. Compatible 32 mm filter wheel e.g Prior H108(A) or PR-FW8-BB-IX3. Including , five 32 mm emission filters and beamsplitter built in U-FF filter cube.</t>
  </si>
  <si>
    <t>Active antivibration desktop unit compatible with OLS5000-SAF/-SMF/-EAF/-EMF/-LAF, OLS5000-TM, OLS4100-SAF/-SMF/-LAF. Active bandwidth 0.6 ? 200 Hz, isolation performance min. 25 dB (94.4%) at 5 Hz, 40 dB (99.0%) &gt; 10 Hz. Load capacity 0 ? 105 kg or 40 ? 150 kg. Dimensions (WxLxH) 550 × 700 × 92 mm. Weight 40 kg. Compatible with AC-ST-i4 stand for optimal isolation of the system. Including power supply, EU power cord and manual.</t>
  </si>
  <si>
    <t>This automated wafer loading system is designed to transfer 4? &amp; 6? wafer from a dedicated 13 or 25 slot cassettes on to a MX63 microscope. The loader is designed to handle Silicon (Si), Silicon Carbide (SiC), Saphire, Gallium Nitride (GaN) and Glass wafers. The loader can handle wafer whose thickness start from 150um up to ¬¬5000um. Bow/warp must be within +/-500µm for standard wafer handling. Built for automated wafer inspection, it includes features such as slot scan with cross slotted detection, sensors to detect metal cassette as well as other cassette type. The automatic wafer centering function can be used for both wafers with a notch as well as flat cut. The sensor detects the slot or the flat cut and helps align the wafer to the desired angle during loading and unloading. This device can also be used with a manual stage when equipped with a transfer sensor.</t>
  </si>
  <si>
    <t>This automated wafer loading system is designed to transfer 6? &amp; 8? wafer from a dedicated 13 or 25 slot cassettes on to a MX63 microscope. The loader is designed to handle Silicon (Si), Silicon Carbide (SiC), Saphire, Gallium Nitride (GaN) and Glass wafers. The loader can handle wafer whose thickness start from 150um up to ­­5000um. Bow/warp must be within +/-500µm for standard wafer handling. Built for automated wafer inspection, it includes features such as slot scan with cross slotted detection, sensors to detect metal cassette as well as other cassette type. The automatic wafer centering function can be used for both wafers with a notch as well as flat cut. The sensor detects the slot or the flat cut and helps align the wafer to the desired angle during loading and unloading. This device can also be used with a manual stage when equipped with a transfer sensor.</t>
  </si>
  <si>
    <t>This loader has can perform the manual top &amp; back macro inspection for 4? &amp; 6? wafers where the loader presents the front and back side of the wafer to the operator. The rotation speed and angle of rotation can be programmed as per the users needs. To perform targeted manual macro inspection a joystick enables tilting the wafer at desired angles. This automated wafer loading system is designed to transfer 4? &amp; 6? wafer from a dedicated 13 or 25 slot cassettes on to a MX63 microscope. The loader is designed to handle Silicon (Si), Silicon Carbide (SiC), Saphire, Gallium Nitride (GaN) and Glass wafers. The loader can handle wafer whose thickness start from 150um up to ­­5000um. Bow/warp must be within +/-500µm for standard wafer handling. Built for automated wafer inspection, it includes features such as slot scan with cross slotted detection, sensors to detect metal cassette as well as other cassette type. The automatic wafer centering function can be used for both wafers with a notch as well as flat cut. The sensor detects the slot or the flat cut and helps align the wafer to the desired angle during loading and unloading. This device can also be used with a manual stage when equipped with a transfer sensor.</t>
  </si>
  <si>
    <t>This loader has can perform the manual top &amp; back macro inspection for 6? &amp; 8? wafers where the loader presents the front and back side of the wafer to the operator. The rotation speed and angle of rotation can be programmed as per the users needs. To perform targeted manual macro inspection a joystick enables tilting the wafer at desired angles. This automated wafer loading system is designed to transfer 6? &amp; 8? wafer from a dedicated 13 or 25 slot cassettes on to a MX63 microscope. The loader is designed to handle Silicon (Si), Silicon Carbide (SiC), Saphire, Gallium Nitride (GaN) and Glass wafers. The loader can handle wafer whose thickness start from 150um up to ­­5000um. Bow/warp must be within +/-500µm for standard wafer handling. Built for automated wafer inspection, it includes features such as slot scan with cross slotted detection, sensors to detect metal cassette as well as other cassette type. The automatic wafer centering function can be used for both wafers with a notch as well as flat cut. The sensor detects the slot or the flat cut and helps align the wafer to the desired angle during loading and unloading. This device can also be used with a manual stage when equipped with a transfer sensor.</t>
  </si>
  <si>
    <t>The black anodized base plate is engineered for precise integration of the UL200 wafer loaders and MX63 microscope. This robust baseplate features dedicated fixation points for both the UL200 wafer loader and the microscopemicroscope, ensuring a secure and stable foundation.</t>
  </si>
  <si>
    <t>The moveable wafer ID reader designed for 150mm wafer consists of an integrated IOSS WID120 reader which is capable of precisely reading barcode, OCR as well as DMC. The reader is mounted on a motorized stand which can move to the programmed positions based on wafer size. This reader is compatible with both the basic version as well as the loader with top &amp; back macro inspection capabilities.</t>
  </si>
  <si>
    <t>The moveable wafer ID reader designed for 200mm wafer consists of an integrated IOSS WID120 reader which is capable of precisely reading barcode, OCR as well as DMC. The reader is mounted on a motorized stand which can move to the programmed positions based on wafer size. This reader is compatible with both the basic version as well as the loader with top &amp; back macro inspection capabilities.</t>
  </si>
  <si>
    <t>The fixed front wafer ID reader designed to detect codes on the front side of 150mm wafer consists of an integrated IOSS WID120 reader which is capable of precisely reading barcode, OCR as well as DMC. The reader has a fixed position to inspect only the top side of the wafer. This article is compatible only with the basic version of the loader and not suitable for top and back macro loader.</t>
  </si>
  <si>
    <t>The fixed front wafer ID reader designed to detect codes on the front side of 200mm wafer consists of an integrated IOSS WID120 reader which is capable of precisely reading barcode, OCR as well as DMC. The reader has a fixed position to inspect only the top side of the wafer. This article is compatible only with the basic version of the loader and not suitable for top and back macro loader.</t>
  </si>
  <si>
    <t>The fixed back wafer ID reader designed to detect codes on the back side of  150mm wafer consists of an integrated IOSS WID120 reader which is capable of precisely reading barcode, OCR as well as DMC. The reader has a fixed position to inspect only the top side of the wafer. This article is compatible only with the basic version of the loader and not suitable for top and back macro loader.</t>
  </si>
  <si>
    <t>The fixed back wafer ID reader designed to detect codes on the back side of 200mm wafer consists of an integrated IOSS WID120 reader which is capable of precisely reading barcode, OCR as well as DMC. The reader has a fixed position to inspect only the top side of the wafer. This article is compatible only with the basic version of the loader and not suitable for top and back macro loader.</t>
  </si>
  <si>
    <t>The SECS/GEM connection designed for 200mm wafers is available as online local mode which transmits information to a SECS host but does not receive remote commands.</t>
  </si>
  <si>
    <t>The HERMOS RFID reader integrated into the loader can identify the RFID code inscribed in the cassette. This information is useful for lot tracking, assuring that a specific batch number and wafer slots have been processed on the tool. For automatic inspection applications the cassette details can be stored along with the wafer details and the inspection results. It includes a mid-range HF (High Frequency) reader which comes along with a HF frame antenna, lemo plug, power supply and a 6m antenna cable.</t>
  </si>
  <si>
    <t>The Thin wafer handling system is tailored for 150mm thin wafers with thicknesses above 100?m. Taiko wafer can even go down to 50µm inner thickness.  This specialized end effector designed for thin wafers, ensuring precision in handling and transfer. This option is compatible only with 13-slot cassettes. This configuration is ideal for wafer thicknesses between 100?m and 450?m. Bow/warp can be up to +/-2500µm. This article is not compatible with the top and back macro inspection loaders.</t>
  </si>
  <si>
    <t>The Thin wafer handling system is tailored for 200mm thin wafers with thicknesses above 100?m. Taiko wafer can even go down to 50µm inner thickness.  This specialized end effector designed for thin wafers, ensuring precision in handling and transfer. This option is compatible only with 13-slot cassettes. This configuration is ideal for wafer thicknesses between 100?m and 450?m. Bow/warp can be up to +/-2500µm. This article is not compatible with the top and back macro inspection loaders.</t>
  </si>
  <si>
    <t>The Thin wafer handling system is tailored for 150mm thin wafers with thicknesses above 100?m. Taiko wafer can even go down to 50µm inner thickness.  This specialized end effector designed for thin wafers, ensuring precision in handling and transfer. This option is compatible only with 13-slot cassettes. This configuration is ideal for wafer thicknesses between 100?m and 450?m. Bow/warp can be up to +/-2500µm. This article is compatible with the top and back macro inspection loaders.</t>
  </si>
  <si>
    <t>The Thin wafer handling system is tailored for 200mm thin wafers with thicknesses above 100?m. Taiko wafer can even go down to 50µm inner thickness.  This specialized end effector designed for thin wafers, ensuring precision in handling and transfer. This option is compatible only with 13-slot cassettes. This configuration is ideal for wafer thicknesses between 100?m and 450?m. Bow/warp can be up to +/-2500µm. This article is compatible with the top and back macro inspection loaders.</t>
  </si>
  <si>
    <t>This sensor enables the usage of loader with a manual stage. When the manual stage is brought to the loading position, the sensor detects the stage and transfers the wafer from the loader on to the chuck mounted on the stage.</t>
  </si>
  <si>
    <t>The 40mm round chuck with vacuum enables not only a precise wafer transfer, but also achieves a fixed position which is crucial for inspection that requires high magnifications.</t>
  </si>
  <si>
    <t>The vacuum regulator enables changing the vacuum suction force, this enables the loader to use the right vacuum pressure for the right wafer type.</t>
  </si>
  <si>
    <t>Pin lift chuck is required for handling thin wafers. The loader is capable of handling thin wafers whose thickness ranges from 100?m up to 450?m.</t>
  </si>
  <si>
    <t>Quad-band fluorescence filter set for SpectraX lightsource and filter cube for MVX10 microscopes. Filter set optimized for DAPI, FITC, TRITC, Cy5. Wide violet - blue, Narrow cyan-green, Wide yellow - orange, Super wide red emission filter. quad band beam splitter: 435 / 520 / 595 / 695 nm, emission filter quad band: 420-450 / 510-530 / 580-610 / 668-722 nm. Compatible cube turrets MVX-RFA. Including One emission filter and beamsplitter built in MVX XL filter cube.</t>
  </si>
  <si>
    <t>Quad-band fluorescence filter set for SpectraX lightsource and filter cube for MVX10 microscopes and filter cube for MVX10 microscopes. Filter set optimized for CFP, YFP, mCherry Cy7. Wide blue, Narrow green, Super wide orange-red, Super wide red - IR emission filter. Quad band beam splitter: 473 / 540 / 640 / 810 nm, emission filter quad band: 463-484 / 530-549 / 606-677 / 773-844 nm. Compatible cube turrets MVX-RFA. Including One emission filter and beamsplitter built in MVX XL filter cube.</t>
  </si>
  <si>
    <t>Manual stage compatible with SPA Auto loader designed for maximum 6" and 8". The stage includes chuck for holding the wafer and has adaptions for for transmitted light applications. The wafer will not be inspected in the vacuum chuck to be examined). Included with knurled wheel for rotating the wafer through 360 which is integrated in the guide handle.</t>
  </si>
  <si>
    <t>Motorised scanning stage incl MR measuring system with travel range of 300x215 mm and 4 mm spindle pitch. This stage is compatible with the SPA Auto Loader.</t>
  </si>
  <si>
    <t>Multi-LED Fluorescence excitation light source for ScanR systems and IX3, BX53, BX63, MVX10, SZX16 microscopes with 6 individual controllable LED channels and 6 positions for excitation filters. Wavelength range 360-780nm (DAPI-Cy7). Excitation wave lengths (filtered): 377/54nm, 438/29nm, 475/28nm, 510/25nm, 555/28nm, 575/25nm, 635/22nm, 740/20nm. Output power 100?750 mW per band, depending on wavelength and bandpass. Coupling to microscope via light guide, max active fibre diameter: 3mm. Linear Intensity control 5?100% for each source. Switching speed via TTL: &lt;100 microseconds. Compatible control software: ScanR or onboard GUI (internet connection required via LAN) or cellSens software (legacy mode, LAN internet connection required once). Light control by RS-232/USB or control pod (optional) or via TTL. Requires liquid light guide adapter U-LLGAD to couple the light source to the microscope. Including 3mm (1.5m) liquid light guide, 8 excitation filters with filter holders, 1 empty filter holder, broad range power supply, EU power cord and trigger cable (9 x BNC, 2m).</t>
  </si>
  <si>
    <t>Trigger Cable for SpectraX light source, 15 pin male connector to 9 x BNC Male. Suitable for analog or digital signals. Length is 2m.</t>
  </si>
  <si>
    <t>The 300mm porous vacuum chuck is compatible with the 300mm stage E0433706 M-MS-CUS-300x300-4. The combination of stage inserts, and stage can be used as a 300mm solution for the CUS LEXT &amp; CUS DSX solutions. This solution is specifically designed for handling thin and delicate samples such as RFID films, solar panels, and silicon wafers, it is important that sample. Fixation produces minimal deformation of the sample. By fixing samples with uniform suction via micropores instead of suction grooves or holes, the microporous vacuum chuck maintains the flatness and integrity of delicate samples during inspection.</t>
  </si>
  <si>
    <t>This automated wafer loading system is designed to transfer 3? &amp; 6? wafer from a dedicated 13 or 25 slot cassettes on to a MX63 microscope. The loader is designed to handle Silicon (Si), Silicon Carbide (SiC), Saphire, Gallium Nitride (GaN) and Glass wafers. The loader can handle wafer whose thickness start from 150um up to ¬¬5000um. Bow/warp must be within +/-500µm for standard wafer handling. Built for automated wafer inspection, it includes features such as slot scan with cross slotted detection, sensors to detect metal cassette as well as other cassette type. The automatic wafer centering function can be used for both wafers with a notch as well as flat cut. The sensor detects the slot or the flat cut and helps align the wafer to the desired angle during loading and unloading. This device can also be used with a manual stage when equipped with a transfer sensor.</t>
  </si>
  <si>
    <t>The round chuck for 3" wafer with vacuum enables not only a precise wafer transfer, but also achieves a fixed position which is crucial for inspection that requires high magnifications.</t>
  </si>
  <si>
    <t>Installation by PVA SPA 3 days on site</t>
  </si>
  <si>
    <t>Service and maintenance training 1 day on site</t>
  </si>
  <si>
    <t>celltirf laser grade filter set for 405 nm. Special IX3 filter cube with laser aligned 2 mm thick dichroic mirror and emission filter 460/50. OD6 blocking at laser wavelength.</t>
  </si>
  <si>
    <t>celltirf laser grade filter set for 440 nm. Special IX3 filter cube with laser aligned 2 mm thick dichroic mirror and emission filter 480/40. OD6 blocking at laser wavelength.</t>
  </si>
  <si>
    <t>celltirf laser grade filter set for 488 nm. Special IX3 filter cube with laser aligned 2 mm thick dichroic mirror and emission filter 525/50. OD6 blocking at laser wavelength.</t>
  </si>
  <si>
    <t>celltirf laser grade filter set for 514 nm. Special IX3 filter cube with laser aligned 2 mm thick dichroic mirror and emission filter 545/40. OD6 blocking at laser wavelength.</t>
  </si>
  <si>
    <t>celltirf laser grade filter set for 532 nm. Special IX3 filter cube with laser aligned 2 mm thick dichroic mirror and emission filter 575/50. OD6 blocking at laser wavelength.</t>
  </si>
  <si>
    <t>celltirf laser grade filter set for 561 nm. Special IX3 filter cube with laser aligned 2 mm thick dichroic mirror and emission filter 600/50. OD6 blocking at laser wavelength.</t>
  </si>
  <si>
    <t>celltirf laser grade filter set for 633-640 nm. Special IX3 filter cube with laser aligned 2 mm thick dichroic mirror and emission filter 600/50. OD6 blocking at laser wavelength.</t>
  </si>
  <si>
    <t>celltirf laser grade dual band filter set for 488 and 532 nm lasers. Special IX3 filter cube with laser aligned 2 mm thick multiband dichroic mirror and multiband emission filter. OD6 blocking at laser wavelengths</t>
  </si>
  <si>
    <t>celltirf laser grade dual band filter set for 488 and 561 nm lasers. Special IX3 filter cube with laser aligned 2 mm thick multiband dichroic mirror and multiband emission filter. OD6 blocking at laser wavelengths.</t>
  </si>
  <si>
    <t>celltirf laser grade dual band filter set for 488 and 640 nm lasers. Special IX3 filter cube with laser aligned 2 mm thick multiband dichroic mirror and multiband emission filter. OD6 blocking at laser wavelengths.</t>
  </si>
  <si>
    <t>Piezo Z stage for IX73, IX83, IXplore and FLV4000 microscope frames, compatible with Marzhauser scanning stages M-MS-IX3-DICTA-2-2, M-MS-M-IX3-DICTA-2. Travel range 300 µm. Analog control via trigger in. Resolution 0.4/1.0 nm, reproducibility + / - 3 nm, resonant frequency of 230 Hz ± 20% and linearity 0.1%. Stage surface: anodic coating with black lacquering. Requires UYCP power cord for operation and SMB-BNC cable to connect the stage controller with HW-U-RTC or HW-U-RTCE real-time controller. Material is aluminium and weight is 0.83kg. Compatible with IX3-HOS, IX3- HO35D stage inserts and selected incubators. Including frame holder, stage controller, power supply, USB-Cable, screwdriver, digital voltmeter, quick start guide and USB flash drive with software and instruction manual.</t>
  </si>
  <si>
    <t>Piezo Z stage for IX73, IX83, IXplore and FLV4000 microscope frames, compatible with Marzhauser scanning stages M-MS-IX3-DICTA-2-2, M-MS-M-IX3-DICTA-2. Travel range 500 µm. Analog control via trigger in. Resolution 0.4/1.0 nm, reproducibility + / - 3 nm, resonant frequency of 230 Hz ± 20% and linearity 0.1%. Stage surface: anodic coating with black lacquering. Requires UYCP power cord for operation and SMB-BNC cable to connect the stage controller with HW-U-RTC or HW-U-RTCE real-time controller. Material is aluminium and weight is 0.83kg. Compatible with IX3-HOS, IX3- HO35D stage inserts and selected incubators. Including frame holder, stage controller, power supply, USB-Cable, screwdriver, digital voltmeter, quick start guide and USB flash drive with software and instruction manual.</t>
  </si>
  <si>
    <t>Set of two excitation filter holders for pE-400max Illumination System to hold four filters (25 mm or 32 mm diameter).</t>
  </si>
  <si>
    <t>4-channel LED fluorescence excitation light source for BX, CKX, IX, MVX and SZX microscopes with broad spectrum, high power white illumination, enhanced YFP spectrum. Features individual excitation channel triggering and fast ?sequence runner? mode. Four LED channels with excitation wave lengths from 365-635nm (DAPI ? Cy5). Compatible with narrow 365 nm DAPI filter sets. Slots for optional excitation filter holders (2 x 2 positions). Individual channel light intensity control from 0-100%, (1% increments) via control pod or cellSens software (Dimension v1.13 or later). USB and BNC interface. Direct coupling to microscope. Including microscope adaptor 50E, wide range power supply (100-240 VAC, 50/60Hz), power cable, and control pod.</t>
  </si>
  <si>
    <t>4-channel LED fluorescence excitation light source for BX, CKX, IX, MVX and SZX microscopes with broad spectrum, high power white illumination, enhanced YFP spectrum. Features individual excitation channel triggering and fast ?sequence runner? mode. Four LED channels with excitation wave lengths from 400-635nm (DAPI ? Cy5). Compatible with multi-band 400 nm DAPI filter sets. Slots for optional excitation filter holders (2 x 2 positions). Individual channel light intensity control from 0-100%, (1% increments) via control pod or cellSens software (Dimension v1.13 or later). USB and BNC interface. Direct coupling to microscope. Including microscope adaptor 50E, wide range power supply (100-240 VAC, 50/60Hz), power cable, and control pod.</t>
  </si>
  <si>
    <t>4-channel LED fluorescence excitation light source for BX, CKX, IX, MVX and SZX microscopes with broad spectrum, high power white illumination, enhanced YFP spectrum. Features individual excitation channel triggering and fast ?sequence runner? mode. Four LED channels with excitation wave lengths from 365-635nm (DAPI ? Cy5). Compatible with narrow 365 nm DAPI filter sets. Slots for optional excitation filter holders (2 x 2 positions). Individual channel light intensity control from 0-100%, (1% increments) via control pod or cellSens software (Dimension v1.13 or later). USB and BNC interface. Coupling to microscope via additional liquid light guide of diameter 3mm. Requires CL-pE-UC universal collimator and CL-pE-LLG liquid light guide. Including microscope adaptor 50E, wide range power supply (100-240 VAC, 50/60Hz), power cable, and control pod.</t>
  </si>
  <si>
    <t>4-channel LED fluorescence excitation light source for BX, CKX, IX, MVX and SZX microscopes with broad spectrum, high power white illumination, enhanced YFP spectrum. Features individual excitation channel triggering and fast ?sequence runner? mode. Four LED channels with excitation wave lengths from 400-635nm (DAPI ? Cy5). Compatible with multi-band 400 nm DAPI filter sets. Slots for optional excitation filter holders (2 x 2 positions). Individual channel light intensity control from 0-100%, (1% increments) via control pod or cellSens software (Dimension v1.13 or later). USB and BNC interface. Coupling to microscope via additional liquid light guide of diameter 3mm. Requires CL-pE-UC universal collimator and CL-pE-LLG liquid light guide. Including microscope adaptor 50E, wide range power supply (100-240 VAC, 50/60Hz), power cable, and control pod.</t>
  </si>
  <si>
    <t>AHF-LED-Cy5.5-XL Cy5.5 Filter set for MVX consists of F49-646 650/45x ET Bandpass, F48-685 Beamsplitter T 685 LPXR, F47-726 ET Bandpass 720/60, F91-911 OLYMPUS - Filter Cube for MVX10</t>
  </si>
  <si>
    <t>Manual stage designed specifically to handle 3? to 6? wafers. This stage works only in combination with he Wafer feed via wafer loader (UL200 Waferloader PVA Tepla) designed for transmitted light applications for max. 6" wafer including vacuum chuck to support 3" and 6" wafer (the wafer cannot be examined in the area of the chuck) knurled wheel for 360° rotation of the wafer is integrated in the guide handle Base S2300056 but with adaption for OLYMPUS MX63</t>
  </si>
  <si>
    <t>Encoded Manual stage designed specifically to handle 3? to 6? wafers. The encoded read out is the only difference between this stage and the E0437901. This stage works only in combination with he Wafer feed via wafer loader (UL200 Waferloader PVA Tepla) designed for transmitted light applications for max. 6" wafer including vacuum chuck to support 3" and 6" wafer (the wafer cannot be examined in the area of the chuck) knurled wheel for 360° rotation of the wafer is integrated in the guide handle Base S2300056 but with adaption for OLYMPUS MX63</t>
  </si>
  <si>
    <t>T-WARM-BOX-F-IX3WX-M0-PIEZO, Dark type Warming Box Incubator Set. For IX83 and FLUOVIEW with Märzhäuser Piezo Z-stage 500 µm. With integrated CO2 flowmeter, for pre-mixed 5% CO2 gas. Nosepiece and Panel Heaters, red and white LED with IR motion sensor. Stage Top Incubator temperature setting range: ambient +5°C to 40°C. Compatible with multiwell plates, Petri dishes 35 and 60 mm, chambered slides or chambered cover glass and glass slides. Scope of delivery: Enclosure (black), Temperature Controller for Enclosure, Controller STXF, SCANPZX chamber, Revolver Adapter IX83WB-M0, Multiwell plate insert (T-I-IX3WX-WP) with fixing lid (T-SL-IX3WX-WP), Petri dish insert 35 mm and 60 mm (T-I-IX3WX-D) with fixing lid (T-SL-IX3WX-D35 and T-SL-IX3WX-D50), Chambered slides or chambered cover glass and glass slides insert (T-I-IX3WX-S) with fixing lid (T-SL-IX3WX-S), Insert (lower part) for Petri dishes and Chambered slides or chambered cover glass and glass slides (T-I-IX3WX-CS), Temperature Sensor, Extension Wire for Feedback Sensor, 2x Gas Tubes, Precision screw driver, 5x Spare coverglass for T-SL-IX3WX-D35, 2x Spare coverglass for T-SL-IX3WX-WP, 2x Power cable, Disposable syringe for draining water, External humidifier (T-EXT-HUMID-STI), Manual.</t>
  </si>
  <si>
    <t>T-WARM-BOX-GM-IX3WX-M0-PIEZO, Dark type Warming Box Incubator Set. For IX83 and FLUOVIEW with Märzhäuser Piezo Z-stage 500 µm. With integrated CO2 gas mixer. For 100% CO2 gas, adjustable CO2 concentration range 5%-20%. Nosepiece and Panel Heaters, red and white LED with IR motion sensor. Stage Top Incubator temperature setting range: ambient +5°C to 40°C. Compatible with multiwell plates, Petri dishes 35 and 60 mm, chambered slides or chambered cover glass and glass slides. Scope of delivery: Enclosure (black), Temperature Controller for Enclosure, Controller STXG, SCANPZX chamber, Revolver Adapter IX83WB-M0, Multiwell plate insert (T-I-IX3WX-WP) with fixing lid (T-SL-IX3WX-WP), Petri dish insert 35 mm and 60 mm (T-I-IX3WX-D) with fixing lid (T-SL-IX3WX-D35 and T-SL-IX3WX-D50), Chambered slides or chambered cover glass and glass slides insert (T-I-IX3WX-S) with fixing lid (T-SL-IX3WX-S), Insert (lower part) for Petri dishes and Chambered slides or chambered cover glass and glass slides (T-I-IX3WX-CS), Temperature Sensor, Extension Wire for Feedback Sensor, 2x Gas Tubes, Precision screw driver, 5x Spare coverglass for T-SL-IX3WX-D35, 2x Spare coverglass for T-SL-IX3WX-WP, 2x Power cable, Disposable syringe for draining water, External humidifier (T-EXT-HUMID-STI), Manual.</t>
  </si>
  <si>
    <t>E0437913</t>
  </si>
  <si>
    <t>T-WARM-BOX2-F-IX5-SSA, Bundle</t>
  </si>
  <si>
    <t>E0437914</t>
  </si>
  <si>
    <t>T-WARM-BOX2-GM-IX5-SSA, Bundle</t>
  </si>
  <si>
    <t>E0437915</t>
  </si>
  <si>
    <t>T-WARM-BOX2-F-IX5-PRIOR</t>
  </si>
  <si>
    <t>T-WARM-BOX2-F-IX5-PRIOR, Bundle</t>
  </si>
  <si>
    <t>E0437916</t>
  </si>
  <si>
    <t>T-WARM-BOX2-GM-IX5-PRIOR</t>
  </si>
  <si>
    <t>T-WARM-BOX2-GM-IX5-PRIOR, Bundle</t>
  </si>
  <si>
    <t>E0437917</t>
  </si>
  <si>
    <t>T-WARM-BOX2-F-IX5-MH, Bundle</t>
  </si>
  <si>
    <t>E0437918</t>
  </si>
  <si>
    <t>T-WARM-BOX2-GM-IX5-MH, Bundle</t>
  </si>
  <si>
    <t>E0437919</t>
  </si>
  <si>
    <t>T-WARM-BOX2-F-IX5-MH-PIEZO</t>
  </si>
  <si>
    <t>T-WARM-BOX2-F-IX5-MH-PIEZO, Bundle</t>
  </si>
  <si>
    <t>E0437920</t>
  </si>
  <si>
    <t>T-WARM-BOX2-GM-IX5-MH-PIEZO</t>
  </si>
  <si>
    <t>T-WARM-BOX2-GM-IX5-MH-PIEZO, Bundle</t>
  </si>
  <si>
    <t>E0437921</t>
  </si>
  <si>
    <t>T-I-HOLDER-ATX-AC, Insert</t>
  </si>
  <si>
    <t>E0437922</t>
  </si>
  <si>
    <t>T-I-PETRI-ATX-D35KL</t>
  </si>
  <si>
    <t>T-I-PETRI-ATX-D35KL, Insert</t>
  </si>
  <si>
    <t>E0437923</t>
  </si>
  <si>
    <t>T-EXT-HUMID2ST, Humidifier</t>
  </si>
  <si>
    <t>External humidifier for Tokai Hit Stage Top Incubators. Temperature setting range: from Ambient +5℃ to 60℃. Ensures stable and high humidity during cell culturing in short or long-term experiments. Compatible with Stage Top Incubators with STX controllers starting from S/N 242692. Scope of delivery: Water bottle (250 ml), Bottle heater, Gas Tube, Manual.</t>
  </si>
  <si>
    <t>VS200 SlideView laser combiner for SILA. C-FLEX C6 laser combiner equipped with 6 laser lines and corresponding optics: 405 nm (80 mW), 488 nm (80 mW), 561 nm (80 mW),  594 nm (80 mW), 638 nm (80 mW), 730 nm (50 mW). The combiners features a laser safety interlock, manual shutter, key control and laser radiation emission warning / status LED. Delivery as one-box system. The lasers combiner is a Class IV (CDRH), Class 4 (IEC) laser device. Residual emission of any wavelength not specified on the warning label does not exceed Laser Class 1. Including 375-785 nm broadband PCF fiber, power supply 15V/7A, mounting set, tool kit for installation and alignment, fiber coupling set, modulation input cable, remote interlock jumper, keys for key control and USB-B to USB-A data cable. A suitable power cord must be ordered separately.</t>
  </si>
  <si>
    <t>VS200 SlideView laser combiner for SILA. C-FLEX C6 laser combiner equipped with 6 laser lines and corresponding optics: 395 nm (80 mW), 445 (80 mW), 488 nm (80 mW), 532 nm (80 mW),  594 nm (80 mW), 638 nm (80 mW). The combiners features a laser safety interlock, manual shutter, key control and laser radiation emission warning / status LED. Delivery as one-box system. The lasers combiner is a Class IV (CDRH), Class 4 (IEC) laser device. Residual emission of any wavelength not specified on the warning label does not exceed Laser Class 1. Including 375-785 nm broadband PCF fiber, power supply 15V/7A, mounting set, tool kit for installation and alignment, fiber coupling set, modulation input cable, remote interlock jumper, keys for key control and USB-B to USB-A data cable. A suitable power cord must be ordered separately.</t>
  </si>
  <si>
    <t>VS200 SlideView laser combiner for SILA. C-FLEX C6 laser combiner equipped with 5 laser lines and corresponding optics: 395 nm (80 mW), 488 nm (80 mW), 561 nm (80 mW),  638 nm (80 mW), 730 nm (50 mW). One free position for optional upgrade with additional laser line. The combiners features a laser safety interlock, manual shutter, key control and laser radiation emission warning / status LED. Delivery as one-box system. The lasers combiner is a Class IV (CDRH), Class 4 (IEC) laser device. Residual emission of any wavelength not specified on the warning label does not exceed Laser Class 1. Including 375-785 nm broadband PCF fiber, power supply 15V/7A, mounting set, tool kit for installation and alignment, fiber coupling set, modulation input cable, remote interlock jumper, keys for key control and USB-B to USB-A data cable. A suitable power cord must be ordered separately.</t>
  </si>
  <si>
    <t>VS200 SlideView laser combiner for SILA. C-FLEX C6 laser combiner equipped with 6 laser lines and corresponding optics: 395 nm (80 mW), 488 nm (80 mW), 561 nm (80 mW),  594 nm (80 mW), 638 nm (80 mW), 730 nm (50 mW). The combiners features a laser safety interlock, manual shutter, key control and laser radiation emission warning / status LED. Delivery as one-box system. The lasers combiner is a Class IV (CDRH), Class 4 (IEC) laser device. Residual emission of any wavelength not specified on the warning label does not exceed Laser Class 1. Including 375-785 nm broadband PCF fiber, power supply 15V/7A, mounting set, tool kit for installation and alignment, fiber coupling set, modulation input cable, remote interlock jumper, keys for key control and USB-B to USB-A data cable. A suitable power cord must be ordered separately.</t>
  </si>
  <si>
    <t>CAM-SONA-4.2MP-F, Camera Sona. Back-illuminated sCMOS camera, 4.2 Megapixel, Gpixel GS400-TVISB sensor, 2048x2048 pixels, 11x11um pixel size, 32mm sensor diagonal, visible/NIR optimized AR coating, -45 C vacuum cooled, air &amp; water cooling, USB 3 interface, F-mount. Scope of delivery: Sona Camera, USB 3.0 PCIe card, USB 3.0 Cable (3 m), Multi I/O Timing Cable (BNC to D-type: 1.5 m), 15 V PSU, Power cord, User manuals in electronic format, Quickstart Guide, Individual system performance booklet.</t>
  </si>
  <si>
    <t>Camera Kinetix. Back-illuminated sCMOS camera. 29.4mm sensor diagonal, 10MP, 6.5x6.5?m pixel size. 95% Peak Quantum Efficiency, 0.7 e- Read Noise. 83 frames per second (16-bit), 88 frames per second (12-bit), 498 frame per second (8 bit). USB 3.2 Support. Scope of delivery: Kinetix Camera, USB 3.2 A to C data cable (1 m), USB 3.2 C to C data cable (3 m), A 12V/10A DC power supply with international power cord set, I/O to 8 BNC trigger breakout cable, USB memory device containing PVCAM library and drivers, PCI Express (PCIe) interface card, 2x PCI Express data cable (3 m), USB 3.2 10 Gbps interface card, C-, T-mount front plate, Quick Installation Guide.</t>
  </si>
  <si>
    <t>Camera Kinetix 22. Back-illuminated sCMOS camera. 22mm sensor diagonal, 5.76MP, 6.5x6.5?m pixel size. 95% Peak Quantum Efficiency, 0.7 e- Read Noise. 83 frames per second (16-bit), 88 frames per second (12-bit), 498 frame per second (8 bit). USB 3.2 Support. Scope of delivery: Kinetix 22 Camera, USB 3.2 A to C data cable (1 m), USB 3.2 C to C data cable (3 m), A 12V/10A DC power supply with international power cord set, I/O to 8 BNC trigger breakout cable, USB memory device containing PVCAM library and drivers, PCI Express (PCIe) interface card, 2x PCI Express data cable (3m), USB 3.2 10 Gbps interface card, C-, T-mount front plate, Quick Installation Guide.</t>
  </si>
  <si>
    <t>Argolight Slide for microscope quality control and fluorescence performance measuring. The Argo-WP (Well Plate) is specifically designed to assess and monitor the performance of high-content screening (HCS) and high-throughput screening (HTS) fluorescence imaging systems that can image each well of 96-well cell culture plates with high resolution (to look at cell populations for instance). The Argo-WP is compatible with system magnifications ranging from 10 up to 60×. The Argo-WP is not compatible with imaging modalities based on total internal reflection (TIRF), fluorophore localization (PALM, STORM, DNA-PAINT) and stimulated emission by depletion (STED). The product contains extremely stable fluorescent patterns with precisely defined features.  Argo-WP solution with one year Daybook licence includes:   An Argo-WPv2 plate, dedicated to the quality control of HCS systems, with fluorescent patterns induced in the Argoglass® 3,  The lifetime warranty of fluorescence presence. Also included is a licence for the Argolight Daybook 4 companion software. It is a one (1) year licence for one (1) microscope to access Daybook 4 to perform at least 5 analyses and data management with 200+ preset performance thresholds for three microscopy kinds, with updates and associated documentation.</t>
  </si>
  <si>
    <t>Argolight Slide for microscope quality control and fluorescence performance measuring. The product contains extremely stable fluorescent patterns with precisely defined features. The Argo-POWER HM (High Magnification) is specifically designed to assess and monitor the performance of fluorescence imaging systems, such as wide-field, confocal laser scanning or confocal spinning disk microscopes, with high magnifications (compatible with system magnifications ranging from 20× up to 100×). The Argo-POWERHM is not compatible with imaging modalities based on total internal reflection (TIRF), fluorophore localization (PALM, STORM, DNA-PAINT) and stimulated emission by depletion (STED). The optical power meter is compatible with dry objectives. Argo-POWER HM v2 solution with one year Daybook licence includes: An Argo-POWER HMv2 device dedicated to the quality control of high magnification microscopes, with fluorescent patterns induced in the Argoglass® 3 and a power meter sensor, The lifetime warranty of fluorescence presence. Also included is a licence for Daybook 4 companion software. It is a one (1) year licence for one (1) microscope to access Daybook 4 to perform at least 14 analyses and data management with 200+ preset performance thresholds for three microscopy kinds, with updates and associated documentation.</t>
  </si>
  <si>
    <t>Argolight Slide for microscope quality control and fluorescence performance measuring. The products contain extremely stable fluorescent patterns with precisely defined features. The Argo-POWERSIM (Structured Illumination Microscopy) is specifically designed to assess and monitor the performance of fluorescence imaging systems, based on structured illumination, and/or deconvolution algorithms: interference-based SIM (for example 2D SIM and 3D SIM), single point-scanning SIM (for example Re-scan and Airyscan) and multi-point scanning SIM (for example instant SIM). The Argo-POWERSIM is not compatible with imaging modalities based on total internal reflection (TIRF), fluorophore localization (PALM, STORM, DNA-PAINT) and stimulated emission by depletion (STED).The optical power meter is compatible with dry objectives. An Argo-SIM glass is compatible with typical system magnifications of 40×-100×. Argo-POWER SIM v2 solution with one year Daybook licence includes: An Argo-POWER SIM v2 device dedicated to the quality control of structured illumination and super-resolution microscopes, with fluorescent patterns induced in the Argoglass® 3 and a power meter sensor, The lifetime warranty of fluorescence presence and a 1-year warranty on electronics parts. Also included is a licence for Daybook 4 companion software. It is a one (1) year licence for one (1) microscope to access Daybook 4 to perform at least 14 analyses and data management with 200+ preset performance thresholds for three microscopy kinds, with updates and associated documentation.</t>
  </si>
  <si>
    <t>Argolight Slide for microscope quality control and fluorescence performance measuring. The product contains extremely stable fluorescent patterns with precisely defined features. The Argo-POWERLM (Low Magnification) is specifically designed to assess and monitor the performance of fluorescence imaging systems, such as widefield, confocal laser scanning or confocal spinning disk microscopes, with low magnifications (compatible with system magnifications ranging from 5 up to 20×). The Argo-POWERLM is not compatible with imaging modalities based on total internal reflection (TIRF), fluorophore localization (PALM, STORM, DNA-PAINT) and stimulated emission by depletion (STED).  The optical power meter is compatible with dry objectives.  Argo-POWER LM v2 solution with one year Daybook licence includes: An Argo-POWER LM v2 device dedicated to the quality control of low magnification microscopes, with fluorescent patterns induced in the Argoglass® 3 and a power meter sensor, The lifetime warranty of fluorescence presence and a 1-year warranty on electronics parts. Also included is a licence for Daybook 4 companion software. It is a one (1) year licence for one (1) microscope to access Daybook 4 to perform at least 11 analyses and data management with 200+ preset performance thresholds for three microscopy kinds, with updates and associated documentation.</t>
  </si>
  <si>
    <t>Argolight Slide for microscope quality control and fluorescence performance measuring. The Argo-HM (High Magnification) is specifically designed to assess and monitor the performance of fluorescence imaging systems, such as wide-field, confocal laser scanning or confocal spinning disk microscopes, with high magnifications. The Argo-HM is compatible with system magnifications ranging from 20 up to 100×. The Argo-HM is not compatible with imaging modalities based on total internal reflection (TIRF), fluorophore localization (PALM, STORM, DNA-PAINT) and stimulated emission by depletion (STED). The product contains extremely stable fluorescent patterns with precisely defined features. Argo HM v2 solution with one year Daybook licence includes: An Argo HMv2 device dedicated to the quality control of high magnification microscopes, with fluorescent patterns induced in the Argoglass® 3, The lifetime warranty of fluorescence presence. Also included is a licence for Daybook 4 companion software. It is a one (1) year licence for one (1) microscope to access Daybook 4 to perform at least 13 analyses and data management with 200+ preset performance thresholds for three microscopy kinds, with updates and associated documentation.</t>
  </si>
  <si>
    <t>Argolight Slide for microscope quality control and fluorescence performance measuring. The Argo-SIM (Structured Illumination Microscopy) is specifically designed to assess and monitor the performance of fluorescence imaging systems based on structured illumination, and/or deconvolution algorithms: interference-based SIM (for example 2D SIM and 3D SIM), single point-scanning SIM (for example Re-scan and Airyscan) and multi-point scanning SIM (for example instant SIM, or iSIM). The Argo-SIM is compatible with typical system magnifications of 40×-100×. The Argo-SIM is not compatible with imaging modalities based on total internal reflection (TIRF), fluorophore localization (PALM, STORM, DNA-PAINT) and stimulated emission by depletion (STED). The product contains extremely stable fluorescent patterns with precisely defined features. Argo SIM v2 solution with one year Daybook licence includes: An Argo SIM v2 device dedicated to the quality control of structured illumination and super-resolution microscopes, with fluorescent patterns induced in the Argoglass® 3, The lifetime warranty of fluorescence presence. Also included is a licence for Daybook 4 companion software. It is a one (1) year licence for one (1) microscope to access Daybook 4 to perform at least 13 analyses and data management with 200+ preset performance thresholds for three microscopy kinds, with updates and associated documentation.</t>
  </si>
  <si>
    <t>Argolight Slide for microscope quality control and fluorescence performance measuring. The Argo-LM (Low Magnification) is specifically designed to assess and monitor the performance of fluorescence imaging systems, such as wide-field confocal laser scanning or confocal spinning disk microscopes, with low magnifications. The Argo-LM is compatible with system magnifications ranging from 5 up to 20×. The Argo-LM is not compatible with imaging modalities based on total internal reflection (TIRF), fluorophore localization (PALM, STORM, DNA-PAINT) and stimulated emission by depletion (STED). The product contains extremely stable fluorescent patterns with precisely defined features. Argo LM v2 solution with one year Daybook licence includes: An Argo LM v2 device dedicated to the quality control of low magnification microscopes, with fluorescent patterns induced in the Argoglass® 3, The lifetime warranty of fluorescence presence. Also included is a licence for Daybook 4 companion software. It is a one (1) year licence for one (1) microscope to access Daybook 4 to perform at least 10 analyses and data management with 200+ preset performance thresholds for three microscopy kinds, with updates and associated documentation.</t>
  </si>
  <si>
    <t>First Argolight Daybook 4 software licence for one (1) year and one (1) system. Includes access to the full Daybook software suite for image processing, power measurement, data management and reporting. Provided with access to updates and documentation.</t>
  </si>
  <si>
    <t>Additional Argolight Daybook 4 software licence for one (1) year and one (1) system.  Includes access to the full Daybook software suite for image processing, power measurement, data management and reporting. Provided with access to updates and documentation.</t>
  </si>
  <si>
    <t>Argolight Slide for microscope quality control and fluorescence performance measuring. The Argo-WP (Well Plate) is specifically designed to assess and monitor the performance of high-content screening (HCS) and high-throughput screening (HTS) fluorescence imaging systems that can image each well of 96-well cell culture plates with high resolution (to look at cell populations for instance). The Argo-WP is compatible with system magnifications ranging from 10 up to 60×. The Argo-WP is not compatible with imaging modalities based on total internal reflection (TIRF), fluorophore localization (PALM, STORM, DNA-PAINT) and stimulated emission by depletion (STED). The product contains extremely stable fluorescent patterns with precisely defined features.  Argo-WP solution with one year Daybook licence includes:   An Argo-WPv2 plate, dedicated to the quality control of HCS systems, with fluorescent patterns induced in the Argoglass® 3,  The lifetime warranty of fluorescence presence. Also included is a licence for the Argolight Daybook 4 companion software. It is a five (5) year licence for one (1) microscope to access Daybook 4 to perform at least 5 analyses and data management with 200+ preset performance thresholds for three microscopy kinds, with updates and associated documentation.</t>
  </si>
  <si>
    <t>Argolight Slide for microscope quality control and fluorescence performance measuring. The product contains extremely stable fluorescent patterns with precisely defined features. The Argo-POWER HM (High Magnification) is specifically designed to assess and monitor the performance of fluorescence imaging systems, such as wide-field, confocal laser scanning or confocal spinning disk microscopes, with high magnifications (compatible with system magnifications ranging from 20× up to 100×). The Argo-POWERHM is not compatible with imaging modalities based on total internal reflection (TIRF), fluorophore localization (PALM, STORM, DNA-PAINT) and stimulated emission by depletion (STED). The optical power meter is compatible with dry objectives. Argo-POWER HM v2 solution with one year Daybook licence includes: An Argo-POWER HMv2 device dedicated to the quality control of high magnification microscopes, with fluorescent patterns induced in the Argoglass® 3 and a power meter sensor, The lifetime warranty of fluorescence presence. Also included is a licence for Daybook 4 companion software. It is a five (5) year licence for one (1) microscope to access Daybook 4 to perform at least 14 analyses and data management with 200+ preset performance thresholds for three microscopy kinds, with updates and associated documentation.</t>
  </si>
  <si>
    <t>Argolight Slide for microscope quality control and fluorescence performance measuring. The products contain extremely stable fluorescent patterns with precisely defined features. The Argo-POWERSIM (Structured Illumination Microscopy) is specifically designed to assess and monitor the performance of fluorescence imaging systems, based on structured illumination, and/or deconvolution algorithms: interference-based SIM (for example 2D SIM and 3D SIM), single point-scanning SIM (for example Re-scan and Airyscan) and multi-point scanning SIM (for example instant SIM). The Argo-POWERSIM is not compatible with imaging modalities based on total internal reflection (TIRF), fluorophore localization (PALM, STORM, DNA-PAINT) and stimulated emission by depletion (STED).The optical power meter is compatible with dry objectives. An Argo-SIM glass is compatible with typical system magnifications of 40×-100×. Argo-POWER SIM v2 solution with one year Daybook licence includes: An Argo-POWER SIM v2 device dedicated to the quality control of structured illumination and super-resolution microscopes, with fluorescent patterns induced in the Argoglass® 3 and a power meter sensor, The lifetime warranty of fluorescence presence and a 1-year warranty on electronics parts. Also included is a licence for Daybook 4 companion software. It is a five (5) year licence for one (1) microscope to access Daybook 4 to perform at least 14 analyses and data management with 200+ preset performance thresholds for three microscopy kinds, with updates and associated documentation.</t>
  </si>
  <si>
    <t>Argolight Slide for microscope quality control and fluorescence performance measuring. The product contains extremely stable fluorescent patterns with precisely defined features. The Argo-POWERLM (Low Magnification) is specifically designed to assess and monitor the performance of fluorescence imaging systems, such as widefield, confocal laser scanning or confocal spinning disk microscopes, with low magnifications (compatible with system magnifications ranging from 5 up to 20×). The Argo-POWERLM is not compatible with imaging modalities based on total internal reflection (TIRF), fluorophore localization (PALM, STORM, DNA-PAINT) and stimulated emission by depletion (STED).  The optical power meter is compatible with dry objectives.  Argo-POWER LM v2 solution with one year Daybook licence includes: An Argo-POWER LM v2 device dedicated to the quality control of low magnification microscopes, with fluorescent patterns induced in the Argoglass® 3 and a power meter sensor, The lifetime warranty of fluorescence presence and a 1-year warranty on electronics parts. Also included is a licence for Daybook 4 companion software. It is a five (5) year licence for one (1) microscope to access Daybook 4 to perform at least 11 analyses and data management with 200+ preset performance thresholds for three microscopy kinds, with updates and associated documentation.</t>
  </si>
  <si>
    <t>Argolight Slide for microscope quality control and fluorescence performance measuring. The Argo-HM (High Magnification) is specifically designed to assess and monitor the performance of fluorescence imaging systems, such as wide-field, confocal laser scanning or confocal spinning disk microscopes, with high magnifications. The Argo-HM is compatible with system magnifications ranging from 20 up to 100×. The Argo-HM is not compatible with imaging modalities based on total internal reflection (TIRF), fluorophore localization (PALM, STORM, DNA-PAINT) and stimulated emission by depletion (STED). The product contains extremely stable fluorescent patterns with precisely defined features. Argo HM v2 solution with one year Daybook licence includes: An Argo HMv2 device dedicated to the quality control of high magnification microscopes, with fluorescent patterns induced in the Argoglass® 3, The lifetime warranty of fluorescence presence. Also included is a licence for Daybook 4 companion software. It is a five (5) year licence for one (1) microscope to access Daybook 4 to perform at least 13 analyses and data management with 200+ preset performance thresholds for three microscopy kinds, with updates and associated documentation.</t>
  </si>
  <si>
    <t>Argolight Slide for microscope quality control and fluorescence performance measuring. The Argo-SIM (Structured Illumination Microscopy) is specifically designed to assess and monitor the performance of fluorescence imaging systems based on structured illumination, and/or deconvolution algorithms: interference-based SIM (for example 2D SIM and 3D SIM), single point-scanning SIM (for example Re-scan and Airyscan) and multi-point scanning SIM (for example instant SIM, or iSIM). The Argo-SIM is compatible with typical system magnifications of 40×-100×. The Argo-SIM is not compatible with imaging modalities based on total internal reflection (TIRF), fluorophore localization (PALM, STORM, DNA-PAINT) and stimulated emission by depletion (STED). The product contains extremely stable fluorescent patterns with precisely defined features. Argo SIM v2 solution with one year Daybook licence includes: An Argo SIM v2 device dedicated to the quality control of structured illumination and super-resolution microscopes, with fluorescent patterns induced in the Argoglass® 3, The lifetime warranty of fluorescence presence. Also included is a licence for Daybook 4 companion software. It is a five (5) year licence for one (1) microscope to access Daybook 4 to perform at least 13 analyses and data management with 200+ preset performance thresholds for three microscopy kinds, with updates and associated documentation.</t>
  </si>
  <si>
    <t>Argolight Slide for microscope quality control and fluorescence performance measuring. The Argo-LM (Low Magnification) is specifically designed to assess and monitor the performance of fluorescence imaging systems, such as wide-field confocal laser scanning or confocal spinning disk microscopes, with low magnifications. The Argo-LM is compatible with system magnifications ranging from 5 up to 20×. The Argo-LM is not compatible with imaging modalities based on total internal reflection (TIRF), fluorophore localization (PALM, STORM, DNA-PAINT) and stimulated emission by depletion (STED). The product contains extremely stable fluorescent patterns with precisely defined features. Argo LM v2 solution with one year Daybook licence includes: An Argo LM v2 device dedicated to the quality control of low magnification microscopes, with fluorescent patterns induced in the Argoglass® 3, The lifetime warranty of fluorescence presence. Also included is a licence for Daybook 4 companion software. It is a five (5) year licence for one (1) microscope to access Daybook 4 to perform at least 10 analyses and data management with 200+ preset performance thresholds for three microscopy kinds, with updates and associated documentation.</t>
  </si>
  <si>
    <t>First Argolight Daybook 4 software licence for five (5) years and one (1) system. Includes access to the full Daybook software suite for image processing, power measurement, data management and reporting. Provided with access to updates and documentation.</t>
  </si>
  <si>
    <t>Additional Argolight Daybook 4 software licence for five (5) years and one (1) system. Includes access to the full Daybook software suite for image processing, power measurement, data management and reporting. Provided with access to updates and documentation.</t>
  </si>
  <si>
    <t>Sample holder for ?30mm metallographic sample made by 3D printer. Sample is fixed by threaded pressure piece. Holder is fixed by 2 pins in the stage insert and held by small magnet in position. Recessed grips in the cover to set-in the holder in the stage insert easily. Only compatible with dedicated stage inserts.</t>
  </si>
  <si>
    <t>Sample holder for ?38/40mm metallographic sample made by 3D printer. Sample is fixed by threaded pressure piece. Holder is fixed by 2 pins in the stage insert and held by small magnet in position. Recessed grips in the cover to set-in the holder in the stage insert easily. Only compatible with dedicated stage inserts.</t>
  </si>
  <si>
    <t>Stage insert for malutiple metallographic sample holder. Attachable up to 4 sample holder Ø30mm or Ø38/40mm. Each sample holder is fixed by 2 pins in the stage insert and held by small magnet in position. Size : 200x148x6mm</t>
  </si>
  <si>
    <t>Stage insert for malutiple metallographic sample holder. Attachable up to 9 sample holder Ø30mm or Ø38/40mm. Each sample holder is fixed by 2 pins in the stage insert and held by small magnet in position. Size : 168x168x6mm</t>
  </si>
  <si>
    <t>Stage insert for malutiple metallographic sample holder. Attachable up to 16 sample holder Ø30mm or Ø38/40mm. Each sample holder is fixed by 2 pins in the stage insert and held by small magnet in position. Size : 246x246x6mm</t>
  </si>
  <si>
    <t>Stage insert for malutiple metallographic sample holder. Attachable up to 25 sample holder Ø30mm or Ø38/40mm. Each sample holder is fixed by 2 pins in the stage insert and held by small magnet in position. Size : 326x326x6mm</t>
  </si>
  <si>
    <t>Camera ORCA-Quest 2. Back-illuminated high speed, very low noise, photon number resolving qCMOS camera. 4096 (H) × 2304 (V) pixels (9.4 Megapixel), 4.6x4.6 ?m pixel size, Effective area: 18.841 mm (H) × 10.598 mm (V), Maximum full resolution frame rate 17.6 fps (16 bit) and 35.3 (8 bit), Peak Quantum efficiency: 85% at 460nm, 0.3 e- Readout Noise, Air/water cooling, Interface: USB 3.1 and CoaXPress (Quad CXP-6, can be used only with CoaXPress Extension Kit), C-mount. Scope of delivery: Camera ORCA-Quest 2, Clamp Filter, USB 3.0 Board, Renesas CD, Triggercable and Triggergenerator, USB 3.0 Cable, Tokupic basis version, Power supply, Booklet ?Before Use?, QC sheet, Instruction manual.</t>
  </si>
  <si>
    <t>Camera ORCA-Quest 2 with CoaXPress Set. Back-illuminated high speed, very low noise, photon number resolving qCMOS camera. 4096 (H) × 2304 (V) pixels (9.4 Megapixel), 4.6x4.6 ?m pixel size, Effective area: 18.841 mm (H) × 10.598 mm (V), Maximum full resolution frame rate: 120 fps (16 bit, Standard) and 25.4 (16 bit, Ultra quiet, PNR, Raw), Peak Quantum efficiency: 85% at 460nm, 0.3 e- Readout Noise, Air/water cooling, Interface: USB 3.1, CoaXPress (Quad CXP-6), C-mount. Scope of delivery: Camera ORCA-Quest 2, FireBird CoaXPress frame grabber, CoaXPress cable (set of 4 pcs.), Clamp Filter, USB 3.0 Board, Renesas CD, Triggercable and Triggergenerator, USB 3.0 Cable, Tokupic basis version, Power supply, Booklet ?Before Use?, QC sheet, Instruction manual.</t>
  </si>
  <si>
    <t>Camera ORCA-Halo. A routine camera with a back-illuminated sCMOS sensor, high sensitivity and resolution, wide field of view and low readout noise. 3000 (H) × 3000 (V) pixels (9 Megapixel), 3.76x3.76 ?m pixel size, Effective area: 11.280 mm (H) × 11.280 mm (V), Maximum full resolution frame rate 18.2 fps (16 bit) and 24.3 (12 bit), Peak Quantum efficiency: 86% at 470 nm, 1.3 e-Readout Noise, Air/water cooling, Interface: USB 3.1, C-mount. Scope of delivery: Camera ORCA-Halo, USB 3.0 Board, Renesas CD, Triggercable, USB 3.0 Cable, Tokupic basis version, Power supply, Booklet ?Before Use?, QC sheet, Instruction manual.</t>
  </si>
  <si>
    <t>BL3 Cage Incubator Bundle with manual gas module, for IX85. Compatible with IX3-SVR, IX3-SVL, GX-SVR, GX-SFR, IX5-SSA and any motorized XY stages with 160 mm x 110 mm (K-FRAME) opening (Marzhauser, Prior etc.). With Temperature, Humidity and CO2 control. Digital temperature controller and manual gas for 100% CO2 source or premixed Air+5% CO2 source. Temperature range: from ambient +3°C to 45°C. Adjustable CO2 range: 0-15%. Two ductless heaters attached to the back of the enclosure ensure excellent temperature accuracy on the sample. Sliding doors with double layer (dark and transparent) allow to view the sample without opening. Vibration Free Humidifying Module with water permeable membrane to humidify the gas. Dimmable red / white LED light inside the enclosure provide the proper illumination during imaging. Chamber with 6 perfusion holes (2.5 mm O.D). Minimum condenser working distance: 23 mm. Scope of delivery: Black Enclosure H203-T-ENCLOSURE-IX5 with temperature controller and user interface, Two Gas Manual Mixer 2GF-MIXER, Air pump OKO-AP, Vibration Free Humidifying Module HM-VF, on-stage gas chamber H203-OLYMPUS-IX3-SVR, 35mm Petri-dish insert 1x35-INSERT, 1?x3? slide/chamber slide insert 1xGS-INSERT, Power cable, Manual. Optional (to be ordered separately): In chamber CO2 and Humidity Feedback Sensor (E0437993) and holders for other cell culture consumables.</t>
  </si>
  <si>
    <t>Fully Digital BL3 Cage Incubator Bundle for IX85. Compatible with IX3-SVR, IX3-SVL, GX-SVR, GX-SFR, IX5-SSA and any motorized XY stages with 160 mm x 110 mm (K-FRAME) opening (Marzhauser, Prior etc.). With Temperature, Humidity and CO2 control. Digital temperature controller and digital gas module for 100% CO2 source. Temperature range: from ambient +3°C to 45°C. Adjustable CO2 range: 0-20%. Two ductless heaters attached to the back of the enclosure ensure excellent temperature accuracy on the sample. Sliding doors with double layer (dark and transparent) allow to view the sample without opening. Vibration Free Humidifying Module with water permeable membrane to humidify the gas. Dimmable red / white LED light inside the enclosure provide the proper illumination during imaging. Chamber with 6 perfusion holes (2.5 mm O.D). Minimum condenser working distance: 23 mm. Scope of delivery: Black Enclosure H203-T-ENCLOSURE-IX5 with temperature controller and user interface, Digital Gas Controller, Air pump OKO-AP, Vibration Free Humidifying Module HM-VF, on-stage gas chamber H203-OLYMPUS-IX3-SVR, 35mm Petri-dish insert 1x35-INSERT, 1?x3? slide/chamber slide insert 1xGS-INSERT, Power cable, Manual. Optional (to be ordered separately): In chamber CO2 and Humidity Feedback Sensor (E0437993) and holders for other cell culture consumables.</t>
  </si>
  <si>
    <t>Fully Digital BL3 Cage Incubator Bundle with CO2/Hypoxia gas module, for IX85. Compatible with IX3-SVR, IX3-SVL, GX-SVR, GX-SFR, IX5-SSA and any motorized XY stages with 160 mm x 110 mm (K-FRAME) opening (Marzhauser, Prior etc.). With Temperature, Humidity, CO2 and O2 control. Oxygen and CO2 concentration are digitally controlled by mixing Air, N2 and CO2. Adjustable CO2 range: 0-20%, O2 range: 0-21%. Temperature range: from ambient +3°C to 45°C. Two ductless heaters attached to the back of the enclosure ensure excellent temperature accuracy on the sample. Sliding doors with double layer (dark and transparent) allow to view the sample without opening. Vibration Free Humidifying Module with water permeable membrane to humidify the gas. Dimmable red / white LED light inside the enclosure provide the proper illumination during imaging. Chamber with 6 perfusion holes (2.5 mm O.D). Minimum condenser working distance: 23 mm. Scope of delivery: Black Enclosure H203-T-H-CO2/O2 [0-21]-ENCLOSURE-IX5 with temperature controller and user interface, CO2/O2 controller, Air pump OKO-AP, Vibration Free Humidifying Module HM-VF, on-stage gas chamber H203-OLYMPUS-IX3-SVR, 35mm Petri-dish insert 1x35-INSERT, 1?x3? slide/chamber slide insert 1xGS-INSERT, Power cable, Manual. Optional (to be ordered separately): In chamber CO2 and Humidity Feedback Sensor (E0437993) and holders for other cell culture consumables</t>
  </si>
  <si>
    <t>BL3 Cage Incubator Bundle with manual gas module, for IX85 with Marzhauser Piezo Z-stage 500 µm. With Temperature, Humidity and CO2 control. Digital temperature controller and manual gas for 100% CO2 source or premixed Air+5% CO2 source. Temperature range: from ambient +3°C to 45°C. Adjustable CO2 range: 0-15%. Two ductless heaters attached to the back of the enclosure ensure excellent temperature accuracy on the sample. Sliding doors with double layer (dark and transparent) allow to view the sample without opening. Vibration Free Humidifying Module with water permeable membrane to humidify the gas. Dimmable red / white LED light inside the enclosure provide the proper illumination during imaging. Chamber with 6 perfusion holes (2.5 mm O.D). Minimum condenser working distance: 23 mm. Scope of delivery: Black Enclosure H203-T-ENCLOSURE-IX5 with temperature controller and user interface, Two Gas Manual Mixer 2GF-MIXER, Air pump OKO-AP, Vibration Free Humidifying Module HM-VF, on-stage gas chamber H203-Z-PIEZO, 35mm Petri-dish insert 1x35-INSERT, 1?x3? slide/chamber slide insert 1xGS-INSERT, Power cable, Manual. Optional (to be ordered separately): In chamber CO2 and Humidity Feedback Sensor (E0437993) and holders for other cell culture consumables.</t>
  </si>
  <si>
    <t>Fully Digital BL3 Cage Incubator Bundle for IX85 with Marzhauser Piezo Z-stage 500 µm. With Temperature, Humidity and CO2 control. Digital temperature controller and digital gas module for 100% CO2 source. Temperature range: from ambient +3°C to 45°C. Adjustable CO2 range: 0-20%. Two ductless heaters attached to the back of the enclosure ensure excellent temperature accuracy on the sample. Sliding doors with double layer (dark and transparent) allow to view the sample without opening. Vibration Free Humidifying Module with water permeable membrane to humidify the gas. Dimmable red / white LED light inside the enclosure provide the proper illumination during imaging. Chamber with 6 perfusion holes (2.5 mm O.D). Minimum condenser working distance: 23 mm. Scope of delivery: Black Enclosure H203-T-ENCLOSURE-IX5 with temperature controller and user interface, Digital Gas Controller, Air pump OKO-AP, Vibration Free Humidifying Module HM-VF, on-stage gas chamber H203-Z-PIEZO, 35mm Petri-dish insert 1x35-INSERT, 1?x3? slide/chamber slide insert 1xGS-INSERT, Power cable, Manual. Optional (to be ordered separately): In chamber CO2 and Humidity Feedback Sensor (E0437993) and holders for other cell culture consumables.</t>
  </si>
  <si>
    <t>Fully Digital BL3 Cage Incubator Bundle with CO2/Hypoxia gas module, for IX85 with Marzhauser Piezo Z-stage 500 µm. With Temperature, Humidity, CO2 and O2 control. Oxygen and CO2 concentration are digitally controlled by mixing Air, N2 and CO2. Adjustable CO2 range: 0-20%, O2 range: 0-21%. Temperature range: from ambient +3°C to 45°C. Two ductless heaters attached to the back of the enclosure ensure excellent temperature accuracy on the sample. Sliding doors with double layer (dark and transparent) allow to view the sample without opening. Vibration Free Humidifying Module with water permeable membrane to humidify the gas. Dimmable red / white LED light inside the enclosure provide the proper illumination during imaging. Chamber with 6 perfusion holes (2.5 mm O.D). Minimum condenser working distance: 23 mm. Scope of delivery: Black Enclosure H203-T-H-CO2/O2 [0-21]-ENCLOSURE-IX5 with temperature controller and user interface, CO2/O2 controller, Air pump OKO-AP, Vibration Free Humidifying Module HM-VF, on-stage gas chamber H203-Z-PIEZO, 35mm Petri-dish insert 1x35-INSERT, 1?x3? slide/chamber slide insert 1xGS-INSERT, Power cable, Manual. Optional (to be ordered separately): In chamber CO2 and Humidity Feedback Sensor (E0437993) and holders for other cell culture consumables.</t>
  </si>
  <si>
    <t>In chamber CO2 and Humidity Feedback Sensor. It provides feedback from the inside of the Okolab BL3 chambers. The sensor can be easily added to compatible chambers at any time. Scope of delivery: Feedback Sensor.</t>
  </si>
  <si>
    <t>Laser interlock lid for H301-MINI. Heated lid with a safety switch connecting to the laser controller. Scope of delivery: Laser interlock lid for H301-MINI.</t>
  </si>
  <si>
    <t>TEMPORARY: Laser interlock lid for H303. Temperature controlled conductive glass lid with a safety switch that connects to the laser box. The switch turns off the laser, when the lid is lifted. Scope of delivery: Laser interlock lid for H303.</t>
  </si>
  <si>
    <t>TEMPORARY! Laser interlock lid for UNO. Temperature controlled conductive glass lid with a safety switch that connects to the laser box. The switch turns off the laser, when the lid is lifted. Scope of delivery: Laser interlock lid for UNO.</t>
  </si>
  <si>
    <t>Barrier filter 688-736 nm, diameter 25 mm, Semrock Avant series</t>
  </si>
  <si>
    <t>Longpass filter 665nm , diameter 25 mm</t>
  </si>
  <si>
    <t>Demo Trolley for the VS-M1 Scanner. The trolley can host a VS-M1 scanner, an IMS server computer, a Client computer, a BARCO monitor and all the accessories necessary to complete the VS-M1 demo configuration. The trolley has wheels that aloows for easy movement inside laboratories and offices. The demo trolley should never be shipped by any means without the use of the protective flight-case.</t>
  </si>
  <si>
    <t>Flightcase for the protections of the VS-M1 Demo Trolley during shipment by land, air or sea. It includes wheels for easy movement around warehouses and has a ramp to slide in and out the demo trolley.</t>
  </si>
  <si>
    <t>Demo Trolley for the VS-M1 Scanner. The trolley can host a VS-M1 scanner, an IMS server computer, a Client computer, a BARCO monitor and all the accessories necessary to complete the VS-M1 demo configuration. The trolley has wheels that aloows for easy movement inside laboratories and offices. The demo trolley should never be shipped by any means without the use of the protective flight-case. Comes packed on a transport pallet.</t>
  </si>
  <si>
    <t>Flightcase for the protections of the VS-M1 Demo Trolley during shipment by land, air or sea. It includes wheels for easy movement around warehouses and has a ramp to slide in and out the demo trolley. Comes packed on a a transport pallet.</t>
  </si>
  <si>
    <t>Flightcase for the protections of the VS-M1 Demo Trolley during shipment by land, air or sea. It includes wheels for easy movement around warehouses and has a ramp to slide in and out the demo trolley. It contains the Demo Trolley for the VS-M1 Scanner. The trolley can host a VS-M1 scanner, an IMS server computer, a Client computer, a BARCO monitor and all the accessories necessary to complete the VS-M1 demo configuration. The trolley has wheels that aloows for easy movement inside laboratories and offices. The demo trolley should never be shipped by any means without the use of the protective flight-case. Comes packed on a transport pallet.</t>
  </si>
  <si>
    <t>E0438192</t>
  </si>
  <si>
    <t>CC-BX53F Carrying Case</t>
  </si>
  <si>
    <t>Z-Axis limit switch for BX53, BX43 microscope frame with Maerzhaeuser motorised Â 
 focus drives. Compatible with M-MFD2-BX53-F and M-MFD2-BX43 motorised focus Â 
 drive. Requires Maerzhaeuser Tango controller M-CU-# to operate MFD2 devices. Not compatible in combination with motorized nosepiece U-D7REA. Â 
 Includes clamp, actuating lever, 2x Allen screws M2 x 5 DIN 912, 2x cable Â 
 holders, Allen key 1.5 and manual.</t>
  </si>
  <si>
    <t>Motorized x/y stage for BX43, BX53, BX63 and BX41, BX51, BX61 microscopes compatible with BX-LWSH2 stage holder. Travel range 75 x 50 mm. For stage inserts with a size of 160 x 116mm. Drive system: 2-phase stepping motor with ball screw (pitch 2 mm) drive. Resolution 0.01 µm, accuracy 3 µm, reproducibility 1 µm. Maximum travel speed (depending on the controller) 50 mm/s. Stage surface: anodic coating, black lacquered. Maximum load 2000g. Not compatible with 8-position condenser U-UCD8-#, U-UCD8A and BX3-UCD8A. Compatible with the following controller(s): Maerzhaeuser Tango. Including glass plate, Allen key SW2 and manual.</t>
  </si>
  <si>
    <t>Motorized encoded x/y stage for BX43, BX53, BX63 and BX41, BX51, BX61 Â 
 microscopes compatible with BX-LWSH2 stage holder. Travel range 75 x 50 mm. For Â 
 stage inserts with a size of 160 x 116mm. Drive system: 2-phase stepping motor Â 
 with ball screw (pitch 2 mm) drive. Resolution 0.05 Âµm, accuracy 1 Âµm, Â 
 reproducibility 1 Âµm. Maximum travel speed (depending on the controller) 50 Â 
 mm/s. Stage surface: anodic coating, black lacquered. Maximum load 2000g. Not Â 
 compatible with 8-position condenser U-UCD8-#, U-UCD8A and BX3-UCD8A. Â 
 Compatible with the following controllers: Maerzhaeuser Tango with x/y encoder Â 
 interface. Including glass plate, Allen key SW2 and manual.</t>
  </si>
  <si>
    <t>Motorised encoded x/y stage for BX41, BX45, BX51, BX61, BX43, BX46, BX53, BX63 microscopes. Dovetail fixing mechanism. Compatible with BX3-STAD
 and BX-LWSH2 stage holder. Travel range 130 x 85mm. For stage inserts with a size of 200 x 148 mm. Drive system: 2 phase stepping motor with ball 
 screw (pitch 4 mm) drive. Resolution, Step Size 0.05 µm, accuracy 1 µm, reproducibility 1 µm. Maximum travel speed (depending on the controller)
 240 mm/s. Stage surface: anodic coating, black lacquered. Maximum load 2000g. Compatible with the following controller(s): Märzhäuser Tango with
 x/y encoder interface. Including allen key SW2 and manual. A stage insert is not included.</t>
  </si>
  <si>
    <t>Motorised fine focus (MFD2) compatible with MX63, MX63L, MX61, MX61L microscopes,
 mounted on spindle. 2-phase stepper motor with 60 rotations per second. Surface: anodic
 coating, black lacquered. Compatible with the following controller(s): Maerzhaeuser Tango,
 M-CU-DT-#, M-CU-PCI-#, M-CU-PCIE-#, Objective Imaging OASIS 4i. Including driving disc,
 coupling, two Allen screws M8 x 10DIN 7984, mounting aid, Allen key SW 5.0, Allen key SW
 3.0, Allen key SW 2.5, Allen key SW 1.5, installation manual.</t>
  </si>
  <si>
    <t>Motor cable for connecting Märzhäuser motorised scanning stage plus motorised
 focus drive (MFD/MFD2) and TANGO 3-axes control unit. Cable length 200 cm.
 Design of connecting plugs X/Y and Z: 2x angular/ 1x straight</t>
  </si>
  <si>
    <t>Motor cable for connecting Märzhäuser motorised scanning stage plus motorised
 focus drive (MFD/MFD2) and TANGO 3-axes control unit. Cable length 300 cm.
 Design of connecting plugs X/Y and Z: 2x angular / 1x straight</t>
  </si>
  <si>
    <t>Microtiter plate stage insert for Olympus IX3-SSU scanning stage, IX3-SVR manual stage and Märzhäuser or Prior IX3 scanning stages. For Olympus
IX3-SSU and IX3-SVR the VIVO-SI-ADPO stage adapter is required. Compatible with 128 mm x 85 mm multi-well plates and VIVO-SI-M-XX specimen holders.</t>
  </si>
  <si>
    <t>LED fluorescence excitation light source for CKX, BX, IX, SZX and MVX 
 microscopes with broad spectrum, high power white illumination. Features global remote triggering. Three LED channels with excitation spectrum from 400-635nm (DAPI ? Cy5). Individual channel light intensity control from 0-100%, (1% increments) via control pod or cellSens software (v.2.3 or later) or cellSens software (v.2.3 or later). USB and BNC interface. Direct coupling to microscope. 
 Including microscope adaptor, wide range power supply (100-240 Volts AC, 
 50-60Hz), power cable and control pod.</t>
  </si>
  <si>
    <t>LED fluorescence excitation light source for CKX, BX, IX, SZX and MVX 
 microscopes with broad spectrum, high power white illumination. Features global remote triggering. Three LED channels with excitation spectrum from 400-635nm (DAPI ? Cy5). Individual channel light intensity control from 0-100%, (1% increments) via control pod or cellSens software (v.2.3 or later).  Coupling to microscope via additional liquid light guide, max. active light guide diameter: 3mm. Requires CL-pE-UC universal collimator and CL-pE-LLG liquid light guide. Including wide range power supply (100-240 Volts AC, 50-60Hz), power cable and control pod .</t>
  </si>
  <si>
    <t>Universal collimator including microscope adaptor to mount CoolLED liquid lightguide coupled fluorescence light sources pE-100, pE-300 series, pE-400, pE-400max, pE-800 or pE-4000 on CKX53, BX3, IX3, SZX16 and MVX10 microscopes. Compatible light guide CL-pE-LLG.</t>
  </si>
  <si>
    <t>Trigger extension box fitting to the rear side of the pE-4000 fluorescence lightsource. Provides the usage of TTL in, TTL out and Analogue in triggering via 
 BNC connections per channel.</t>
  </si>
  <si>
    <t>Motorised fine focus (MA42E) compatible with GX53, microscopes, mounted on spindle. 2-phase stepper motor with 60 revolutions per  
 second. Surface: anodic coating, black lacquered. Compatible with the following  
 controller(s): Maerzhaeuser Tango, M-CU-DT-#, M-CU-PCI-#, M-CU-PCIE-#,  
 Objective Imaging OASIS 4i. Including driving disc, coupling, two Allen screws  
 M8 x 10DIN 7984, mounting aid, Allen key SW 5.0, Allen key SW 3.0, Allen key SW  
 2.5, Allen key SW 1.5, installation manual.  </t>
  </si>
  <si>
    <t>Update from Network dongle to floating licence server software for OLYMPUS Stream, cellSens and VS-ASW to control software package licences and solution licences.
 Includes floating licence monitor for usage overview of available licences.</t>
  </si>
  <si>
    <t>Control unit with integrated 3-channel gas mixer for hypoxia conditions with CO2 control, O2 control, air flow control. Adjustable range of O2: 1% to 
 atmospheric concentration. Applicable gas 100% CO2 and 100% N2. Compatible with TokaiHit stage incubator sets T-STI-#, INU series. Including AC 
 adapter, power cord, set of gas tubes, manual.</t>
  </si>
  <si>
    <t>Stage adapter for manual cross-stage IX2-SFR, IX2-SVL2 GX-SVR, GX-SFR and BX3-SSU
 motorized stage. Compatible with T-STI-G-WELSX, T-STI-GM-WELSX stage incubator.</t>
  </si>
  <si>
    <t>Complete Newport table system with isolators. M-RS2000 Series Table, M-RS2000-56-8 1.50 x 1.80 m x 203mm with S-2000A-423.5 Series Stabilizer Pneumatic Isolators with automatic leveling, 597mm height</t>
  </si>
  <si>
    <t>InSight®X3? Tunable Ultrafast Lasers for Multiphoton Imaging from Spectra-Physics</t>
  </si>
  <si>
    <t>Complete Newport table system with isolators. M-RS2000 Series Table, 1.50 x 1.65 m x 203mm with S-2000A-423.5 Series Stabilizer Pneumatic Isolators with automatic leveling, 597mm height</t>
  </si>
  <si>
    <t>Complete Newport table system with isolators.  M-RS2000 Series Table, 1.50 x 2.00 m x 203mm with S-2000A-423.5 Series Stabilizer Pneumatic Isolators with automatic leveling, 597mm height.</t>
  </si>
  <si>
    <t>Vision series workstation from Newport, pneumatically isolated with active levelling. Including Breadboard Series M-SG, 1500x900x59 mm, M6 threaded holes with 25 mm increments; the first row of holes starts 12.5 mm away from the edge. Lateral dimensions of the workplace: 986x1595 mm, height of isolated work surface: 859 mm.  
 Pneumatic isolators of the type I-325 (require external compressed air connection), max. load per isolator: 148 kg. Integrated wheels for moving the workstation. Short side closed, long side open.</t>
  </si>
  <si>
    <t>Active vibration isolation workplace from NewPort, Vision series.
 Including Breadboard Series M-SG, 900x750x59 mm, M6 threaded holes with 25 mm increments; the first row of holes starts 12.5 mm away from the edge. Lateral dimensions of the workplace: 986x833 mm, height of the workstation: 858 mm
 Pneumatic controlled insulators of the type I-325A (require external compressed air connection), max. load per isolator: 150 kg. Integrated wheels for moving the workstation. Short side closed, long side open.</t>
  </si>
  <si>
    <t>Active vibration isolation workplace from NewPort, Vision series.
 Including Breadboard Series M-SG, 1200x750x59 mm, M6 threaded holes with 25 mm increments; the first row of holes starts 12.5 mm away from the edge. Lateral dimensions of the workplace: 1308x833 mm, height of the workstation: 858 mm. Pneumatic controlled insulators of the type I-325A (require external compressed air connection), max. load per isolator: 150 kg. Integrated wheels for moving the workstation. Short side closed, long side open.</t>
  </si>
  <si>
    <t>STX-APP software CD and USB cable for STX incubator set. Allows for data logging and temperature/CO2 programming.</t>
  </si>
  <si>
    <t>Single-band fluorescence cube for BX3, IX3 cube turrets. Filter set optimized for Cy7. Wide red excitation and wide red emission filter. Exciter filter: 722.5 - 757.5 nm,  beam splitter:  766 nm, barrier filter: 776 - 826 nm. Compatible cube turrets BX3-URA, BX3-RFAS, BX3-RFAA, IX53-RFAC, IX3-RFAC, IX3-RFACA. Filter set build in U-FF filter cube with build-in beamsplitter and emission filter.</t>
  </si>
  <si>
    <t>Heating Insert P 2000</t>
  </si>
  <si>
    <t>Incubator PM S1 (PM2000) RBT</t>
  </si>
  <si>
    <t>High Speed Filter Wheel System with 10 positions for 25 mm filters. Filter wheels can be stacked together in series for ND filters. Requires cellSens with H31XYZEF ProScan3 for control. Minimal switching time is 55ms between adjacent positions. Magnetic covers over the filter load position on both sides of the filter wheel for easy access to change filters.
 Integrated Filter wheel stand for added stability.</t>
  </si>
  <si>
    <t>Adapter frame for IX3-SSU and IX3-SVR stages to use PRIOR
 regular inserts and holders.</t>
  </si>
  <si>
    <t>Crest SPINXL-CM-50-250-NIR spinning disk confocal scanner for IXplore SpinXL with 50:250 disk box. 50 µm pinholes with 250 µm spacing and 15K rpm rotation speed. Including pre-installed SPINXL-LDI-NIR-KIT filter kit for LDI-NIR (405/445/470/520/555/640/730), containing 25 mm penta-band (405/470/555/640/730) and dual-band (445/520) excitation clean-up filters, 25 mm ND 1.3 - 5% Trans V2 attenuation filter, penta-band (405/470/555/640/730) and dual-band (445/520) polychroic mirror (32x44x1 mm) and 25 mm single band emission filters for DAPI (440/40m), CFP (480/40m), GFP (525/50), YFP (560/40m), RFP (600/50m), CY5 (700/75) and CY7 (811/80). Dual camera port with imaging up to 26.5mm on both ports. Integrated motorized 4-position clean-up filter wheel, motorized 3-position dichroic filter wheel, motorized 8-position fast emission filter wheel. Motorized aperture for stray light cut-off in the emission path. Motorized aperture before disk. Integrated FIELD LENS (900µm, d30mm) for single deck IX85 microscope. For IX85 dual-deck installation, SPINXL-FL-1000-D30 is required and to be installed instead of in-built field lens. Including c- and f-mount for both camera ports and 3-position filter cube slider including dummy glass for horizontal camera imaging.For Photometrics cameras, SPINXL-CAM-MOUNT-KIT is recommended. Including power supply unit, IX85 microscope mounting adaptor, synchro-out for Disk/Camera synchronization, high-throughput illumination to cover 26.5mm FOV. UYCP power cable required.  </t>
  </si>
  <si>
    <t>Crest SPINXL-CM-50-250-4L spinning disk confocal scanner for IXplore SpinXL with 50:250 disk box. 50 µm pinholes with 250 µm spacing and 15K rpm rotation speed. Including pre-installed SPINXL-LDI-4-KIT Chroma filter kit for LDI-4 (405/470/555/640), containing 25 mm quad-band (405/470/555/640) excitation clean-up filter, 25 mm ND 1.3 - 5% Trans V2 attenuation filter, quad-band (405/470/555/640)  polychroic mirror (32x44x1 mm) and 25 mm single band emission filters for DAPI (440/40m), GFP (525/50), RFP (600/50m), and CY5 (700/75). Dual camera port with imaging up to 26.5mm on both ports. Integrated motorized 4-position clean-up filter wheel, motorized 3-position dichroic filter wheel, motorized 8-position fast emission filter wheel. Motorized aperture for stray light cut-off in the emission path. Motorized aperture before disk. Integrated FIELD LENS (900µm, d30mm) for single deck IX85 microscope. For IX85 dual-deck installation, SPINXL-FL-1000-D30 is required and to be installed instead of in-built field lens. Including c- and f-mount for both camera ports and 3-position filter cube slider including dummy glass for horizontal camera imaging.For Photometrics cameras, SPINXL-CAM-MOUNT-KIT is recommended. Including IX85 microscope mounting adaptor, synchro-out for Disk/Camera synchronization, high-throughput illumination to cover 26.5mm FOV and power supply unit. UYCP power cable required.  </t>
  </si>
  <si>
    <t>Crest SPINXL-CM-50-400-NIR spinning disk confocal scanner for IXplore SpinXL with 50:400 disk box. 50 µm pinholes with 400 µm spacing and 15K rpm rotation speed. Including SPINXL-LDI-NIR-KIT Chroma filter kit for LDI-NIR (405/445/470/520/555/640/730), containing 25 mm penta-band (405/470/555/640/730) and dual-band (445/520) excitation clean-up filters, 25 mm ND 1.3 - 5% Trans V2 attenuation filter, penta-band (405/470/555/640/730) and dual-band (445/520) polychroic mirror (32x44x1 mm) and 25 mm single band emission filters for DAPI (440/40m), CFP (480/40m), GFP (525/50), YFP (560/40m), RFP (600/50m), CY5 (700/75) and CY7 (811/80). Dual camera port with imaging up to 26.5mm on both ports. Integrated motorized 4-position clean-up filter wheel, motorized 3-position dichroic filter wheel, motorized 8-position fast emission filter wheel. Motorized aperture for stray light cut-off in the emission path. Motorized aperture before disk. Integrated FIELD LENS (900µm, d30mm) for single deck IX85 microscope. For IX85 dual-deck installation, SPINXL-FL-1000-D30 is required and to be installed instead of in-built field lens. Including c- and f-mount for both camera ports and 3-position filter cube slider including dummy glass for horizontal camera imaging.For Photometrics cameras, SPINXL-CAM-MOUNT-KIT is recommended. Including power supply unit, IX85 microscope mounting adaptor, synchro-out for Disk/Camera synchronization, high-throughput illumination to cover 26.5mm FOV. UYCP power cable required.  </t>
  </si>
  <si>
    <t>Crest SPINXL-CM-50-400-4L spinning disk confocal scanner for IXplore SpinXL with 50:400 disk box. 50 µm pinholes with 400 µm spacing and 15K rpm rotation speed. Including SPINXL-LDI-4-KIT Chroma filter kit for LDI-4 (405/470/555/640), containing 25 mm quad-band (405/470/555/640) excitation clean-up filter, 25 mm ND 1.3 - 5% Trans V2 attenuation filter, quad-band (405/470/555/640) polychroic mirror (32x44x1 mm) and 25 mm single band emission filters for DAPI (440/40m), GFP (525/50), RFP (600/50m), and CY5 (700/75). Dual camera port with imaging up to 26.5 mm on both ports. Integrated motorized 4-position clean-up filter wheel, motorized 3-position dichroic filter wheel, motorized 8-position fast emission filter wheel. Motorized aperture for stray light cut-off in the emission path. Motorized aperture before disk. Integrated FIELD LENS (900µm, d30mm) for single deck IX85 microscope. For IX85 dual-deck installation, SPINXL-FL-1000-D30 is required and to be installed instead of in-built field lens. Including c- and f-mount for both camera ports and 3-position filter cube slider including dummy glass for horizontal camera imaging. For Photometrics cameras, SPINXL-CAM-MOUNT-KIT is recommended. Including power supply unit, IX85 microscope mounting adaptor, synchro-out for Disk/Camera synchronization, high-throughput illumination to cover 26.5 mm FOV. UYCP power cable required.  </t>
  </si>
  <si>
    <t>Crest SPINXL-CM-SLIT-NIR spinning disk confocal scanner for IXplore SpinXL with slit disk box. Slit pattern with 15K rpm rotation speed. Including SPINXL-LDI-NIR-KIT Chroma filter kit for LDI-NIR (405/445/470/520/555/640/730), containing 25 mm penta-band (405/470/555/640/730) and dual-band (445/520) excitation clean-up filters, 25 mm ND 1.3 - 5% Trans V2 attenuation filter, penta-band (405/470/555/640/730) and dual-band (445/520) polychroic mirror (32x44x1 mm) and 25 mm single band emission filters for DAPI (440/40m), CFP (480/40m), GFP (525/50), YFP (560/40m), RFP (600/50m), CY5 (700/75) and CY7 (811/80). Dual camera port with imaging up to 26.5mm on both ports. Integrated motorized 4-position clean-up filter wheel, motorized 3-position dichroic filter wheel, motorized 8-position fast emission filter wheel. Motorized aperture for stray light cut-off in the emission path. Motorized aperture before disk. Integrated FIELD LENS (900µm, d30mm) for single deck IX85 microscope. For IX85 dual-deck installation, SPINXL-FL-1000-D30 is required and to be installed instead of in-built field lens. Including c- and f-mount for both camera ports and 3-position filter cube slider including dummy glass for horizontal camera imaging.For Photometrics cameras, SPINXL-CAM-MOUNT-KIT is recommended. Including power supply unit, IX85 microscope mounting adaptor, synchro-out for Disk/Camera synchronization, high-throughput illumination to cover 26.5mm FOV. UYCP power cable required.  </t>
  </si>
  <si>
    <t>Crest SPINXL-CM-SLIT-4L spinning disk confocal scanner for IXplore SpinXL with slit disk box. Slit pattern with 15K rpm rotation speed. Including SPINXL-LDI-4-KIT Chroma filter kit for LDI-4 (405/470/555/640), containing 25 mm quad-band (405/470/555/640) excitation clean-up filter, 25 mm ND 1.3 - 5% Trans V2 attenuation filter, quad-band (405/470/555/640)  polychroic mirror (32x44x1 mm) and 25 mm single band emission filters for DAPI (440/40m), GFP (525/50), RFP (600/50m), and CY5 (700/75). Dual camera port with imaging up to 26.5mm on both ports. Integrated motorized 4-position clean-up filter wheel, motorized 3-position dichroic filter wheel, motorized 8-position fast emission filter wheel. Motorized aperture for stray light cut-off in the emission path. Motorized aperture before disk. Integrated FIELD LENS (900µm, d30mm) for single deck IX85 microscope. For IX85 dual-deck installation, SPINXL-FL-1000-D30 is required and to be installed instead of in-built field lens. Including c- and f-mount for both camera ports and 3-position filter cube slider including dummy glass for horizontal camera imaging.For Photometrics cameras, SPINXL-CAM-MOUNT-KIT is recommended. Including power supply unit, IX85 microscope mounting adaptor, synchro-out for Disk/Camera synchronization, high-throughput illumination to cover 26.5mm FOV. UYCP power cable required.  </t>
  </si>
  <si>
    <t>SPINXL-DUAL-KIT Chroma filter kit for simultaneus dual color imaging. Including 32 mm dual-band laser notch emission filter (ZET408/473m), 32 mm dual-band emission filter (ZET561/640m), and dichroic mirror for dual-camera (T565lpxr-UF2).</t>
  </si>
  <si>
    <t>SPINXL-50-250-DISK-BOX sealed disk box 50-250. Including field lens (900 d30) for single deck IX85, supporting FOV 26.5 mm.</t>
  </si>
  <si>
    <t>SpinXL-SLIT-DISK-BOX sealed disk box. Including field lens (900 d30) for single deck IX85, supporting FOV 26.5 mm.</t>
  </si>
  <si>
    <t>SpinXL-50-400-DISK-BOX sealed disk box 50-400. Including field lens (900 d30) for single deck IX85, supporting FOV 26.5 mm.</t>
  </si>
  <si>
    <t>SPINXL-FL-900-D30 field lens 900 µm thickness and 30 mm diameter for single deck IX85.</t>
  </si>
  <si>
    <t>SPINXL-FL-1000-D30 field lens 1000 µm thickness and 30 mm diameter for dual deck IX85.</t>
  </si>
  <si>
    <t>SPINXL-CAM-MOUNT-KIT including two adaptors for photometrics cameras for dual-camera applications.</t>
  </si>
  <si>
    <t>SPINXL-18MM-ML micro-lenses block for 18mm FOV. Recommended for dim samples or smaller chip cameras.</t>
  </si>
  <si>
    <t>SPINXL-SLIDER 3-positions spare slider for dual camera use.</t>
  </si>
  <si>
    <t>Interlock box and connection cables for SpinXL and IX85 microscope and LDI laser. Including CREST control box, cabling, connectors, power supply and EU power cord.</t>
  </si>
  <si>
    <t>LDI-4-LAS-COMB Laser Diode Illuminator with 405nm (300 mW), 470 nm (1000 mW), 555 nm (1000 mW) and 640 nm (400 mW) laser heads. Compatible with IXplore SpinXL spinning disk system and CREST X-Light V3 disk scanning unit. Including power supply. Requires LDI-4 Accessory Kit, U-RTCE or DT-NI-USB-6343-BNC for trigger control as well as SPINXL-IL-KIT interlock kit, SD5-ILSWP1 or SD5-ILSWP2 (laser safety unit), SD5SAFI3BE (laser safety label).</t>
  </si>
  <si>
    <t>LDI-NIR-LAS-COMB Laser Diode Illuminator with 405nm (300 mW), 445 nm (1000 mW), 470 nm (1000 mW), 520 nm (500 mW), 555 nm (1000 mW), 640 nm (900 mW) and 730 (850 mW)laser heads. Compatible with IXplore SpinXL spinning disk system and CREST X-Light V3 disk scanning unit. Including power supply. Requires LDI-NIR Accessory Kit, U-RTCE or DT-NI-USB-6343-BNC for trigger control as well as SPINXL-IL-KIT interlock kit, SD5-ILSWP1 or SD5-ILSWP2 (laser safety unit), SD5SAFI3BE (laser safety label).</t>
  </si>
  <si>
    <t>LDI-4 Accessory Kit compatible with LDI-4-LAS-COMB. Including bifurcated fiber (D400 ?m, 0.39 NA, High OH, SMA905, 2 m OAL), multimodal fiber optic (D1500 ?m, 0.39 NA, High OH, SMA905, 2 m OAL), SMA Mating Sleeve, LDI-4 Breakout Box, 8 BNC-BNC and 8 BNC-SMB cables.  </t>
  </si>
  <si>
    <t>LDI-NIR Accessory Kit compatible with LDI-NIR-LAS-COMB. Including bifurcated fiber (D400 ?m, 0.39 NA, High OH, SMA905, 2 m OAL), multimodal fiber optic (D1500 ?m, 0.39 NA, High OH, SMA905, 2 m OAL), SMA Mating Sleeve, LDI-4 Breakout Box, 14 BNC-BNC and 14 BNC-SMB cables.  </t>
  </si>
  <si>
    <t>Temperature and Humidity Controller UNO PLUS. For use with premixed Air + 5% CO2. Compatible with Okolab UNO-PLUS chambers (E0450032, E0450033, E0450034) and Objective heater (E0437092). Embedded 7.3"" touch screen display. Temperature range: ambient +3°C to 60°C. Temperature accuracy: ±0.1°C in specimen feedback mode and ±0.3°C in chamber feedback mode, if room temperature remains within ±1°C. Humidity range at 37°C: 51-90%, Set-point Resolution: 1%. Scope of delivery: Controller UNO-PLUS, Humidity Module UNO-HM (includes glass bottle and heated tube), T sensor (Reference temperature probe TC with Extension cable), Tube with gas valve for premixed gas, Tube for gas output, Connecting cable, USB cable, Power Cable, Manual.</t>
  </si>
  <si>
    <t>Temperature, Humidity and CO2-Controller UNO PLUS. For use with 100% CO2. Compatible with Okolab UNO-PLUS chambers (E0450032, E0450033, E0450034) and Objective heater (E0437092). Embedded 7.3"" touch screen display. Temperature range: ambient +3°C to 60°C. Temperature accuracy: ±0.1°C in specimen feedback mode and ±0.3°C in chamber feedback mode, if room temperature remains within ±1°C. CO2 range: 0-20%, Accuracy: ±0.2%, Resolution: 0.1%. An internal air pump allows to use background air to create Air/CO2 mixtures. Humidity range at 37°C: 51-90%, Set-point Resolution: 1%. Scope of delivery: Controller UNO-PLUS (includes built-in air pump), Humidity Module UNO-HM (includes glass bottle and heated tube), T sensor (Reference temperature probe TC with Extension cable), Tube for CO2 connection, Pressure gauge for CO2 line, Tube for gas output, Connecting cable, USB cable, Power Cable, Manual.</t>
  </si>
  <si>
    <t>Temperature, Humidity and CO2-Controller BL3. For use with 100% CO2. Closed-loop control for Temperature/Humidity/CO2. Compatible with Okolab BL3 chambers (E0450035, E0450036) and Objective heater (E0437092). Temperature range: ambient +3°C to 60°C. Temperature accuracy: ±0.1°C in specimen feedback mode and ±0.3°C in chamber feedback mode, if room temperature remains within ±1°C. Automatic self-calibration routines for the incubating chamber and objective heater. CO2 range: 0-20%, Accuracy: ±0.1%. Humidity range at 37°C: 50-95%, Set-point Resolution: 1%. Capable of receiving TTL input. Scope of delivery: Temperature Controller H303-T-UNIT, CO2-Controller CO2-UNIT-BL3, Touch screen interface OKO-TOUCH-BL3, Active Humidity Module HM-Active (includes glass bottle and heated tube), Air pump OKO-PUMP-BL (includes its own connection tube with PTFE filter), T sensor (Reference temperature probe TC with Extension cable), White thermistor to monitor room temperature, Tube for CO2 connection, Pressure gauge for CO2 line, Tube for gas output, Connecting cables Set, 2x Power adapter, Mini-USB cable for data transfer, 2x Power Cable, Manual. Optional (to be ordered separately): In chamber CO2 and Humidity Feedback Sensor (E0437996).</t>
  </si>
  <si>
    <t>Temperature, Humidity, CO2- and O2-Controller BL3 for CO2/Hypoxia. Closed-loop control for Temperature/Humidity/CO2/O2. Compatible with Okolab BL3 chambers (E0450035, E0450036) and Objective heater (E043709). Temperature range: ambient +3°C to 60°C. Temperature accuracy: ±0.1°C in specimen feedback mode and ±0.3°C in chamber feedback mode, if room temperature remains within ±1°C. Automatic self-calibration routines for the incubating chamber and objective heater. Oxygen and CO2 concentration are digitally controlled by mixing Air, N2 and CO2. CO2 range: 0-20%, Accuracy: ±0.1%. O2 range: 0-21%, Accuracy: ±0.1% at 5% Oxygen. Humidity range at 37°C: 50-95%, Set-point Resolution: 1%. Capable of receiving TTL input. Scope of delivery: Temperature Controller H303-T-UNIT, CO2/Hypoxia gas module CO2-O2[0-21]-BL3 Unit, Touch screen interface OKO-TOUCH-BL3, Active Humidity Module HM-Active (incl. glass bottle and heated tube), Air pump OKO-PUMP-BL (incl. its own connection tube with PTFE filter), T sensor (Reference temperature probe TC with Extension cable), White thermistor to monitor room temperature, 2x Tube for N2 and CO2 connection, Pressure gauge for CO2 line, Tube for gas output, Connecting cables Set, 2x Power adapter, Mini-USB cable for data transfer, 2x Power Cable, Manual. Optional (to be ordered separately): In chamber CO2 and Humidity Feedback Sensor (E0437996).</t>
  </si>
  <si>
    <t>Incubation Chamber UNO PLUS for XY stages with K-Frame 160x110 mm opening. Chamber with sliding lid and 6 perfusion holes (2.5 mm O.D). Minimum condenser working distance: 23 mm. Scope of delivery: Chamber UNO-K-FRAME (can host multiwell plates without addition of any insert), 35mm Petri-dish insert 1x35-INSERT, 1?x3? slide/chamber slide insert 1xGS-INSERT. Required (to be ordered separately): Controller UNO PLUS (E0450028 or E0450029).</t>
  </si>
  <si>
    <t>Incubation Chamber UNO PLUS for Marzhauser Piezo Z-Stage. Chamber with non-sliding lid and 6 perfusion holes (2.5 mm O.D). Minimum condenser working distance: 23 mm. Scope of delivery: Chamber UNO-PLUS-CHAMBER-ZPIEZO (can host multiwell plates without addition of any insert), 35mm Petri-dish insert 1x35-INSERT, 1?x3? slide/chamber slide insert 1xGS-INSERT. Required (to be ordered separately): Controller UNO PLUS (E0450028 or E0450029).</t>
  </si>
  <si>
    <t>Incubation Chamber UNO PLUS MINI. Chamber with 4 perfusion holes (2.5 mm O.D). The chamber fits into any XY stage/piezo with 128x86mm opening as well as into any multiwell plate holder. Minimum condenser working distance: 22 mm. Not compatible with multiwell plates. Scope of delivery: Chamber UNO-MINI, 35mm Petri-dish insert 1x35-INSERT, 1?x3? slide/chamber slide insert 1xGS-INSERT. Required (to be ordered separately): Controller UNO PLUS (E0450028 or E0450029).</t>
  </si>
  <si>
    <t>Incubation Chamber BL3 for XY stages with K-Frame 160x110 mm opening. Chamber with wireless sliding lid and 6 perfusion holes (2.5 mm O.D). Minimum condenser working distance: 28 mm. Scope of delivery: Chamber H303-K-FRAME (can host multiwell plates without the addition of any insert), 35mm Petri-dish insert 1x35-INSERT, 1?x3? slide/chamber slide insert 1xGS-INSERT. Required (to be ordered separately): Controller BL3 (E0450030 or E0450031). Optional (to be ordered separately): In chamber CO2 and Humidity Feedback Sensor (E0437996).</t>
  </si>
  <si>
    <t>Incubation Chamber BL3 for Marzhauser Piezo Z-Stage. Chamber with wireless non-sliding lid and 6 perfusion holes (2.5 mm O.D). Minimum condenser working distance: 28 mm. Scope of delivery: Chamber H303-Z-PIEZO (can host multiwell plates without the addition of any insert), 35mm Petri-dish insert 1x35-INSERT, 1?x3? slide/chamber slide insert 1xGS-INSERT. Required (to be ordered separately): Controller BL3 (E0450030 or E0450031). Optional (to be ordered separately): In chamber CO2 and Humidity Feedback Sensor (E0437996).</t>
  </si>
  <si>
    <t>Laser-Safe Fully Digital BL3 Cage Incubator Bundle for IX85. For use with 100% CO2. Compatible with IX3-SVR, IX3-SVL, GX-SVR, GX-SFR, IX5-SSA and any motorized XY stages with 160 mm x 110 mm (K-FRAME) opening (Marzhauser, Prior etc.). With Temperature, Humidity and CO2 control. Digital temperature controller and digital gas module for 100% CO2 source. Temperature range: from ambient +3°C to 45°C. Adjustable CO2 range: 0-20%. Temperature accuracy: +/- 0.1°C on the sample. Enclosure has two ductless heaters, sliding doors with double layer (dark and transparent) and Dimmable red / white LED light. Chamber with 6 perfusion holes (2.5 mm O.D). Minimum condenser working distance: 23 mm. Scope of delivery: Laser-safe Microscope enclosure H203-ENCLOSURE-LASERSAFE-IX5 with temperature controller H203-T-UNIT and touch screen interface OKO-TOUCH-BL3, Digital Gas Controller CO2-UNIT-BL3, Air pump OKO-PUMP-BL, Vibration Free Humidifying Module HM-VF, Chamber H203-EVIDENT-IX3-SVR (can host multiwell plates without addition of any insert), 35mm Petri-dish insert 1x35-INSERT, 1?x3? slide/chamber slide insert 1xGS-INSERT, Tubes for gas connection, Connecting cables, Power adapters, Mini-USB cable for data transfer, Power cables, Manual. Optional (to be ordered separately): In chamber CO2 and Humidity Feedback Sensor (E0437996) and holders for other cell culture consumables.</t>
  </si>
  <si>
    <t>Laser-Safe Fully Digital BL3 Cage Incubator Bundle for IX85. For use with 100% CO2. Compatible with Marzhauser Piezo Z-stage 500 µm. With Temperature, Humidity and CO2 control. Digital temperature controller and digital gas module for 100% CO2 source. Temperature range: from ambient +3°C to 45°C. Adjustable CO2 range: 0-20%. Temperature accuracy: +/- 0.1°C on the sample. Enclosure has two ductless heaters, sliding doors with double layer (dark and transparent) and Dimmable red / white LED light. Chamber with 6 perfusion holes (2.5 mm O.D). Minimum condenser working distance: 23 mm. Scope of delivery: Laser-safe Microscope enclosure H203-ENCLOSURE-LASERSAFE-IX5 with temperature controller H203-T-UNIT and touch screen interface OKO-TOUCH-BL3, Digital Gas Controller CO2-UNIT-BL3, Air pump OKO-PUMP-BL, Vibration Free Humidifying Module HM-VF, Chamber H203-Z-PIEZO (can host multiwell plates without addition of any insert), 35mm Petri-dish insert 1x35-INSERT, 1?x3? slide/chamber slide insert 1xGS-INSERT, Tubes for gas connection, Connecting cables, Power adapters, Mini-USB cable for data transfer, Power cables, Manual. Optional (to be ordered separately): In chamber CO2 and Humidity Feedback Sensor (E0437996) and holders for other cell culture consumables.</t>
  </si>
  <si>
    <t>Laser-Safe Fully Digital BL3 Cage Incubator Bundle for FV5000/MPE. For use with 100% CO2. Compatible with IX3-SVR, IX3-SVL, GX-SVR, GX-SFR, IX5-SSA and any motorized XY stages with 160 mm x 110 mm (K-FRAME) opening (Marzhauser, Prior etc.). With Temperature, Humidity and CO2 control. Digital temperature controller and digital gas module for 100% CO2 source. Temperature range: from ambient +3°C to 45°C. Adjustable CO2 range: 0-20%. Temperature accuracy: +/- 0.1°C on the sample. Enclosure has two ductless heaters, sliding doors with double layer (dark and transparent) and Dimmable red / white LED light. Chamber with 6 perfusion holes (2.5 mm O.D). Minimum condenser working distance: 23 mm. Scope of delivery: Laser-safe Microscope enclosure H203-ENCLOSURE-LASERSAFE-IX5, Temperature Unit with external heating box BL3-H201-T-UNIT and touch screen interface OKO-TOUCH-BL3, Digital Gas Controller CO2-UNIT-BL3, Air pump OKO-PUMP-BL, Vibration Free Humidifying Module HM-VF, Chamber H203-EVIDENT-IX3-SVR (can host multiwell plates without addition of any insert), 35mm Petri-dish insert 1x35-INSERT, 1?x3? slide/chamber slide insert 1xGS-INSERT, Tubes for gas connection, Connecting cables, Power adapters, Mini-USB cable for data transfer, Power cables, Manual. Optional (to be ordered separately): In chamber CO2 and Humidity Feedback Sensor (E0437996) and holders for other cell culture consumables.</t>
  </si>
  <si>
    <t>Laser-Safe Fully Digital BL3 Cage Incubator Bundle for FV5000/MPE. For use with 100% CO2. Compatible with Marzhauser Piezo Z-stage 500 µm. With Temperature, Humidity and CO2 control. Digital temperature controller and digital gas module for 100% CO2 source. Temperature range: from ambient +3°C to 45°C. Adjustable CO2 range: 0-20%. Temperature accuracy: +/- 0.1°C on the sample. Enclosure has two ductless heaters, sliding doors with double layer (dark and transparent) and Dimmable red / white LED light. Chamber with 6 perfusion holes (2.5 mm O.D). Minimum condenser working distance: 23 mm. Scope of delivery: Laser-safe Microscope enclosure H203-ENCLOSURE-LASERSAFE-IX5, Temperature Unit with external heating box BL3-H201-T-UNIT and touch screen interface OKO-TOUCH-BL3, Digital Gas Controller CO2-UNIT-BL3, Air pump OKO-PUMP-BL, Vibration Free Humidifying Module HM-VF, Chamber H203-Z-PIEZO (can host multiwell plates without addition of any insert), 35mm Petri-dish insert 1x35-INSERT, 1?x3? slide/chamber slide insert 1xGS-INSERT, Tubes for gas connection, Connecting cables, Power adapters, Mini-USB cable for data transfer, Power cables, Manual. Optional (to be ordered separately): In chamber CO2 and Humidity Feedback Sensor (E0437996) and holders for other cell culture consumables.</t>
  </si>
  <si>
    <t>E0450041</t>
  </si>
  <si>
    <t>O-TPM-UP-H401-GLASS</t>
  </si>
  <si>
    <t>O-TPM-UP-H401-GLASS, Heating plate</t>
  </si>
  <si>
    <t>Triple-band fluorescence filter set for VS200 microscopes. Filter set optimized for Alexafluor 488, Cy3, Cy5. Wide blue, wide green, super wide orange-IR emission filter. Triple band beam splitter: 474 / 541.5 / 708 nm, emission filter: 464-486 / 532-554 / 603-800 nm. Compatible cube turrets BX. Including triple emission filter and beamsplitter built in U-FF filter cube. No excitation filter included.</t>
  </si>
  <si>
    <t>Penta-band fluorescence filter set with five single-band emission filters and filter cube for VS200 microscopes. Filter set optimized for DAPI, FITC, Cy3,  Cy5 and Cy7. Wide violet - blue, wide blue - green, wide yellow - orange, wide red , super wide red-IR emission filter. Penta band beam splitter: 435 / 518 / 595.5 / 682/ 811.5 nm, emission filter penta band: 414-450 / 499.5-530 / 580-611 / 665-705 / 768.5-849.5 nm. Compatible cube turrets BX. Including five emission filters and beam splitter built in U-FF filter cube. No excitation filter included.</t>
  </si>
  <si>
    <t>Penta-band fluorescence filter set for VS200 microscopes. Filter set optimized for DAPI, FITC, Cy3, Cy5 and Cy7. Wide violet - blue, wide blue - green, wide yellow - orange, super wide orange - red, super wide red-IR emission filter. Penta band beam splitter: 435 / 518 / 595.5 / 682 / 811.5 nm, emission filter pentaband:  414-450 / 499.5-530 / 580-611 / 611-701 / 768.5-849.5 nm. Compatible cube turrets BX. Including one pentaband emission filter and beamsplitter built in U-FF filter cube. No excitation filter included.</t>
  </si>
  <si>
    <t>Motorized x/y  stage-set for IX85 microscopes with a travel range of 114 x 75mm. For stage inserts with a size of 160 x 110 mm. Drive system: 1 mm pitch ball screw and 400 step motor. Resolution / min. motor step size 0.01µm, bidirectional repeatability &lt;2.0µm. Maximum travel speed 15 mm/s. Stage surface: anodic coating, black lacquered. Maximum load 10,000 g. Including 4 screws M5, cables, Prior's V31XYZ ProScan III controller, joystick PR-JS-CS200XY and manual. Stage insert for microtiter plates (PR-SIMTP-IX), insert for single slide (PR-SIS-IX) and adjustable stage insert for single Petri dish with max. diameter of 90 mm (PR-SIPD90-IX) are included.</t>
  </si>
  <si>
    <t>Motorized encoded x/y  stage-set for IX85 microscopes with a travel range of 114 x 75mm. For stage inserts with a size of 160 x 110 mm. Drive system: 1 mm pitch ball screw and 400 step motor. Resolution / min. motor step size 0.1µm, bidirectional repeatability &lt;0.8µm, 0.1 µm linear encoders. Maximum travel speed 15 mm/s. Stage surface: anodic coating, black lacquered. Maximum load 10,000 g. Including 4 screws M5, cables, Prior's V31XYZE encoded ProScan III controller (PR-SC-DT-3), joystick PR-JS-CS200XY and manual. Stage insert for microtiter plates (PR-SIMTP-IX), insert for single slide (PR-SIS-IX) and adjustable stage insert for single Petri dish with max. diameter of 90 mm (PR-SIPD90-IX) are included.</t>
  </si>
  <si>
    <t>Breadboard for DSX2000 System, incl. 6x rubber feet</t>
  </si>
  <si>
    <t>Joystick cable extension,  Cable length 300 cm</t>
  </si>
  <si>
    <t>FVL-32-Monitor-2 Dell USB-C Hub, LED-Monitor, P3225QE, 81.3 cm (32"), 3840 x 2160 4K @ 100 Hz, HDMI, DisplayPort, USB-C</t>
  </si>
  <si>
    <t>Set of Clean-Up filters (25mm diameter) for CoolLED pE-800 and Excelitas Novem light source. Wavelengths:
378/52, 474/27 , 554/23 , 635/18, 735/28.</t>
  </si>
  <si>
    <t>E0450068</t>
  </si>
  <si>
    <t>FVL-CO-AXON-FP-920 laser</t>
  </si>
  <si>
    <t>Axon FP 920nm fiber-delivered ultrafast femtosecond laser for FV5000 MPE and combo applications. The laser integrates all components into a single, rack-mountable unit for simplified optical integration. The Axon FP delivers a collimated beam directly through fibre with 1 W of average output power in high-quality femtosecond pulses. Power requirements are 100/240 VAC (50/60 Hz), Control Interface RS-232 or USB, Sync Output BNC. Integrated fast power control ensures precise high contrast modulation, while adjustable dispersion pre-compensation maintains optimal pulse characteristics at the point of use. The light is delivered via 3m of fiber with a conveniently collimated output. Output collimator length is 0.1m. Laser dimensions are 0.27m x 0.45m x 0.43m (H x W x D), laser mass is 27.5 kg. Requires beam expander FV50-BEXFL, fiber laser control FV50-LCUFL and dichroic mirror for fiber laser FV50-LCDM920. For combining two MPE laser lines FV50-FCOMB fiber laser combiner is required.</t>
  </si>
  <si>
    <t>E0450069</t>
  </si>
  <si>
    <t>FVL-CO-AXON-FP-1064 laser</t>
  </si>
  <si>
    <t>Axon FP 1064nm fiber-delivered ultrafast femtosecond laser for FV5000 MPE and combo applications. The laser integrates all components into a single, rack-mountable unit for simplified optical integration. The Axon FP delivers a collimated beam directly through fibre with 1 W of average output power in high-quality femtosecond pulses. Power requirements are 100/240 VAC (50/60 Hz), Control Interface RS-232 or USB, Sync Output BNC. Integrated fast power control ensures precise high contrast modulation, while adjustable dispersion pre-compensation maintains optimal pulse characteristics at the point of use. The light is delivered via 3m of fiber with a conveniently collimated output. Output collimator length is 0.1m. Laser dimensions are 0.27m x 0.45m x 0.43m (H x W x D), laser mass is 27.5 kg. Requires beam expander FV50-BEXFL, fiber laser control FV50-LCUFL and dichroic mirror for fiber laser FV50-LCDM920. For combining two MPE laser lines FV50-FCOMB fiber laser combiner is required.</t>
  </si>
  <si>
    <t>E0450070</t>
  </si>
  <si>
    <t>FVL-CO-PP-B-AXON service</t>
  </si>
  <si>
    <t>FVL-CO-PP-B-AXON Productivity Plus Service</t>
  </si>
  <si>
    <t>E0450075</t>
  </si>
  <si>
    <t>PR-FW8-32-C-LP filter wheel</t>
  </si>
  <si>
    <t>Motorized filter wheel with 8 positions for the left-hand emission port of IX85. Maximum switching speed 38 ms (between adjacent positions). Compatible with filters of ø 32 mm. Compatible camera mount: C-mount designed for the left-hand emission port of IX85. Requires Prior Scientific ProScan III controller PR-SC-DT-3EF and joystick PR-SC-JS-3. Microscope adapter and mount adapter included.</t>
  </si>
  <si>
    <t>E0450076</t>
  </si>
  <si>
    <t>PR-FW8-32-F-LP filter wheel</t>
  </si>
  <si>
    <t>Motorized filter wheel with 8 positions for the left-hand emission port of IX85. Maximum switching speed 38 ms (between adjacent positions). Compatible with filters of ø 32 mm. Compatible camera mount: F-mount designed for the left-hand emission port of IX85. Microscope adapter and mount adapter included. Requires Prior Scientific ProScan III controller PR-SC-DT-3EF and joystick PR-SC-JS-3. Microscope adapter and mount adapter included.</t>
  </si>
  <si>
    <t>E0450077</t>
  </si>
  <si>
    <t>PR-FW8-32-TFL-LP filter wheel</t>
  </si>
  <si>
    <t>Motorized filter wheel with 8 positions for the left-hand emission port of IX85. Maximum switching speed 38 ms (between adjacent positions). Compatible with filters of ø 32 mm. Compatible camera mount: TFL-mount for the left-hand emission port of IX85. Microscope adapter and mount adapter included. Requires Prior Scientific ProScan III controller PR-SC-DT-3EF and joystick PR-SC-JS-3. Requires also Prior Scientific TFL- adapter PR-FW8-32-ADA-TFL for compatibility with Photometrics Kinetix camera.</t>
  </si>
  <si>
    <t>E0450078</t>
  </si>
  <si>
    <t>PR-FW8-32-C-RP filter wheel</t>
  </si>
  <si>
    <t>Motorized filter wheel with 8 positions for the right-hand emission port of IX85. Maximum switching speed 38 ms (between adjacent positions). Compatible with filters of ø 32 mm. Compatible camera mount: C-mount designed for the right-hand emission port of IX85. Microscope adapter and mount adapter included. Requires Prior Scientific ProScan III controller PR-SC-DT-3EF and joystick PR-SC-JS-3.</t>
  </si>
  <si>
    <t>E0450079</t>
  </si>
  <si>
    <t>PR-FW8-32-TFL-RP filter wheel</t>
  </si>
  <si>
    <t>Motorized filter wheel with 8 positions for the right-hand emission port of IX85. Maximum switching speed 38 ms (between adjacent positions). Compatible with filters of ø 32 mm. Compatible camera mount: TFL-mount designed for the right-hand emission port of IX85. Microscope adapter and mount adapter included. Requires Prior Scientific ProScan III controller PR-SC-DT-3EF and joystick PR-SC-JS-3. Requires also Prior Scientific TFL- adapter PR-FW8-32-ADA-TFL for compatibility with Photometrics Kinetix camera.</t>
  </si>
  <si>
    <t>E0450080</t>
  </si>
  <si>
    <t>PR-FW8-32-ADA-TFL TFL  adapter</t>
  </si>
  <si>
    <t>TFL-adapter to mount on Photometrics Kinetix camera. This Adapter is used in the Prior filter wheel set-up for IX85. To be combined with PR-FW8-32-TFL-RP or PR-FW8-32-TFL-LP.</t>
  </si>
  <si>
    <t>E0450081</t>
  </si>
  <si>
    <t>CUS-AL-S-M-KIT service kit</t>
  </si>
  <si>
    <t xml:space="preserve">Service kit consisting of: 1. Trinamic PD2-140-42-SE-CANopen (case-number V2-1), 2. Trinamic  PD4-140-42-SE-CANopen (case-number V2-2), 3. Trinamic  PD1-140-42-SE-CANopen (case-number V2-12), 4. Nanotec Motor LPV2515S0105-Tr3 5x1 (case-number V2-14), 5. Cable-set Trinamic motor completely crimped (case-number V2-10), 6. Panelling screws (case-number V2-11), 7. Torx key (case-number V2-11), 8. Festo screw connection T-Arm QSRL-M5-4 153529 (case-number V2-8), 9. USB Stick for Backup &amp; Maintenance (case handle), 10. Q-tip (case-number V2-5), 11. Small grease gun incl. grease (case-number V2-5), 12. Vacuum cups PFG3.5 (case-number V2-4), 13. Vacuum cups SUF.5 (case-number V2-4), 14. Glue Stick from Weicon VA110/12g (case-number V2-4), 15. O-ring set complete: C-Arm 6x1 (6x); Topmarco - ∅ 22x1 (3x); Backmacro - ∅ 6x1 (5x); T-arm - ∅ 3x0,5 (5 Stk.); Transferunit 20x1,78 (3x); Transferunit 3,5x1 (5x); Transferunit 8x1 (3x) (case-number V2-13), 16. Omron Micro Sensor EE-SX-672P (NPN) (case-number V2-6), 17. Synchroflex toothed belt 6AT3 / 201 (Topmarco) (case-number V2-7), 18. Synchroflex toothed belt 6AT3 / 900 (C-Arm) (case-number V2-7), 19. Mini vacuum switch FIPA 20.040 (case-number V2-9), 20. C-Arm cable drag complete (case-number V2-3), 21. Case  </t>
  </si>
  <si>
    <t>E0450082</t>
  </si>
  <si>
    <t>PR-IX5-EFSTG3 stage set</t>
  </si>
  <si>
    <t>PR-IX5-EFSTG3 stage set for IX5</t>
  </si>
  <si>
    <t>E0450083</t>
  </si>
  <si>
    <t>CUS-AL-MOT-S300x215-4-DSX</t>
  </si>
  <si>
    <t>CUS-AL-MOT-S300x215-4-DSX CUS Motorized XY stage</t>
  </si>
  <si>
    <t>E0450085</t>
  </si>
  <si>
    <t xml:space="preserve">M-CBL200AP-MB-3 motor cable </t>
  </si>
  <si>
    <t>3-axis motor cable for Marzhauser TANGO neo 3-axis control unit with motor break option.  Cable length 200 cm. Design of connecting plugs X/Y and Z: 2x angular / 1x straight</t>
  </si>
  <si>
    <t>E0450086</t>
  </si>
  <si>
    <t>M-CBL200A4-1 motor cable</t>
  </si>
  <si>
    <t>Motor cable 2m, for the 4.axis. Straight connector</t>
  </si>
  <si>
    <t>E0450087</t>
  </si>
  <si>
    <t>M-CU-DT2-MB-MR-AUX-4 contr</t>
  </si>
  <si>
    <t>4-axes desktop control unit with motor break option and Trigger /Snapshot function (via Aux I/O) . For use with MX63 microscope with Thin Wafer Autoloader (AUX), encapsulated focus drive (MB) and encoded axis (MR). 4th axis is required for thin wafer pin lift chuck. Standard communication interfaces: RS232 and USB 2.0. Connector for Marzhauser joystick digital or ErgoDrive digital. Including Aux I/O start-up adapter, RS232 cable, USB cable, Encoder cable X/Y, Power cord (EU) and USB stick (SwitchBoard software and documentation).</t>
  </si>
  <si>
    <t>Transparent glass insert plate for IX2-SP and IX2-SFR stages for easy detection of the colour
 coding of the objectives in use. Outer diameter: 110 mm, diameter of central hole: 30 mm,
 thickness of plate: 2 mm. Cutting inside in one direction to avoid mechanical interference
 during rotation of objectives. Comes with 6 differently coloured rubber bands (diameter
 24 mm).</t>
  </si>
  <si>
    <t>Particle standard device for the verification of system calibration, with different geometrical objects engraved in black on white NEXTREMA glass ceramic. 
 Suitable for reflected illumination (BX2), compatible with OLYMPUS Inspector Series. Including HowTo Manual.</t>
  </si>
  <si>
    <t>Extended Real-Time Controller: Fast, microsecond precise control and synchronization of microscopy devices such as externally triggered cameras, light sources, ODB filter wheels and shutters, lasers, cellTIRF family devices, cellFRAP and spinning disks. Up to 23 TTL out ports and 18 analog out ports for control of 3rd party vendor devices like light sources or piezo-Z. Up to 4 TTL in ports for synchronization/handshake with other devices. Fully integrated in cellSens and cellSens graphical experiment manager. Internal power supply for ODB connected devices. USB 2.0 connection to PC. Requires power cord. Including USB cord, BNC cable, ODB-terminator, and manual.</t>
  </si>
  <si>
    <t>High-speed scanning FRAP unit for photomanipulation with diode lasers. Compatible with lower port of IX73P2 microscope frame with one to four CW laser(s)
 in the range of 400-700nm. IX3 coupling optics with a fiber port and micro-second precise control unit. Fully integrated in cellSens Dimension with the
 ?Photomanipulation solution?. Requires power cord, LASER SAFETY DEVICE (CMR-FRAP-SAFETY or cell^TIRF SYSTEM), U-RTC(e), laser and fitting 
 mirror cube. Includes power supply, connection cables, tools, calibraton slide and documentation DVD.</t>
  </si>
  <si>
    <t>celltirf laser grade quad band filter set for 405, 488, 561 and 640 nm lasers. Special IX3 filter cube with laser aligned 2 mm thick multiband dichroic mirror
 and multiband emission filter. OD6 blocking at laser wavelengths. For use with MT light source combine with single exciters.</t>
  </si>
  <si>
    <t>cellTIRF laser grade triple band filter set for use in combination with cell frap. Transmits 405 nm &gt; 90%, reflects 488, 561 and 640 nm lasers. 
 Special IX3 filter cube with laser aligned 2 mm thick multiband dichroic mirror and multiband emission filter. OD6 blocking at laser wavelengths. 
 For use with MT light source combine with single exciters.</t>
  </si>
  <si>
    <t>Quad band filter set for Dapi/Fitc/Tritc/Cy5 or similar. Single band excitation filters 376/30,490/20, 555/25 and 645/30 for MT 20 Illumination System. 
 Filter cube U-FF with quad band polychroic mirror and emission filter.</t>
  </si>
  <si>
    <t>Quad band filter set for Dapi/Fitc/Tritc/Cy5 or similar. Single band excitation filters 360/40, 490/20, 555/25 and 645/30 for MT 20 Illumination System. 
 Filter cube U-FF with quad band polychroic mirror and emission filters 455/50, 525/36, 605/52 and 705/72.</t>
  </si>
  <si>
    <t>OLYMPUS Stream Optional Feature Instant EFI Version 2.4 - Manual Extended Focal Imaging (EFI) to instantly create an EFI image while focusing. Output in .tif format.
 Including one license. Requires OLYMPUS Stream Basic Version 2.4.</t>
  </si>
  <si>
    <t>OLYMPUS Stream Workgroup Database Version 2.4 - Simultaneous access of up to 5 client PCs with SQL Express. Database server can be installed locally or on a 
 regular workstation or file server located on the network (server requirements: depends on the network architecture). Including one license. Requires OLYMPUS Stream Basic, Essentials or Motion Version 2.4.</t>
  </si>
  <si>
    <t>High performance Imaging Workstation (HP Z4G4) German edition for high-end microscopy imaging applications, operating system Microsoft® Windows® 10 Pro 64 bit preinstalled in German language. The Workstation configuration* in detail: Intel Core i7-7800x 3.60 GHz 6-Core Processor; 16 GB (2x8GB) of DDR4-2666 NECC RAM; NVIDIA Quadro P620 2 GB 4mDP GFX Graphics-Board; 4 TB SATA Enterprise 3.5? HDD; Z Turbo Drive Quad Pro M.2 256 GB SSD; 9.5 mm DVD-Writer. Interfaces: Network: 10/100/1000 Mbps; FireWire IEEE-1394a; Serial RS-232 (Serial Port Adapter); front: 4x USB 3.1 and rear: 6x USB 3.1; 4x mini Display Port.
Including: 1x miniDP-to-DP adapter, 1x miniDP-to-HDMI adapter; 1x power cord EU; 1x HP Optical USB Mouse, 1x USB Keyboard with German Layout.
* PC configuration is subject to change without notice.</t>
  </si>
  <si>
    <t>High performance Imaging Workstation (HP Z4G4) English edition for high-end microscopy imaging applications, operating system Microsoft® Windows® 10 Pro 64 bit preinstalled in English language. The Workstation configuration* in detail: Intel Core i7-7800x 3.60 GHz 6-Core Processor; 16 GB (2x 8 GB) of DDR4-2666 NECC RAM; NVIDIA Quadro P620 2 GB 4mDP GFX Graphics-Board; 4 TB SATA Enterprise 3.5? HDD; Z Turbo Drive Quad Pro M.2 256 GB SSD; 9.5 mm DVD-Writer. Interfaces: Network: 10/100/1000 Mbps; FireWire IEEE-1394a; Serial RS-232 (Serial Port Adapter); front: 4x USB 3.1 and rear: 6x USB 3.1; 4x mini Display Port.
Including: 1x miniDP-to-DP adapter, 1x miniDP-to-HDMI adapter; 1x power cord EU; 1x HP Optical USB Mouse, 1x USB Keyboard with English Layout.
* PC configuration is subject to change without notice.</t>
  </si>
  <si>
    <t>OLYMPUS Stream Materials Solution Non-Metallic Inclusion Version 2.4.2 or higher - Inclusions Worst Field: Solution for classification of non-metallic inclusions using the image of worst field or worst inclusion found manually on the sample. Individual inclusions are displayed and editable by the user. 
Inclusion Content: Solution to examine the non-metallic inclusion content. It requires a larger scan area as indicated by the standards. It provides a statistical examination of all inclusions based on size and type in the whole stitched area. 
Supported standards: ASTM E45-18a (methods A and D), DIN 50602:1985 (method M and K), ISO 4967:2013 (methods A and B), GB/T 10561-2005 (method A, equivalent to ISO 4967), JIS G 0555:2003 (method A, equivalent to ISO 4967), UNI 3244:1980 (method M), EN 10247:2017 (methods P, M and K),
EN 10247:2007 (methods P and M), SEP 1571:2017 (methods M and K)
Solution integrated in Stream Materials Solutions tool window with extensive user guidance from image capture to the analytical result in a workbook. Includes Stage Path and Sample Alignment . Includes one license. Requires OLYMPUS Stream Basic, Essentials, Desktop, Motion or Enterprise Version 2.4.2 or higher.</t>
  </si>
  <si>
    <t>E9701610</t>
  </si>
  <si>
    <t>ST-EN-2.5 license</t>
  </si>
  <si>
    <t>OLYMPUS Stream Enterprise Version 2.5 - Expandable database-driven imaging software for Industrial and Materials Science microscopy applications. 
Includes the following functions: Image capture, live display with live zoom function, HDR (high dynamic range), software auto focus and movie acquisition, instant EFI, instant and manual MIA, time lapse, 3D, motorized EFI and motorized MIA, Z-stack acquisition and stage navigator, Automation, image history, properties, navigator, gallery view,  write and read all major file formats, X and Y scale, crosshair and info stamp display,  annotations and layer management, edge filters, smoothing and sharpening  filters, contrast adjustment, shading correction, line profile tool window,  digital reticle (scale, grid &amp; crosshair), morphology filter, image  arithmetics, Z-stacks projections and intensity calibration, 3D Surface view,  workflow creation (My function), save and manage layouts, macro manager, Advanced Phase Analysis,  basic measurement (distance, angles, rectangles, circles, etc.), statistics and data export to Microsoft Excel, extended measurement (magic wand, freehand polygon and interpolated polygon), report creation using Microsoft Word or Excel 2013, 2016, 2019, 2021 or Office 365 (MS office is not included in the delivery) via Olympus Add-in with detail zoom capability, create work book and chart based on OLYMPUS file format,  Enterprise Database for  large workgroups with user rights management, external database interface (LIMS)  and support of all OLYMPUS / EVIDENT hardware (microscope and cameras) and selected 3rd party hardware. 
Can be extended with several OLYMPUS Stream optional features and solutions. Includes one main license.  The software is available for download or can be ordered separately as a setup DVD. Please consult your EVIDENT sales representative for PC requirements, supported DB management system versions and hardware compatibility.</t>
  </si>
  <si>
    <t>E9701613</t>
  </si>
  <si>
    <t>ST-ENDT-2.5 license</t>
  </si>
  <si>
    <t>OLYMPUS Stream Enterprise Desktop Version 2.5 - Expandable database-driven analysis software for Industrial and Materials Science microscopy applications. Includes the following functions: Image history, properties, navigator, gallery view, write and read all major file formats, X and Y scale, crosshair and info stamp display, annotations and layer management, edge filters, smoothing and sharpening filters, contrast adjustment, shading correction, line profile tool window, digital reticle (scale, grid &amp; crosshair), morphology filter, image arithmetics,  Z-stacks projections and intensity calibration, 3D Surface view, workflow creation (My function), save and manage layouts, macro manager, Advanced Phase Analysis, basic measurement (distance, angles, rectangles, circles, etc.), statistics and data export to Microsoft Excel, extended measurement (magic wand, freehand polygon and interpolated polygon), report creation using Microsoft Word or Excel 2013, 2016, 2019, 2021 or Office 365 (MS office is not included in the delivery) via Olympus Add-in with detail zoom capability, create work book and chart based on OLYMPUS file format, Enterprise Database for large workgroups with user rights  management, external database interface (LIMS). Can be extended with several OLYMPUS Stream optional features and solutions. Includes one license.  The software is available for download or can be ordered separately as a setup DVD. Please consult your EVIDENT sales representative for PC requirements, supported DB management system versions and hardware compatibility.</t>
  </si>
  <si>
    <t>CIX Software Solution Advanced Microscopy
(license card included in CIX100 system with deliveries from July 13th 2021)</t>
  </si>
  <si>
    <t>Dedicated OLS5100 3D Laser Scanning Microscope Workstation (HP Z2G9 SFF). Operating 
system Microsoft® Windows® 10 Pro 64 bit for Workstations preinstalled in English
language. The Workstation configuration in detail: Intel Core i5-12600 3.3GHz 6 Core
Processor; 32 GB (2x 16 GB) of DDR5-4800 ECC RAM; nVidia T400 4 GB GDDR6 3x
mini DP GPU; 1 TB SATA HDD; Z Turbo Drive M.2 512 GB SSD; 9.5 mm DVD-Writer.
Interfaces: front: 5x USB 3.1 and rear: 3x USB 3.1, 3x USB 2.0; 2x DisplayPort; 2x
Serial port and PS/2 combo (Mouse and keyboard); 1x power cord EU; 1x HP
Optical USB Mouse; 1x HP keyboard (English); 1x miniDP to DP adaptor</t>
  </si>
  <si>
    <t>Dedicated DSX1000 Digital Microscope Workstation (HP Z2G9 SFF). Operating system
Microsoft® Windows® 10 Pro 64 bit for Workstations preinstalled in English
language. The Workstation configuration in detail: Intel Core i5-12600 3.3GHz 6 Core
Processor; 32 GB (2x 16 GB) of DDR5-4800 ECC RAM; nVidia T400 4 GB GDDR6 3x
mini DP GPU; 1 TB SATA HDD; Z Turbo Drive M.2 512 GB SSD; 9.5 mm DVD-Writer.
Interfaces: front: 5x USB 3.1 and rear: 3x USB 3.1, 3x USB 2.0; 2x DisplayPort; 2x
Serial port and PS/2 combo (Mouse and keyboard); 1x power cord EU; 1x HP
Optical USB Mouse; 1x HP keyboard (English); 1x miniDP to DP adaptor, 1x miniDP
to DVI adaptor</t>
  </si>
  <si>
    <t>Floating Licence Server software for OLYMPUS Stream, cellSens and VS- ASW to control software package licences and solution licences. Includes floating licence monitor for usage overview of available licences.</t>
  </si>
  <si>
    <t>E9701833</t>
  </si>
  <si>
    <t>VS-INSLIDE</t>
  </si>
  <si>
    <t>Slide insertion tool for VS scanner</t>
  </si>
  <si>
    <t>E9701834</t>
  </si>
  <si>
    <t>VS-AN360-M</t>
  </si>
  <si>
    <t>Manual rotatable analyzer for VS scanner</t>
  </si>
  <si>
    <t>High performance Imaging Workstation (HP Z6G5 Tower) for high-end microscopy
imaging applications, operating system Microsoft® Windows® 11 Pro 64 bit for
Workstations preinstalled in English. The Workstation configuration in detail:
Intel Xeon W5-3425 4.4GHz 12 Core Processor; 128 GB (4x 32 GB) of DDR5-4800
ECC RAM; NVIDIA RTX A4000 16 GB Graphics-Board (4x DisplayPort); high speed
8 TB (2x 4 TB) NVMe 4x4 SSD (HP Z Turbo Drive Dual Pro x8 PCIe; VROC RAID 0);
Z Turbo Drive M.2 512 GB PCIe-4x4 SSD; 9.5 mm DVD-Writer. Interfaces:
front: 4x 5 Gbps USB and rear: 6x 5 Gbps USB; 1x Serial port; 3x Ethernet LAN (2x
10 Gbps, 1x 1 Gbps); FireWire IEEE-1394a; 1x power cord EU; 1x HP Optical USB
Mouse, 1x DP to HDMI adaptor; 1x USB keyboard (English layout)</t>
  </si>
  <si>
    <t>Motorised dual light adapter for VS scanner</t>
  </si>
  <si>
    <t>Upgrade kit for VS200 base unit for motorized dual light adapter</t>
  </si>
  <si>
    <t>VS200 SlideView upgrade kit to convert VS20-BU into VS20-BU-L. Includes replacement front door, right side panel with opening and metal flange to connect to VS20-LOADER.</t>
  </si>
  <si>
    <t>scanR Version 3.5 main license for high-content screening systems.  Includes scanR Acquisition Software: scanR system control and assay acquisition software with powerful software auto-focus, process optimization and work-flow oriented user interface for standard assays and assay development. Includes scanR Analysis Software: scanR image and data analysis software for standard assays, advanced scientific assays and assay development including image processing, object detection and segmentation, measurement, gating, classification, navigation, direct link between images and data points, 2D-scattergrams, 1D-histograms, and pre-trained TruAI neural networks.</t>
  </si>
  <si>
    <t>SCAN-ACQUISITION scanR Version 3.4 image and data acquisition licence. scanR system control and assay acquisition software with powerful software auto-focus, process optimization and work-flow oriented user interface for standard assays and assay development.</t>
  </si>
  <si>
    <t>SCAN-ACQUISITION scanR Version 3.5 image and data acquisition licence. scanR system control and assay acquisition software with powerful software auto-focus, process optimization and work-flow oriented user interface for standard assays and assay development.</t>
  </si>
  <si>
    <t>scanR  Version 3.5 setup user manuals, no software licence, software to be downloaded. For update cases where the software license is already available but the latest setup and manuals are required.</t>
  </si>
  <si>
    <t>SCAN-VIEW scanR Version 3.5 analysis data viewer and visualisation licence. This licence can be installed on a seperate PC (screen resolution of min. 1280x1024 px required). It can open and visualize analysis files and allows full review of the image and result data independent of an Analysis license.</t>
  </si>
  <si>
    <t>VS200 SlideView calibration slide for all objectives without cover slip</t>
  </si>
  <si>
    <t>High performance Imaging Workstation (HP Z2G9 Tower) multilanguage for microscopy imaging applications, operating system Microsoft® Windows® 11 Pro 64 bit for Workstations preinstalled in English language (additional language packs preinstalled). The Workstation configuration in detail: Intel Core i7-13700K 3.4GHz 16 Core Processor; 32 GB (2x 16 GB) of DDR5-4800 NECC RAM; onboard Intel® UHD 770 GPU; 4 TB SATA HOD; Z Turbo Drive M.2 1 TB SSD; 9.5 mm DVD-Writer. Interfaces: front: 5x USB (4x 10 Gbps, 1x 20 Gbps) and rear: 2x USB 10 Gbps, 1x USB 5 Gbps, 3x USB 2.0; 2x DisplayPort; 1x Serial port; 2x 1Gb LAN; FireWire IEEE-1394a; 1x power cord EU; 1x HP Optical USB Mouse, 1x DP to HDMI adaptor; no keyboard</t>
  </si>
  <si>
    <t>Color calibrated QHD TFT display monitor (27 inch) for microscopy imaging applications. Panel size 27 inch; Edge-lit backlight; In-Plane Switching (IPS) Black panel; 2560 x 1440 pixel / 109 pixel per inch; 16:9 aspect ratio, 178 0/1780 viewing angle (HN); 120 Hz refresh rate; 400 cd/m2 brightness; 5 ms response time; 2000: 1 contrast ratio; 100% sRGB / 98% DCl-P3 coverage; 1 .07 billion colors (10 bit: 8 bit + FRC); anti-glare coating; Connectivity: 1x DP 1.4, Ix DPI .4 (out), 1x HDMI 2.0, 1x USB-C 10 Gbps upstream, 1x USB-C 10 Gbps (incl. 15 W charging), USB-A 10 Gbps (1x incl. 7.5 W charging); VESA mount capable (100x100 mm, bracket included); tilt/swivel/pivot/lift capable</t>
  </si>
  <si>
    <t>Color calibrated 4k UHD T FT display monitor (31.5 inch) for microscopy imaging applications. Panel size 31.5 inch; WLED backlight; In-Plane Switching (IPS) Black panel; 3840 x 2160 pixel / 140 pixel per inch; 16:9 aspect ratio, 1 78 0/1 780 viewing angle (HN); 60 Hz refresh rate; 400 cd/m2 brightness; 5 ms response time; 2000: 1 contrast ratio; 100% sRGB / 98% DCl-P3 coverage; 1 .07 billion colors (10 bit: 8 bit + FRC); anti-glare coating; Connectivity: 1x USB-C Thunderbolt 4 (incl. up to 100 W power delivery and 5 Gbit/s USB data transfer, DP 1 .4 alt mode), 1x HDMI 2.0, 1x DP 1.4, 1x DPI .4 (out), 4x USB 3.1 Gen 1 out, 1 USB-B, 1 RJ-45 (10/100/1000Mbits/s); VESA mount capable (adapter included); tilt/swivel/pivot/lift capable</t>
  </si>
  <si>
    <t>High performance Imaging Workstation (HP Z2G9 Tower) specially configured for the APX100 box microscope system, operating system Microsoft® Windows® 11 Pro 64 bit for Workstations preinstalled in English. The Workstation configuration in detail: Intel Core i7-14700k. 8p + 12e CPU cores / max. 5.6 GHz. 3.4GHz 16 Core Processor; 32 GB (2x 16 GB) of DDR5-4800 NECC RAM; NVIDIA Quadro RTX A4000 16 GB Graphics-Board; 4 TB SATA HDD; Z Turbo Drive M.2 1 TB SSD; 9.5 mm DVD-Writer. Interfaces: front: 5x USB (4x 10 Gbps, 1x 20 Gbps) and rear: 2x USB 10 Gbps, 1x USB 5 Gbps, 3x USB 2.0; 2x DisplayPort; 1x Serial port; 2x 1Gb LAN;RS232C board. 1x power cord EU; 1x HP Optical USB Mouse, 1x DP to HDMI adaptor; 1x USB keyboard (English layout)</t>
  </si>
  <si>
    <t>SLIDEVIEW DX VS200 STL (Single Tray Loader) Base Unit IVD certified. It includes the following components: VS200 STL scanner unit, VS200-ASW IVD scanning software, 5 Megapixel color camera, PLN2x Objective, UPLXAPO20X Objective, BX3-UCD8A motorized condenser with U-DFA / PH1 / PH2 / PH3 optical inserts, 1 Slide Tray for 1"x3" slides, One calibration slide, Dedicated computer with 32 inch monitor. Compatible with the SILA accessory. Our IVD certification coverage is continually expanding. Please visit evidentscientific.com/en/slide-scanners/disclaimer to check availability in your region.</t>
  </si>
  <si>
    <t>SLIDEVIEW DX VS200 MTL (Mutiple Tray Loader) Base Unit IVD certified. This unit must be completed with the VS200-LOADER-V2-IVD. It includes the following components: VS200 MTL scanner unit, VS200-ASW IVD scanning software, 5 Megapixel color camera, PLN2x Objective, UPLXAPO20X Objective, BX3-UCD8A motorized condenser with U-DFA / PH1 / PH2 / PH3 optical inserts, 1 Slide Tray for 1"x3" slides, One calibration slide, Dedicated computer with 32 inch monitor. Compatible with the SILA accessory. Our IVD certification coverage is continually expanding. Please visit evidentscientific.com/en/slide-scanners/disclaimer to check availability in your region.</t>
  </si>
  <si>
    <t>SLIDEVIEW DX VS200 motorized loader IVD. Requires the VS200-BU-L-V2-IVD Base Unit for power and operation. IVD certification requires an IVD certified Base unit.</t>
  </si>
  <si>
    <t>E9702058</t>
  </si>
  <si>
    <t>VS-DESK-V5.1-EL</t>
  </si>
  <si>
    <t>VS Desktop version without hardware support Version 5.1 Electronic License</t>
  </si>
  <si>
    <t>E9702059</t>
  </si>
  <si>
    <t>VS-NIS-V5.1-EL</t>
  </si>
  <si>
    <t>NISSQL Database Solution Version 5.1 Electronic License</t>
  </si>
  <si>
    <t>E9702060</t>
  </si>
  <si>
    <t>VS-NISADM-V5.1-EL</t>
  </si>
  <si>
    <t>NISSQL Database Administration Software Version 5.1 Electronic License</t>
  </si>
  <si>
    <t>Full Laser Safety Device as required for FRAP</t>
  </si>
  <si>
    <t>Fast shutter for transmission or incident light illumination, effective opening/shutter speed 37 ms in continuous operation; controlled by cell^M or cell^R or by control unit IX2-UCB. CABLE-ODB* is included in the scope of delivery. For use with cell^M/cell^R, an ODB-PWS power supply unit must be available</t>
  </si>
  <si>
    <t>Fast observation filter wheel with 8 positions for 25 mm filters, supports up to FN19, includes adapter for IX frames. Replaces C-mount adapter of IX2 or IX3 microscope. Minimal switching time ca. 58 ms. Requires cellSens with AD-USB-ODB, U-RTC or U-RTCE for control. Includes ODB-cable (2m), C-Mount adapter, IX frame adapter, two wrenches, Allen keys and user manual.</t>
  </si>
  <si>
    <t>6.4 Mpx, 1/1.8 inch, color CMOS Camera for C-mount adaption, no cooling, USB 3.1 interface. Including: camera head, USB 3.1 cable and user manual. Support by cellSens/STREAM, DP2-TWAIN and DP23-AOU</t>
  </si>
  <si>
    <t>8.9 Mpx, 1 inch, color CMOS Camera with global shutter for C-mount adaption, no cooling, USB 3.1 interface. Including: camera head, USB 3.1 cable and user manual. Support by cellSens/STREAM, DP2-TWAIN and DP28-AOU.</t>
  </si>
  <si>
    <t>6.4 Mpx, 1/1.8 inch, backside illuminated monochrome CMOS Camera for C-mount adaption, no cooling, USB 3.1 interface. Including: camera head, USB 3.1 cable and safety instructions. Supported by cellSens and DP2-TWAIN</t>
  </si>
  <si>
    <t>VS200 SlideView STL (Single Tray Loader) Base Unit. It includes the following components: VS200 STL scanner unit, VS-ASW scanning software, 5 Megapixel color camera, PLN2x Objective, UPLXAPO20X Objective, BX3-UCD8A motorized condensor with U-DFA / PH1 / PH2 / PH3 optical inserts, 1 Slide Tray for 1"x3" slides, One calibration slide, Dedicated computer with 27 inch monitor. Compatible with the SILA accessory.</t>
  </si>
  <si>
    <t>VS200 SlideView MTL (Mutiple Tray Loader) Base Unit. This unit must be completed with the VS20-LOADER. It includes the following components: VS200 MTL scanner unit, VS-ASW scanning software, 5 Megapixel color camera, PLN2x Objective, UPLXAPO20X Objective, BX3-UCD8A motorized condensor with U-DFA / PH1 / PH2 / PH3 optical inserts, 1 Slide Tray for 1"x3" slides, One calibration slide, Dedicated computer with 27 inch monitor. Compatible with the SILA accessory.</t>
  </si>
  <si>
    <t>VS200 SlideView motorized loader. Requires the VS20-BU-L -V2 Base Unit for power and operation.</t>
  </si>
  <si>
    <t>TIR-DU595L - dichroic mirror unit 595lp for combining WL 561 nm and lower lasers with 640 nm lasers</t>
  </si>
  <si>
    <t>Adapter for coupling a standard fluorescent lamp house to a TIRF illuminator; requires TIRF illuminator.</t>
  </si>
  <si>
    <t>Motorized single line TIRF illuminator for IX73 and IX83 microscope frames. Fiber port for coupling of single laser or laser combiner with up to 1000 mW
overall laser power. Adjustable field stop. Slider for laser clean-up filter. Integrated in cellSens via AD-USB-ODB or U-RTC(E). Requires power cord.
Including laser safety devices and comfort safety shutter stage insert, IX73 flange extension, alignment tool, power supply, cable set and manuals.</t>
  </si>
  <si>
    <t>E9703069</t>
  </si>
  <si>
    <t>VS-CAMCVR-BU-L</t>
  </si>
  <si>
    <t>E9703089</t>
  </si>
  <si>
    <t>E9703090</t>
  </si>
  <si>
    <t>E9703093</t>
  </si>
  <si>
    <t>U-XRTC Realtime Controller</t>
  </si>
  <si>
    <t>VS Desktop version without hardware support Version 4.2 Electronic License</t>
  </si>
  <si>
    <t>NISSQL Database Solution Version 4.2 Electronic License</t>
  </si>
  <si>
    <t>NISSQL Database Administration Software Version 4.2 Electronic License</t>
  </si>
  <si>
    <t>Fluorescence Software Solution Electronic License</t>
  </si>
  <si>
    <t>Speckle Illumination software acquisition Electronic License</t>
  </si>
  <si>
    <t>VS200 DeepLearning Solution Electronic License</t>
  </si>
  <si>
    <t>Solution for image analysis for Desktop version Electronic License</t>
  </si>
  <si>
    <t>Solution for VSI image conversion for Desktop version Electronic License</t>
  </si>
  <si>
    <t>Solution for 3D deconvolution for Desktop version Electronic License</t>
  </si>
  <si>
    <t>VS200 ASW one time update Electronic License</t>
  </si>
  <si>
    <t>VS200 Desktop one time update Electronic License</t>
  </si>
  <si>
    <t>NISSQL one time update Electronic License</t>
  </si>
  <si>
    <t>NISSQL Database Administration one time update Electronic License</t>
  </si>
  <si>
    <t>DICOM export solution  Electronic License</t>
  </si>
  <si>
    <t>LIS Connector solution Electronic License</t>
  </si>
  <si>
    <t>Upgrade from OLYMPUS Stream Desktop Version 1.8 and higher to OLYMPUS Stream Enterprise Desktop Version 2.5 - Expandable database-driven analysis software for  Industrial and Materials Science microscopy applications. Includes the following functions: Image history, properties, navigator, gallery view, write and read all major file formats, X and Y scale, crosshair and info stamp display, annotations and layer management, edge filters, smoothing and sharpening filters, contrast adjustment, shading correction, line profile tool window, digital reticle (scale, grid &amp; crosshair), morphology filter, image arithmetics,  Z-stacks projections and intensity calibration, 3D Surface view, workflow creation (My function), save and manage layouts, macro manager, Advanced Phase Analysis, basic measurement (distance, angles, rectangles, circles, etc.), statistics and data export to Microsoft Excel, extended measurement (magic wand, freehand polygon and interpolated polygon), report creation using Microsoft Word or Excel 2013, 2016, 2019, 2021 or Office 365 (MS office is not included in the delivery) via Olympus Add-in with detail zoom capability, create work book and chart based on OLYMPUS file format, Enterprise Database for large workgroups with user rights management, external database interface (LIMS). All for this license available OLYMPUS Stream Optional Features, Solutions and Data Management Options will be automatically upgraded if previously installed, and can be purchased in addition if not.  Includes one license.  The software is available for download or can be ordered separately as a setup DVD. Please consult your EVIDENT sales representative for PC requirements, supported DB management system versions and hardware compatibility.</t>
  </si>
  <si>
    <t>Upgrade from OLYMPUS Stream Essentials Version 1.8 and higher to OLYMPUS Stream Enterprise Version 2.5 - Expandable database-driven imaging software for Industrial and Materials Science microscopy applications. 
Includes the following functions: Image capture, live display with live zoom function, HDR (high dynamic range), software auto focus and movie acquisition, instant EFI, instant and manual MIA, time lapse, 3D, motorized EFI and motorized MIA, Z-stack acquisition and stage navigator, Automation, image history, properties, navigator, gallery view, write and read all major file formats, X and Y scale, crosshair and info stamp display,  annotations and layer management, edge filters, smoothing and sharpening  filters, contrast adjustment, shading correction, line profile tool window, digital reticle (scale, grid &amp; crosshair), morphology filter, image arithmetics, Z-stacks projections and intensity  calibration, 3D Surface view, workflow creation (My function), save and manage layouts, macro manager, Advanced Phase Analysis, basic measurement (distance, angles, rectangles, circles, etc.), statistics and data export to Microsoft Excel, extended  measurement (magic wand, freehand polygon and interpolated polygon), report creation using Microsoft Word or Excel 2013, 2016, 2019, 2021 or Office 365 (MS office is not included in the delivery) via Olympus Add-in with detail zoom capability, create work book and chart based on OLYMPUS file format,  Enterprise Database for large workgroups with user rights management,  external database interface (LIMS) and support of all OLYMPUS / EVIDENT hardware (microscope and cameras) and selected 3rd party hardware. All for this license available OLYMPUS Stream Optional Features, Solutions and Data Management Options will be automatically upgraded if previously installed, and can be purchased in addition if not.  Includes one upgrade license.  The software is available for download. Please consult your EVIDENT sales representative for PC requirements, supported DB management system versions and hardware compatibility.</t>
  </si>
  <si>
    <t>Upgrade from OLYMPUS Stream Motion Version 1.8 and higher to OLYMPUS Stream Enterprise Version 2.5 - Expandable database-driven imaging software for Industrial and Materials Science microscopy applications. 
Includes the following functions: Image capture, live display with live zoom function, HDR (high dynamic range), software auto focus and movie acquisition, instant EFI, instant and manual MIA, time lapse, 3D, motorized EFI and motorized MIA, Z-stack acquisition and stage navigator, Automation, image history, properties, navigator, gallery view, write and read all major file formats, X and Y scale, crosshair and info stamp display,  annotations and layer management, edge filters, smoothing and sharpening  filters, contrast adjustment, shading correction, line profile tool window, digital reticle (scale, grid &amp; crosshair), morphology filter, image arithmetics, Z-stacks projections and intensity  calibration, 3D Surface view, workflow creation (My function), save and manage layouts, macro manager, Advanced Phase Analysis, basic measurement (distance, angles, rectangles, circles, etc.), statistics and data export to Microsoft Excel, extended  measurement (magic wand, freehand polygon and interpolated polygon), report creation using Microsoft Word or Excel 2013, 2016, 2019, 2021 or Office 365 (MS office is not included in the delivery) via Olympus Add-in with detail zoom capability, create work book and chart based on OLYMPUS file format,  Enterprise Database for large workgroups with user rights management,  external database interface (LIMS) and support of all OLYMPUS / EVIDENT hardware (microscope and cameras) and selected 3rd party hardware. All for this license available OLYMPUS Stream Optional Features, Solutions and Data Management Options will be automatically upgraded if previously installed, and can be purchased in addition if not. Includes one upgrade license.  The software is available for download or can be ordered separately as a setup DVD. Please consult your EVIDENT sales representative for PC requirements, supported DB management system versions and hardware compatibility.</t>
  </si>
  <si>
    <t>E9703156</t>
  </si>
  <si>
    <t>CAM-EP50-2, Camera EP50-2</t>
  </si>
  <si>
    <t>CAM-EP50-2 Stand-alone Camera EP50-2</t>
  </si>
  <si>
    <t>E9703167</t>
  </si>
  <si>
    <t>CIX-SYS100-3.1</t>
  </si>
  <si>
    <t xml:space="preserve">CIX100 Technical Cleanliness Analysis System </t>
  </si>
  <si>
    <t>G3100000</t>
  </si>
  <si>
    <t>G3100001</t>
  </si>
  <si>
    <t>CL-pE-LLG150 light guide</t>
  </si>
  <si>
    <t>G3100002</t>
  </si>
  <si>
    <t>CL-pE-LLG300 light guide</t>
  </si>
  <si>
    <t>G3100003</t>
  </si>
  <si>
    <t>CL-pE-LLGAD collimator</t>
  </si>
  <si>
    <t>G3100004</t>
  </si>
  <si>
    <t>CL-pE10-LLG light source</t>
  </si>
  <si>
    <t>Wooden carrying box for CX21/22 binocular tube. Dimensions: W268×H463×D310mm, weight: 4.8Kg</t>
  </si>
  <si>
    <t>Distortion free plan achromat stereo objective. Magnification 1.5x, numerical  
aperture 0.15, working distance 45.5 mm.</t>
  </si>
  <si>
    <t>Distortion free plan achromat stereo objective for SZX7 and SZX10.  
Magnification 0.75x, numerical aperture 0.075, working distance 116 mm.</t>
  </si>
  <si>
    <t>Binocular (Siedentopf) tube with 45° inclination and pupillary distance adjustment from 50 to 76 mm. Adjustable diopter range (± 5 diopter) on right sleeve. To be used with WHN10x/22, WHN10x-H/22 eye-pieces.</t>
  </si>
  <si>
    <t>Stereo zoom body with Gallileo type optical system. Zoom ratio 10 : 1, zoom  
range 6.3 - 63 (1x objective, 10x eyepiece), field number 22. Build in zoom  
click stop with 11 positions at 0.63/ 0.8/ 1/ 1.25/ 1.6/ 2/ 2.5/ 3.2/ 4/ 5/  
6.3, aperture stop incorporated.</t>
  </si>
  <si>
    <t>Coaxial illuminator for SZX-ZB16 . Magnification factor 1.5x, Field number 22,  
intermediate attachment height 48mm. Including depolariser SZX2-ILLC. Requires  
KL-BL245-ILLC light guide.</t>
  </si>
  <si>
    <t>Manual two position revolving nosepiece for SZX10. With click position for  
optical axis aligned imaging.</t>
  </si>
  <si>
    <t>Coaxial illuminator for SZX10. Intermediate magnification 1.5 x, Field number 22, intermediate
attachment height 48 mm. Including depolariser SZX2-ILLC1/4. Requires KL-BL245-ILLC
lightguide or SZX2-ILD double spot LED illuminator.</t>
  </si>
  <si>
    <t>12,5 Mpx, 2/3 inch , colour and black and white CCD Camera. Pelletier cooling. 1,5Mpx chip with piezo-shift technology for higher resolution. Fast live image, highest colour reproducibility and custom monochrome mode to adapt to emission spectra of the specimen. Dynamic range 12 bit. PC interface: PCI Rev 2.1 and 2.2. The DP71 is the ideal camera for the complete range of imaging applications, like brightfield-, high-resolution- and fluorescence-imaging. It features fast live image (15fps) in full chip-resolution (1360x1024 pixel) and up to 57 fps using 4x4 binning (340x250 pixel). Perfect color reproducibility qualifies this camera for highest demands in pathology imaging. Using the piezo-shift technology a resolution of 12,5Mpx (4080x3078 pixel) can be achieved in only 3 sec recording time. High sensitivity in monochrome mode makes the DP71 suitable for fluorescence applications with low signal intensities. The build-in custom monochrome mode can be selected to weight the colour pixel intensities according to the specimens emission colour. This ensures highest readout sensitivity. The DP71 is cooled to 10°C below ambient temperature. Recommended adaptions: U-TV0,5xC-3 (N1512100)/FN 22;U-TV0,63x (N2179000)/ FN 17,5; U-TV1x-2+U-CMAD3/FN 11. DP71 set contains the camera head, PCI board and connectors.
 Optional available and recommended for control and acquisition are the cell*-family and analySIS software packages.</t>
  </si>
  <si>
    <t>Universal long working distance Plan Fluorite no-cover water immersion objective. With 20x magnification, 3.5 mm working distance and numerical aperture of 0.5.
 With high transmissions over the entire wavelength range from UV to Infrared.</t>
  </si>
  <si>
    <t>Universal long working distance Plan Fluorite no-cover water immersion objective. With 40x magnification, 3.3 mm working distance and numerical aperture of 0.8.
 With high transmissions over the entire wavelength range from UV to Infrared.</t>
  </si>
  <si>
    <t>Universal long working distance Plan Fluorite no-cover water immersion objective. With 60x magnification, 2.0 mm working distance and numerical aperture of 1.0.
 With high transmissions over the entire wavelength range from UV to Infrared.</t>
  </si>
  <si>
    <t>Motorized fluorescence cube turret with shutter funtion compatible with VS120 systems.
 KÃ¶hler illumination with integrated Fly-eye lens illumination system. Filed number 22 (11 for
 camera specifications), motorized shutter with â?¤ 0.1 s switching time. Motorized 6 position
 filter turret, for default filter cubes (VS-MDFT3X3, U-MF), switching between filters in adjacent
 positions: 0.8 s. Compatible with X-Cite Exacte, U-HGLGPS light source. Requires U-RFSS,
 U-IFCBL15 or U-IFCBL200. Includes UV protection shield</t>
  </si>
  <si>
    <t>Universal apochromatic oil immersion objective with high transmission in UV. Magnification 40x, numerical aperture 1.35, working distance of 0.1mm, maximum field of view 0.55mm (FN 22). Cover glass correction of 0.17mm, spring loaded front lens. The objective is suitable for reflected, transmitted and fluorescence light observations.</t>
  </si>
  <si>
    <t>Upright motorized laser safe microscope frame for FluoView FVMPE-RS multiphoton laser
 scanning system. Black painting to avoid disturbing light reflection during NDD detection.
 Nosepiece focus with 20 mm focus stroke, 0.01 ?m resolution and maximum focus speed
 3mm/sec. Indicated via built-in LED display: light intensity and observation method.
 Requires external control unit BX63L-CBH. Including touch-panel controller and Allen
 wrench.</t>
  </si>
  <si>
    <t>Manual, encoded 6 position revolving nosepiece for FVMPE-RS multiphoton system. Compatible with BX63LF microscope frame. Black painting to avoid disturbing 
 light reflection during NDD detection. Slot for DIC slider. Coded objective positions for automatic IR beam diameter adjustment with motorised Keplerian lens system. 
 Requires BX63L-READ Nosepiece Adapter.</t>
  </si>
  <si>
    <t>Control unit for BX63LF microscope frame. Controls motorized focus, motorized field stop and transmitted illumination intensity. Communication with PC via
 FireWire/IEEE1394 connection. Integrated power supplies for U-LHLEDC and U-LH100L-3 lamphouses. Wide area power supply 100-240VAC/50-60Hz.</t>
  </si>
  <si>
    <t>ANALOG module for I/O signal processing with FLUOVIEW laser scanning microscopes. BNC input ports (-10 V to 10 V). Introduction from other kind of special detectors (e.g. voltage signals) or to introduce electrical recordings. Trigger Output channels (frame active,line active, pixel clock etc.) for easy synchronization with external devices.4 channels analog signal input, 6 channels digital TTL trigger input, 5 channel digital TTL trigger out put and scanner timing output.</t>
  </si>
  <si>
    <t>Transmitted and reflected (oblique) light LED illuminator stand for brightfield observation with SZ61/51 and SZX7, adjustable reflected light inclination angle, 
 with glass stage plate, color temperature approx. 7000k, focussing stroke 120mm, to adapt SZ61/51 or SZX7 zoom bodies, load capacity of the focussing arm: 7 kg</t>
  </si>
  <si>
    <t>Z-drift compensation system compatible with IX83P2ZF and IX83P1ZF microscope frames. 
Continuous and single shot operation mode possible Contains IR Diode Laser with a 
wavelength of 790nm. Compatible observations methods: fluorescence, DIC (only supported for focus searching), phase contrast. Compatible with cellSens 1.14 or higher and in stand-alone mode. Including weight for stabilizing sample vessel, heat cut filter and manual.</t>
  </si>
  <si>
    <t>IX3-TV1XTL T-mount adapter with magnification factor 1x. Compatible with IX73 and IX83 left-side port. Suited for combination with large chip sCMOS cameras. 
 Supports F-mounts and C-mounts. Including installation manual.</t>
  </si>
  <si>
    <t>Manual fluorescence illuminator with 3 position fluorescence cube slider for CKX53 microscope frame, centrable field stop and ND filter slider with shutter position. 
 Two fluorescence filtersets for blue and green excitation and height adjustable Umbra shield to optimise fluorescence condition inlcuded. Compatible with BX3 or
 IX3 fluorescence filter (U-FF) cubes, 100W mercury light source U-LH100HG-1-7, 120W metal halide lightsource U-HGLGPS light source and various 3rd party LED 
 lightsources. Including Umbra shield, tool for attaching ND filter, filter slider with ND6 filter, support pillar, B- and G-excitation flourescence cube und and empty cube.</t>
  </si>
  <si>
    <t>Long working distance C Achromat phase contrast objective (pre-centered) with 40x magnification, numerical aperture 0.55, working distance of 2.20 mm, maximum 
 field of view 0.55 mm (FN 22) and cover glass correction of 1mm. The objective is suitable for IPC (Integrated Phase Contrast) observations together with CKX3-SLP 
 condenser slider.</t>
  </si>
  <si>
    <t>Slider with ?/4 plate for surface detection of transparent films with rotation mechanism (360°),
 Plate position can be fixed with a screw.</t>
  </si>
  <si>
    <t>Software media kit for OLS5000. Requires software hardware protection key OLS50-DNGL.
 Software includes advanced applications for image analysis (Profile measurement, Difference measurement, Step height measurement, In-plane measurement, Area &amp; Volume measurement, Profile roughness measurement, Areal roughness measurement, Histogram analysis).</t>
  </si>
  <si>
    <t>Software media kit for OLS5000. Requires software hardware protection key OLS50-DNGL.
 Software includes advanced applications for motorized stage control (automatic stitiching, traveling acquisition, 1-line acquisition (line roughness mode)).</t>
  </si>
  <si>
    <t>Software media kit for OLS5000. Add on solution for OLS50-BSW. Requires  
 software hardware protection key OLS50-DNGL. Software includes advanced  
 application for sphere and angle measurement.</t>
  </si>
  <si>
    <t>Universal Plan Apochromat oil immersion objective with 60X magnification. 
With working distance of 0,11mm and numerical aperture 1.5. Cover correction of 0,13-0,19 mm (23°C and 37°C). Suitable for TIRF and Super Resolution observation.</t>
  </si>
  <si>
    <t>Universal Plan Extended Apochromat objective with 4x magnification. With working  
distance of 13 mm and numerical aperture of 0.16. Suitable for any cover slip  
thickness.</t>
  </si>
  <si>
    <t>Universal Plan Extended Apochromat objective with 20x magnification. With working 
distance of 0.6 mm, numerical aperture of 0.8 and cover correction of 0.17 mm.</t>
  </si>
  <si>
    <t>Universal Plan Extended Apochromat oil immersion objective with 40x magnification. Â 
 With working distance of 0.13 mm, numerical aperture of 1.4 and cover Â 
 correction of 0.17 mm.</t>
  </si>
  <si>
    <t>Universal Plan Extended Apochromat oil immersion objective with 60x magnification. Â 
 With working distance of 0.15 mm, numerical aperture of 1.42 and cover Â 
 correction of 0.17 mm.</t>
  </si>
  <si>
    <t>Universal Plan Extended Apochromat oil immersion objective with 100x Â 
 magnification. With working distance of 0.13 mm, numerical aperture of 1.45 and Â 
 cover correction of 0.17 mm.</t>
  </si>
  <si>
    <t>Material science Plan Apochromat oil immersion objective with 100X magnification.
 With Â working distance of 0.13 mm, numerical aperture of 1.45. For both reflected and transmitted light observations.</t>
  </si>
  <si>
    <t>Inverted microscope frame for reflected and transmitted light observation with 2 decks for intermediate attachments. Manual coaxial coarse and fine focus, focus stroke 9.5 mm, fine stroke 100µm/rotation, graduation 100/1µm. Light path options for binocular and left side port: 0:100, 50:50, 100:0. Compatible with IX3-ILL transmitted light illuminators, IX3-RFA, IX3-RFAL, IX3-RFALFE, reflected light illuminators, U-LH100, U-LH100L lamp houses, IX3-D6RES, IX3-D6REA nosepieces, IX3-SVR, BX3-SSU, IX2-SP, IX2-GS, GX-SVR, GX-SFR stages. Including jigs, cable for lamp control.
 Note: Not a medical device as defined in Directive 93/42/EEC or Regulation (EU) 2017/745. Accordingly not designed or intended for use in diagnosis (with the exception of in vitro diagnosis according to Directive 98/79/EC or Regulation (EU) 2017/746) and/or treatment of human disease and/or human IVF but only for research applications in these fields. Exceptionally, a combined use with third-party medical devices certified under the applicable medical device regulations is possible, provided that the specific combined use is explicitly covered by the respective specification/manual of the corresponding third-party medical device. The existence of such an exception must be checked by the customer on its own responsibility in each individual case.</t>
  </si>
  <si>
    <t>Motorized, 6 position revolving nosepiece for UIS2 objectives. Compatible with IX73P2F and IX71P1F microscope frames. Switching time: 1 sec (to adjacent  
position). Slot for DIC slider (U-DICT/DICTS/DICTHR/DICTHC) available. Requires  
IX3-CBM control unit.  Including dust plug, blindfold board and screws.</t>
  </si>
  <si>
    <t>Control unit for semi-motorisation of IX73P2F and IX73P1F microscope frames. Controls IX3-LWUCDA motorised condenser, IX3-RFACA motorised fluorescence cube turret, IX3-D6REA  motorised revolving nosepiece, U-LEDPS LED power supply, U-AW-1-2 motorised attenuation wheel U-CB5S and U-CBF control units and U-HSCBM handswitch. Requires: UYCP cable. Including AC adapter, connection cable for U-CB5S, binding band, cord clamp, cable cover, dust protection sticker, indication plate for U-HSCBM.</t>
  </si>
  <si>
    <t>100V power supply to be used with the U-LH100 100W Halogen light source. 
This product is only an assembly part and is not intended for any stand-alone use! It is only for sell to OEM customers with the purpose to integrate it in their final product. It is in the duty of the OEM customer to ensure that any use of this assembly part fulfills all local laws and requirements concerned.</t>
  </si>
  <si>
    <t>Motorised mid-long working distance condenser for IVF workflow compatible with IX83P1ZF, IX73P2F, IX73P1F microscope frames. Numerical aperture of 0.5, working distance of 45 mm. Suitable for brightfield, relief contrast, DIC and polarization for spindle observation. The turret has 4 positions with a switchover speed of 1s (to adjacent positions) to support IVF workflows as ICSI, IMSI and spindle observation. Position 1 for brightfield or polarization for spindle location, position 2 and 3 for Olympus Relief contrast with LUCPLFLN20xRC and LUCPLFLN40xRC and position 4 to perform IMSI with IX3-MDIC60 DIC prism and LUCPLFLN60x objective.
 Requires for IX83P1ZF: IX3-ILL, IX3-CBH, U-MCZ, IX83-AN, IX3-DICTA, U-IFCBL100 and UIFCBL200 and for IX73P2F or IX73P1F: IX3-ILL, IX3-D6REA, IX3-CBM, U-HSCBM, IX3-AN and U-IFCBL100.
 Including RC20 and RC40 optical element, clamping screw, button panel sheet (for UHSCBM) and button function stickers (for U-MCZ).
 Note: Not a medical device as defined in Directive 93/42/EEC or Regulation (EU) 2017/745. Accordingly not designed or intended for use in diagnosis (with the exception of in vitro diagnosis according to Directive 98/79/EC or Regulation (EU) 2017/746) and/or treatment of human disease and/or human IVF but only for research applications in these fields. Exceptionally, a combined use with third-party medical devices certified under the applicable medical device regulations is possible, provided that the specific combined use is explicitly covered by the respective specification/manual of the corresponding third-party medical device. The existence of such an exception must be checked by the customer on its own responsibility in each individual case.</t>
  </si>
  <si>
    <t>CPlan Fluorite objective with 10x magnification. With working distance of 9 mm  
and numerical aperture of 0.3. Suitable for any cover slip thickness. For  
Olympus-Reliefcontrast observations (RC1).</t>
  </si>
  <si>
    <t>Control box for BX3M microscope frames. Compatible with U-D5BDREMC, U-D6REMC or   
 U-6BDREMC motorized nosepiece and U-RMCBL control cable, U-MIXR slider and   
 U-MIXRCBL control cable, BX3M-HS hand switch, BX3M-HSRE hand switch for   
 motorized nosepiece, U-HSEXP hand switch for exposure and DP2-SAL controller.   
 Communication with PC via RS232 connection or USB2.0, communication with   
 DP2-SAL via RS232 connection. LEDs on front panel display status of motorized   
 units and PC connection. To be attached on the back of the microscope frame   
 with magnetic mechanism. External power supply 100-240 V AC, 0.4 A, 50/60 Hz.   
 Requires UYCP power cord. Including USB cable, RS232 cable, AC adapter and   
 manual.</t>
  </si>
  <si>
    <t>Reflected fluorescence illuminator for CX43. Built-in LED light source for B excitation with peak wavelength 470 nm. Light intensity control dial on the top. 
 Power cable (035425 UYCP) is required. Including wide range power supply (AC 100 ? 240 V 50 / 60 Hz 0.4A), hook stick to slide condenser top lens and manual.</t>
  </si>
  <si>
    <t>Upright microscope set for transmitted light observation. CX23 microscope frame with integrated LED illumination, quadruple nosepiece, fixed mechanical stage 
 (120 x 132 mm, travelling range 76 x 30 mm) with right hand low drive control and specimen holder for one slide. Built-in Abbe condenser with NA 1.25 and aperture 
 stop. Coaxial coarse and fine focus, complete stroke 15 mm, fine stroke 300 ?m/rotation, graduation 2.5 ?m. Torque adjustment for coarse focus knob and stage 
 focus lock mechanism (screw type). Attached binocular tube with 30° inclination, interpupillary distance adjustment 48-75 mm and diopter adjustment on the left 
 sleeve. Two widefield eyepieces for FN20 are fixed by screws. 
 Microscope set is equipped with 4x, 10x, and 40x objectives (Plan 4x, NA = 0.1, WD = 27.8 mm, CC= - ; Plan 10x, NA = 0.25, WD = 8 mm, CC = - ; Plan 40x, NA = 0.65, 
 WD = 0.60mm, CC = 0.17). All optics feature antifungus treatment. Power cable (035425 UYCP) is required. Including wide 
 range power supply (AC 100-240 V 50/60 Hz 0.4 A) and manual.</t>
  </si>
  <si>
    <t>Upright microscope set for transmitted light observations. Integrated transmitted LED illumination, low-positioned quadruple nosepiece, mechanical stage (211 x 154 mm, travelling range 76 x 52 mm) with right handle, low drive control, stage lock pin and specimen holder for one slide. 
 Built-in Abbe condenser with NA 1.25 and aperture stop. Coaxial coarse and fine focus, complete stroke 15 mm, fine stroke 300 Âµm/rotation, graduation 2.5 Î¼m. Torque adjustment for coarse focus knob and focus limit stopper. Attached trinocular tube with 30Â° inclination, interpupillary distance adjustment 48-75 mm and diopter adjustment on both sleeves. Two widefield eyepieces for FN20 are fixed by screws. Microscope set is equipped with 4x, 10x and 40x objectives (Plan Achromat 4x, NA = 0.1, WD = 27.8 mm, CC= -; Plan Achromat 10x, NA = 0.25, WD = 8 mm, CC = -; Plan Achromat 40x, NA = 0.65, WD =0.60mm, CC = 0.17). All optics feature antifungus treatment. Power cable (035425 UYCP) is required. Including wide range power supply (AC 100 â?? 240 V 50 / 60 Hz 0.4A), Allen wrench and manual. Â </t>
  </si>
  <si>
    <t>Upright microscope set for transmitted light observations. Integrated transmitted LED illumination, low-positioned quadruple nosepiece, mechanical stage (211 x 154 mm, travelling range 76 x 52 mm) with left handle, low drive control, stage lock pin and specimen holder for one slide.
 Built-in Abbe condenser with NA 1.25 and aperture stop. Coaxial coarse and fine focus, complete stroke 15 mm, fine stroke 300 µm/rotation, graduation 2.5 ?m. Torque adjustment for coarse focus knob and focus limit stopper. Attached trinocular tube with 30° inclination, interpupillary distance adjustment 48-75 mm and dioptre adjustment on both sleeves. Two widefield eyepieces for FN20 are fixed by screws. Microscope set is equipped with 4x, 10x and 40x objectives (Plan Achromat 4x, NA = 0.1, WD = 27.8 mm, CC= -; Plan Achromat 10x, NA = 0.25, WD = 8 mm, CC = -; Plan Achromat 40x, NA = 0.65, WD =0.60mm, CC = 0.17). All optics feature antifungus treatment. Power cable (035425 UYCP) is required. Including wide range power supply (AC 100 ? 240 V 50 / 60 Hz 0.4A), Allen wrench and manual.</t>
  </si>
  <si>
    <t>DSX10-LAXL is attachments for attaching DSX10-XLOB objective lenses to a nose piece.
It consists of two attachments.
They make it possible to replace the objective lenses instantly, as they can be attached and removed with just one slide movement. 
Two objective lenses can be attached to the attachment at one time.
DSX1000 system can identify the individual attachments, as the system has an original magnet sensor.
The DSX1000 system can also identify the objective lenses after the attachment is changed, as the system can register in its software the information about the combinations of lens and attachment.</t>
  </si>
  <si>
    <t>DSX10-LAUIS is attachments for attaching UIS2 objective lenses to a nose piece.
 It consists of three attachments.
 They make it possible to replace the objective lenses instantly, as they can be attached and removed with just one slide movement. 
 Two objective lenses can be attached to the attachment at one time.
 DSX1000 system can identify the individual attachments, as the system has an original magnet sensor.
 The DSX1000 system can also identify the objective lenses after the attachment is changed, as the system can register in its software the information about the combinations of lens and attachment.</t>
  </si>
  <si>
    <t>DSX10-SXLOB1X is the objective lens exclusively for the DSX1000 series.
It have a very long working distance, and is suitable for observing a sample with a rough surface.
The parfocal length is 140 mm, the working distance is 51.7 mm, the NA is 0.03.
It have a large depth of field due to a small numerical aperture.
It is applicable to various illumination methods, such as BF, DF and MIX.
The end of lens has a ?/4 plate. By eliminating the flare generated in the bright field illumination, a large field can be observed clearly.</t>
  </si>
  <si>
    <t>DSX10-SXLOB3X is the objective lens exclusively for the DSX1000 series.
It have a very long working distance, and is suitable for observing a sample with a rough surface.
The parfocal length is 140 mm, the working distance is 66.1 mm, the NA is 0.09.
It have a large depth of field due to a small numerical aperture.
It is applicable to various illumination methods, such as BF, DF and MIX.
The end of lens has a ?/4 plate. By eliminating the flare generated in the bright field illumination, a large field can be observed clearly.</t>
  </si>
  <si>
    <t>DSX10-SXLOB10X is the objective lens exclusively for the DSX1000 series.
 It have a very long working distance, and is suitable for observing a sample with a rough surface.
 The parfocal length is 140 mm, the working distance is 41.1 mm, the NA is 0.2.
 It have a large depth of field due to a small numerical aperture.
 It is applicable to various illumination methods, such as BF, DF and MIX.
 The end of lens has a ?/4 plate. By eliminating the flare generated in the bright field illumination, a large field can be observed clearly.</t>
  </si>
  <si>
    <t>The DSX10-XLOB3X is objective lens exclusively for the DSX1000 series.
It have both a high numerical aperture and a long working distance, and are applicable to both non-destructive observation and detailed observation.
The parfocal length is 75 mm, the woriking distance is 30 mm, the NA is 0.09.
These lenses are applicable to various illumination methods, such as BF, DF and MIX.
With quarter waveplates attached to the end of DSX10-XLOB3X, objects can be observed clearly with no flare generated in the bright field illumination.
The DSX10-XLOB series can be attached to the zoom head's nose pieces with dedicated lens attachments which make it possible to attach two lenses at one time.</t>
  </si>
  <si>
    <t>The DSX10-XLOB10X is objective lens exclusively for the DSX1000 series.
It have both a high numerical aperture and a long working distance, and are applicable to both non-destructive observation and detailed observation.
The parfocal length is 75 mm, the woriking distance is 30 mm, the NA is 0.3.
These lenses are applicable to various illumination methods, such as BF, DF and MIX.
The DSX10-XLOB series can be attached to the zoom head's nose pieces with dedicated lens attachments which make it possible to attach two lenses at one time.</t>
  </si>
  <si>
    <t>The DSX10-XLOB20X is objective lens exclusively for the DSX1000 series.
 It have both a high numerical aperture and a long working distance, and are applicable to both non-destructive observation and detailed observation.
 The parfocal length is 75 mm, the working distance is 20 mm, the NA is 0.4.
 These lenses are applicable to various illumination methods, such as BF, DF and MIX.
 The DSX10-XLOB series can be attached to the zoom head's nose pieces with dedicated lens attachments which make it possible to attach two lenses at one time.</t>
  </si>
  <si>
    <t>The DSX10-XLOB40X is objective lens exclusively for the DSX1000 series.
 It have both a high numerical aperture and a long working distance, and are applicable to both non-destructive observation and detailed observation.
 The parfocal length is 75 mm, the working distance is 4.5 mm, the NA is 0.8.
 These lenses are applicable to various illumination methods, such as BF, DF and MIX.
 The DSX10-XLOB series can be attached to the zoom head's nose pieces with dedicated lens attachments which make it possible to attach two lenses at one time.</t>
  </si>
  <si>
    <t>DSX10-DIAD1X10X diffuses the illumination light from the ring light and cause the light to spread evenly over the sample.
 It is useful when observing a highly reflective 3D object, such as a metal surface with both light and dark regions.
 It isexclusively for the DSX10-SXLOB1X and 10X. 
 The portion that diffuses light can be moved up and down, and produces the best diffuse light effect when it is moved to the lowest position.
 The lower the portion is, the higher the diffuse light effect is, and the shorter the working distance becomes.
 You need to check the "Diffuse lighting adapter" checkbox on the GUI when using a diffuse lighting adapter. After this operation, the auto-focus-related functions are unavailable to avoid a collision of the adapter and the sample. Also, there is a limit to the height of samples that can be measured.</t>
  </si>
  <si>
    <t>DSX10-DIAD3X diffuses the illumination light from the ring light and cause the light to spread evenly over the sample.
 It is useful when observing a highly reflective 3D object, such as a metal surface with both light and dark regions.
 It isexclusively for the DSX10-SXLOB3X. 
 The portion that diffuses light can be moved up and down, and produces the best diffuse light effect when it is moved to the lowest position.
 The lower the portion is, the higher the diffuse light effect is, and the shorter the working distance becomes.
 You need to check the "Diffuse lighting adapter" checkbox on the GUI when using a diffuse lighting adapter. After this operation, the auto-focus-related functions are unavailable to avoid a collision of the adapter and the sample. Also, there is a limit to the height of samples that can be measured.</t>
  </si>
  <si>
    <t>DSX10-POAD consists of an analyzer and a polarizer to prevent glare from the ring light. 
 Also, this adapter enables you to cut the specular light from the coated surface of a sample and clearly observe the area deeper than the sample surface.
 This adapter is exclusively for the DSX10-SXLOB series, and can be used with DSX10-SXLOB1X, 3X and 10X.</t>
  </si>
  <si>
    <t>An LED lighting device for transmission observation, exclusively for the DSX1000 system.
 You can observe an object with transmitted light together with DSX10-UF/TF.</t>
  </si>
  <si>
    <t>Optional module for DSX10-BSW software for automatic edge detection measurement  
 with rectangular or circular calipers.  A valid DSX-BSW dongle is necessary to  
 install and run the software module.  
 Includes DSX10-ASW-EDM DVD with dongle patch file and installation manual.</t>
  </si>
  <si>
    <t>Optional module for DSX10-BSW software to perform particle analysis. Particle  
 detection uses threshold and segmentation method and enables classification of  
 the detected objects.  A valid DSX10-BSW dongle is necessary to install and run  
 the software module. Includes DSX10-ASW-PAM DVD with dongle patch file and  
 installation manual.</t>
  </si>
  <si>
    <t>DSX10-LC is for storing objective lenses and their attachments. 
 The purpose of storing the lenses in the case is to protect them from foreign particles and dust.
 This is not intended to use for transportation.
 Up to three lens attachments can be stored.
 As for objective lenses, the case can store six of UIS2 or DSX10-XLOB, and three of DSX10-SXLOB.</t>
  </si>
  <si>
    <t>This adapter is for attaching U-SIC4R2, a manual stage, to DSX10-TF or DSX10-UF.
This adapter is exclusively for U-SIC4R2.</t>
  </si>
  <si>
    <t>Upright manual microscope frame for reflected and transmitted light observations. Coaxial coarse and fine focus with stage up and down mechanism, focus stroke 25 mm, coarse stroke 17.8 mm/rotation, fine stroke 100 ?m/rotation, graduation on fine focus 1 ?m. Prefocusing limit stopper and torque adjustment on coarse focus. Front side mounted light intensity control dial, integrated power supply 100-120/220-240 V, 1.8/0.8 A, 50/60 Hz. Light Manager with individual light intensity settings for all objectives in combination with U-LHLEDC100 lightsource and motorized or coded nosepiece. Transmitted light illuminator with Koehler illumination and field number 26.5. Requires BX3-ARM for transmitted configuration or BX3-URA, BX3-RFAA, BX3-RFAS for fluorescence configuration. Including allen wrench.</t>
  </si>
  <si>
    <t>Extendable eye point adjuster for SZX7, SZX10 and SZX16 stereo microscopes.  
 Travel range 30 - 150 mm. Maximum load 5 kg. Please consult your sales  
 representative for hardware compatibility. Including operation manual.</t>
  </si>
  <si>
    <t>Set of DP28 Camera plus DP2-AOU Stand-Alone Control Unit. No PC required.
 DP28 camera: 8.9 Mpx, 1 inch, color CMOS Camera with global shutter for C-mount adaption, no cooling, USB 3.1 interface. Including: camera head, USB 3.1 cable and user manual. Support by cellSens/STREAM, DP2-TWAIN and DP28-AOU.
 DP2-AOU Stand Alone Control Unit: Controller software pre-installed to the control unit. It is controlled via mouse and keyboard or with touch-screen monitor. Still image capturing, movie recording, voice recording, network connection (optional), anti-virus software (option). Default 60 GB storage device integrated to the control unit. External USB storage, WLAN function by external WLAN stick available to use.</t>
  </si>
  <si>
    <t>Tube Lens unit with 180 mm focal length. Compact design with circular dovetail for mounting into Evident items. Supporting large FOV up to FN26.5 in connection with appropriate UIS2 objectives. Low level of chromatic abberations, excellent image flatness and spherical aberrations.</t>
  </si>
  <si>
    <t>Tube Lens with 180 mm focal length for OEM integration only. Compact design with outer M36x0.5 thread for simple mounting into OEM equipment. Supporting large FOV up to FN22 in connection with appropriate UIS2 objectives. Low level of chromatic abberations, excellent image flatness and spherical aberrations.</t>
  </si>
  <si>
    <t>MPLFLN2.5XBD Objective 2.5x/N.A. 0.08, W.D. 8.7mm</t>
  </si>
  <si>
    <t>MXPLFLN20XBD Objective 20x/N.A. 0.55, W.D. 3mm</t>
  </si>
  <si>
    <t>MXPLFLN50X Objective 50x/N.A. 0.8, W.D. 3mm</t>
  </si>
  <si>
    <t>MXPLFLN50XBD Objective 50x/N.A. 0.8, W.D. 3mm</t>
  </si>
  <si>
    <t>Magnification changer with two position for 1x/2x magnification </t>
  </si>
  <si>
    <t>Flat panel display for DSX1000 (Dell 27 Monitor - P2722H)
27-inch screen; Full HD (1080p) resolution (1920 x 1080); Port: Display port, VGA, HDMI</t>
  </si>
  <si>
    <t>Yokogawa CSU-W1 spinning disk confocal scanner with SoRa disk for IXplore SpinSR,
1 camera port. No upgradeability to the 2 camera model. Compatible with IX83P2ZF microscope frame. Integrated SoRa disk for enhanced super resolution performance, integrated motorized confocal dichroic mirror slider and integrated 10-positions motorized emission filter wheel. Effective FN 5.9 for super resolution mode, and effective FN 18.8 for confocal mode. 
Coupled onto the IX83P2ZF microscope frame using a motorized coupling unit (SD-MGCA), switchable between confocal (1x) and super resolution mode (3.2X).
Including power supply unit, interface cable between scanner and power supply unit, RS232C cable, optical fiber, switch key, interlock release connector. UYCP power cable required.</t>
  </si>
  <si>
    <t>Yokogawa CSU-W1 spinning disk confocal scanner with SoRa disk for IXplore SpinSR,
2 camera ports. Compatible with IX83P2ZF microscope frame. Integrated SoRa disk for enhanced super resolution performance, integrated motorized confocal dichroic mirror slider, integrated motorized image splitting dichroic mirror slider and two integrated 10-positions motorized emission filter wheels. Effective FN 5.9 for super resolution mode, and effective FN 18.8 for confocal mode. 
Coupled onto the IX83P2ZF microscope frame using a motorized coupling unit (SD-MGCA), switchable between confocal (1x) and super resolution mode (3.2X).
Including power supply unit, interface cable between scanner and power supply unit, RS232C cable, optical fiber, switch key, interlock release connector. UYCP power cable required.</t>
  </si>
  <si>
    <t>Yokogawa CSU-W1 spinning disk confocal scanner with 50 µm pinhole disk and SoRa disk for IXplore SpinSR, 2 camera ports. Compatible with IX83P2ZF microscope frame. Integrated 50 µm pinhole disk and SoRa disk for enhanced super resolution performance, integrated motorized confocal dichroic mirror slider, integrated motorized image splitting dichroic mirror slider and two integrated 10-positions motorized emission filter wheels. Effective FN 5.9 for super resolution mode, and effective FN 18.8 for confocal mode. Coupled onto the IX83P2ZF microscope frame using a motorized coupling unit (SD-MGCA), switchable between confocal (1x) and super resolution mode (3.2X).
Including power supply unit, interface cable between the scanner and the power supply unit, RS232C cable, optical fiber, key switch key, interlock release connector. UYCP power cable required.</t>
  </si>
  <si>
    <t>Inverted motorised microscope frame for reflected and transmitted light 
observation with 2 decks for optical module attachments and 1 slot for optional 
Z drift compensator. Light intensity, observation, objective position, mirror 
unit position, light path, fluorescence shutter position is indicated via build 
in display. 
Light path options for binocular and left side port: 0:100, 50:50, 100:0. 
Motorized coaxial coarse and fine focus with nosepiece up and down mechanism, 
focus stroke 9.5 mm. Maximum focus speed: 3 mm/sec. Minimum step size: 0.01 µm. 
Optional accessory U-MCZ-1-2 for manual Z-control. Compatible 
with IX3-ILL transmitted light illuminator, IX3-RFA, IX3-RFAL, IX3-RFALFE 
reflected light illuminators, IX3-SSU, BX3-SSU-1-2, IX3-SVR, IX3-SVL, IX2-SP, 
IX2-GS, GX-SVR, GX-SFR stages. Requires IX3-CBH controller. Including sextuple 
motorised nosepiece IX3-D6REA, touch panel controller, jigs, AC adapter, 
 cable clamps, indication panel and indication sticker.</t>
  </si>
  <si>
    <t>One-time-migration from OLYMPUS Stream Start 2.2 - 2.4 base license to PRECiV Capture 1.2. 
The current Stream Start software will be deactivated during the migration process.
PRECiV Capture Version 1.2 - Imaging and measurement software for Industrial and Materials Science microscopy applications. The software increases the work efficiency with an intuitive and well structured interface. Image acquisition with Olympus/Evident cameras. HDR functionality supports imaging of difficult samples with a high level of contrast. Scale bar, cross hair and digital reticle as overlays give image information and help to analyze the image with the two-dimensional measurement. 16 different methods from point measurement, distances, angles and circles are available. It is possible to import images from DSX and LEXT.
Includes one PRECiV Capture main license. Software supports Windows 10 and Windows 11. Please consult your sales representative for PC requirements and hardware compatibility.</t>
  </si>
  <si>
    <t>One-time-migration from OLYMPUS Stream Essentials 2.2 - 2.4 base license to PRECiV PRO 1.2. 
Most of the existing Stream-solutions will be migrated to PRECiV. The current Stream Essentials software will be deactivated during the migration process. 
PRECiV PRO Version 1.2 - Imaging and measurement software for Industrial and Materials Science microscopy applications. The software increases the work efficiency with an intuitive and well structured interface. Image acquisition with Olympus/Evident cameras. Beside HDR, the software offers a halation removal for glossy surfaces using the unique MIX slider at the microscope or the VisiLED ring light at the stereo microscope. Allows the extended focus image acquisition of uneven samples by simply rotating the focus knob on the manual microscope. Taking panoramic images or depth-focused panoramic images with a manual microscope is similarly simple. The recording of movies and time-lapse completes the acquisition package. A comprehensive range of measurement tools is available, including point measurement, distances, angles and circles. Advanced interactive tools like edge detection and auxiliary lines increase the accuracy of the measurement. Reporting and presentation creation in the familiar Microsoft Office 365 or 2019, 2021 (not included) facilitates the work. It is possible to import images from DSX and LEXT.
PRECiV PRO 1.2 is scalable. Various add-ons like motorization, count&amp;measure or grain size analysis adapt the software to further needs. Some of the solutions such as pore analysis or phase analysis can be supported by AI. The solution "Phase Analysis" is part of the migration package.
Includes one main license. Software supports Windows 10 and Windows 11. Please consult your sales representative for PC requirements and hardware compatibility.</t>
  </si>
  <si>
    <t>One-time-migration from OLYMPUS Stream Motion 2.2 - 2.4 base license to PRECiV PRO 1.2. 
Most of the existing Stream-solutions will be migrated to PRECiV. The current Stream Motion software will be deactivated during the migration process. 
PRECiV PRO Version 1.2 - Imaging and measurement software for Industrial and Materials Science microscopy applications. The software increases the work efficiency with an intuitive and well structured interface. Image acquisition with Olympus/Evident cameras. Beside HDR, the software offers a halation removal for glossy surfaces using the unique MIX slider at the microscope or the VisiLED ring light at the stereo microscope. Allows the extended focus image acquisition of uneven samples by simply rotating the focus knob on the manual microscope. Taking panoramic images or depth-focused panoramic images with a manual microscope is similarly simple. The recording of movies and time-lapse completes the acquisition package. A comprehensive range of measurement tools is available, including point measurement, distances, angles and circles. Advanced interactive tools like edge detection and auxiliary lines increase the accuracy of the measurement. Reporting and presentation creation in the familiar Microsoft Office 365 or 2019, 2021 (not included) facilitates the work. It is possible to import images from DSX and LEXT.
PRECiV PRO 1.2 is scalable. Various add-ons like count&amp;measure or grain size analysis adapt the software to further needs. Some of the solutions such as pore analysis or phase analysis can be supported by AI. The solutions "Phase Analysis" and "Motorization" are part of the migration package.
Includes one main license. Software supports Windows 10 and Windows 11. Please consult your sales representative for PC requirements and hardware compatibility.</t>
  </si>
  <si>
    <t>One-time-migration from OLYMPUS Stream Desktop 2.2 - 2.4 base license to PRECiV Desktop 1.2. 
Most of the existing Stream-solutions will be migrated to PRECiV. The current Stream Desktop software will be deactivated during the migration process. 
PRECiV Desktop Version 1.2 - Measurement software for Industrial and Materials Science microscopy applications. The software increases the work efficiency with an intuitive and well structured interface. Scale bar, cross hair and digital reticle as overlays provide image information and help analyze the image. A comprehensive range of measurement tools is available, including point measurement, distances, angles and circles. Advanced interactive tools like edge detection and auxiliary lines increase the accuracy of the measurement. Reporting and presentation creation in the familiar Microsoft Office 365 or 2019, 2021 (not included) facilitates the work. It is possible to import images from DSX and LEXT.
PRECiV Desktop 1.2 is scalable. Various add-ons like count&amp;measure or grain size analysis adapt the software to further needs. Some of the solutions such as pore analysis or phase analysis can be supported by AI. 
Includes one main license. Software supports Windows 10 and Windows 11. Please consult your sales representative for PC requirements and hardware compatibility.</t>
  </si>
  <si>
    <t>One-time-migration from OLYMPUS Stream Start 2.5 base license to PRECiV Capture 1.2. 
The current Stream Start software will be deactivated during the migration process.
PRECiV Capture Version 1.2 - Imaging and measurement software for Industrial and Materials Science microscopy applications. The software increases the work efficiency with an intuitive and well structured interface. Image acquisition with Olympus/Evident cameras. HDR functionality supports imaging of difficult samples with a high level of contrast. Scale bar, cross hair and digital reticle as overlays give image information and help to analyze the image with the two-dimensional measurement. 16 different methods from point measurement, distances, angles and circles are available. It is possible to import images from DSX and LEXT.
Includes one PRECiV Capture main license. Software supports Windows 10 and Windows 11. Please consult your sales representative for PC requirements and hardware compatibility.</t>
  </si>
  <si>
    <t>One-time-migration from OLYMPUS Stream Basic 2.5 base license to PRECiV Core 1.2. 
Most of the existing Stream-solutions will be migrated to PRECiV. The current Stream Basic software will be deactivated during the migration process.
PRECiV Core Version 1.2 - Imaging and measurement software for Industrial and Materials Science microscopy applications. The software increases the work efficiency with an intuitive and well structured interface. Image acquisition with Olympus/Evident cameras. Beside HDR, the software offers a halation removal for glossy surfaces using the unique MIX slider at the microscope or the VisiLED ring light at the stereo microscope. Allows the extended focus image acquisition of uneven samples by simply rotating the focus knob on the manual microscope. Scale bar, cross hair and digital reticle as overlays provide image information and help analyze the image with the two-dimensional measurement. 16 different methods from point measurement, distances, angles and circles are available.  
Reporting and presentation creation in the familiar Microsoft Office 365 or 2019, 2021 (not included) facilitates the work. It is possible to import images from DSX and LEXT. 
PRECiV Core 1.2 is scalable. Various  add-ons like motorization, count&amp;measure or grain size analysis adapt the software to further needs. Some of the solutions such as pore analysis or phase analysis can be supported by AI. 
Includes one main PRECiV Core license. Software supports Windows 10 and Windows 11. Please consult your sales representative for PC requirements and hardware compatibility.</t>
  </si>
  <si>
    <t>One-time-migration from OLYMPUS Stream Essentials 2.5 base license to PRECiV PRO 1.2. 
Most of the existing Stream-solutions will be migrated to PRECiV. The current Stream Essentials software will be deactivated during the migration process. 
PRECiV PRO Version 1.2 - Imaging and measurement software for Industrial and Materials Science microscopy applications. The software increases the work efficiency with an intuitive and well structured interface. Image acquisition with Olympus/Evident cameras. Beside HDR, the software offers a halation removal for glossy surfaces using the unique MIX slider at the microscope or the VisiLED ring light at the stereo microscope. Allows the extended focus image acquisition of uneven samples by simply rotating the focus knob on the manual microscope. Taking panoramic images or depth-focused panoramic images with a manual microscope is similarly simple. The recording of movies and time-lapse completes the acquisition package. A comprehensive range of measurement tools is available, including point measurement, distances, angles and circles. Advanced interactive tools like edge detection and auxiliary lines increase the accuracy of the measurement. Reporting and presentation creation in the familiar Microsoft Office 365 or 2019, 2021 (not included) facilitates the work. It is possible to import images from DSX and LEXT.
PRECiV PRO 1.2 is scalable. Various add-ons like motorization, count&amp;measure or grain size analysis adapt the software to further needs. Some of the solutions such as pore analysis or phase analysis can be supported by AI. The solution "Phase Analysis" is part of the migration package.
Includes one main license. Software supports Windows 10 and Windows 11. Please consult your sales representative for PC requirements and hardware compatibility.</t>
  </si>
  <si>
    <t>Binocular tube inclined 30°, with diopter adjustment on left sleeve, FN22</t>
  </si>
  <si>
    <t>Trinocular tube with 30° inclination and pupillary distance adjustment from 50 to 76 mm. Adjustable diopter range (± 5 diopter) on left sleeve. To be used with WHN10x/22 , WHN10x-H/22 eyepieces. Beamsplitter for 3 positions (100/0, 20/80, 0/100).</t>
  </si>
  <si>
    <t>Trinocular tube for infrared applications, inclined 30°, FN22, three position light path selector (Observation/ camera: 100/0, 0/0, 0/100), with diopter adjustment +/- 5 d on left sleeve, interpupillary distance adjustment 50mm-76mm, right sleeve with rotation stop for eyepieces with reticules.</t>
  </si>
  <si>
    <t>Trinocular tube for near-infrared applications, inclined 30°, FN22, three position light path selector (Observation/camera: 100/0, 50/50, 0/100), with diopter adjustment +/- 5 d on left sleeve, interpupillary distance adjustment 50 mm-76 mm, right sleeve with rotation stop for eyepieces with reticules.</t>
  </si>
  <si>
    <t>Binocular ergonomic tube with upper viewing angle, viewing angle adjustable from 5° to 35°, left-side dioptre adjustment, field of view number 22 /  Tiltable binocular tube with high eyepoint, tilt angle from 5 to 35°, interpupillary distance adjustment from 48 to 75 mm, with dioptre adjustment on the left sleeve, field number 22.</t>
  </si>
  <si>
    <t>Binocular ergonomic tube with lower eyepoint, viewing angle adjustable from 5° to 35°, left-side dioptre adjustment, field of view number 22 /  Tiltable binocular tube with lower eyepoint, tilt angle from 5 to 35°, interpupillary distance adjustment from 48 to 75 mm, with dioptre adjustment on the left sleeve, field number 22.</t>
  </si>
  <si>
    <t>Erect image binocular tube with inclination of 30° for SZX7/10 stereo  
microscopes. Maximum field number  22 (compatible with WHN and WHSZ eyepieces).  
Interpupillary distance adjustment  51-76 mm (Siedentopf type).?</t>
  </si>
  <si>
    <t>Universal Plan Fluorite objective with 4x magnification. With working distance of 17 mm, numerical aperture of 0.13 and suitable for any cover slip thickness. For phase contrast observations (PHL).</t>
  </si>
  <si>
    <t>Universal Plan Fluorite phase contrast objective (pre-centered) with 4x magnification, numerical aperture 0.13, working distance of 16.4 mm, maximum field of view 5.50 mm (FN 22). Suitable for any cover slip thickness, optimized to work with 1mm th</t>
  </si>
  <si>
    <t>Universal Plan Fluorite objective with 4x magnification. With working distance of 17 mm, numerical aperture of 0.13 and suitable for any cover slip thickness. For polarized light observations.</t>
  </si>
  <si>
    <t>Universal Plan Fluorite objective with 10x magnification. With working distance of 10 mm, numerical aperture of 0.3 and suitable for any cover slip thickness.</t>
  </si>
  <si>
    <t>Universal Plan Fluorite objective with 10x magnification. With working distance of 10 mm, numerical aperture of 0.3 and suitable for any cover slip thickness. For phase contrast observations (PH1).</t>
  </si>
  <si>
    <t>Universal Plan Fluorite objective with 20x magnification. With working distance of 2.1 mm, numerical aperture of 0.5 and cover correction of 0.17 mm. For polarized light observations.</t>
  </si>
  <si>
    <t>SolutionÂ MotorizationÂ forÂ theÂ expansionÂ ofÂ PRECiVÂ CoreÂ orÂ PRO.Â EnablesÂ positionÂ listsÂ andÂ StageÂ NavigatorÂ toÂ captureÂ imagesÂ andÂ moviesÂ atÂ severalÂ stageÂ positionsÂ orÂ overÂ stageÂ areas.Â PossibilityÂ toÂ saveÂ theÂ positionÂ listÂ forÂ navigationÂ onÂ severalÂ samples.Â PossibilityÂ toÂ useÂ theÂ overviewÂ imageÂ asÂ imageÂ documentÂ (outputÂ inÂ .VSIÂ format).Â EnablesÂ theÂ MotorizedÂ PanoramicÂ functionÂ toÂ automaticallyÂ createÂ panoramicÂ imagesÂ orÂ multipleÂ singleÂ imagesÂ overÂ user-definedÂ areasÂ (supportedÂ byÂ motorizedÂ stages).Â SupportÂ ofÂ softwareÂ autofocus.Â SupportÂ ofÂ "focus"Â mapsÂ withÂ differentÂ densitiesÂ toÂ quicklyÂ compensateÂ forÂ theÂ sampleÂ topography.Â SupportsÂ "3Â pointÂ tiltingÂ plane"Â focusÂ mapÂ toÂ compensateÂ forÂ theÂ tiltingÂ effectÂ ofÂ theÂ sample.Â IncludingÂ theÂ supportÂ ofÂ motorizedÂ andÂ encodedÂ zÂ axis,Â z-stackÂ aquisitionÂ andÂ extendedÂ focusÂ imageÂ aquisitionÂ (automatic/offline,Â withÂ optionÂ toÂ createÂ heightÂ map).Â TheÂ solutionÂ offersÂ 3DÂ SurfaceÂ ViewÂ andÂ 3DÂ Measurements.Â EnablesÂ TimeÂ lapseÂ andÂ MovieÂ acquisitionÂ inÂ PRECiVÂ Core.Â SupportsÂ theÂ motorizedÂ stagesÂ andÂ controllersÂ MÃ¤rzhÃ¤userÂ Tango,Â PriorÂ ProScanÂ 3,Â LUDLÂ Mac6000Â andÂ Chuoseiki.Â IncludesÂ oneÂ license.Â PleaseÂ consultÂ yourÂ salesÂ representativeÂ forÂ PCÂ requirementsÂ andÂ hardwareÂ compatibility.Â ForÂ digitalÂ distribution.</t>
  </si>
  <si>
    <t>2CH broadband spectral SilVIR detector unit for high sensitivity, quantitative and high dynamic range imaging.</t>
  </si>
  <si>
    <t>FV4000 resonant hybrid scanning unit. Light reflection via 2 silver-coated  
galvanometer scanning mirrors, or silver-coated resonant scanning mirror.  
Scanning speed 15fps (1024 x 1024), 30 fps (512 X 512), Maximum speed 438 fps (512 X 32). 
Including power supply unit.</t>
  </si>
  <si>
    <t>FV4000 resonant hybrid scanning unit. Light reflection via 2 silver-coated  
galvanometer scanning mirrors, or silver-coated resonant scanning mirror.  
Scanning speed 15fps (1024 x 1024), 30 fps (512 X 512), Maximum speed 438 fps (512 X 32). 
Including 2-Channel broadband SilVIR detector unit and power supply unit.</t>
  </si>
  <si>
    <t>IR laser
introduction optics and
control units for dual line
IR laser system.</t>
  </si>
  <si>
    <t>Package of IR laser
introduction optics and
a control unit
for single line IR laser system.</t>
  </si>
  <si>
    <t>Package of IR laser
introduction optics
and control units for 
twin lasers IR system.</t>
  </si>
  <si>
    <t>Laser port adaptor designed
to introduce additional laser.</t>
  </si>
  <si>
    <t>Main laser combiner including
AOTF and 4 lasers (VBYR) beam
combining optics and fiber.</t>
  </si>
  <si>
    <t>Near infra-red laser combiner
unit with 3 laser diode ports and fiber
for coupling to FV40-BCOMB.</t>
  </si>
  <si>
    <t>PCI-e interface board for
data transfer of confocal
laser scanning microscope to computer.</t>
  </si>
  <si>
    <t>Motorized reflected light
fluorescence illuminator
equipped with motorized
8 positions mirror unit
turret. And motorized
light path switcher
below turret for 
NDD detection.
Including cables.
Corresponded to
WEEE and RoHS regulations.</t>
  </si>
  <si>
    <t>Motorized reflected light
fluorescence illuminator
equipped with
motorized 8 positions
mirror unit turret.
Including cables.</t>
  </si>
  <si>
    <t>Relay lens unit of non-descanned detectors at
epi light path in IX83
microscope.</t>
  </si>
  <si>
    <t>2CH red-shifted spectral SilVIR detector unit for high sensitivity, quantitative and high dynamic range imaging. </t>
  </si>
  <si>
    <t>One time software update from FV31S-SW 
V2.6.1 or previous version,
including License certificate 
sheet</t>
  </si>
  <si>
    <t>One time update from FV31S-DT
 V2.6.1 or previous version, 
including License certificate
sheet</t>
  </si>
  <si>
    <t>Software license of
autospherical aberration
compensation function
of TruResolution objective lens unit.</t>
  </si>
  <si>
    <t>Class 3B laser safety label
in English
for FV4000 upright microscope
configuration.</t>
  </si>
  <si>
    <t>Class 4 laser safety label
in English
for FV4000MPE upright 
microscope configuration.</t>
  </si>
  <si>
    <t>Class 3B laser safety label
in English
for FV4000 inverted
microscope configuration.</t>
  </si>
  <si>
    <t>Class 4 laser safety label
in English
for FV4000MPE inverted
microscope configuration.</t>
  </si>
  <si>
    <t>Software license for
AI noise reduction</t>
  </si>
  <si>
    <t>Sub laser combiner unit with 
3 laser diode ports, laser combining
optics and a fiber
for FV40-MCOMB .</t>
  </si>
  <si>
    <t>640nm long pass
dichroicmirror,
Reflect wavelength shorter
than 640nm to be installed
in secondary dichoic mirror
turret in spectral
detector unit.</t>
  </si>
  <si>
    <t>690nm long pass
dichroicmirror,
Reflect wavelength shorter
than 690nm to be installed
in secondary dichoic mirror
turret in spectral
detector unit.</t>
  </si>
  <si>
    <t>730nm long pass
dichroicmirror,
Reflect wavelength shorter
than 730nm to be installed
in secondary dichoic mirror
turret in spectral
detector unit.</t>
  </si>
  <si>
    <t>790nm long pass
dichroicmirror,
Reflect wavelength shorter
than 790nm to be installed
in secondary dichoic mirror
turret in spectral
detector unit.</t>
  </si>
  <si>
    <t>Desktop software for FV4000
including License
certificate sheet</t>
  </si>
  <si>
    <t>Software license for 
mapping and multiple
point stimulation,
acquisition and analysis
including License
certificate sheet</t>
  </si>
  <si>
    <t>Software license for IR laser control 
including License
certificate sheet</t>
  </si>
  <si>
    <t>Software license for multiple
area time lapse acquisition 
including License certificate
sheet</t>
  </si>
  <si>
    <t>Super resolution license
including License 
sheet</t>
  </si>
  <si>
    <t>Software license for
Piezo Z-drive controlling
including License
sheet</t>
  </si>
  <si>
    <t>Software license of remote
development kit for
FV40S-SW, including
License certificate sheet</t>
  </si>
  <si>
    <t>Software license for sequence
manager function, including 
License sheet</t>
  </si>
  <si>
    <t>Image Acquisition/Analysis
software for FV4000
including License
sheet</t>
  </si>
  <si>
    <t>Advance Package software for
FV4000. This software includes 
FV40S-SW main software,
motorized stage
control license,
well navigator license and
sequence manager license
including License
certificate sheet</t>
  </si>
  <si>
    <t>Motorized Stage with Virtual 
Channel Package software for 
FV4000. This software includes
FV40S-SW main software, 
motorized stage control
license including
License certificate sheet</t>
  </si>
  <si>
    <t>Timelapse software package
for FV4000. This software
includes FV40S-SW
main software,
and sequence manager license
including License
certificate sheet</t>
  </si>
  <si>
    <t>FV4000 laser scanning unit. Light reflection via 2 silver-coated galvanometer  
scanning mirrors. Scanning speed 0.5 fps (1024 x 1024), 1 fps (512 X 512), Maximum speed 16 fps (512 X  
512 interlaced). Including power supply unit.</t>
  </si>
  <si>
    <t>FV4000 laser scanning unit. Light reflection via 2 silver-coated galvanometer  
scanning mirrors. Scanning speed 0.5 fps (1024 x 1024), 1 fps (512 X 512), Maximum speed 16 fps (512 X  
512 interlaced). Including 2-Channel broadband SilVIR detector unit and power supply unit.</t>
  </si>
  <si>
    <t>One time software update for FV40S-SW,
including License
sheet</t>
  </si>
  <si>
    <t>One time software update for FV40S-DT,
including License sheet</t>
  </si>
  <si>
    <t>Software license of 
microplate navigation
function including
License certificate sheet</t>
  </si>
  <si>
    <t>Laser shield tube for
scanning unit of BX
including IR laser
reflection mirror.</t>
  </si>
  <si>
    <t>Laser shield tube for
scanning unit of FV30GF
including IR laser
reflection mirror.</t>
  </si>
  <si>
    <t>Laser shield tube for
scanning unit of IX
including IR laser
reflection mirror.</t>
  </si>
  <si>
    <t>Inverted motorised microscope frame for reflected and transmitted light observation with 2 decks for optical module attachments and 1 slot for optional Trufocus unit (IX5-ZDC). Light path options for binocular and integrated left and right side port: 0:100:0, 50:50:0, 100:0:0, 0:0.100. Motorized coaxial coarse and fine focus with nosepiece up and down mechanism, focus stroke 10.5 mm. Maximum focus speed: 3 mm/sec. Minimum step size: 0.01 µm. Optional accessory MCZ for manual Z-control. Compatible with transmitted light illuminator, reflected light illuminator, motorized IX5-SSA stage, and manual IX3-SVR, IX3-SVL, IX2-SP, IX2-GS stages GX-SVR and GX-SFR. Requires IX5-CBH controller. Including 6-position motorized nosepiece, jigs, cable clamps.</t>
  </si>
  <si>
    <t>Travel range 116 mm x 78 mm. For stage inserts with a size of 190 mm x 156 mm or stage plates with a diameter of 110 mm. Drive System: 2 phase stepping motor with ball screw. Resolution 0.1 ?m, reproducibility 3 ?m. Maximum travel speed 40 mm/sec. Stage surface: Black amide. Maximum load 1000 g. Compatible with IX3-HOW-2 and IX-CP50, IX2-GCP insert plates and IX-SCL slide clips. IX3-HO35D, IX3-HOS stage inserts stage inserts are compatible on IX3-HOW-2.  Including control box, XY controller, center metal plate.</t>
  </si>
  <si>
    <t>Controller for IX85 frame with Z focus handle. 500 pulse/rotation for fine, 1,000 pulse/rotation for couse adjustment. Control knob for nosepiece position, IX5-RFACA cube position and DIA LED light power. Button for lightpath of left/right/BI selection, FL shutter ON/OFF, DIA LED power ON/OFF and 4 custom functions. Requires IX5-CBH for IX85 microscope frames.</t>
  </si>
  <si>
    <t>Z-drift compensation system compatible with IX85P1ZF and IX85P2ZF microscope frames. Continuous and single shot operation mode possible. Contains IR Diode laser with a wavelength of 830 nm. Compatible observation methods: fluorescence, DIC (only supported for focus searching), phase contrast. Compatible with cellSens 4.3.1 or higher. Including weight for stabilizing sample vessel, IR cut filter and manual.</t>
  </si>
  <si>
    <t>8 position motorized fluorescence cube turret, with shutter function for IX85P1ZF, IX85P2ZF microscope frames. Switching speed 0.6 s (adjacent positions), shutter speed 0.2 s. Compatible with U-F*, IX3-F*XL filter cubes. Cubes mounted via click-in mechanism (no tool needed). For remote software control cellSens 4.3.1 or higher is needed. Requires U-LCBL30 cable for use with IX85 microscope frame.</t>
  </si>
  <si>
    <t>IX3-FUWXL single-band XL fluorescence mirror units with large 32mm diameter exciter and emitter and 32x44x1mm dichroic mirror.  Wide UV excitation and Longpass emission filter. Exciter filter: 340-390 nm, beam splitter: 410 nm, barrier filter: 420 nm. Compatible with IX5-RFACA and IX3-RFACA, FV40-RFABXLS and FV40-RFABXLD</t>
  </si>
  <si>
    <t>IX3-FCFPXL single-band XL fluorescence mirror units with large  32mm diameter exciter and emitter and 32x44x1mm dichroic mirror. Narrow blue excitation and bandpass emission filter. Exciter filter: 425-445 nm, beam splitter: 455 nm, barrier filter: 460-510 nm. Compatible with IX5-RFACA and IX3-RFACA, FV40-RFABXLS and FV40-RFABXLD.</t>
  </si>
  <si>
    <t>IX3-FYFPXL single-band XL fluorescence mirror units with large  32mm diameter exciter and emitter and 32x44x1mm dichroic mirror. Narrow blue excitation and bandpass emission filter. Exciter filter: 490-500nm, beam splitter: 515 nm, barrier filter: 515-560 nm. Compatible with IX5-RFACA and IX3-RFACA, FV40-RFABXLS and FV40-RFABXLD.</t>
  </si>
  <si>
    <t>IX3-FMCHEXL single-band XL fluorescence mirror units with large  32mm diameter exciter and emitter and 32x44x1mm dichroic mirror. Narrow green excitation and bandpass emission filter. Exciter filter: 565-585nm, beam splitter: 595 nm, barrier filter: 600-690 nm. Compatible with IX5-RFACA and IX3-RFACA, FV40-RFABXLS and FV40-RFABXLD.</t>
  </si>
  <si>
    <t>High brightness transmitted LED light source for IX85P1ZF, IX85P2ZF microscope frames with an intensity comparable to 100W halogen light. Coupling to microscope via IX3-ILL transmission pillar. Light control via IX5-MCZ controller of IX85. Average LED lifetime is 60.000 hours.</t>
  </si>
  <si>
    <t>L-shape fluorescence illuminator compatible with IX85P1ZF, and upper deck of IX85P2ZF microscope frame. Installation to either right or left direction. Koehler and critical illumination (depending on light source). Centrable field stop and aperture stop. 3 position filter slider, for filters of 25 mm diameter and up to 2 mm thickness. Compatible with fiber-coupled light sources, U-AW-1-2 attenuator wheel and U-DULHA dual lamp house adapter. Including empty filter slider for holding 25mm filter. Tool for attaching ND filter, UV protection shield, srews for UV protection shield, and supporting pillars.</t>
  </si>
  <si>
    <t>Conversion lens, compatible with IX5-RFAL. This unit increases excitation light brightness for IX85P2ZF microscope frame.</t>
  </si>
  <si>
    <t>Encoded right side port with C-mount and tube lens, compatible with IX85 microscope frames. Can be mounted on upper or lower deck. Camera mount via C mount. Field number: 18. Magnification of image: 1x. Compatible with U-F*, IX3-F*XL mirror units. Including pre installed 100% mirror.</t>
  </si>
  <si>
    <t>Control unit for IX85P1ZF and IX85P2ZF microscope frames and IX5-MCZ remote controller. Requires UYCP cable. Including binding band and cord clamps.</t>
  </si>
  <si>
    <t>C-mount camera attachment with 0.63X lens for right side port. Compatible with IX85P1ZF/P2ZF right side port.</t>
  </si>
  <si>
    <t>T-mount camera attachment for large field of view camera. Compatible with IX85P1ZF/P2ZF right side port.</t>
  </si>
  <si>
    <t>Binocular ergo tube with 35° to 85° tilting angle, diopter adjustment on one eyepiece, eyepoint width adjustment 50-76 mm, eyepoint height adjustable from 406 to 471 mm. Black-colored design for IX85P1ZF and IX85P2ZF.</t>
  </si>
  <si>
    <t>Calibration slide for microscope systems.  </t>
  </si>
  <si>
    <t>Universal Plan Extended Apochromat water immersion objective with 60x magnification. With working distance of 0.28 mm, numerical aperture of 1.2 and cover glass correction of 0.17 mm. With correction collar.</t>
  </si>
  <si>
    <t>Long working distance universal plan apochromat objective with 25x magnification. Numerical aperture 0.85, working distance 2.0 mm. Multi immersion (Silicone gel, Silicone oil, water). With correction collar.</t>
  </si>
  <si>
    <t>Immersion silicone gel pads (12 pcs) for LUPLAPO25XS.</t>
  </si>
  <si>
    <t>Long working distance Universal Cplan Fluorite objective with 20x magnification. With variable working distance from 6.6 to 7.8 mm, numerical aperture of 0.45 and variable cover correction from 0 to 2 mm via correction collar. For phase-contrast observations (PH1).</t>
  </si>
  <si>
    <t>Long working distance Universal Cplan Fluorite objective with 20x magnification. With variable working distance from 6.6 to 7.8 mm, numerical aperture of 0.45 and variable cover correction from 0 to 2 mm via correction collar. For Reliefcontrast observations (RC2).</t>
  </si>
  <si>
    <t>Long working distance Universal CPlan Fluorite objective with 40x magnification. With variable working distance from 2.7 to 4 mm, numerical aperture of 0.6 and variable cover correction from 0 to 2 mm via focus free correction collar.</t>
  </si>
  <si>
    <t>Long working distance Universal Cplan Fluorite objective with 40x magnification. With variable working distance from 3 to 4.2 mm, numerical aperture of 0.6 and variable cover correction from 0 to 2 mm via focus free correction collar. For phase-contrast observations (PH2).</t>
  </si>
  <si>
    <t>Long working distance Universal Cplan Fluorite objective with 40xmagnification. With variable working distance from 3 to 4.2mm, numerical  aperture of 0.6 and variable cover correction from 0 to 2 mm via focus free   correction collar. For Olympus-Reliefcontrast observations (RC3).</t>
  </si>
  <si>
    <t>Long working distance Universal CPlan Fluorite objective with 60x magnification. With variable working distance from 1.5 to 2.2 mm, numerical aperture of 0.7 and variable cover correction from 0.1 to 1.3 mm via semi focus free correction collar.</t>
  </si>
  <si>
    <t>Long working distance Universal Cplan Fluorite objective with 60x magnification. With variable working distance from 1.5 to 2.2 mm, numerical aperture of 0.7 and variable cover correction from 0.1 to 1.3 mm via focus free correction collar. For phase-contrast observations (PH2).</t>
  </si>
  <si>
    <t>Universal, plan, semi-apochromat, phase objective. Magnification 20x, numerical aperture 0,70, working distance of 0,8 - 1,8 mm, maximum field of view 1,10 mm (FN 22). Adjustable cover glass correction of 0 - 1,60 mm. The objective is suitable for reflected, transmitted, phase contrast and fluorecsence light observations. Including objective case.</t>
  </si>
  <si>
    <t>Motorized long working distance universal condenser compatible with IX83P2ZF-1-2,  IX83P1ZF-1-2, IX73P2F, IX73P1F microscope frames. Numerical aperture of 0.55. Working  distance of 26.2 mm. Suitable for brightfield, phase contrast, DIC and simple polarising and objective magnifications from 4x - 100x. Turret has 7 positions with a switchover  speed of 1 s (to adjacent positions). Motorized aperture stop, Motorized in/out function  for the polariser. Compatible with IX3-CBH, IX3-CBM control boxes and IX2-DIC#, IX-PHL,  IX-PHC, IX-PH1, IX-PH2, IX-PH3 filter inserts. Requires IX3-ILL illumination pillar. Including  luminescence magnet plate and optical element centering knob.</t>
  </si>
  <si>
    <t>Legacy Hardware Support for PRECiV2.1. It provides the connection to BX-UCB (all motorized components except U-AFA2M / U-AFA1M), STM7 (nosepiece encoder only), MX61A/ MX61 / BX61 (except motorized DIC, U-AFA2M / U-AFA1M), and Prior SZX Zoom Encoder for SZX10 or SZX16 stereo microscopes. Additionally this solution allows to control 3rd party motorized stages (e.g. Tango Controller) with PRECiV DSX without using the protocol converter. Please always check the hardware compatibility with your sales representative before ordering. </t>
  </si>
  <si>
    <t>One-time upgrade to the next version of the main APEX CellSens software license</t>
  </si>
  <si>
    <t>One-time upgrade to the next version of the Entry APEX CellSens software license</t>
  </si>
  <si>
    <t>DSX20-SZH
This is a zoom head unit of DSX2000 series, which integrates the optical zoom magnification mechanism, various illumination methods of LEDs and optical parts, digital camera, and focusing mechanism.
The motorized optical zoom mechanism is installed, which achieves the maximum optical zoom of 10x.
Since the camera supports CM75, the resolution becomes 4K and the AF speed has been improved.
BF LED and DF(ring) LED are installed. DF LED is equipped with a triple ring structure that supports DSX10-SXLOB series, DSX10-XLOB series, and UIS2 series.
BF LED is equipped with a blue filter to match the colors of DF LED.
BF, DF, MIX, PO, oblique illumination, SR illumination are available. The illumination method can be switched electrically and controlled by the application software or the console unit.
The oblique illumination can be switched between the illumination from the right direction and the left direction. 
The analyzer is motorized and can be rotated by the application software or the console unit. When using the lens equipped with 1/4 wavelength plate to prevent flare, it automatically switches to the crossed Nicol state.
Using the lens attachment makes it easy to replace and change the objectives. It is easy to determine the nosepiece position by the click mechanism.
The focusing mechanism of the zoom head is motorized and the focusing can be adjusted by the zoom head alone. A stroke of the motorized focusing mechanism is approx. 101[mm], and its maximum speed is 8[mm/s] (during initialization and finalization) or 5[mm/s] (during normal use).</t>
  </si>
  <si>
    <t>DSX20-UZH
This is a zoom head unit of DSX2000 series, which integrates the optical zoom magnification mechanism, various illumination methods of LEDs and optical parts, digital camera, and focusing mechanism.
The motorized optical zoom mechanism is installed, which achieves the maximum optical zoom of 10x.
Since the camera supports CM75, the resolution becomes 4K and the AF speed has been improved.
BF LED and DF(ring) LED are installed. DF LED is equipped with a triple ring structure that supports DSX10-SXLOB series, DSX10-XLOB series, and UIS2 series.
BF LED is equipped with a blue filter to match the colors of DF LED.
BF, DF, MIX, PO, DIC, oblique illumination, SR illumination can be used. The illumination method can be switched electrically and controlled by the application software or the console unit.
The oblique illumination can be switched between the illumination from the right direction and the left direction. 
The analyzer is motorized and can be rotated by the application software or the console unit. When using the lens equipped with 1/4 wavelength plate to prevent flare, it automatically switches to the crossed Nicol state.
Changing the diaphragm diameter of the imaging optical system allows to select ?High resolution mode? or ?Focal depth mode?.
The aperture diaphragm of ?5 is selected in high resolution mode and ?2.5 in focal depth mode.
Using the lens attachment makes it easy to replace and change the objectives. It is easy to determine the nosepiece position by the click mechanism.
The focusing mechanism of the zoom head is motorized and the focusing can be adjusted by the zoom head alone. A stroke of motorized focusing mechanism is approx. 101[mm], and its maximum speed is 8[mm/s] (during initialization and finalization) or 5[mm/s] (during normal use).</t>
  </si>
  <si>
    <t>DSX20-MZH
This unit is designed based on DSX20-UZH, where the motorized revolving nosepiece function is added.
This is a new unit where the motorized revolving nosepiece is added to the all-in-one head unit which integrates illumination optical systems, zoom optical systems, and imaging optical systems.
This unit supports UIS2 objectives (some) and XLOB objectives. Four of these objectives can be attached.
The motorized revolving nosepiece can be attached or detached from the zoom head by the user. (For purposes of attaching or detaching and cleaning objectives)
Since the MZH is a zoom head designed exclusively for use with motorized revolving nosepiece, it is not sold as a standalone motorized revolving nosepiece.
Since the attaching surface position of the objective is changed due to adding the motorized revolving nosepiece, the internal optical design is different from DSX20-UZH and is made exclusive for DSX20-MZH.
Major functions installed:
(1) Zoom magnification (Zoom: 1 to 10x?
(2) Switching of AN/PO, AN rotation
(3) Switching of oblique illumination
(4) DIC retardation adjustment
(5) Switching of imaging AS diameter
(6) Switching of objectives</t>
  </si>
  <si>
    <t>DSX20-RMTS
This unit is a motorized stage equipped with rotation mechanism dedicated to the DSX2000 system.
? A stepping motor and ball screws are used in the drive mechanism.
? The XY stage stroke in each axis is 100[mm](±50mm), and the stage can be driven at a maximum speed of 20[mm/s] in each axis.
? The load capacity on the stage is 5[kg].
? The XY stage can be controlled by either the application software or the joystick on the console.
? The manual rotation mechanism is equipped, which enables to manually rotate the stage up to ±90°.
? Aligning the rotation axis of the XY stage with the optical axis allows to keep the center postilion of the observed image even though the stage is rotated. 
? Using this function together with the tilting observation allows to observe samples from various angles.
When using the stage rotation function, it is necessary to change the system settings of the maximum stage stroke to 50 x 50[mm] to prevent the contact between the stage and the frame. When not using the stage rotation function, it is necessary to change the system settings of the maximum stage stroke to 100 x 100[mm].
? A precision plate and a monochrome plate are provided as rotatable plates. To view the sample surface more accurately, use the precision plate. You can observe the sample without one side blur.</t>
  </si>
  <si>
    <t>DSX20-TMTS
This unit is a motorized stage equipped with a transmitted light illumination dedicated to the DSX2000 system.
? A stepping motor and ball screws are used in the drive mechanism.
? The XY stage stroke in each axis is 100[mm](±50mm), and the stage can be driven at a maximum speed of 20[mm/s] in each axis.
? The load capacity on the stage is 5[kg]. ? When combined with DSX20-ICH: 3.5Kg
? The XY stage can be controlled by either the application software or the joystick on the console.
? The transmitted light illumination is equipped inside the upper plate, which makes the transmitted light observation available.
? A precision plate and a glass plate for transmitted light observation are provided as rotatable plates.
? Since DSX20-ICH (cartridge holder) can be attached, it is possible to change the way to view the image during transmitted light observation by combining the SZX2 cartridge.</t>
  </si>
  <si>
    <t>DSX20-LMTS
This unit is a motorized stage with extendable X stroke dedicated to the DSX2000 system.
? A stepping motor and ball screws are used in the drive mechanism.
? The XY stage stroke in X-axis is 200[mm](±100mm) and in Y-axis is 100[mm](±50mm), and the stage can be driven at a maximum speed of 20[mm/s] in each axis.
? The load capacity on the stage is 5[kg].
? The XY stage can be controlled by either the application software or the joystick on the console.
? A precision plate and a monochrome plate are provided as rotatable plates. To view the sample surface more accurately, use the precision plate. You can observe the sample without one side blur.</t>
  </si>
  <si>
    <t>DSX20-TF
Tilting frame unit of DSX2000 series: Tilting frame dedicated to DSX2000 equipped with the tilting function that tilts the zoom head unit.
The tilting mechanism allows to adjust or lock the tilting angle easily only by holding the lever on the handle.
* Titling angle range is ±90° *The angle is limited depending on the combined objectives.
This unit is equipped with a dedicated lock lever that fixes the zoom head at the tilt 0° position.
A magnetic sensor is built-in the tilting mechanism, which allows to detect the tilting angle and display the current tilting angle on the application software.
This unit is equipped with a manual Z vertical movement part with a stroke 50[mm], which achieves the speedy adjustment of the focus position.
Since the power supply of the system and the control board are built-in the frame, it is not necessary to set up the control box individually.</t>
  </si>
  <si>
    <t>DSX20-UF
Upright frame unit of DSX2000 series: Upright frame dedicated to DSX2000
This unit is equipped with a manual Z vertical movement part with a stroke 50[mm], which achieves the speedy adjustment of the focus position.
Since the power supply of the system and the control board are built-in the frame, it is not necessary to set up the control box individually.</t>
  </si>
  <si>
    <t>DSX20-CSL
This unit is a console dedicated to the DSX2000 system. This unit allows you to control the DSX2000 system without operating GUIs on the application software. As this is an optional unit, the system can be run without connecting this unit.</t>
  </si>
  <si>
    <t>DSX20-CB
This control box is not used for DSX series frames (DSX20-TF, DSX20-UF), but for accommodating the cases to realize the functions of digital microscope in the arbitrary mechanisms prepared by users or the mechanisms provided by the custom order product.</t>
  </si>
  <si>
    <t>DSX20-MCU (Not available yet)
This unit is used for acquiring the image of a wider field of view than the field of view of the conventional objective (DSX10-SXLOB1X: Maximum ?19.2 mm) at a time. It is assumed that the acquired image will be used as an overhead view image for reporting. 
This unit has the following features compared to conventional micro optical systems (objective).
? Large field of view: An entire sample of expected size to be placed on the DSX stage can be acquired at a time. (equivalent to the maximum of ?200)
? Quick: No need to attach or remove the objective. Objectives can be changed by one click on the software. 
? Easy and clear: Able to analyze using the same software PV-DSX as micro optical systems.
Therefore, the objectives are different in the following points.
? The image of the wide range can be acquired. 
? The depth of focus is deep.
? This unit is not a telecentric optical system (cannot be used for measurements).
? Auto focus is not available.
? The image acquired with this unit cannot be used as a map image.
? The zoom optical systems are not provided.
? The light source is not installed. (only ambient lighting)
? The 3D/EFI acquisition is not supported.
? The image stitching is not supported.
In addition to the feature that the overhead view image of the sample can be acquired from any angle while holding the camera, the overhead view image of the sample can be acquired on the stage by attaching to DSX20-MZH/UZH/SZH and combining with DSX20-LMTS.
The LC35 camera and the lens with a focal length of 6 mm are used.</t>
  </si>
  <si>
    <t>DSX20-ICH
Illumination cartridge holder unit of DSX2000 series: This unit is used to attach the existing illumination cartridge by combining DSX20-TMTS that can perform the transmitted light observation.
Using the various illumination cartridges realizes the transmitted light observation with the most suitable illumination method.
* The illumination cartridge of SZX2 can be used.</t>
  </si>
  <si>
    <t>Motorised DIC prism slider compatible with IX85P1ZF, IX85P2ZF microscope frames. Suitable for transmitted DIC observations (requires analyser and polariser). Motorised prism slider (in/out) and retardation adjustment. The switchover speed for in/out position of DIC prism is 1s. Manual slider to adjust back focal plane (BFP) position. Requires IX5-CBH in combination with IX85 frames. Including relay box, fixing plate and interface cable.</t>
  </si>
  <si>
    <t>IX85 Upgrade kit from 1-deck to 2-deck version of microscope frame. Includes 2 deck front column assembly, 2 deck back column assembly, 2 deck PCA base assembly, 2 deck right side cover and 2 deck cable cover assembly. (Upgrade can only done by Evident service engineers.)</t>
  </si>
  <si>
    <t>200 cm link cable for IX85 system. This cable is used to connect units directly to the CBH when all six connectors on the frame are occupied.</t>
  </si>
  <si>
    <t>30 cm link cable for IX85 system. Connects IX5-RFACA with IX85P1ZF/P2ZF microscope frame.</t>
  </si>
  <si>
    <t>100 cm cable for IX85 system. This cable allows to connect IX3 series units with IX85. Compatible with IX3-LWUCDA, U-AW, and SD-MGCA.</t>
  </si>
  <si>
    <t>DP75-1-2 is a 12MP, 1 inch colour c-mount camera with global shutter and active cooling. It supports pixel shift with up to 49.1MP, 2x2 Binning and grey scale linear fluorescent mode. The DP75-1-2 is connected via USB-C and can be triggered via BNC. It includes a lever for manually switching the IR-cut filter to support imaging from 350nm to 1000nm. AI based scene detection is available for automated adjustment of observation methods BL, FL, PH, DIC and PO. Instant Multi Imaging (MIA) can be used to create overview images for navigation even on manual microscopes. UYCP is required.</t>
  </si>
  <si>
    <t>Optional software Solution for VS-M1 scanner. Enables the output of DICOM compliant slide scans, both as default behavior and on a request basis. Parameters of the output process can be customized.</t>
  </si>
  <si>
    <t>XLFLUOR4X Objective lens RoHS compliant</t>
  </si>
  <si>
    <t>SD5-ILSW Laser safety unit for IX85P2ZF</t>
  </si>
  <si>
    <t>Yokogawa CSU-W1 spinning disk confocal scanner with 50 µm pinhole disk and SoRa disk for IXplore SpinSR, 1 camera port. Compatible with IX85 microscope frames. Integrated 50 µm pinhole disk and SoRa disk for enhanced super resolution performance, integrated motorized confocal dichroic mirror slider, integrated motorized image splitting dichroic mirror slider and integrated 10-positions motorized emission filter wheel. Effective FN 5.9 for super resolution mode, and effective FN 18.8 for confocal mode. Coupled onto the IX85P2ZF microscope frame using a motorized coupling unit (SD-MGCA), switchable between confocal (1x) and super resolution mode (3.2X). Coupled onto the IX85P1ZF microscope frame using CSUW1P-EG3 magnification cahnger and CSUW1P-DN2 adapter.  Including power supply unit, interface cable between the scanner and the power supply unit, RS232C cable, optical fiber, key switch key, interlock release connector. UYCP power cable required.</t>
  </si>
  <si>
    <t>CSUW1P-EG3 Motorized Magnification Changer for mounting CSUW1 disc scanning unit on IX85P1ZF 1-deck microscope frame. Requires CSUW1P-DN2 for coupling to confocal scanner. Compatible with IXplore SpinSR and Yokogawa CSUW1-T1SR, CSUW1-T1SSR and CSUW1-T2SSR SD confocal scanner.</t>
  </si>
  <si>
    <t>SD-MGCA IXplore SpinSR coupling unit for mounting CSUW1 disc scanning unit on IX85P2ZF 2-deck microscope frame. Homogenizing optics and motorized magnification changer for changing between confocal and superresolution mode. Compatible with IXplore SpinSR and Yokogawa CSUW1-T1S and CSUW1-T2S SD confocal scanner.</t>
  </si>
  <si>
    <t>Spinning Disk Class 3B laser safety label set in English for IX85.</t>
  </si>
  <si>
    <t>CSUW1P-DV CSU-W1 cover</t>
  </si>
  <si>
    <t>Adapter set for motorized correction collar. Enables motorization of objective lens correction collar with IX85 microcsope frames and APEXVIEW APX100.</t>
  </si>
  <si>
    <t>Frame fixing plate compatible with IX85P1ZF, IX85P2ZF, IX83P2F and IX83P1ZF microscope frames. Can be mounted on anti-vibration bench with 25-mm pitch or 50-mm pitch or 1-inch pitch or 2-inch pitch. Including foot spacer and screws.</t>
  </si>
  <si>
    <t>Specimen holder for microtiter plates. Compatible with IX3-SVR stage, IX3-SVL stage, IX5-SSA stage and IX3-HO35D-1-2, IX3-HOS-1-3 specimen holder.</t>
  </si>
  <si>
    <t>Intermediate tube to use 30°inclined tube on IX frame.</t>
  </si>
  <si>
    <t>IX3-HOS-1-2 specimen holder for one slide. Compatible with IX3-SVR stage, IX3-SVL stage and IX3-SSU stage. Requires IX3-HOW specimen holder.</t>
  </si>
  <si>
    <t>Specimen holder for 35mm petri dishes with position repeatability mechanism. Compatible with IX3-SVR stage, IX3-SVL stage and IX5-SSA stage. Requires IX3-HOW stage holder. Including dish holder fixing screw and allen wrench.</t>
  </si>
  <si>
    <t>IX3-FGFPXL single-band XL fluorescence mirror units with large  32mm diameter exciter and emitter and 32x44x1mm dichroic mirror.  Narrow blue excitation and Bandpass emission filter. Exciter filter: 460-480nm, beam splitter: 490 nm, barrier filter: 495-540 nm. Compatible with IX5-RFACA and IX3-RFACA, FV40-RFABXLS and FV40-RFABXLD.</t>
  </si>
  <si>
    <t>IX3-FGWXL single-band XL fluorescence mirror units with large  32mm diameter exciter and emitter and 32x44x1mm dichroic mirror.  Wideband green excitation and longpass emission filter. Exciter filter: 530-550 nm, beam splitter: 570 nm, barrier filter: 575 nm. Compatible with IX5-RFACA and IX3-RFACA, FV40-RFABXLS and FV40-RFABXLD.</t>
  </si>
  <si>
    <t>IX3-FBVWXLsingle-band XL fluorescence mirror units with large  32mm diameter exciter and emitter and 32x44x1mm dichroic mirror. Wide Blue-violet excitation and Longpass emission filter. Exciter filter: 400-440 nm, beam splitter: 455 nm, barrier filter: 460 nm. Compatible with IX5-RFACA and IX3-RFACA, FV40-RFABXLS and FV40-RFABXLD.</t>
  </si>
  <si>
    <t>FV5000 laser scanning unit. Light reflection via 2 silver-coated galvanometer scanning mirrors. Scanning modes 64 × 64 ? 8192 × 8192 pixels, 0.2 µs/pixel ? 1000 µs/pixel. Including 2-Channel broadband SilVIR detector unit and power supply unit.</t>
  </si>
  <si>
    <t>FV5000 laser scanning unit. Light reflection via 2 silver-coated galvanometer scanning mirrors. IR coating optics support laser wavelengths 400-1600nm. Scanning modes 64 × 64 ? 8192 × 8192 pixels, 0.2 µs/pixel ? 1000 µs/pixel. Including power supply unit.</t>
  </si>
  <si>
    <t>FV5000 resonant hybrid scanning unit. Light reflection via 2 silver-coated  galvanometer scanning mirrors, or silver-coated resonant scanning mirror.  Scanning modes galvanometer scanner 64 × 64 ? 8192 × 8192 pixels, 0.2 µs/pixel ? 1000 µs/pixel. Scanning modes resonant scanner 512 × 512, 1024 × 1024, 2048 x   2048 pixels. Including 2-Channel broadband SilVIR detector unit and power supply unit.</t>
  </si>
  <si>
    <t>FV4000 resonant hybrid scanning unit. Light reflection via 2 silver-coated galvanometer scanning mirrors, or silver-coated resonant scanning mirror. Scanning modes galvanometer scanner 64 × 64 ? 8192 × 8192 pixels, 0.2 µs/pixel ? 1000 µs/pixel. Scanning modes resonant scanner 512 × 512, 1024 × 1024, 2048 x   2048 pixels.  Including power supply unit.</t>
  </si>
  <si>
    <t>FV50-ANALOG interface unit, with 6 Sync signal output, 5 TTL input, 5 TTL output,  2 Analog input and 1 Analog output.</t>
  </si>
  <si>
    <t>Class 3B laser safety label in English for FV4000/FV5000 upright microscope configuration. Includes safety manual.</t>
  </si>
  <si>
    <t>Class 3B laser safety label in English for FV4000/FV5000 inverted microscope configuration. Includes safety manual.</t>
  </si>
  <si>
    <t>Simple anti vibration plate for FV5000 upright and inverse system configurations.</t>
  </si>
  <si>
    <t>Adapter to attach a 2CH FV40-EXBSD or FV40-EXRSD non-descanned detector unit</t>
  </si>
  <si>
    <t>Beam expander for fiber laser. One unit per fiber laser required.</t>
  </si>
  <si>
    <t>Control unit for Fiber laser</t>
  </si>
  <si>
    <t>Combiner unit for 2 fiber lasers. This unit attaches to the scan unit or can be combined with FV40-BCOMB.</t>
  </si>
  <si>
    <t>Dichroic Mirror for fiber laser introduction. Compatible with FV50-FCOMB.</t>
  </si>
  <si>
    <t>Class 4 laser safety label in English for FV4000MPE/FV5000MPE upright  microscope configuration.</t>
  </si>
  <si>
    <t>Class 4 laser safety label in English for FV4000MPE/FV5000MPE inverted microscope configuration.</t>
  </si>
  <si>
    <t>Motorized fluorescent mirror turret for IX85 microscope including LSM full mirror.</t>
  </si>
  <si>
    <t>Base plate for IX83/IX85 frame. Including fixing screws.</t>
  </si>
  <si>
    <t>Stand for scanning unit. Compatible with HSUMP and IX85P1ZF or IX85P2ZF.</t>
  </si>
  <si>
    <t>External detector stand for BX-NDD (upright). Required for fiber laser only configurations.</t>
  </si>
  <si>
    <t>External detector stand for GF-NDD (gantry frame). Required for fiber laser only configurations.</t>
  </si>
  <si>
    <t>External detector stand for IX-NDD (inverted). Required for fiber laser only configurations.</t>
  </si>
  <si>
    <t>Transmitted detector unit for FV5000 inverted microscope, to be used with IX5-LHLEDB.</t>
  </si>
  <si>
    <t>Motorized reflected light fluorescence illuminator equipped with motorized 8 positions mirror unit turret and motorized light path switcher below turret for  NDD detection. Including cables.</t>
  </si>
  <si>
    <t>Long working distance universal plan apochromat objective with 25X magnification. Numerical aperture 1.0, working distance 1 mm. Supported RI=1.45-1.56</t>
  </si>
  <si>
    <t>Long WD Plan semi-apochromat 16X water objective lens for MPE. Numerical aperture 0.8, working distance 3 mm. With correction collar.</t>
  </si>
  <si>
    <t>Imaging acquisition and analysis software for FV5000 including license certificate sheet.</t>
  </si>
  <si>
    <t>Software license certificate sheet to activate scanner upgrade for 8K Galvo, fast pivel clock Galvo, 2K resonant scanning.</t>
  </si>
  <si>
    <t>Software license certificate sheet to activate FV Smart UI including AI assist feature fore sample search and laser power assist.</t>
  </si>
  <si>
    <t>Software license certificate sheet to activate auto correction collar and TruResolution function for  IX.</t>
  </si>
  <si>
    <t>Timelapse software package for FV5000. This software includes FV50S-SW main software, and sequence manager license including license certificate sheet</t>
  </si>
  <si>
    <t>Motorized Stage with Virtual  Channel Package software for  FV5000. This software includes FV50S-SW main software,  motorized stage control license including license certificate sheet</t>
  </si>
  <si>
    <t>Advance Package software for FV5000. This software includes  FV50S-SW main software, motorized stage control license, well navigator license and sequence manager license including license certificate sheet</t>
  </si>
  <si>
    <t>cellSens Installation DVD version 4.4</t>
  </si>
  <si>
    <t>cellSens Entry 4.4 Electronic License</t>
  </si>
  <si>
    <t>cellSens Dimension 4.4 Electronic License Expandable Imaging software for Life Science microscopy applications. Include the following functions: Basic image acquisition (Image capture and live display, Compare Live with Snapshot, Movie acquisition, Crosshair, Write and read file formats, Camera Settings) Extended image acquisition (User defined digital reticle for Live and Snapshot, TWAIN acquisition, Time lapse, Semi-motorized microscope system, Reload Acquisition settings) Advanced image acquisition (Graphical Experiment Manager, Instant EFI, Motorized EFI, Instant MIA, Manual MIA, High Dynamic Range Imaging, Online Deblur, Z-stack acquisition, Time Lapse markers, Software autofocus, Hardware Autofocus, Online browsing, Multi-dimensional acquisition) Basic image tools (Image Properties, Image Navigator, Gallery View, Adjust Display, Combine RGB images, Image processing, Z-stacks projections, Annotations, Layer Management) Extended image tools (Image Enhancement Filters, Image Geometry, Multi-dimensional processing, Mode conversion) Advanced image tools (Image arithmetic, Intensity calibration, Image deblur, 3D Slice View, Spectral Un-mixing, 2D Deconvolution, 3D Voxel Viewer) Basic customization (Simple Layout, Personalized hardware configurations, Save and Manage Layouts, Dark Skin) Extended customization (User Management) Advanced customization (Workflow creation, Macro Manager) Advanced image analysis (Cell Confluency Analysis, Phase Analysis, Kymograph, Off-line Ratio Analysis, Co-localization analysis, Region Of Interest, Dynamic ROIs) Basic measurements (Simple Measurements) Extended measurements (Interactive Measurements, Assisted Touch Count for Live and Snapshot) Advanced measurements (Full measurements) Extended Reporting (Data Export with Statistics) Advanced reporting (Report Composer, Add-in to Microsoft Word, Detail Zoom-In) Basic device control (Pre-defined image calibration, Olympus devices and frames, Olympus cameras) Extended device control (Automatic Image calibration, Motorized Olympus devices and frames, 3rd party cameras, 3rd party shutter) Advanced device control (High-end Olympus devices, Olympus confocal devices, 3rd party advanced cameras, 3rd party advanced shutters, 3rd party light sources, 3rd party TTL controller, 3rd party voltage controlled Z axis devices, 3rd party image splitters, Multi-camera acquisition) Edit Description</t>
  </si>
  <si>
    <t>Super Resolution for cellSens Desktop Electronic License.</t>
  </si>
  <si>
    <t>VS-M1-ZSTACK Software solution to enable multi-layers scans on VS-M1 scanner. Contains pre-sets for Hologic ThinPrep and BD SurePath slides. Works with VS-M1-DICOM to enable export of multi-layer scans in DICOM format.</t>
  </si>
  <si>
    <t>Allows to make single images in all observations methods. Does not include the process manager and cannot use the additional software packages available.</t>
  </si>
  <si>
    <t>Allows full functionality of the APX100 system, includes the process manager and the possibility to add the deconvolution, time lapse, well plate navigator  and count and measure additional software packages.</t>
  </si>
  <si>
    <t>Upgrade of CellSens APEX from the Entry to the main version. Gives the possibility to acess the process manager. Can be combined with additional software packages for Deconvolution, well plate Navigator, time lapse and count and measure.</t>
  </si>
  <si>
    <t>8" microscope frame for reflected and transmitted light observation with travel range 210mm x 210mm. Coaxial coarse and fine focus with adjustable upper limit stopper, focus stroke 32mm, coarse stroke 17.73mm, fine stroke 0.1mm/rotation, graduation 1 ?m on fine focus. Front control dial for light intensity. Power supply 100-120/220-240Vac 0.5/0.3A 50/60Hz. Front mounted controls for light intensity, objective change, apaerture stop. Light Intensity Manager (LIM) for reflected light illumination. 3 position cube slider for contrast method selection (brightfield/darkfield/optional). Input and output terminal for BX3M-LEDR, U-MIXRCBL, U-HSEXP, BX3M-HS and motorized nosepiece. Integrated RS232C interface for PC data read out.</t>
  </si>
  <si>
    <t>12" microscope frame for reflected and transmitted light observation with travel range 356mm x 305mm. Coaxial coarse and fine focus with adjustable upper limit stopper, focus stroke 32mm, coarse stroke 17.73mm, fine stroke 0.1mm/rotation, graduation 1 ?m on fine focus. Front control dial for light intensity. Power supply 100-120/220-240Vac 0.5/0.3A 50/60Hz. Front mounted controls for light intensity, objective change, apaerture stop. Light Intensity Manager (LIM) for reflected light illumination. 3 position cube slider for contrast method selection (brightfield/darkfield/optional). Input and output terminal for BX3M-LEDR, U-MIXRCBL, U-HSEXP, BX3M-HS and motorized nosepiece. Integrated RS232C interface for PC data read out.</t>
  </si>
  <si>
    <t>Zoom Magnification Sensor for SZX? series stereo microscopes. It automatically records the zoom magnification in your PRECiV? image analysis software. Live On/Off and Snapshot buttons for quick camera access and image acquisition.</t>
  </si>
  <si>
    <t>N6461900</t>
  </si>
  <si>
    <t>DSX20-MCU-1-2</t>
  </si>
  <si>
    <t>N6462100</t>
  </si>
  <si>
    <t>Customized product based on a stereo microscope zoom body SZX-ZB7. Added a click stop at the 0.85x zoom magnification position on the zoom handle. And added 0.85x marking to zoom handle.?As this is a special order item, delivery times may be longer than usual. Please contact our sales staff for details.</t>
  </si>
  <si>
    <t>FV4000 resonant hybrid scanning unit. Light reflection via 2 silver-coated  
galvanometer scanning mirrors, or silver-coated resonant scanning mirror.  
Scanning speed 15fps (1024 x 1024), 30 fps (512 X 512), Maximum speed 438 fps (512 X 32). 
Including power supply unit.</t>
  </si>
  <si>
    <t>FV4000 resonant hybrid scanning unit. Light reflection via 2 silver-coated  
galvanometer scanning mirrors, or silver-coated resonant scanning mirror.  
Scanning speed 15fps (1024 x 1024), 30 fps (512 X 512), Maximum speed 438 fps (512 X 32). 
Including 2-Channel broadband SilVIR detector unit and power supply unit.</t>
  </si>
  <si>
    <t>N6462400</t>
  </si>
  <si>
    <t>FV40-SUMP-P-1-2</t>
  </si>
  <si>
    <t>FV4000 laser scanning unit. Light reflection via 2 silver-coated galvanometer   scanning mirrors. Scanning speed 0.5 fps (1024 x 1024), 1 fps (512 X 512), Maximum speed 16 fps (512 X   512 interlaced). Including power supply unit</t>
  </si>
  <si>
    <t>FV4000 laser scanning unit. Light reflection via 2 silver-coated galvanometer  
scanning mirrors. Scanning speed 0.5 fps (1024 x 1024), 1 fps (512 X 512), Maximum speed 16 fps (512 X  
512 interlaced). Including 2-Channel broadband SilVIR detector unit and power supply unit.</t>
  </si>
  <si>
    <t>Fluorescence light source with LED and LDP (Laser Diode pumped Phosphor), Wavelength range form 360-665 nm. 5 LED´s at 367 nm, 407 nm, 436 nm,
470 nm, 550nm can be trigger simultaneously via software (FV40S-SW Ver3.1.1 or later ,or cellSens Ver 4.3) or the manual light intensity/ ON-OFF button on the front of to achieve white light, or individually via cellSens (Ver 4.3 or later.) 
Earlier software versions than FV40S-SW Ver3.1.1, cellSens Ver 4.3 function like LGPS-Type 1. 
Compatible with microscope frames BX3, BX3M, IX3, IX5, SZX2, MVX10, CKX53, BX51WI, MX61 and APX100. 
Light guide diameter: 3mm. Collimator U-LLGAD, Lightguide U-LLG150/ U-LLG300 and power cable UYCP are required. 
Power supply AC100-240Volts 50-60Hz.</t>
  </si>
  <si>
    <t>N6468300</t>
  </si>
  <si>
    <t>SIL300CS-30CC</t>
  </si>
  <si>
    <t>N6468400</t>
  </si>
  <si>
    <t>Power supply unit with interlock and shutter controls for SD-COMB laser combiner platform for IXplore Spin(SR).  Includes camera trigger cable and t-connector for dual camera use.  Requires a power cable.</t>
  </si>
  <si>
    <t>SD-COMB laser combiner platform for IXplore Spin(SR). Fiber system with single broadband fiber and collimator. Direct laser modulation via RTCE. Supported wavelengths from 405-645 nm. Four ports are allocated for standard 405, 488, 561 and 640 nm lasers. One optional port can be used for connection of one optional laser (either 445 or 514 nm) or for mounting a fiber that connects to a laser sub combiner (FV31-SCOMB, for use of both, 445 and 514 nmlaser). Two motorized shutters are integrated. Fiber adapter, connection cables between lasers and RTCE for digital and analog control as well as interface cable for PC are included. Requires a power cable.</t>
  </si>
  <si>
    <t>Tilting trinocular observation tube with adjustable inclination of 5°-35°. Maximum field number 26.5 if no intermediate tube is used otherwise FN22 (compatible with WHN eyepieces and U-CT30-2 centering telescope). Interpupillary adjustment from 50-76mm (Siedentopf type). 3 position selector to switch between binocular and camera observation (Binocular/Camera: 0%/100%, 100%/0%, 50%/50%). Switching lever can be installed on both sides for convenient left- or right hand operation. Requires two helicoid eyepieces for diopter adjustment.</t>
  </si>
  <si>
    <t>N6791500</t>
  </si>
  <si>
    <t>OLS50-S-PA Software Module</t>
  </si>
  <si>
    <t>Software media kit for OLS5000. Add on solution for OLS50-BSW. Requires software hardware protection key OLS50-DNGL. Software includes advanced application for automated particle counting and analysis.</t>
  </si>
  <si>
    <t>N6791600</t>
  </si>
  <si>
    <t>N6791700</t>
  </si>
  <si>
    <t>N6791800</t>
  </si>
  <si>
    <t>OLS50-S-MSP</t>
  </si>
  <si>
    <t>Inverted microscope frame for reflected and transmitted light observation with 1 decks for intermediate attachments. Manual coaxial coarse and fine focus , focus stroke 9.5 mm, fine stroke 100µm/rotation, graduation 100/1µm. Light path options for binocular and left side port: 0:100, 50:50, 100:0. Compatible with IX3-ILL transmitted light illuminators, IX3-RFA, IX3-RFAL, IX3-RFALFE, reflected light illuminators, U-LH100, U-LH100L lamp houses, IX3-D6RES, IX3-D6REA nosepieces, IX3-SVR, BX3-SSU-1-2, IX2-SP, IX2-GS, GX-SVR, GX-SFR stages. Including jigs, cable for lamp control.
Note: Not a medical device as defined in Directive 93/42/EEC or Regulation (EU) 2017/745. Accordingly not designed or intended for use in diagnosis (with the exception of in vitro diagnosis according to Directive 98/79/EC or Regulation (EU) 2017/746) and/or treatment of human disease and/or human IVF but only for research applications in these fields. Exceptionally, a combined use with third-party medical devices certified under the applicable medical device regulations is possible, provided that the specific combined use is explicitly covered by the respective specification/manual of the corresponding third-party medical device. The existence of such an exception must be checked by the customer on its own responsibility in each individual case.</t>
  </si>
  <si>
    <t>N6792000</t>
  </si>
  <si>
    <t>N6792200</t>
  </si>
  <si>
    <t>N6792300</t>
  </si>
  <si>
    <t>BX3-CBH control box BX63</t>
  </si>
  <si>
    <t>N6792500</t>
  </si>
  <si>
    <t>N6792600</t>
  </si>
  <si>
    <t>N6792700</t>
  </si>
  <si>
    <t>N6793400</t>
  </si>
  <si>
    <t>N6793700</t>
  </si>
  <si>
    <t>N6793900</t>
  </si>
  <si>
    <t>N6794200</t>
  </si>
  <si>
    <t>N6794300</t>
  </si>
  <si>
    <t>U-FLLED LED light source</t>
  </si>
  <si>
    <t xml:space="preserve">LED fluorescence excitation light source for CKX, BX3(M), MX, IX3, IX5, SZX and MVX microscopes with blue and green excitation spectrum (peak wavelengths 480 and 540 nm). Combining optional modules U-FLLEDUV and/or U-FLLED allows expanding excitation range into UV and red range. Individual channel light intensity control from 0-100%, (1% increments) via cellSens software (v.4.5 or later) or from 10-100% (in 5% increments) via control pod.  USB interface. Direct coupling to microscope. Including controller, wide range power supply (AC 100-240 V/2.0 A 50-60 Hz), controller connection cable, USB cable and control pod, hex wrench and safety manual. Requires UYCP power cord.  </t>
  </si>
  <si>
    <t>N6794400</t>
  </si>
  <si>
    <t xml:space="preserve">U-FLLEDUV optional UV module </t>
  </si>
  <si>
    <t xml:space="preserve">Optional UV-module (peak wavelength 365 nm) for U-FFLED LED fluorescence light source. </t>
  </si>
  <si>
    <t>N6794500</t>
  </si>
  <si>
    <t xml:space="preserve">U-FLLEDR  optional red module </t>
  </si>
  <si>
    <t xml:space="preserve">Optional red module (peak wavelength 665 nm) for U-FFLED LED fluorescence light source. </t>
  </si>
  <si>
    <t>N6795000</t>
  </si>
  <si>
    <t>new product launch/predecessor 037882</t>
  </si>
  <si>
    <t>N6795500</t>
  </si>
  <si>
    <t>N6795600</t>
  </si>
  <si>
    <t>SZX-ACH1X</t>
  </si>
  <si>
    <t>new product launch/predecessor 033769</t>
  </si>
  <si>
    <t>N6796300</t>
  </si>
  <si>
    <t>new product launch/predecessor 037847</t>
  </si>
  <si>
    <t>N6797300</t>
  </si>
  <si>
    <t>COVER-001</t>
  </si>
  <si>
    <t>COVER-001;DUST COVER, SHEET TYPE FOR DUAL OBSV SETUPS</t>
  </si>
  <si>
    <t>N6797400</t>
  </si>
  <si>
    <t>COVER-002</t>
  </si>
  <si>
    <t>N6797500</t>
  </si>
  <si>
    <t>COVER-018</t>
  </si>
  <si>
    <t>COVER-018; DUST COVER, HOOD TYPE FOR BX2 MICROSCOPES</t>
  </si>
  <si>
    <t>new product launch/predecessor 035487</t>
  </si>
  <si>
    <t>N6797600</t>
  </si>
  <si>
    <t>COVER-015</t>
  </si>
  <si>
    <t>new product launch/predecessor 038159</t>
  </si>
  <si>
    <t>N6799200</t>
  </si>
  <si>
    <t>in preparation (pre-launch)/not available until EJP releases it</t>
  </si>
  <si>
    <t>N6799300</t>
  </si>
  <si>
    <t>N6799400</t>
  </si>
  <si>
    <t>Evident branded replacement item for Olympus branded item released by EJP for general availabilty</t>
  </si>
  <si>
    <t>N6799500</t>
  </si>
  <si>
    <t>N6799800</t>
  </si>
  <si>
    <t>N6799900</t>
  </si>
  <si>
    <t>N6800000</t>
  </si>
  <si>
    <t>N6800100</t>
  </si>
  <si>
    <t>N6800200</t>
  </si>
  <si>
    <t>N6800300</t>
  </si>
  <si>
    <t>N6800400</t>
  </si>
  <si>
    <t>N6800500</t>
  </si>
  <si>
    <t>N6800600</t>
  </si>
  <si>
    <t>N6800700</t>
  </si>
  <si>
    <t>N6800800</t>
  </si>
  <si>
    <t>N6800900</t>
  </si>
  <si>
    <t>N6801000</t>
  </si>
  <si>
    <t>N6801100</t>
  </si>
  <si>
    <t>N6801200</t>
  </si>
  <si>
    <t>N6801300</t>
  </si>
  <si>
    <t>N6801400</t>
  </si>
  <si>
    <t>N6801500</t>
  </si>
  <si>
    <t>N6801600</t>
  </si>
  <si>
    <t>N6801700</t>
  </si>
  <si>
    <t>N6801800</t>
  </si>
  <si>
    <t>N6801900</t>
  </si>
  <si>
    <t>N6802000</t>
  </si>
  <si>
    <t>N6802100</t>
  </si>
  <si>
    <t>N6802200</t>
  </si>
  <si>
    <t>N6802300</t>
  </si>
  <si>
    <t>N6802400</t>
  </si>
  <si>
    <t>N6802500</t>
  </si>
  <si>
    <t>N6802600</t>
  </si>
  <si>
    <t>N6802700</t>
  </si>
  <si>
    <t>N6802800</t>
  </si>
  <si>
    <t>N6802900</t>
  </si>
  <si>
    <t>N6803000</t>
  </si>
  <si>
    <t>N6803100</t>
  </si>
  <si>
    <t>N6803200</t>
  </si>
  <si>
    <t>N6803300</t>
  </si>
  <si>
    <t>N6803400</t>
  </si>
  <si>
    <t>N6803500</t>
  </si>
  <si>
    <t>N6803600</t>
  </si>
  <si>
    <t>N6803700</t>
  </si>
  <si>
    <t>N6803800</t>
  </si>
  <si>
    <t>N6803900</t>
  </si>
  <si>
    <t>N6804000</t>
  </si>
  <si>
    <t>N6804100</t>
  </si>
  <si>
    <t>N6804200</t>
  </si>
  <si>
    <t>N6804300</t>
  </si>
  <si>
    <t>N6804400</t>
  </si>
  <si>
    <t>N6804500</t>
  </si>
  <si>
    <t>N6804600</t>
  </si>
  <si>
    <t>N6804700</t>
  </si>
  <si>
    <t>N6804800</t>
  </si>
  <si>
    <t>N6804900</t>
  </si>
  <si>
    <t>N6805000</t>
  </si>
  <si>
    <t>N6805100</t>
  </si>
  <si>
    <t>N6805200</t>
  </si>
  <si>
    <t>N6805300</t>
  </si>
  <si>
    <t>N6805400</t>
  </si>
  <si>
    <t>N6805500</t>
  </si>
  <si>
    <t>N6805600</t>
  </si>
  <si>
    <t>N6805700</t>
  </si>
  <si>
    <t>N6805800</t>
  </si>
  <si>
    <t>N6805900</t>
  </si>
  <si>
    <t>N6806000</t>
  </si>
  <si>
    <t>N6806100</t>
  </si>
  <si>
    <t>N6806200</t>
  </si>
  <si>
    <t>N6806300</t>
  </si>
  <si>
    <t>N6806400</t>
  </si>
  <si>
    <t>N6806500</t>
  </si>
  <si>
    <t>N6806600</t>
  </si>
  <si>
    <t>MPLFLN50XBD</t>
  </si>
  <si>
    <t>N6806700</t>
  </si>
  <si>
    <t>N6806800</t>
  </si>
  <si>
    <t>MPLFLN150XBD</t>
  </si>
  <si>
    <t>N6806900</t>
  </si>
  <si>
    <t>N6807000</t>
  </si>
  <si>
    <t>LMPLFLN10X</t>
  </si>
  <si>
    <t>N6807100</t>
  </si>
  <si>
    <t>N6807200</t>
  </si>
  <si>
    <t>N6807300</t>
  </si>
  <si>
    <t>N6807400</t>
  </si>
  <si>
    <t>N6807500</t>
  </si>
  <si>
    <t>N6807600</t>
  </si>
  <si>
    <t>N6807700</t>
  </si>
  <si>
    <t>LMPLFLN50XBD</t>
  </si>
  <si>
    <t>N6807800</t>
  </si>
  <si>
    <t>N6807900</t>
  </si>
  <si>
    <t>N6808000</t>
  </si>
  <si>
    <t>N6808100</t>
  </si>
  <si>
    <t>N6808200</t>
  </si>
  <si>
    <t>N6808300</t>
  </si>
  <si>
    <t>N6808400</t>
  </si>
  <si>
    <t>N6808500</t>
  </si>
  <si>
    <t>N6808600</t>
  </si>
  <si>
    <t>N6808700</t>
  </si>
  <si>
    <t>N6808800</t>
  </si>
  <si>
    <t>N6808900</t>
  </si>
  <si>
    <t>N6809000</t>
  </si>
  <si>
    <t>N6809200</t>
  </si>
  <si>
    <t>N6809300</t>
  </si>
  <si>
    <t>N6809400</t>
  </si>
  <si>
    <t>N6809500</t>
  </si>
  <si>
    <t>N6809600</t>
  </si>
  <si>
    <t>SLMPLN20X</t>
  </si>
  <si>
    <t>N6809700</t>
  </si>
  <si>
    <t>N6809800</t>
  </si>
  <si>
    <t>N6809900</t>
  </si>
  <si>
    <t>N6810000</t>
  </si>
  <si>
    <t>N6810100</t>
  </si>
  <si>
    <t>N6810200</t>
  </si>
  <si>
    <t>N6810300</t>
  </si>
  <si>
    <t>N6810400</t>
  </si>
  <si>
    <t>N6810500</t>
  </si>
  <si>
    <t>N6810600</t>
  </si>
  <si>
    <t>MPLAPON100XLEXT</t>
  </si>
  <si>
    <t>N6810700</t>
  </si>
  <si>
    <t>N6810800</t>
  </si>
  <si>
    <t>N6810900</t>
  </si>
  <si>
    <t>N6811000</t>
  </si>
  <si>
    <t>N6811200</t>
  </si>
  <si>
    <t>N6811300</t>
  </si>
  <si>
    <t>N6811500</t>
  </si>
  <si>
    <t>N6811600</t>
  </si>
  <si>
    <t>N6811700</t>
  </si>
  <si>
    <t>LMPLN10XIR</t>
  </si>
  <si>
    <t>N6811800</t>
  </si>
  <si>
    <t>N6811900</t>
  </si>
  <si>
    <t>N6812000</t>
  </si>
  <si>
    <t>N6812100</t>
  </si>
  <si>
    <t>N6812200</t>
  </si>
  <si>
    <t>N6812300</t>
  </si>
  <si>
    <t>N6812400</t>
  </si>
  <si>
    <t>N6812500</t>
  </si>
  <si>
    <t>N6812600</t>
  </si>
  <si>
    <t>N6812700</t>
  </si>
  <si>
    <t>N6812800</t>
  </si>
  <si>
    <t>N6812900</t>
  </si>
  <si>
    <t>N6813000</t>
  </si>
  <si>
    <t>N6813100</t>
  </si>
  <si>
    <t>N6813200</t>
  </si>
  <si>
    <t>N6813300</t>
  </si>
  <si>
    <t>N6813400</t>
  </si>
  <si>
    <t>N6813500</t>
  </si>
  <si>
    <t>N6813600</t>
  </si>
  <si>
    <t>N6813700</t>
  </si>
  <si>
    <t>N6813800</t>
  </si>
  <si>
    <t>N6813900</t>
  </si>
  <si>
    <t>N6814000</t>
  </si>
  <si>
    <t>N6814100</t>
  </si>
  <si>
    <t>N6814600</t>
  </si>
  <si>
    <t>N6814700</t>
  </si>
  <si>
    <t>N6814800</t>
  </si>
  <si>
    <t>N6814900</t>
  </si>
  <si>
    <t>N6815000</t>
  </si>
  <si>
    <t>N6815100</t>
  </si>
  <si>
    <t>N6815200</t>
  </si>
  <si>
    <t>N6815400</t>
  </si>
  <si>
    <t>N6815500</t>
  </si>
  <si>
    <t>N6815600</t>
  </si>
  <si>
    <t>N6815700</t>
  </si>
  <si>
    <t>N6815800</t>
  </si>
  <si>
    <t>N6815900</t>
  </si>
  <si>
    <t>N6816000</t>
  </si>
  <si>
    <t>N6816100</t>
  </si>
  <si>
    <t>N6816800</t>
  </si>
  <si>
    <t>N6816900</t>
  </si>
  <si>
    <t>N6817000</t>
  </si>
  <si>
    <t>N6817100</t>
  </si>
  <si>
    <t>N6817200</t>
  </si>
  <si>
    <t>N6817300</t>
  </si>
  <si>
    <t>N6817400</t>
  </si>
  <si>
    <t>N6817600</t>
  </si>
  <si>
    <t>N6817700</t>
  </si>
  <si>
    <t>N6817900</t>
  </si>
  <si>
    <t>N6818000</t>
  </si>
  <si>
    <t>N6818100</t>
  </si>
  <si>
    <t>N6818200</t>
  </si>
  <si>
    <t>N6818300</t>
  </si>
  <si>
    <t>N6818400</t>
  </si>
  <si>
    <t>N6818500</t>
  </si>
  <si>
    <t>N6818800</t>
  </si>
  <si>
    <t>N6819100</t>
  </si>
  <si>
    <t>N6819200</t>
  </si>
  <si>
    <t>MPLFLN10XLEXT</t>
  </si>
  <si>
    <t>N6819300</t>
  </si>
  <si>
    <t>N6819400</t>
  </si>
  <si>
    <t>N6819500</t>
  </si>
  <si>
    <t>N6819600</t>
  </si>
  <si>
    <t>N6819700</t>
  </si>
  <si>
    <t>N6819800</t>
  </si>
  <si>
    <t>N6819900</t>
  </si>
  <si>
    <t>N6820000</t>
  </si>
  <si>
    <t>N6820100</t>
  </si>
  <si>
    <t>N6820200</t>
  </si>
  <si>
    <t>N6820300</t>
  </si>
  <si>
    <t>N6820400</t>
  </si>
  <si>
    <t>N6820500</t>
  </si>
  <si>
    <t>N6820600</t>
  </si>
  <si>
    <t>N6820700</t>
  </si>
  <si>
    <t>N6820800</t>
  </si>
  <si>
    <t>N6820900</t>
  </si>
  <si>
    <t>N6821000</t>
  </si>
  <si>
    <t>N6821100</t>
  </si>
  <si>
    <t>N6821200</t>
  </si>
  <si>
    <t>N6821300</t>
  </si>
  <si>
    <t>N6821400</t>
  </si>
  <si>
    <t>N6821500</t>
  </si>
  <si>
    <t>N6821600</t>
  </si>
  <si>
    <t>N6821700</t>
  </si>
  <si>
    <t>N6821800</t>
  </si>
  <si>
    <t>N6821900</t>
  </si>
  <si>
    <t>N6822000</t>
  </si>
  <si>
    <t>N6822100</t>
  </si>
  <si>
    <t>N6822600</t>
  </si>
  <si>
    <t>N6822700</t>
  </si>
  <si>
    <t>N6822800</t>
  </si>
  <si>
    <t>N6822900</t>
  </si>
  <si>
    <t>N6823000</t>
  </si>
  <si>
    <t>N6823100</t>
  </si>
  <si>
    <t>N6823200</t>
  </si>
  <si>
    <t>N6823300</t>
  </si>
  <si>
    <t>N6823400</t>
  </si>
  <si>
    <t>N6823500</t>
  </si>
  <si>
    <t>N6823600</t>
  </si>
  <si>
    <t>N6823700</t>
  </si>
  <si>
    <t>N6823800</t>
  </si>
  <si>
    <t>N6823900</t>
  </si>
  <si>
    <t>N6824000</t>
  </si>
  <si>
    <t>N6824100</t>
  </si>
  <si>
    <t>N6824200</t>
  </si>
  <si>
    <t>N6824400</t>
  </si>
  <si>
    <t>N6824600</t>
  </si>
  <si>
    <t>N6824700</t>
  </si>
  <si>
    <t>N6824800</t>
  </si>
  <si>
    <t>N6824900</t>
  </si>
  <si>
    <t>N6825000</t>
  </si>
  <si>
    <t>CKX53SF-1-3</t>
  </si>
  <si>
    <t>N6826000</t>
  </si>
  <si>
    <t>N6826100</t>
  </si>
  <si>
    <t>N6826200</t>
  </si>
  <si>
    <t>Upright manual microscope frame for reflected and transmitted light observations. Coaxial coarse and fine focus with stage up and down mechanism, focus stroke 25 mm, coarse stroke 15 mm/rotation, fine stroke 100 Î¼m/rotation, graduation on fine focus 1 Î¼m. Prefocusing limit stopper and torque adjustment on coarse focus. Front side mounted light intensity control dial, integrated power supply 100-120/220-240 V, 1.8/0.8 A, 50/60 Hz. Light Manager with individual light intensity settings for all objectives in combination with U-LHLEDC100 lightsource and motorized or coded nosepiece. Transmitted light illuminator with Koehler illumination and field number 26.5. Requires BX3-ARM for transmitted configuration or BX3-URA, BX3-RFAA, BX3-RFAS for fluorescence configuration. Including allen wrench.</t>
  </si>
  <si>
    <t>N6826300</t>
  </si>
  <si>
    <t>N6826400</t>
  </si>
  <si>
    <t>N6826500</t>
  </si>
  <si>
    <t>N6826600</t>
  </si>
  <si>
    <t>N6826700</t>
  </si>
  <si>
    <t>N6826800</t>
  </si>
  <si>
    <t>N6826900</t>
  </si>
  <si>
    <t>N6827000</t>
  </si>
  <si>
    <t>N6827100</t>
  </si>
  <si>
    <t>N6827300</t>
  </si>
  <si>
    <t>N6827400</t>
  </si>
  <si>
    <t>N6827700</t>
  </si>
  <si>
    <t>DUV-KIT-2-2 OEM Kit</t>
  </si>
  <si>
    <t>N6827800</t>
  </si>
  <si>
    <t>APX100-SU- Box-type digital imaging system for research applications with built in monochrome camera (1/1.8 inch 6.41 Mpixel, rolling shutter) and color camera (1/1.8 inch 6.41 Mpixel, rolling shutter). Supports brightfield, phase contrast, fluorescence and gradient contrast imaging as well as fast macro image acquisition for AI based automated sample detection (Smart Sample Navigator). Four dedicated sample holders (slides, 35 mm petri dishes, well plates and universal holder) enable imaging a wide variety of samples. The system can be equipped with up to 8 fluorescence filter cubes and 6 objectives from a choice of 25 (including X Line, silicone immersion and long working distance lenses). To compensate for spherical aberrations the system is equipped with a motorized correction collar (APX-MCC-SET included). The APX100 is compatible with the high power LED light soure U-LGPS and can be equipped with an optional stage top incubator for live cell experiments.</t>
  </si>
  <si>
    <t>APX100-HCU-Box-type digital imaging systems for research applications with free c-mount camera port for high-end sCMOS monochrome camera (Hamamatsu Orca Fusion or Teledyne Photometrics Prime 95B required) and built in color camera (1/1.8 inch 6.41 Mpixel, rolling shutter). Supports brightfield, phase contrast, fluorescence and gradient contrast imaging as well as fast macro image acquisition for AI based automated sample detection (Smart Sample Navigator). Four dedicated sample holders (slides, 35 mm petri dishes, well plates and universal holder) enable imaging a wide variety of samples. The system can be equipped with up to 8 fluorescence filter cubes and 6 objectives from a choice of 25 (including X Line, silicone immersion and long working distance lenses). To compensate for spherical aberrations the system is equipped with a motorized correction collar (APX-MCC-SET  included). The APX100 is compatible with the high power LED light soure U-LGPS and can be equipped with an optional stage top incubator for live cell experiments.</t>
  </si>
  <si>
    <t>N6828200</t>
  </si>
  <si>
    <t>N6828300</t>
  </si>
  <si>
    <t>N6828400</t>
  </si>
  <si>
    <t>N6828500</t>
  </si>
  <si>
    <t>N6828600</t>
  </si>
  <si>
    <t>N6828800</t>
  </si>
  <si>
    <t>N6829000</t>
  </si>
  <si>
    <t>MPLFLN5XBD2</t>
  </si>
  <si>
    <t>new product launch/predecessor N6389300</t>
  </si>
  <si>
    <t>N6829100</t>
  </si>
  <si>
    <t>MXPLFLN20X Objective 20x/N.A. 0.6, W.D. 3mm</t>
  </si>
  <si>
    <t>N6829200</t>
  </si>
  <si>
    <t>N6829300</t>
  </si>
  <si>
    <t>N6829400</t>
  </si>
  <si>
    <t>N6829600</t>
  </si>
  <si>
    <t>N6829800</t>
  </si>
  <si>
    <t>N6830000</t>
  </si>
  <si>
    <t>N6830100</t>
  </si>
  <si>
    <t>N6830200</t>
  </si>
  <si>
    <t>N6831500</t>
  </si>
  <si>
    <t>UPLFLN4X-7 - OEM only</t>
  </si>
  <si>
    <t>OEM only - Universal Plan Fluorite objective with 4x magnification. With working distance of 17 mm, and numerical aperture of 0.13. Suitable for any cover slip thickness.</t>
  </si>
  <si>
    <t>N6831600</t>
  </si>
  <si>
    <t>N6831700</t>
  </si>
  <si>
    <t>Universal Plan Fluorite phase contrast objective (pre-centered) with 4x magnification, numerical aperture 0.13, working distance of 16.4 mm, maximum field of view 5.50 mm (FN 22). Suitable for any cover slip thickness, optimized to work with 1mm th</t>
  </si>
  <si>
    <t>N6831800</t>
  </si>
  <si>
    <t>N6831900</t>
  </si>
  <si>
    <t>N6832000</t>
  </si>
  <si>
    <t>N6832100</t>
  </si>
  <si>
    <t>N6832200</t>
  </si>
  <si>
    <t>N6832300</t>
  </si>
  <si>
    <t>N6832400</t>
  </si>
  <si>
    <t>N6832500</t>
  </si>
  <si>
    <t>N6832600</t>
  </si>
  <si>
    <t>N6832700</t>
  </si>
  <si>
    <t>N6834500</t>
  </si>
  <si>
    <t>N6834600</t>
  </si>
  <si>
    <t>N6834700</t>
  </si>
  <si>
    <t>N6834800</t>
  </si>
  <si>
    <t>N6834900</t>
  </si>
  <si>
    <t>N6835000</t>
  </si>
  <si>
    <t>N6835100</t>
  </si>
  <si>
    <t>N6835200</t>
  </si>
  <si>
    <t>N6835300</t>
  </si>
  <si>
    <t>N6835400</t>
  </si>
  <si>
    <t>N6835500</t>
  </si>
  <si>
    <t>N6835600</t>
  </si>
  <si>
    <t>N6835700</t>
  </si>
  <si>
    <t>N6835800</t>
  </si>
  <si>
    <t>N6835900</t>
  </si>
  <si>
    <t>N6836000</t>
  </si>
  <si>
    <t>N6836100</t>
  </si>
  <si>
    <t>N6836200</t>
  </si>
  <si>
    <t>N6836300</t>
  </si>
  <si>
    <t>N6836400</t>
  </si>
  <si>
    <t>N6836500</t>
  </si>
  <si>
    <t>N6836600</t>
  </si>
  <si>
    <t>N6836700</t>
  </si>
  <si>
    <t>N6836800</t>
  </si>
  <si>
    <t>N6836900</t>
  </si>
  <si>
    <t>N6837000</t>
  </si>
  <si>
    <t>N6837100</t>
  </si>
  <si>
    <t>N6837200</t>
  </si>
  <si>
    <t>N6838600</t>
  </si>
  <si>
    <t>N6839900</t>
  </si>
  <si>
    <t>DSX20-SZH This is a zoom head unit of DSX2000 series, which integrates the optical zoom magnification mechanism, various illumination methods of LEDs and optical parts, digital camera, and focusing mechanism. The motorized optical zoom mechanism is installed, which achieves the maximum optical zoom of 10x. Since the camera supports CM75, the resolution becomes 4K and the AF speed has been improved. BF LED and DF(ring) LED are installed. DF LED is equipped with a triple ring structure that supports DSX10-SXLOB series, DSX10-XLOB series, and UIS2 series. BF LED is equipped with a blue filter to match the colors of DF LED. BF, DF, MIX, PO, oblique illumination, SR illumination are available. The illumination method can be switched electrically and controlled by the application software or the console unit. The oblique illumination can be switched between the illumination from the right direction and the left direction.  The analyzer is motorized and can be rotated by the application software or the console unit. When using the lens equipped with 1/4 wavelength plate to prevent flare, it automatically switches to the crossed Nicol state. Using the lens attachment makes it easy to replace and change the objectives. It is easy to determine the nosepiece position by the click mechanism. The focusing mechanism of the zoom head is motorized and the focusing can be adjusted by the zoom head alone. A stroke of the motorized focusing mechanism is approx. 101[mm], and its maximum speed is 8[mm/s] (during initialization and finalization) or 5[mm/s] (during normal use).</t>
  </si>
  <si>
    <t>N6840000</t>
  </si>
  <si>
    <t>DSX20-UZH This is a zoom head unit of DSX2000 series, which integrates the optical zoom magnification mechanism, various illumination methods of LEDs and optical parts, digital camera, and focusing mechanism. The motorized optical zoom mechanism is installed, which achieves the maximum optical zoom of 10x. Since the camera supports CM75, the resolution becomes 4K and the AF speed has been improved. BF LED and DF(ring) LED are installed. DF LED is equipped with a triple ring structure that supports DSX10-SXLOB series, DSX10-XLOB series, and UIS2 series. BF LED is equipped with a blue filter to match the colors of DF LED. BF, DF, MIX, PO, DIC, oblique illumination, SR illumination can be used. The illumination method can be switched electrically and controlled by the application software or the console unit. The oblique illumination can be switched between the illumination from the right direction and the left direction.  The analyzer is motorized and can be rotated by the application software or the console unit. When using the lens equipped with 1/4 wavelength plate to prevent flare, it automatically switches to the crossed Nicol state. Changing the diaphragm diameter of the imaging optical system allows to select ?High resolution mode? or ?Focal depth mode?. The aperture diaphragm of ?5 is selected in high resolution mode and ?2.5 in focal depth mode. Using the lens attachment makes it easy to replace and change the objectives. It is easy to determine the nosepiece position by the click mechanism. The focusing mechanism of the zoom head is motorized and the focusing can be adjusted by the zoom head alone. A stroke of motorized focusing mechanism is approx. 101[mm], and its maximum speed is 8[mm/s] (during initialization and finalization) or 5[mm/s] (during normal use).</t>
  </si>
  <si>
    <t>N6840100</t>
  </si>
  <si>
    <t> DSX20-MZH This unit is designed based on DSX20-UZH, where the motorized revolving nosepiece function is added. This is a new unit where the motorized revolving nosepiece is added to the all-in-one head unit which integrates illumination optical systems, zoom optical systems, and imaging optical systems. This unit supports UIS2 objectives (some) and XLOB objectives. Four of these objectives can be attached. The motorized revolving nosepiece can be attached or detached from the zoom head by the user. (For purposes of attaching or detaching and cleaning objectives) Since the MZH is a zoom head designed exclusively for use with motorized revolving nosepiece, it is not sold as a standalone motorized revolving nosepiece. Since the attaching surface position of the objective is changed due to adding the motorized revolving nosepiece, the internal optical design is different from DSX20-UZH and is made exclusive for DSX20-MZH. Major functions installed: (1) Zoom magnification (Zoom: 1 to 10x? (2) Switching of AN/PO, AN rotation (3) Switching of oblique illumination (4) DIC retardation adjustment (5) Switching of imaging AS diameter (6) Switching of objectives</t>
  </si>
  <si>
    <t>N6840200</t>
  </si>
  <si>
    <t>DSX20-CSL This unit is a console dedicated to the DSX2000 system. This unit allows you to control the DSX2000 system without operating GUIs on the application software. As this is an optional unit, the system can be run without connecting this unit.</t>
  </si>
  <si>
    <t>N6840300</t>
  </si>
  <si>
    <t>DSX20-CB This control box is not used for DSX series frames (DSX20-TF, DSX20-UF), but for accommodating the cases to realize the functions of digital microscope in the arbitrary mechanisms prepared by users or the mechanisms provided by the custom order product.</t>
  </si>
  <si>
    <t>N6840400</t>
  </si>
  <si>
    <t>N6841000</t>
  </si>
  <si>
    <t>UPLFLN10X-3 Objective</t>
  </si>
  <si>
    <t>N6841300</t>
  </si>
  <si>
    <t>UPLFLN20X-3 Objective</t>
  </si>
  <si>
    <t>N6841400</t>
  </si>
  <si>
    <t>UPLFLN20XPH-3 Objective</t>
  </si>
  <si>
    <t>N6841600</t>
  </si>
  <si>
    <t>N6841700</t>
  </si>
  <si>
    <t>UPLFLN40XPH-3 Objective</t>
  </si>
  <si>
    <t>N6842800</t>
  </si>
  <si>
    <t>XLFLUOR4X Objective lens RoHS compliant</t>
  </si>
  <si>
    <t>N6843000</t>
  </si>
  <si>
    <t>N6843300</t>
  </si>
  <si>
    <t>N6843400</t>
  </si>
  <si>
    <t>N6843500</t>
  </si>
  <si>
    <t>N6843600</t>
  </si>
  <si>
    <t>N6844300</t>
  </si>
  <si>
    <t>N6844400</t>
  </si>
  <si>
    <t>cellSens Installation DVD version 4.4.1</t>
  </si>
  <si>
    <t>N6844600</t>
  </si>
  <si>
    <t>UCPLFLN20XC OEM Objective</t>
  </si>
  <si>
    <t>UCPLFLN20XC OEM Objective at CG0.3mm  No Correction Collar</t>
  </si>
  <si>
    <t>N6846200</t>
  </si>
  <si>
    <t>PV-DVD-3.1</t>
  </si>
  <si>
    <t>PV-DVD-3.1 Mediakit for PRECiV 3.1</t>
  </si>
  <si>
    <t>N6846300</t>
  </si>
  <si>
    <t>HW-CIX2-FH-25B</t>
  </si>
  <si>
    <t>Sample Holder for Filter Membrane 25 mm Black backgr.</t>
  </si>
  <si>
    <t>N6846400</t>
  </si>
  <si>
    <t>HW-CIX2-FH-25W</t>
  </si>
  <si>
    <t>Sample Holder for Filter Membrane 25 mm White background</t>
  </si>
  <si>
    <t>N6846500</t>
  </si>
  <si>
    <t>HW-CIX2-FH-47B</t>
  </si>
  <si>
    <t>Sample Holder for Filter Membrane 47 mm Black background</t>
  </si>
  <si>
    <t>N6846600</t>
  </si>
  <si>
    <t>HW-CIX2-FH-47W</t>
  </si>
  <si>
    <t>N6846700</t>
  </si>
  <si>
    <t>HW-CIX2-FH-55B</t>
  </si>
  <si>
    <t>Sample Holder for Filter Membrane 55 mm Black background</t>
  </si>
  <si>
    <t>N6846800</t>
  </si>
  <si>
    <t>HW-CIX2-FH-55W</t>
  </si>
  <si>
    <t>Sample Holder for Filter Membrane 55 mm White background</t>
  </si>
  <si>
    <t>N6846900</t>
  </si>
  <si>
    <t>DSX20-TMTS-SI</t>
  </si>
  <si>
    <t>Stage Insert one position for DSX2000 (TMTS stage model)</t>
  </si>
  <si>
    <t>N6847000</t>
  </si>
  <si>
    <t>DSX20-LMTS-SI</t>
  </si>
  <si>
    <t>Stage Insert two positions for DSX2000 (LMTS stage model)</t>
  </si>
  <si>
    <t>N6847100</t>
  </si>
  <si>
    <t>PV-CP-3.1-EL</t>
  </si>
  <si>
    <t>PV-CP-3.1-EL PRECiV Capture V3.1</t>
  </si>
  <si>
    <t>N6847200</t>
  </si>
  <si>
    <t>PV-CO-3.1-EL</t>
  </si>
  <si>
    <t>PV-CO-3.1-EL PRECiV Core V3.1</t>
  </si>
  <si>
    <t>N6847300</t>
  </si>
  <si>
    <t>PV-PRO-3.1-EL</t>
  </si>
  <si>
    <t>PV-PRO-3.1-EL PRECiV Pro V3.1</t>
  </si>
  <si>
    <t>N6847400</t>
  </si>
  <si>
    <t>PV-DT-3.1-EL</t>
  </si>
  <si>
    <t>PV-DT-3.1-EL PRECiV Desktop V3.1</t>
  </si>
  <si>
    <t>N6847500</t>
  </si>
  <si>
    <t>PV-DSX-3.1-EL</t>
  </si>
  <si>
    <t>PV-DSX-3.1-EL PRECiV DSX V3.1</t>
  </si>
  <si>
    <t>N6847600</t>
  </si>
  <si>
    <t>PV-ADM-3.1-EL</t>
  </si>
  <si>
    <t>PV-ADM-3.1-EL PRECiV ADM V3.1 for DSX2000</t>
  </si>
  <si>
    <t>N6847700</t>
  </si>
  <si>
    <t>PV-UG-CP2CO-3.1-EL</t>
  </si>
  <si>
    <t>Upgrade PRECiV Capture to PRECiV Core V3.1</t>
  </si>
  <si>
    <t>N6847800</t>
  </si>
  <si>
    <t>PV-UG-CP2PRO-3.1-EL</t>
  </si>
  <si>
    <t>Upgrade PRECiV Capture to PRECiV Pro V3.1</t>
  </si>
  <si>
    <t>N6847900</t>
  </si>
  <si>
    <t>PV-UG-CO2PRO-3.1-EL</t>
  </si>
  <si>
    <t>Upgrade PRECiV Core to PRECiV Pro V3.1</t>
  </si>
  <si>
    <t>N6848000</t>
  </si>
  <si>
    <t>PV-UG-DSX2ADM-3.1-EL</t>
  </si>
  <si>
    <t>Upgrade PRECiV DSX to PRECiV ADM V3.1</t>
  </si>
  <si>
    <t>N6848100</t>
  </si>
  <si>
    <t>PV-UD-CP-EL</t>
  </si>
  <si>
    <t>Update PRECiV Capture V1 to PRECiV Capture V3.1</t>
  </si>
  <si>
    <t>N6848200</t>
  </si>
  <si>
    <t>PV-UD-CO-EL</t>
  </si>
  <si>
    <t>PV-UD-CO-EL Update PRECiV Core V1 to PRECiV Core V3.1</t>
  </si>
  <si>
    <t>N6848300</t>
  </si>
  <si>
    <t>PV-UD-PRO-EL</t>
  </si>
  <si>
    <t>PV-UD-PRO-EL Update PRECiV Pro V1 to PRECiV Pro V3.1</t>
  </si>
  <si>
    <t>N6848400</t>
  </si>
  <si>
    <t>PV-UD-DT-EL</t>
  </si>
  <si>
    <t>PV-UD-DT-EL Update PRECiV Desktop V1 to PRECiV Desktop V3.1</t>
  </si>
  <si>
    <t>N6848500</t>
  </si>
  <si>
    <t>PV-OTM-CIX-EL</t>
  </si>
  <si>
    <t>One-Time-Migration from CIX-ASW to PRECiV CIX V3.1</t>
  </si>
  <si>
    <t>N6849100</t>
  </si>
  <si>
    <t>N6849400</t>
  </si>
  <si>
    <t>N6849500</t>
  </si>
  <si>
    <t>110ALK0.3X</t>
  </si>
  <si>
    <t>new product launch/predecessor 033640</t>
  </si>
  <si>
    <t>N6850000</t>
  </si>
  <si>
    <t>N6850100</t>
  </si>
  <si>
    <t>N6850200</t>
  </si>
  <si>
    <t>N6850300</t>
  </si>
  <si>
    <t>N6850400</t>
  </si>
  <si>
    <t>N6850500</t>
  </si>
  <si>
    <t>N6850600</t>
  </si>
  <si>
    <t>N6850900</t>
  </si>
  <si>
    <t>PV-OTM31-BA</t>
  </si>
  <si>
    <t>One-Time-Migrat. Stream Basic V1.8-2.5 to PRECiV Core V3.1</t>
  </si>
  <si>
    <t>N6851000</t>
  </si>
  <si>
    <t>PV-OTM31-ES</t>
  </si>
  <si>
    <t>One-Time-Migration from Stream Essentials V1.8-2.5 to PRECiV Pro V3.1</t>
  </si>
  <si>
    <t>N6851100</t>
  </si>
  <si>
    <t>PV-OTM31-MO</t>
  </si>
  <si>
    <t>One-Time-Migration Stream Motion V1.8-2.5 to PRECiV Pro V3.1</t>
  </si>
  <si>
    <t>N6851200</t>
  </si>
  <si>
    <t>PV-OTM31-ST-EL</t>
  </si>
  <si>
    <t>N6851300</t>
  </si>
  <si>
    <t>PV-OTM31-DT-EL</t>
  </si>
  <si>
    <t>N6851500</t>
  </si>
  <si>
    <t>N6851700</t>
  </si>
  <si>
    <t>N6852800</t>
  </si>
  <si>
    <t>PV-CIX-S-HM-EL</t>
  </si>
  <si>
    <t>PV-CIX-S-HM-EL Solution Height Measurement for PRECiV CIX</t>
  </si>
  <si>
    <t>N6852900</t>
  </si>
  <si>
    <t>PV-CIX-S-AM-EL</t>
  </si>
  <si>
    <t>PV-CIX-S-AM-EL Solution Advanced Microscope for PRECiV CIX</t>
  </si>
  <si>
    <t>N6853600</t>
  </si>
  <si>
    <t>N6853800</t>
  </si>
  <si>
    <t>U-LS30-4-5</t>
  </si>
  <si>
    <t>U-LS30-4-5 halogen lamp housing 30W</t>
  </si>
  <si>
    <t>new product launch/predecessor N2192400</t>
  </si>
  <si>
    <t>N6857400</t>
  </si>
  <si>
    <t>CS-DVD-V4.5</t>
  </si>
  <si>
    <t>Setup DVD for Evident Imaging Software cellSens Version 4.5</t>
  </si>
  <si>
    <t>N6858200</t>
  </si>
  <si>
    <t>CS-EN-V4.5-EL</t>
  </si>
  <si>
    <t>cellSens Entry Version 4.5 - Expandable Imaging software for Life Science microscopy applications. Includes the following functions: Basic image acquisition (Image capture and live display, Compare Live with Snapshot, Movie acquisition, Crosshair, Write and read file formats, Batch Convert, Camera Settings) Basic image tools (Image Properties, Image Navigator, Gallery View, Adjust Display, Combine RGB images, Image processing, Z-stacks projections, Annotations, Layer Management) Basic customization (Simple Layout, Personalized hardware configurations, Save and Manage Layouts, Dark Skin) Basic measurements (Simple measurements) Basic device control (Pre-defined image calibration, Olympus devices and frames, Olympus cameras)</t>
  </si>
  <si>
    <t>N6858300</t>
  </si>
  <si>
    <t>CS-ST-V4.5-EL</t>
  </si>
  <si>
    <t>cellSens Standard Version 4.5 - Expandable Imaging software for Life Science microscopy applications. Include the following functions: Basic image acquisition (Image capture and live display, Compare Live with Snapshot, Movie acquisition, Crosshair, Write and read file formats, Camera Settings) Extended image acquisition (User defined digital reticle for Live and Snapshot, TWAIN acquisition, Time lapse, Semi-motorized microscope system, Reload Acquisition settings) Advanced Image acquisition (Multi-channel acquisition) Basic image tools (Image Properties, Image Navigator, Gallery View, Adjust Display, Combine RGB images, Image processing, Z-stacks projections, Annotations, Layer Management) Extended image tools (Image Enhancement Filters, Image Geometry, Multi-dimensional processing, Mode conversion) Basic customization (Simple Layout, Personalized hardware configurations, Save and Manage Layouts, Dark Skin) Extended customization (User Management) Basic measurements (Simple Measurements) Extended measurements (Interactive Measurements, Assisted Touch Count for Live and Snapshot) Extended Reporting (Data Export with Statistics) Basic device control (Pre-defined image calibration, Olympus devices and frames, Olympus cameras) Extended device control (Automatic Image calibration, Motorized and encoded Olympus devices and frames, 3rd party cameras, 3rd party shutters)</t>
  </si>
  <si>
    <t>N6858400</t>
  </si>
  <si>
    <t>CS-DI-V4.5-EL</t>
  </si>
  <si>
    <t>cellSens Dimension Version 4.5 - Expandable Imaging software for Life Science microscopy applications. Include the following functions: Basic image acquisition (Image capture and live display, Compare Live with Snapshot, Movie acquisition, Crosshair, Write and read file formats, Camera Settings) Extended image acquisition (User defined digital reticle for Live and Snapshot, TWAIN acquisition, Time lapse, Semi-motorized microscope system, Reload Acquisition settings) Advanced image acquisition (Graphical Experiment Manager, Instant EFI, Motorized EFI, Instant MIA, Manual MIA, High Dynamic Range Imaging, Online Deblur, Z-stack acquisition, Time Lapse markers, Software autofocus, Hardware Autofocus, Online browsing, Multi-dimensional acquisition) Basic image tools (Image Properties, Image Navigator, Gallery View, Adjust Display, Combine RGB images, Image processing, Z-stacks projections, Annotations, Layer Management) Extended image tools (Image Enhancement Filters, Image Geometry, Multi-dimensional processing, Mode conversion) Advanced image tools (Image arithmetic, Intensity calibration, Image deblur, 3D Slice View, Spectral Un-mixing, 2D Deconvolution, 3D Voxel Viewer) Basic customization (Simple Layout, Personalized hardware configurations, Save and Manage Layouts, Dark Skin) Extended customization (User Management) Advanced customization (Workflow creation, Macro Manager) Advanced image analysis (Cell Confluency Analysis, Phase Analysis, Kymograph, Off-line Ratio Analysis, Co-localization analysis, Region Of Interest, Dynamic ROIs) Basic measurements (Simple Measurements) Extended measurements (Interactive Measurements, Assisted Touch Count for Live and Snapshot) Advanced measurements (Full measurements) Extended Reporting (Data Export with Statistics) Advanced reporting (Report Composer, Add-in to Microsoft Word, Detail Zoom-In) Basic device control (Pre-defined image calibration, Olympus devices and frames, Olympus cameras) Extended device control (Automatic Image calibration, Motorized Olympus devices and frames, 3rd party cameras, 3rd party shutter) Advanced device control (High-end Olympus devices, Olympus confocal devices, 3rd party advanced cameras, 3rd party advanced shutters, 3rd party light sources, 3rd party TTL controller, 3rd party voltage controlled Z axis devices, 3rd party image splitters, Multi-camera acquisition)</t>
  </si>
  <si>
    <t>N6858500</t>
  </si>
  <si>
    <t>CS-DI-DT-V4.5-EL</t>
  </si>
  <si>
    <t>cellSens Dimension Desktop Version 4.5 - Expandable image processing software for Life Science microscopy applications. For measurements, processing and reporting activities on a non-acquisition workstation. Include the following functions: Basic image tools(Image Properties, Image Navigator, Gallery View, Adjust Display, Combine RGB images, Image processing, Z-stacks projections, Annotations, Layer Management) Extended image tools (Image Enhancement Filters, Image Geometry, Multi-dimensional processing, Mode conversion) Advanced image tools (Image arithmetic, Intensity calibration, Image deblur, 3D Slice View, Spectral Un-mixing, 2D Deconvolution, 3D Voxel Viewer) Basic customization (Save and Manage Layouts, Dark Skin) Extended customization (User Management) Advanced customization (Workflow creation, Macro Manager) Advanced image analysis (Cell Confluency Analysis, Phase Analysis, Off-line Ratio Analysis, Co-localization analysis, Region Of Interest, Dynamic ROIs) Basic measurements (Simple Measurements) Extended measurements (Interactive Measurements) Advanced measurements (Full measurements) Extended Reporting (Data Export with Statistics) Advanced reporting (Report Composer, Add-in to Microsoft Word, Detail Zoom-In)</t>
  </si>
  <si>
    <t>N6858600</t>
  </si>
  <si>
    <t>CS-UG-E2S-V4.5-EL</t>
  </si>
  <si>
    <t>Upgrade from cellSens Entry to cellSens Standard Version 4.5</t>
  </si>
  <si>
    <t>N6858700</t>
  </si>
  <si>
    <t>CS-UG-E2D-V4.5-EL</t>
  </si>
  <si>
    <t>Upgrade from cellSens Entry to cellSens Dimension Version 4.5</t>
  </si>
  <si>
    <t>N6858800</t>
  </si>
  <si>
    <t>CS-UG-S2D-V4.5-EL</t>
  </si>
  <si>
    <t>Upgrade from  cellSens Standard to cellSens Dimension Version 4.5</t>
  </si>
  <si>
    <t>N6860400</t>
  </si>
  <si>
    <t>IX5-SVR mechanical stage</t>
  </si>
  <si>
    <t>Manual X/Y stage for IX85P2ZF, IX85P1ZF microscope frames. Right hand control. Travel range 114 mm x 75 mm or 50 mm x 50 mm (X x Y) selectable by movement range limit screws. For stage inserts with a size of 156 x 190 mm. Drive System: rack and pinion. Stage surface: Black amide. Maximum load (including specimen holder) 1000g. Compatible stage inserts IX3-HOW, IX3-HOS, IX3-HO35D, IX-SCL, IX-CP50, IX2-GCP. Including movement control knob.</t>
  </si>
  <si>
    <t>N6860600</t>
  </si>
  <si>
    <t>CS-AP-EN-V4.5-EL</t>
  </si>
  <si>
    <t>CS-AP-V4.5 cellSens for APX100 entry license version 4.5 - Expandable imaging software for APEXVIEW APX00. Limited functionality.</t>
  </si>
  <si>
    <t>N6860700</t>
  </si>
  <si>
    <t>CS-AP-V4.5-EL</t>
  </si>
  <si>
    <t>CS-AP-V4.5 cellSens for APX100 main license version 4.5 - Expandable imaging software for APEXVIEW APX00. Enables easy to use multi-dimensional imaging acquisition including live, snapshot, multi channel fluorescence, multi-position, image stitching, Z-stack and time lapse (CS-APS-TL required). Compatible with a range of software solutions including time lapse (CS-APS-TL-VF), count &amp; measure (CS-S-CM-VF), well navigtor (CS-S-WN-VF) and deconvolution (CS-S-DE-VF).</t>
  </si>
  <si>
    <t>N6860800</t>
  </si>
  <si>
    <t>CS-AP-UG-V4.5-EL</t>
  </si>
  <si>
    <t>Upgrade from cellSens APEX Entry to cellSens APEX Version 4.5</t>
  </si>
  <si>
    <t>N6863000</t>
  </si>
  <si>
    <t>SZX2-ZB10-1-2</t>
  </si>
  <si>
    <t>N6863100</t>
  </si>
  <si>
    <t>SZX2-TR30-1-2</t>
  </si>
  <si>
    <t>BX46F customized microscope frame with 7 positions nosepiece.
Please note that this is a special solution which has not been designed for use in the IVD environment.
Manual upright microscope frame for reflected and transmitted light observations. Coaxial coarse and fine focus with stage up and down mechanism, focus stroke 25 mm, coarse stroke 15 mm/rotation, fine stroke 100 µm/rotation, graduation on fine focus 1 µm. Prefocusing limit stopper and torque adjustment on coarse focus. Light Manager with individual light intensity settings for all objectives in combination with U-LHLEDC light source and nosepiece BX43-5RES or U-D7RES. Front side mounted light intensity control dial, external power supply 5V, 2.5A. Transmitted light illuminator with Koehler illumination and field number 26.5. Including allen wrench and AC adapter.</t>
  </si>
  <si>
    <t>FV31SP-PMTADP2 external detector adapter for attaching up to two PMTs (Hamamatsu Photonics
H7422 series photo sensor modules) to detect fluorescence from the FV3000's fiber port exit</t>
  </si>
  <si>
    <t>CUS SW FY22-004-SPEL</t>
  </si>
  <si>
    <t>CUS SW FY22-005-SPEL</t>
  </si>
  <si>
    <t>CUS SW FY22-006-SPEL</t>
  </si>
  <si>
    <t>CUS SW FY22-007-SPEL</t>
  </si>
  <si>
    <t>CUS SW FY22-003-SPEL</t>
  </si>
  <si>
    <t>CUS SW FY22-025-SPEL</t>
  </si>
  <si>
    <t>CUS SW FY22-026-SPEL</t>
  </si>
  <si>
    <t>CUS SW FY22-027-SPEL</t>
  </si>
  <si>
    <t>CUS SW FY22-032-SPEL</t>
  </si>
  <si>
    <t>CUS SW FY22-049-SPEL</t>
  </si>
  <si>
    <t>CUS SW FY22-056-SPEL</t>
  </si>
  <si>
    <t>CUS SW FY22-057-SPEL</t>
  </si>
  <si>
    <t>CUS SW FY22-078-SPEL</t>
  </si>
  <si>
    <t>CUS SW FY22-084-SPEL</t>
  </si>
  <si>
    <t>CUS SW FY22-087-SPEL</t>
  </si>
  <si>
    <t>CUS SW FY22-091-SPEL</t>
  </si>
  <si>
    <t>CUS SW FY22-097-SPEL</t>
  </si>
  <si>
    <t>CUS SW FY22-092-SPEL</t>
  </si>
  <si>
    <t>CUS SW FY22-115-SPEL</t>
  </si>
  <si>
    <t>CUS SW FY23-001-SPEL</t>
  </si>
  <si>
    <t>CUS SW FY23-002-SPEL</t>
  </si>
  <si>
    <t>CSUW1C-ADP405 laser adapter kit for CSUW1C-NCOMB to mount Coherent OBIS  
405 nm laser line. Connection cables between laser and U-RTCE for analog and digital control are included in delivery.</t>
  </si>
  <si>
    <t>CSUW1C-ADP561 laser adapter kit for CSUW1C-NCOMB to mount Coherent OBIS  
561 nm laser line. Connection cables between laser and U-RTCE for analog and digital control are included in delivery.</t>
  </si>
  <si>
    <t>CSUW1C-ADP640 laser adapter kit for CSUW1C-NCOMB to mount Coherent OBIS  
640 nm laser line. Connection cables between laser and U-RTCE for analog and digital control are included in delivery.</t>
  </si>
  <si>
    <t>CUS SW FY23-032-SPEL</t>
  </si>
  <si>
    <t>CUS SW FY23-038-SPEL</t>
  </si>
  <si>
    <t>CUS SW FY23-039-SPEL</t>
  </si>
  <si>
    <t>CUS SW FY23-040-SPEL</t>
  </si>
  <si>
    <t>CUS SW FY23E0012-SPEL</t>
  </si>
  <si>
    <t>CUS SW FY23E0002-SPEL</t>
  </si>
  <si>
    <t>CUS SW FY23E0015-SPEL</t>
  </si>
  <si>
    <t>CUS SW FY22E0041-SPEL</t>
  </si>
  <si>
    <t>CUS SW FY23E0038-SPEL</t>
  </si>
  <si>
    <t>CUS SW FY24E0008-SPEL</t>
  </si>
  <si>
    <t>Software license for FLUOVIEW  Automated Stage Tracking solution</t>
  </si>
  <si>
    <t>Software license for FLUOVIEW  Automated Macro-to-Micro Imaging</t>
  </si>
  <si>
    <t>Empty dichroic holder to mount (glue) 49 x 32 mm short pass dichroic mirror with thickness 2 mm, wedge type, for non-descanned signal detection with (NDD) with FluoView multiphoton systems FVMPE-RS and FV4000MPE sysatems, upright microscopes BX63L and GANTRY . Dichroic holder to be installed in dual-layer fluorescence illuminator FV40-RFABXLD with FV4000MPE and FV30-RFABXL with FVMPE-RS.</t>
  </si>
  <si>
    <t>Software license for FLUOVIEW  Microscope Performance Monitor</t>
  </si>
  <si>
    <t>This is a customized rotatable quarter waveplate that is inserted into a revolving nosepiece to which a slider can be attached.
The quarter waveplate can be manually rotated 360 degrees.
By combining it with a quarter waveplate (CUS-USP-QWP:N9054910) on the illumination side, polarizer and analyzer, circularly polarized observation is possible with the BX or VS200.
This product is for research use only and cannot be used for medical purposes.</t>
  </si>
  <si>
    <t>This is a customized quarter waveplate that is attached to the universal condenser (BX3-UCD8A or U-UCD8).
This item has marks that indicate the attaching rotation position for BX or VS200 respectively. (There is no positioning fixing pin.)
By combining it with a rotatable quarter waveplate (CUS-USP-QWP360:N9054909) into the revolving nosepiece, polarizer and analyzer, circularly polarized observation is possible with the BX or VS200.
This product is for research use only and cannot be used for medical purposes.</t>
  </si>
  <si>
    <t>CUS SW FY23E0029-SPEL</t>
  </si>
  <si>
    <t>CUS SW FY23E0016-SPEL</t>
  </si>
  <si>
    <t>Customized software FY24E0030 for microscope based on Stream.</t>
  </si>
  <si>
    <t>CUS SW FY24E0016-SPEL</t>
  </si>
  <si>
    <t>CSG special solution for "Point Count Analysis" according to ASTM E562. It enables the determination of the percentage of a phase in a sample by interactive counting on a predefined grid. The grid with a predefined number of grid points is placed over the image of the sample. A visual assessment is made as to whether or not the phase to be evaluated is present at the grid point in the image. User selects if the grid point is fully covering the phase or only partially covering it.</t>
  </si>
  <si>
    <t>CUS SW FY24E0047-SPEL</t>
  </si>
  <si>
    <t>CUS SW FY24E0048-SPEL</t>
  </si>
  <si>
    <t>CUS SW FY24E0050-SPEL</t>
  </si>
  <si>
    <t>This customized product is to increase the maximum loadable weight of the focusing unit to 22kg on MX63L-F. Counter spring for stage is changed to one that matches 22kg load capacity on the MX63L-F focusing unit.</t>
  </si>
  <si>
    <t>Customized software FY24E0034-SPEL. This is a digital delivery product.</t>
  </si>
  <si>
    <t>Customized software FY24E0056 for microscope based on Stream.</t>
  </si>
  <si>
    <t>Single Nosepiece for FV4000. Nose piece for mounting an objective with a parfocal length of 75mm on the IX83. An adapter for an objective with a parfocal length of 45mm is included.</t>
  </si>
  <si>
    <t>Extension block for customized DSX2000 system. This is an upgrade kit to attach the DSX2000 zoom head to the customized large flames.</t>
  </si>
  <si>
    <t>Customized software FY24E0064 for microscope based on PRECiV.</t>
  </si>
  <si>
    <t>Customized silicone gel that can be combined with a  two-photon objective lens XLPLN10XSVMP. This product is attached to the tip of the objective lens. Its refractive index is equivalent to that of silicone oil. By using this product, there is no need to fill a wide WD with silicone oil. In addition, the product does not lose its shape even when the objective lens is tilted, and silicone gel can be held between the objective lens and the specimen. 4 pieces / set</t>
  </si>
  <si>
    <t>Customized silicone gel that can be combined with a  two-photon objective lens XLSLPLN25XSVMP2. This product is attached to the tip of the objective lens. Its refractive index is equivalent to that of silicone oil. By using this product, there is no need to fill a wide WD with silicone oil. In addition, the product does not lose its shape even when the objective lens is tilted, and silicone gel can be held between the objective lens and the specimen. 4 pieces / set</t>
  </si>
  <si>
    <t>Customized software FY23E0034 for microscope based on Stream.</t>
  </si>
  <si>
    <t>Customized software FY23E0032C for microscope based on cellSens.</t>
  </si>
  <si>
    <t>Customized objective lens adapter for FV4000/FV4000MPE. To mount a 75mm objective lens with M34x1 to FISNP-KIT4000 single nosepiece.</t>
  </si>
  <si>
    <t>Customized software FY24E0068 for microscope based on PRECiV</t>
  </si>
  <si>
    <t>Customized software to control the laser auto focus based on PRECiV</t>
  </si>
  <si>
    <t>Frame fixing accessory to fix DSX20-TF on an optical breadboard (M6 25mm pitch). Part for the DSX2000-T system (customized DSX2000 for large stage with stable standard tilting frame).</t>
  </si>
  <si>
    <t>Large lab jack type L to raise and lower the XY stage. Part for the DSX2000-T system (customized DSX2000 for large stage with stable standard tilting frame).</t>
  </si>
  <si>
    <t>Stage adapter type L to mount the motorized 300x300 XY stage (M-MS-CUS-300x300-4: E0433706). Part for the DSX2000-T system (customized DSX2000 for large stage with stable standard tilting frame).</t>
  </si>
  <si>
    <t>Customized software FY24E0070B for microscope based on Stream</t>
  </si>
  <si>
    <t>Customized software FY25E0003 for microscope based on Stream</t>
  </si>
  <si>
    <t>Customized software ?Particle stage link? based on PRECiV. The stage moves to the center of mass of a detected particle.</t>
  </si>
  <si>
    <t>Large lab jack to raise and lower the XY stage. Part for the DSX2000-T system (customized DSX2000 for large stage with stable standard tilting frame).</t>
  </si>
  <si>
    <t>Stage adapter to mount the motorized 200x200 XY stage (M-MS-MX61-4-2 : E0438244). Part for the DSX2000-T system (customized DSX2000 for large stage with stable standard tilting frame).</t>
  </si>
  <si>
    <t>Customized objective lens adapter to attach the XLFLUOR 4X 340 with FISNP-KIT4000 for FV4000/FV4000MPE</t>
  </si>
  <si>
    <t>Customized software FY25E0006 for microscope based on PRECiV</t>
  </si>
  <si>
    <t>Customized software FY24E0069 for microscope based on PRECiV</t>
  </si>
  <si>
    <t>Customized software FY25E0018 for microscope based on PRECiV</t>
  </si>
  <si>
    <t>Customized software FY25E0019 for microscope based on PRECiV</t>
  </si>
  <si>
    <t>Customized software FY24E0075 for microscope based on PRECiV</t>
  </si>
  <si>
    <t>Customized software FY24E0040 for microscope based on PRECiV</t>
  </si>
  <si>
    <t>This product is a customized stage insert plate designed to utilize BH2-WHR43 on DSX2000. Compatible stage is DSX20-RMTS and DSX20-TMTS.</t>
  </si>
  <si>
    <t>N9055621</t>
  </si>
  <si>
    <t>OLS55C-TLTS30</t>
  </si>
  <si>
    <t>Large tilting stage that can be mounted on a heavy loading 300mm stage for OLS55 WLI. Operated manually.</t>
  </si>
  <si>
    <t>N9055630</t>
  </si>
  <si>
    <t>CUS-CS-TLconv-SPEL</t>
  </si>
  <si>
    <t xml:space="preserve">Customized software "Time to lambda conversion" for microscope based on cellSens. </t>
  </si>
  <si>
    <t>N9055653</t>
  </si>
  <si>
    <t>CUS-PV-WDA-SPEL</t>
  </si>
  <si>
    <t xml:space="preserve">Customized software "Wafer defect analysis" for microscope based on PRECiV. </t>
  </si>
  <si>
    <t>N9055680</t>
  </si>
  <si>
    <t>CUS-DSX20C-SRPADP</t>
  </si>
  <si>
    <t>This customized product is an adapter intended for mounting the U-SRP on the DSX20-TMTS and accommodating the SZX2-CPO. This allows the optical axis center and the sample rotation center to be easily aligned for transmitted polarized light observation.</t>
  </si>
  <si>
    <t>N9055688</t>
  </si>
  <si>
    <t>CUS-PV-MLTM-SPEL</t>
  </si>
  <si>
    <t xml:space="preserve">Customized software "Multi-Layer-Thickness-Measurement" for microscope based on PRECiV. </t>
  </si>
  <si>
    <t>N9055832</t>
  </si>
  <si>
    <t>DSX20C-MZH-SY</t>
  </si>
  <si>
    <t>Customized DSX20-MZH with yellow filter</t>
  </si>
  <si>
    <t>N9055873</t>
  </si>
  <si>
    <t>CUS SW FY25E056</t>
  </si>
  <si>
    <t>Customized software for microscope based on PRECiV.</t>
  </si>
  <si>
    <t>N9055874</t>
  </si>
  <si>
    <t>CUS-PV-M2M2M-SPEL</t>
  </si>
  <si>
    <t>Customized software advanced Macro to Micro (From overview to detail image) for microscope based on PRECiV.</t>
  </si>
  <si>
    <t>N9055896</t>
  </si>
  <si>
    <t>Proto LPLFLN50XBDGC OEM obj</t>
  </si>
  <si>
    <t>Prototype LPLFLN50XBDGC OEM objective</t>
  </si>
  <si>
    <t>N9055907</t>
  </si>
  <si>
    <t>CUS-PV-MHT-SPEL</t>
  </si>
  <si>
    <t>Customized software “Microhardness testing according to Vickers or Knoop” based on PRECiV.</t>
  </si>
  <si>
    <t>N9055908</t>
  </si>
  <si>
    <t>CUS SW FY23E0033a</t>
  </si>
  <si>
    <t>DT-NI-USB-6343-BNC DAQ box</t>
  </si>
  <si>
    <t>DT-NI-USB-6343-BNC DAQ Device with BNC termination for fast control of triggerable microscopy devices. Up to 8 TTL out ports and 4 analog out ports for control of 3rd party vendor devices. Fully integrated in cellSens dimension and cellSens graphical experiment manager. USB 2.0 connection ato PC. Requires power cord and BNC cables. Including USB-cable 2m, power supply and Getting Started Guide.</t>
  </si>
  <si>
    <t>N9050079</t>
  </si>
  <si>
    <t>CSUW1C-T2S25 SD confo. Scanner</t>
  </si>
  <si>
    <t>Special Yokogawa unit with 25 and 50 pinhole size (custom for Stamou 2024)</t>
  </si>
  <si>
    <t>E0403308</t>
  </si>
  <si>
    <t>AHF-QF-2024-11212</t>
  </si>
  <si>
    <t>Custom filter set from AHF (custom for Stamou 2024)</t>
  </si>
  <si>
    <t>Coherent 1280721</t>
  </si>
  <si>
    <t>OBIS 561nm LS 150mW Laser System</t>
  </si>
  <si>
    <t>Coherent 1412450</t>
  </si>
  <si>
    <t>OBIS 637nm LX 160mW Laser System</t>
  </si>
  <si>
    <t>Available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</si>
</sst>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 #,##0.00_-;_-* &quot;-&quot;??_-;_-@_-"/>
    <numFmt numFmtId="164" formatCode="0.0000"/>
    <numFmt numFmtId="165" formatCode="_-* #,##0.00\ _k_r_._-;\-* #,##0.00\ _k_r_._-;_-* &quot;-&quot;??\ _k_r_._-;_-@_-"/>
    <numFmt numFmtId="166" formatCode="[$-406]d\.\ mmmm\ yyyy;@"/>
    <numFmt numFmtId="167" formatCode="_ &quot;kr.&quot;\ * #,##0.00_ ;_ &quot;kr.&quot;\ * \-#,##0.00_ ;_ &quot;kr.&quot;\ * &quot;-&quot;??_ ;_ @_ "/>
  </numFmts>
  <fonts count="36" x14ac:knownFonts="1">
    <font>
      <sz val="11"/>
      <color theme="1"/>
      <name val="Aptos Narrow"/>
      <family val="2"/>
      <charset val="238"/>
      <scheme val="minor"/>
    </font>
    <font>
      <sz val="11"/>
      <color theme="1"/>
      <name val="Aptos Narrow"/>
      <family val="2"/>
      <scheme val="minor"/>
    </font>
    <font>
      <sz val="11"/>
      <color theme="1"/>
      <name val="Aptos Narrow"/>
      <family val="2"/>
      <scheme val="minor"/>
    </font>
    <font>
      <b/>
      <sz val="11"/>
      <color theme="1"/>
      <name val="Aptos Narrow"/>
      <family val="2"/>
      <scheme val="minor"/>
    </font>
    <font>
      <sz val="8"/>
      <name val="Arial"/>
      <family val="2"/>
    </font>
    <font>
      <sz val="11"/>
      <color theme="1"/>
      <name val="Aptos Narrow"/>
      <family val="2"/>
      <charset val="238"/>
      <scheme val="minor"/>
    </font>
    <font>
      <b/>
      <sz val="11"/>
      <color rgb="FFFF0000"/>
      <name val="Aptos Narrow"/>
      <family val="2"/>
      <scheme val="minor"/>
    </font>
    <font>
      <sz val="11"/>
      <color rgb="FF00B0F0"/>
      <name val="Aptos Narrow"/>
      <family val="2"/>
      <charset val="238"/>
      <scheme val="minor"/>
    </font>
    <font>
      <b/>
      <sz val="11"/>
      <color rgb="FF00B0F0"/>
      <name val="Aptos Narrow"/>
      <family val="2"/>
      <scheme val="minor"/>
    </font>
    <font>
      <sz val="8"/>
      <color indexed="8"/>
      <name val="Arial"/>
      <family val="2"/>
    </font>
    <font>
      <sz val="10"/>
      <name val="Arial"/>
      <family val="2"/>
    </font>
    <font>
      <sz val="11"/>
      <color rgb="FFFF0000"/>
      <name val="Aptos Narrow"/>
      <family val="2"/>
      <charset val="238"/>
      <scheme val="minor"/>
    </font>
    <font>
      <sz val="11"/>
      <color theme="0"/>
      <name val="Calibri"/>
      <family val="2"/>
    </font>
    <font>
      <sz val="10"/>
      <color theme="1" tint="0.249977111117893"/>
      <name val="Aptos Narrow"/>
      <family val="1"/>
      <scheme val="minor"/>
    </font>
    <font>
      <sz val="12"/>
      <color theme="0"/>
      <name val="Aptos Narrow"/>
      <family val="1"/>
      <scheme val="minor"/>
    </font>
    <font>
      <b/>
      <sz val="45"/>
      <color theme="6"/>
      <name val="Aptos Narrow"/>
      <family val="2"/>
      <scheme val="minor"/>
    </font>
    <font>
      <b/>
      <sz val="48"/>
      <color theme="6"/>
      <name val="Aptos Narrow"/>
      <family val="2"/>
      <scheme val="minor"/>
    </font>
    <font>
      <b/>
      <sz val="12"/>
      <color theme="6"/>
      <name val="Aptos Display"/>
      <family val="2"/>
      <scheme val="major"/>
    </font>
    <font>
      <b/>
      <sz val="10"/>
      <color theme="6"/>
      <name val="Aptos Display"/>
      <family val="2"/>
      <scheme val="major"/>
    </font>
    <font>
      <sz val="8"/>
      <color theme="1" tint="0.249977111117893"/>
      <name val="Aptos Narrow"/>
      <family val="1"/>
      <scheme val="minor"/>
    </font>
    <font>
      <sz val="8"/>
      <color theme="1" tint="0.249977111117893"/>
      <name val="Aptos Narrow"/>
      <family val="2"/>
      <scheme val="minor"/>
    </font>
    <font>
      <sz val="8"/>
      <color theme="0"/>
      <name val="Aptos Narrow"/>
      <family val="1"/>
      <scheme val="minor"/>
    </font>
    <font>
      <sz val="10"/>
      <color theme="0"/>
      <name val="Aptos Narrow"/>
      <family val="1"/>
      <scheme val="minor"/>
    </font>
    <font>
      <b/>
      <sz val="10"/>
      <color theme="0"/>
      <name val="Aptos Narrow"/>
      <family val="2"/>
      <scheme val="minor"/>
    </font>
    <font>
      <sz val="8"/>
      <name val="Aptos Narrow"/>
      <family val="2"/>
      <scheme val="minor"/>
    </font>
    <font>
      <sz val="8"/>
      <color theme="1"/>
      <name val="Aptos Narrow"/>
      <family val="2"/>
      <scheme val="minor"/>
    </font>
    <font>
      <sz val="8"/>
      <name val="Aptos Narrow"/>
      <family val="2"/>
      <charset val="238"/>
      <scheme val="minor"/>
    </font>
    <font>
      <b/>
      <sz val="11"/>
      <color theme="1"/>
      <name val="Aptos Narrow"/>
      <family val="2"/>
      <charset val="238"/>
      <scheme val="minor"/>
    </font>
    <font>
      <sz val="24"/>
      <color theme="6"/>
      <name val="Aptos Narrow"/>
      <family val="1"/>
      <scheme val="minor"/>
    </font>
    <font>
      <b/>
      <sz val="11"/>
      <color theme="0"/>
      <name val="Aptos Narrow"/>
      <family val="2"/>
      <scheme val="minor"/>
    </font>
    <font>
      <b/>
      <sz val="11"/>
      <name val="Aptos Narrow"/>
      <family val="2"/>
      <scheme val="minor"/>
    </font>
    <font>
      <b/>
      <sz val="12"/>
      <color theme="0"/>
      <name val="Aptos Narrow"/>
      <family val="2"/>
      <scheme val="minor"/>
    </font>
    <font>
      <b/>
      <sz val="11"/>
      <color rgb="FFFFFF00"/>
      <name val="Aptos Narrow"/>
      <family val="2"/>
      <scheme val="minor"/>
    </font>
    <font>
      <sz val="11"/>
      <name val="Aptos Narrow"/>
      <family val="2"/>
      <scheme val="minor"/>
    </font>
    <font>
      <sz val="11"/>
      <color theme="2" tint="-0.249977111117893"/>
      <name val="Aptos Narrow"/>
      <family val="2"/>
      <scheme val="minor"/>
    </font>
    <font>
      <sz val="11"/>
      <color theme="0" tint="-0.34998626667073579"/>
      <name val="Aptos Narrow"/>
      <family val="2"/>
      <scheme val="minor"/>
    </font>
  </fonts>
  <fills count="15">
    <fill>
      <patternFill patternType="none"/>
    </fill>
    <fill>
      <patternFill patternType="gray125"/>
    </fill>
    <fill>
      <patternFill patternType="solid">
        <fgColor theme="0" tint="-0.14999847407452621"/>
        <bgColor indexed="64"/>
      </patternFill>
    </fill>
    <fill>
      <patternFill patternType="solid">
        <fgColor rgb="FFFFCC00"/>
        <bgColor rgb="FF000000"/>
      </patternFill>
    </fill>
    <fill>
      <patternFill patternType="solid">
        <fgColor rgb="FFFF0000"/>
        <bgColor indexed="64"/>
      </patternFill>
    </fill>
    <fill>
      <patternFill patternType="solid">
        <fgColor rgb="FF99FF66"/>
        <bgColor indexed="64"/>
      </patternFill>
    </fill>
    <fill>
      <patternFill patternType="solid">
        <fgColor rgb="FF002060"/>
        <bgColor indexed="64"/>
      </patternFill>
    </fill>
    <fill>
      <patternFill patternType="solid">
        <fgColor rgb="FFFFFF00"/>
        <bgColor indexed="64"/>
      </patternFill>
    </fill>
    <fill>
      <patternFill patternType="solid">
        <fgColor theme="1"/>
        <bgColor indexed="64"/>
      </patternFill>
    </fill>
    <fill>
      <patternFill patternType="solid">
        <fgColor rgb="FFFFC000"/>
        <bgColor indexed="64"/>
      </patternFill>
    </fill>
    <fill>
      <patternFill patternType="solid">
        <fgColor theme="6" tint="0.79998168889431442"/>
        <bgColor indexed="64"/>
      </patternFill>
    </fill>
    <fill>
      <patternFill patternType="solid">
        <fgColor indexed="9"/>
        <bgColor indexed="64"/>
      </patternFill>
    </fill>
    <fill>
      <patternFill patternType="solid">
        <fgColor theme="8" tint="0.79998168889431442"/>
        <bgColor indexed="64"/>
      </patternFill>
    </fill>
    <fill>
      <patternFill patternType="solid">
        <fgColor rgb="FFFF0000"/>
        <bgColor rgb="FF000000"/>
      </patternFill>
    </fill>
    <fill>
      <patternFill patternType="solid">
        <fgColor theme="9"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theme="6"/>
      </bottom>
      <diagonal/>
    </border>
    <border>
      <left/>
      <right/>
      <top style="medium">
        <color theme="6"/>
      </top>
      <bottom/>
      <diagonal/>
    </border>
    <border>
      <left style="medium">
        <color theme="0"/>
      </left>
      <right style="medium">
        <color theme="0"/>
      </right>
      <top style="medium">
        <color theme="0"/>
      </top>
      <bottom style="medium">
        <color theme="0"/>
      </bottom>
      <diagonal/>
    </border>
    <border>
      <left style="medium">
        <color theme="0"/>
      </left>
      <right/>
      <top style="medium">
        <color theme="0"/>
      </top>
      <bottom style="medium">
        <color theme="0"/>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style="thin">
        <color indexed="64"/>
      </left>
      <right style="thin">
        <color indexed="64"/>
      </right>
      <top/>
      <bottom/>
      <diagonal/>
    </border>
  </borders>
  <cellStyleXfs count="13">
    <xf numFmtId="0" fontId="0" fillId="0" borderId="0"/>
    <xf numFmtId="0" fontId="2" fillId="0" borderId="0"/>
    <xf numFmtId="0" fontId="2" fillId="0" borderId="0"/>
    <xf numFmtId="0" fontId="4" fillId="0" borderId="0"/>
    <xf numFmtId="0" fontId="2" fillId="0" borderId="0"/>
    <xf numFmtId="0" fontId="2" fillId="0" borderId="0"/>
    <xf numFmtId="0" fontId="2" fillId="0" borderId="0"/>
    <xf numFmtId="43" fontId="5" fillId="0" borderId="0" applyFont="0" applyFill="0" applyBorder="0" applyAlignment="0" applyProtection="0"/>
    <xf numFmtId="9" fontId="5" fillId="0" borderId="0" applyFont="0" applyFill="0" applyBorder="0" applyAlignment="0" applyProtection="0"/>
    <xf numFmtId="0" fontId="10" fillId="0" borderId="0"/>
    <xf numFmtId="0" fontId="15" fillId="0" borderId="0">
      <alignment horizontal="right" vertical="center"/>
    </xf>
    <xf numFmtId="0" fontId="17" fillId="0" borderId="0">
      <alignment horizontal="left"/>
    </xf>
    <xf numFmtId="0" fontId="18" fillId="0" borderId="0">
      <alignment horizontal="right"/>
    </xf>
  </cellStyleXfs>
  <cellXfs count="171">
    <xf numFmtId="0" fontId="0" fillId="0" borderId="0" xfId="0"/>
    <xf numFmtId="2" fontId="0" fillId="0" borderId="0" xfId="0" applyNumberFormat="1" applyAlignment="1">
      <alignment vertical="top"/>
    </xf>
    <xf numFmtId="1" fontId="0" fillId="0" borderId="0" xfId="0" applyNumberFormat="1"/>
    <xf numFmtId="0" fontId="0" fillId="0" borderId="0" xfId="0" applyAlignment="1">
      <alignment vertical="top"/>
    </xf>
    <xf numFmtId="1" fontId="0" fillId="0" borderId="0" xfId="0" applyNumberFormat="1" applyAlignment="1">
      <alignment vertical="top"/>
    </xf>
    <xf numFmtId="4" fontId="0" fillId="0" borderId="0" xfId="0" applyNumberFormat="1" applyAlignment="1">
      <alignment vertical="top"/>
    </xf>
    <xf numFmtId="0" fontId="3" fillId="0" borderId="0" xfId="0" applyFont="1"/>
    <xf numFmtId="0" fontId="3" fillId="0" borderId="0" xfId="0" applyFont="1" applyAlignment="1">
      <alignment horizontal="right"/>
    </xf>
    <xf numFmtId="43" fontId="0" fillId="0" borderId="0" xfId="7" applyFont="1"/>
    <xf numFmtId="49" fontId="0" fillId="0" borderId="0" xfId="0" applyNumberFormat="1"/>
    <xf numFmtId="49" fontId="3" fillId="0" borderId="0" xfId="0" applyNumberFormat="1" applyFont="1"/>
    <xf numFmtId="165" fontId="0" fillId="0" borderId="0" xfId="0" applyNumberFormat="1"/>
    <xf numFmtId="9" fontId="0" fillId="0" borderId="0" xfId="8" applyFont="1"/>
    <xf numFmtId="43" fontId="3" fillId="0" borderId="0" xfId="7" applyFont="1"/>
    <xf numFmtId="0" fontId="3" fillId="7" borderId="0" xfId="0" applyFont="1" applyFill="1"/>
    <xf numFmtId="9" fontId="3" fillId="7" borderId="0" xfId="8" applyFont="1" applyFill="1"/>
    <xf numFmtId="9" fontId="0" fillId="0" borderId="0" xfId="0" applyNumberFormat="1"/>
    <xf numFmtId="0" fontId="6" fillId="7" borderId="0" xfId="0" applyFont="1" applyFill="1"/>
    <xf numFmtId="9" fontId="6" fillId="0" borderId="0" xfId="8" applyFont="1"/>
    <xf numFmtId="9" fontId="6" fillId="7" borderId="0" xfId="8" applyFont="1" applyFill="1"/>
    <xf numFmtId="9" fontId="3" fillId="0" borderId="0" xfId="8" applyFont="1"/>
    <xf numFmtId="43" fontId="7" fillId="0" borderId="0" xfId="7" applyFont="1"/>
    <xf numFmtId="43" fontId="3" fillId="7" borderId="0" xfId="7" applyFont="1" applyFill="1"/>
    <xf numFmtId="43" fontId="8" fillId="0" borderId="0" xfId="7" applyFont="1"/>
    <xf numFmtId="43" fontId="8" fillId="7" borderId="0" xfId="7" applyFont="1" applyFill="1"/>
    <xf numFmtId="0" fontId="4" fillId="0" borderId="0" xfId="9" applyFont="1" applyAlignment="1">
      <alignment vertical="top"/>
    </xf>
    <xf numFmtId="0" fontId="9" fillId="0" borderId="0" xfId="0" applyFont="1" applyAlignment="1">
      <alignment horizontal="left" vertical="top" wrapText="1"/>
    </xf>
    <xf numFmtId="0" fontId="9" fillId="0" borderId="0" xfId="0" quotePrefix="1" applyFont="1" applyAlignment="1">
      <alignment horizontal="left" vertical="top" wrapText="1"/>
    </xf>
    <xf numFmtId="49" fontId="11" fillId="0" borderId="0" xfId="0" applyNumberFormat="1" applyFont="1"/>
    <xf numFmtId="0" fontId="0" fillId="0" borderId="0" xfId="8" applyNumberFormat="1" applyFont="1"/>
    <xf numFmtId="43" fontId="3" fillId="0" borderId="0" xfId="8" applyNumberFormat="1" applyFont="1"/>
    <xf numFmtId="0" fontId="3" fillId="0" borderId="0" xfId="8" applyNumberFormat="1" applyFont="1"/>
    <xf numFmtId="43" fontId="1" fillId="0" borderId="0" xfId="8" applyNumberFormat="1" applyFont="1"/>
    <xf numFmtId="0" fontId="0" fillId="0" borderId="0" xfId="0" applyAlignment="1">
      <alignment wrapText="1"/>
    </xf>
    <xf numFmtId="0" fontId="12" fillId="0" borderId="0" xfId="0" applyFont="1" applyAlignment="1">
      <alignment vertical="center" wrapText="1"/>
    </xf>
    <xf numFmtId="0" fontId="13" fillId="0" borderId="0" xfId="0" applyFont="1" applyAlignment="1">
      <alignment wrapText="1"/>
    </xf>
    <xf numFmtId="0" fontId="13" fillId="0" borderId="0" xfId="0" applyFont="1" applyAlignment="1">
      <alignment vertical="top"/>
    </xf>
    <xf numFmtId="0" fontId="17" fillId="0" borderId="4" xfId="11" applyBorder="1">
      <alignment horizontal="left"/>
    </xf>
    <xf numFmtId="166" fontId="19" fillId="0" borderId="0" xfId="0" applyNumberFormat="1" applyFont="1" applyAlignment="1">
      <alignment horizontal="left"/>
    </xf>
    <xf numFmtId="0" fontId="18" fillId="0" borderId="0" xfId="12">
      <alignment horizontal="right"/>
    </xf>
    <xf numFmtId="0" fontId="19" fillId="0" borderId="0" xfId="0" applyFont="1" applyAlignment="1">
      <alignment horizontal="left"/>
    </xf>
    <xf numFmtId="0" fontId="20" fillId="0" borderId="3" xfId="0" applyFont="1" applyBorder="1" applyAlignment="1">
      <alignment vertical="top" wrapText="1"/>
    </xf>
    <xf numFmtId="0" fontId="19" fillId="0" borderId="0" xfId="0" applyFont="1" applyAlignment="1">
      <alignment vertical="top"/>
    </xf>
    <xf numFmtId="0" fontId="19" fillId="0" borderId="0" xfId="0" applyFont="1" applyAlignment="1">
      <alignment wrapText="1"/>
    </xf>
    <xf numFmtId="0" fontId="21" fillId="0" borderId="0" xfId="0" applyFont="1"/>
    <xf numFmtId="0" fontId="19" fillId="0" borderId="0" xfId="0" applyFont="1"/>
    <xf numFmtId="0" fontId="22" fillId="0" borderId="0" xfId="0" applyFont="1"/>
    <xf numFmtId="0" fontId="23" fillId="0" borderId="0" xfId="0" applyFont="1" applyAlignment="1">
      <alignment horizontal="center" vertical="center" wrapText="1"/>
    </xf>
    <xf numFmtId="0" fontId="24" fillId="0" borderId="0" xfId="0" applyFont="1" applyAlignment="1">
      <alignment horizontal="left" vertical="center" wrapText="1"/>
    </xf>
    <xf numFmtId="0" fontId="24" fillId="0" borderId="0" xfId="0" applyFont="1" applyAlignment="1">
      <alignment horizontal="right" vertical="center" wrapText="1"/>
    </xf>
    <xf numFmtId="2" fontId="19" fillId="0" borderId="5" xfId="0" applyNumberFormat="1" applyFont="1" applyBorder="1"/>
    <xf numFmtId="0" fontId="19" fillId="0" borderId="5" xfId="0" applyFont="1" applyBorder="1"/>
    <xf numFmtId="0" fontId="18" fillId="0" borderId="6" xfId="12" applyBorder="1">
      <alignment horizontal="right"/>
    </xf>
    <xf numFmtId="167" fontId="19" fillId="11" borderId="5" xfId="0" applyNumberFormat="1" applyFont="1" applyFill="1" applyBorder="1" applyAlignment="1">
      <alignment horizontal="right" vertical="center" indent="1"/>
    </xf>
    <xf numFmtId="0" fontId="19" fillId="0" borderId="7" xfId="0" applyFont="1" applyBorder="1"/>
    <xf numFmtId="0" fontId="19" fillId="0" borderId="8" xfId="0" applyFont="1" applyBorder="1"/>
    <xf numFmtId="0" fontId="19" fillId="0" borderId="9" xfId="0" applyFont="1" applyBorder="1"/>
    <xf numFmtId="0" fontId="19" fillId="0" borderId="10" xfId="0" applyFont="1" applyBorder="1"/>
    <xf numFmtId="2" fontId="24" fillId="0" borderId="0" xfId="0" applyNumberFormat="1" applyFont="1" applyAlignment="1">
      <alignment horizontal="right" vertical="center" wrapText="1"/>
    </xf>
    <xf numFmtId="4" fontId="24" fillId="0" borderId="0" xfId="0" applyNumberFormat="1" applyFont="1" applyAlignment="1">
      <alignment horizontal="right" vertical="center" wrapText="1"/>
    </xf>
    <xf numFmtId="0" fontId="17" fillId="0" borderId="4" xfId="11" applyBorder="1" applyAlignment="1">
      <alignment horizontal="left" wrapText="1"/>
    </xf>
    <xf numFmtId="0" fontId="19" fillId="0" borderId="8" xfId="0" applyFont="1" applyBorder="1" applyAlignment="1">
      <alignment wrapText="1"/>
    </xf>
    <xf numFmtId="0" fontId="3" fillId="0" borderId="0" xfId="0" applyFont="1" applyAlignment="1">
      <alignment vertical="top" wrapText="1"/>
    </xf>
    <xf numFmtId="0" fontId="0" fillId="0" borderId="0" xfId="0" applyAlignment="1">
      <alignment vertical="top" wrapText="1"/>
    </xf>
    <xf numFmtId="49" fontId="0" fillId="0" borderId="0" xfId="0" applyNumberFormat="1" applyAlignment="1">
      <alignment vertical="top"/>
    </xf>
    <xf numFmtId="167" fontId="0" fillId="10" borderId="5" xfId="0" applyNumberFormat="1" applyFill="1" applyBorder="1" applyAlignment="1">
      <alignment horizontal="right" vertical="center" indent="1"/>
    </xf>
    <xf numFmtId="49" fontId="3" fillId="0" borderId="0" xfId="0" applyNumberFormat="1" applyFont="1" applyAlignment="1">
      <alignment vertical="top" wrapText="1"/>
    </xf>
    <xf numFmtId="2" fontId="3" fillId="0" borderId="0" xfId="0" applyNumberFormat="1" applyFont="1" applyAlignment="1">
      <alignment vertical="top" wrapText="1"/>
    </xf>
    <xf numFmtId="2" fontId="27" fillId="0" borderId="0" xfId="0" applyNumberFormat="1" applyFont="1" applyAlignment="1">
      <alignment vertical="top"/>
    </xf>
    <xf numFmtId="0" fontId="3" fillId="2" borderId="1" xfId="1" applyFont="1" applyFill="1" applyBorder="1" applyAlignment="1">
      <alignment horizontal="left" wrapText="1"/>
    </xf>
    <xf numFmtId="0" fontId="3" fillId="2" borderId="1" xfId="2" applyFont="1" applyFill="1" applyBorder="1" applyAlignment="1">
      <alignment horizontal="left" wrapText="1"/>
    </xf>
    <xf numFmtId="0" fontId="30" fillId="3" borderId="1" xfId="2" applyFont="1" applyFill="1" applyBorder="1" applyAlignment="1">
      <alignment horizontal="left" wrapText="1"/>
    </xf>
    <xf numFmtId="0" fontId="29" fillId="13" borderId="1" xfId="2" applyFont="1" applyFill="1" applyBorder="1" applyAlignment="1">
      <alignment horizontal="left" wrapText="1"/>
    </xf>
    <xf numFmtId="1" fontId="3" fillId="2" borderId="1" xfId="2" applyNumberFormat="1" applyFont="1" applyFill="1" applyBorder="1" applyAlignment="1">
      <alignment horizontal="left" wrapText="1"/>
    </xf>
    <xf numFmtId="1" fontId="3" fillId="2" borderId="1" xfId="1" applyNumberFormat="1" applyFont="1" applyFill="1" applyBorder="1" applyAlignment="1">
      <alignment horizontal="left" wrapText="1"/>
    </xf>
    <xf numFmtId="0" fontId="30" fillId="2" borderId="1" xfId="3" applyFont="1" applyFill="1" applyBorder="1" applyAlignment="1">
      <alignment horizontal="center" wrapText="1"/>
    </xf>
    <xf numFmtId="14" fontId="31" fillId="4" borderId="1" xfId="0" applyNumberFormat="1" applyFont="1" applyFill="1" applyBorder="1" applyAlignment="1">
      <alignment horizontal="center" wrapText="1"/>
    </xf>
    <xf numFmtId="2" fontId="31" fillId="4" borderId="1" xfId="0" applyNumberFormat="1" applyFont="1" applyFill="1" applyBorder="1" applyAlignment="1">
      <alignment horizontal="left" wrapText="1"/>
    </xf>
    <xf numFmtId="2" fontId="30" fillId="5" borderId="2" xfId="0" applyNumberFormat="1" applyFont="1" applyFill="1" applyBorder="1" applyAlignment="1">
      <alignment horizontal="center" vertical="center" wrapText="1"/>
    </xf>
    <xf numFmtId="164" fontId="31" fillId="6" borderId="1" xfId="1" applyNumberFormat="1" applyFont="1" applyFill="1" applyBorder="1" applyAlignment="1">
      <alignment horizontal="center" wrapText="1"/>
    </xf>
    <xf numFmtId="9" fontId="30" fillId="7" borderId="1" xfId="1" applyNumberFormat="1" applyFont="1" applyFill="1" applyBorder="1" applyAlignment="1">
      <alignment horizontal="center" vertical="center" wrapText="1"/>
    </xf>
    <xf numFmtId="0" fontId="32" fillId="8" borderId="1" xfId="0" applyFont="1" applyFill="1" applyBorder="1" applyAlignment="1">
      <alignment horizontal="center" wrapText="1"/>
    </xf>
    <xf numFmtId="0" fontId="3" fillId="9" borderId="1" xfId="5" applyFont="1" applyFill="1" applyBorder="1" applyAlignment="1">
      <alignment horizontal="left" wrapText="1"/>
    </xf>
    <xf numFmtId="0" fontId="2" fillId="0" borderId="0" xfId="2"/>
    <xf numFmtId="0" fontId="2" fillId="0" borderId="0" xfId="2" applyAlignment="1">
      <alignment horizontal="left"/>
    </xf>
    <xf numFmtId="1" fontId="2" fillId="0" borderId="0" xfId="2" applyNumberFormat="1"/>
    <xf numFmtId="0" fontId="2" fillId="0" borderId="0" xfId="2" applyAlignment="1">
      <alignment horizontal="center"/>
    </xf>
    <xf numFmtId="14" fontId="2" fillId="0" borderId="0" xfId="2" applyNumberFormat="1" applyAlignment="1">
      <alignment horizontal="left" vertical="top"/>
    </xf>
    <xf numFmtId="0" fontId="2" fillId="0" borderId="0" xfId="4" applyAlignment="1">
      <alignment vertical="top"/>
    </xf>
    <xf numFmtId="0" fontId="2" fillId="0" borderId="0" xfId="2" applyAlignment="1">
      <alignment horizontal="left" vertical="top"/>
    </xf>
    <xf numFmtId="2" fontId="2" fillId="0" borderId="0" xfId="1" applyNumberFormat="1"/>
    <xf numFmtId="9" fontId="2" fillId="0" borderId="0" xfId="1" applyNumberFormat="1"/>
    <xf numFmtId="0" fontId="2" fillId="0" borderId="0" xfId="2" applyAlignment="1">
      <alignment vertical="top"/>
    </xf>
    <xf numFmtId="0" fontId="2" fillId="0" borderId="0" xfId="4"/>
    <xf numFmtId="0" fontId="2" fillId="0" borderId="0" xfId="4" applyAlignment="1">
      <alignment horizontal="left"/>
    </xf>
    <xf numFmtId="1" fontId="2" fillId="0" borderId="0" xfId="4" applyNumberFormat="1"/>
    <xf numFmtId="14" fontId="2" fillId="0" borderId="0" xfId="2" applyNumberFormat="1" applyAlignment="1">
      <alignment horizontal="left"/>
    </xf>
    <xf numFmtId="2" fontId="0" fillId="0" borderId="0" xfId="0" applyNumberFormat="1"/>
    <xf numFmtId="0" fontId="2" fillId="0" borderId="0" xfId="4" applyAlignment="1">
      <alignment horizontal="left" vertical="top"/>
    </xf>
    <xf numFmtId="14" fontId="2" fillId="0" borderId="0" xfId="4" applyNumberFormat="1" applyAlignment="1">
      <alignment horizontal="left" vertical="top"/>
    </xf>
    <xf numFmtId="2" fontId="33" fillId="0" borderId="0" xfId="3" applyNumberFormat="1" applyFont="1" applyAlignment="1">
      <alignment vertical="center"/>
    </xf>
    <xf numFmtId="0" fontId="33" fillId="0" borderId="0" xfId="3" applyFont="1" applyAlignment="1">
      <alignment vertical="top"/>
    </xf>
    <xf numFmtId="0" fontId="2" fillId="0" borderId="0" xfId="6" applyAlignment="1">
      <alignment vertical="top"/>
    </xf>
    <xf numFmtId="1" fontId="2" fillId="0" borderId="0" xfId="4" applyNumberFormat="1" applyAlignment="1">
      <alignment vertical="top"/>
    </xf>
    <xf numFmtId="0" fontId="2" fillId="0" borderId="0" xfId="6"/>
    <xf numFmtId="1" fontId="2" fillId="0" borderId="0" xfId="2" applyNumberFormat="1" applyAlignment="1">
      <alignment vertical="top"/>
    </xf>
    <xf numFmtId="0" fontId="2" fillId="0" borderId="0" xfId="2" quotePrefix="1"/>
    <xf numFmtId="0" fontId="25" fillId="0" borderId="0" xfId="2" applyFont="1"/>
    <xf numFmtId="0" fontId="25" fillId="0" borderId="0" xfId="0" applyFont="1" applyAlignment="1">
      <alignment horizontal="left" vertical="center"/>
    </xf>
    <xf numFmtId="0" fontId="3" fillId="9" borderId="11" xfId="5" applyFont="1" applyFill="1" applyBorder="1" applyAlignment="1">
      <alignment horizontal="left" wrapText="1"/>
    </xf>
    <xf numFmtId="0" fontId="2" fillId="4" borderId="0" xfId="4" applyFill="1"/>
    <xf numFmtId="0" fontId="2" fillId="4" borderId="0" xfId="4" applyFill="1" applyAlignment="1">
      <alignment horizontal="left"/>
    </xf>
    <xf numFmtId="0" fontId="2" fillId="4" borderId="0" xfId="2" applyFill="1"/>
    <xf numFmtId="0" fontId="2" fillId="4" borderId="0" xfId="2" applyFill="1" applyAlignment="1">
      <alignment horizontal="center"/>
    </xf>
    <xf numFmtId="0" fontId="2" fillId="4" borderId="0" xfId="4" applyFill="1" applyAlignment="1">
      <alignment vertical="top"/>
    </xf>
    <xf numFmtId="2" fontId="0" fillId="4" borderId="0" xfId="0" applyNumberFormat="1" applyFill="1" applyAlignment="1">
      <alignment vertical="top"/>
    </xf>
    <xf numFmtId="2" fontId="2" fillId="4" borderId="0" xfId="1" applyNumberFormat="1" applyFill="1"/>
    <xf numFmtId="9" fontId="2" fillId="4" borderId="0" xfId="1" applyNumberFormat="1" applyFill="1"/>
    <xf numFmtId="0" fontId="2" fillId="4" borderId="0" xfId="2" applyFill="1" applyAlignment="1">
      <alignment horizontal="left" vertical="top"/>
    </xf>
    <xf numFmtId="0" fontId="34" fillId="0" borderId="0" xfId="0" applyFont="1"/>
    <xf numFmtId="1" fontId="34" fillId="0" borderId="0" xfId="0" applyNumberFormat="1" applyFont="1"/>
    <xf numFmtId="0" fontId="34" fillId="12" borderId="0" xfId="0" applyFont="1" applyFill="1"/>
    <xf numFmtId="9" fontId="34" fillId="0" borderId="0" xfId="1" applyNumberFormat="1" applyFont="1"/>
    <xf numFmtId="1" fontId="34" fillId="0" borderId="0" xfId="4" applyNumberFormat="1" applyFont="1"/>
    <xf numFmtId="1" fontId="34" fillId="0" borderId="0" xfId="0" applyNumberFormat="1" applyFont="1" applyAlignment="1">
      <alignment vertical="top"/>
    </xf>
    <xf numFmtId="0" fontId="34" fillId="0" borderId="0" xfId="1" applyFont="1" applyAlignment="1">
      <alignment vertical="top"/>
    </xf>
    <xf numFmtId="0" fontId="34" fillId="0" borderId="0" xfId="2" applyFont="1" applyAlignment="1">
      <alignment vertical="top"/>
    </xf>
    <xf numFmtId="1" fontId="34" fillId="0" borderId="0" xfId="2" applyNumberFormat="1" applyFont="1" applyAlignment="1">
      <alignment vertical="top"/>
    </xf>
    <xf numFmtId="0" fontId="34" fillId="0" borderId="0" xfId="2" applyFont="1" applyAlignment="1">
      <alignment horizontal="center" vertical="top"/>
    </xf>
    <xf numFmtId="14" fontId="34" fillId="0" borderId="0" xfId="2" applyNumberFormat="1" applyFont="1" applyAlignment="1">
      <alignment horizontal="left" vertical="top"/>
    </xf>
    <xf numFmtId="0" fontId="34" fillId="0" borderId="0" xfId="2" applyFont="1" applyAlignment="1">
      <alignment horizontal="left" vertical="top"/>
    </xf>
    <xf numFmtId="2" fontId="34" fillId="12" borderId="0" xfId="1" applyNumberFormat="1" applyFont="1" applyFill="1" applyAlignment="1">
      <alignment vertical="top"/>
    </xf>
    <xf numFmtId="9" fontId="34" fillId="0" borderId="0" xfId="1" applyNumberFormat="1" applyFont="1" applyAlignment="1">
      <alignment vertical="top"/>
    </xf>
    <xf numFmtId="0" fontId="34" fillId="0" borderId="0" xfId="0" applyFont="1" applyAlignment="1">
      <alignment vertical="top"/>
    </xf>
    <xf numFmtId="0" fontId="34" fillId="0" borderId="0" xfId="4" applyFont="1" applyAlignment="1">
      <alignment horizontal="left"/>
    </xf>
    <xf numFmtId="0" fontId="34" fillId="0" borderId="0" xfId="4" applyFont="1"/>
    <xf numFmtId="0" fontId="34" fillId="0" borderId="0" xfId="4" applyFont="1" applyAlignment="1">
      <alignment vertical="top"/>
    </xf>
    <xf numFmtId="0" fontId="34" fillId="0" borderId="0" xfId="2" applyFont="1" applyAlignment="1">
      <alignment horizontal="center"/>
    </xf>
    <xf numFmtId="14" fontId="34" fillId="0" borderId="0" xfId="4" applyNumberFormat="1" applyFont="1" applyAlignment="1">
      <alignment horizontal="left" vertical="top"/>
    </xf>
    <xf numFmtId="0" fontId="34" fillId="0" borderId="0" xfId="4" applyFont="1" applyAlignment="1">
      <alignment horizontal="left" vertical="top"/>
    </xf>
    <xf numFmtId="2" fontId="34" fillId="12" borderId="0" xfId="0" applyNumberFormat="1" applyFont="1" applyFill="1" applyAlignment="1">
      <alignment vertical="top"/>
    </xf>
    <xf numFmtId="2" fontId="34" fillId="12" borderId="0" xfId="1" applyNumberFormat="1" applyFont="1" applyFill="1"/>
    <xf numFmtId="2" fontId="34" fillId="7" borderId="0" xfId="0" applyNumberFormat="1" applyFont="1" applyFill="1" applyAlignment="1">
      <alignment vertical="top"/>
    </xf>
    <xf numFmtId="2" fontId="34" fillId="7" borderId="0" xfId="1" applyNumberFormat="1" applyFont="1" applyFill="1"/>
    <xf numFmtId="1" fontId="34" fillId="0" borderId="0" xfId="4" applyNumberFormat="1" applyFont="1" applyAlignment="1">
      <alignment vertical="top"/>
    </xf>
    <xf numFmtId="0" fontId="34" fillId="0" borderId="0" xfId="0" quotePrefix="1" applyFont="1"/>
    <xf numFmtId="0" fontId="34" fillId="0" borderId="0" xfId="2" applyFont="1"/>
    <xf numFmtId="0" fontId="34" fillId="0" borderId="0" xfId="2" applyFont="1" applyAlignment="1">
      <alignment horizontal="left"/>
    </xf>
    <xf numFmtId="1" fontId="34" fillId="0" borderId="0" xfId="2" applyNumberFormat="1" applyFont="1"/>
    <xf numFmtId="0" fontId="34" fillId="7" borderId="0" xfId="0" applyFont="1" applyFill="1"/>
    <xf numFmtId="0" fontId="34" fillId="0" borderId="0" xfId="4" quotePrefix="1" applyFont="1"/>
    <xf numFmtId="1" fontId="34" fillId="12" borderId="0" xfId="0" applyNumberFormat="1" applyFont="1" applyFill="1"/>
    <xf numFmtId="0" fontId="2" fillId="0" borderId="0" xfId="4" applyAlignment="1">
      <alignment vertical="top" wrapText="1"/>
    </xf>
    <xf numFmtId="0" fontId="0" fillId="4" borderId="0" xfId="0" applyFill="1" applyAlignment="1">
      <alignment vertical="top"/>
    </xf>
    <xf numFmtId="1" fontId="0" fillId="4" borderId="0" xfId="0" applyNumberFormat="1" applyFill="1" applyAlignment="1">
      <alignment vertical="top"/>
    </xf>
    <xf numFmtId="14" fontId="2" fillId="4" borderId="0" xfId="2" applyNumberFormat="1" applyFill="1" applyAlignment="1">
      <alignment horizontal="left" vertical="top"/>
    </xf>
    <xf numFmtId="0" fontId="2" fillId="4" borderId="0" xfId="2" applyFill="1" applyAlignment="1">
      <alignment vertical="top"/>
    </xf>
    <xf numFmtId="0" fontId="0" fillId="14" borderId="0" xfId="0" applyFill="1"/>
    <xf numFmtId="0" fontId="2" fillId="0" borderId="0" xfId="4" applyAlignment="1">
      <alignment wrapText="1"/>
    </xf>
    <xf numFmtId="0" fontId="2" fillId="0" borderId="0" xfId="2" applyAlignment="1">
      <alignment wrapText="1"/>
    </xf>
    <xf numFmtId="0" fontId="33" fillId="0" borderId="0" xfId="0" applyFont="1"/>
    <xf numFmtId="0" fontId="33" fillId="14" borderId="0" xfId="0" applyFont="1" applyFill="1"/>
    <xf numFmtId="0" fontId="35" fillId="0" borderId="0" xfId="0" applyFont="1"/>
    <xf numFmtId="0" fontId="19" fillId="0" borderId="0" xfId="0" applyFont="1" applyAlignment="1">
      <alignment horizontal="left"/>
    </xf>
    <xf numFmtId="0" fontId="14" fillId="0" borderId="3" xfId="0" applyFont="1" applyBorder="1" applyAlignment="1">
      <alignment horizontal="center" vertical="top"/>
    </xf>
    <xf numFmtId="0" fontId="16" fillId="0" borderId="3" xfId="10" applyFont="1" applyBorder="1" applyAlignment="1">
      <alignment horizontal="right" vertical="top"/>
    </xf>
    <xf numFmtId="0" fontId="18" fillId="0" borderId="4" xfId="12" applyBorder="1">
      <alignment horizontal="right"/>
    </xf>
    <xf numFmtId="0" fontId="28" fillId="0" borderId="0" xfId="0" applyFont="1" applyAlignment="1">
      <alignment horizontal="left" vertical="top"/>
    </xf>
    <xf numFmtId="0" fontId="28" fillId="0" borderId="3" xfId="0" applyFont="1" applyBorder="1" applyAlignment="1">
      <alignment horizontal="left" vertical="top"/>
    </xf>
    <xf numFmtId="0" fontId="18" fillId="0" borderId="0" xfId="12">
      <alignment horizontal="right"/>
    </xf>
    <xf numFmtId="0" fontId="18" fillId="0" borderId="3" xfId="12" applyBorder="1" applyAlignment="1">
      <alignment horizontal="right" vertical="top"/>
    </xf>
  </cellXfs>
  <cellStyles count="13">
    <cellStyle name="Komma" xfId="7" builtinId="3"/>
    <cellStyle name="Normal" xfId="0" builtinId="0"/>
    <cellStyle name="Normal 2" xfId="9" xr:uid="{50631BA2-3A81-4B63-8EC5-705DC2DF6A4E}"/>
    <cellStyle name="Normal 2 2" xfId="3" xr:uid="{EC423DE6-9B65-459D-B01E-BEB2141D20D4}"/>
    <cellStyle name="Normal 2 3" xfId="12" xr:uid="{40A56B84-AF5B-4C19-936D-9A3612DF275C}"/>
    <cellStyle name="Normal 2 3 2" xfId="11" xr:uid="{DED72036-4BA5-4CC5-9D0D-B02226EFA48B}"/>
    <cellStyle name="Normal 3" xfId="10" xr:uid="{54DE57A8-F2DD-4AB7-AB47-6528A3D9FA67}"/>
    <cellStyle name="Normal 4" xfId="1" xr:uid="{CB8F6152-9707-48D6-A083-D5DE644F8021}"/>
    <cellStyle name="Normal 4 2" xfId="2" xr:uid="{19C4F2AF-7F83-49A6-8F25-0AF5650CBC01}"/>
    <cellStyle name="Normal 4 2 6" xfId="4" xr:uid="{1019FE7F-E64B-4952-B549-3CE1B853FA6F}"/>
    <cellStyle name="Normal 4 3 3" xfId="6" xr:uid="{F8D5C1DC-8538-47E6-A7E8-8BA69C229288}"/>
    <cellStyle name="Normal 4 5" xfId="5" xr:uid="{DE26F5FD-AC36-408C-B346-C3A0859EDEB4}"/>
    <cellStyle name="Procent" xfId="8" builtinId="5"/>
  </cellStyles>
  <dxfs count="51">
    <dxf>
      <fill>
        <patternFill>
          <bgColor rgb="FF92D050"/>
        </patternFill>
      </fill>
    </dxf>
    <dxf>
      <fill>
        <patternFill>
          <bgColor rgb="FF99CCFF"/>
        </patternFill>
      </fill>
    </dxf>
    <dxf>
      <fill>
        <patternFill>
          <bgColor rgb="FF92D050"/>
        </patternFill>
      </fill>
    </dxf>
    <dxf>
      <fill>
        <patternFill>
          <bgColor theme="8" tint="0.79998168889431442"/>
        </patternFill>
      </fill>
    </dxf>
    <dxf>
      <fill>
        <patternFill>
          <bgColor theme="5"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outline val="0"/>
        <shadow val="0"/>
        <u val="none"/>
        <vertAlign val="baseline"/>
        <sz val="8"/>
        <color auto="1"/>
        <name val="Aptos Narrow"/>
        <family val="2"/>
        <scheme val="minor"/>
      </font>
      <numFmt numFmtId="4" formatCode="#,##0.00"/>
      <alignment horizontal="right" vertical="center" textRotation="0" wrapText="1" indent="0" justifyLastLine="0" shrinkToFit="0" readingOrder="0"/>
    </dxf>
    <dxf>
      <font>
        <strike val="0"/>
        <outline val="0"/>
        <shadow val="0"/>
        <u val="none"/>
        <vertAlign val="baseline"/>
        <sz val="8"/>
        <color auto="1"/>
        <name val="Aptos Narrow"/>
        <family val="2"/>
        <scheme val="minor"/>
      </font>
      <numFmt numFmtId="0" formatCode="General"/>
      <alignment horizontal="right" vertical="center" textRotation="0" wrapText="1" indent="0" justifyLastLine="0" shrinkToFit="0" readingOrder="0"/>
    </dxf>
    <dxf>
      <font>
        <strike val="0"/>
        <outline val="0"/>
        <shadow val="0"/>
        <u val="none"/>
        <vertAlign val="baseline"/>
        <sz val="8"/>
        <color auto="1"/>
        <name val="Aptos Narrow"/>
        <family val="2"/>
        <scheme val="minor"/>
      </font>
      <numFmt numFmtId="2" formatCode="0.00"/>
      <alignment horizontal="right" vertical="center" textRotation="0" wrapText="1" indent="0" justifyLastLine="0" shrinkToFit="0" readingOrder="0"/>
    </dxf>
    <dxf>
      <font>
        <strike val="0"/>
        <outline val="0"/>
        <shadow val="0"/>
        <u val="none"/>
        <vertAlign val="baseline"/>
        <sz val="8"/>
        <color auto="1"/>
        <name val="Aptos Narrow"/>
        <family val="2"/>
        <scheme val="minor"/>
      </font>
      <numFmt numFmtId="0" formatCode="General"/>
      <alignment horizontal="left" vertical="center" textRotation="0" wrapText="1" indent="0" justifyLastLine="0" shrinkToFit="0" readingOrder="0"/>
    </dxf>
    <dxf>
      <font>
        <strike val="0"/>
        <outline val="0"/>
        <shadow val="0"/>
        <u val="none"/>
        <vertAlign val="baseline"/>
        <sz val="8"/>
        <color auto="1"/>
        <name val="Aptos Narrow"/>
        <family val="2"/>
        <scheme val="minor"/>
      </font>
      <numFmt numFmtId="0" formatCode="General"/>
      <alignment horizontal="left" vertical="center" textRotation="0" wrapText="1" indent="0" justifyLastLine="0" shrinkToFit="0" readingOrder="0"/>
    </dxf>
    <dxf>
      <font>
        <strike val="0"/>
        <outline val="0"/>
        <shadow val="0"/>
        <u val="none"/>
        <vertAlign val="baseline"/>
        <sz val="8"/>
        <color auto="1"/>
        <name val="Aptos Narrow"/>
        <family val="2"/>
        <scheme val="minor"/>
      </font>
      <numFmt numFmtId="0" formatCode="General"/>
      <alignment horizontal="left" vertical="center" textRotation="0" wrapText="1" indent="0" justifyLastLine="0" shrinkToFit="0" readingOrder="0"/>
    </dxf>
    <dxf>
      <font>
        <strike val="0"/>
        <outline val="0"/>
        <shadow val="0"/>
        <u val="none"/>
        <vertAlign val="baseline"/>
        <sz val="8"/>
        <color auto="1"/>
        <name val="Aptos Narrow"/>
        <family val="2"/>
        <scheme val="minor"/>
      </font>
      <numFmt numFmtId="0" formatCode="General"/>
      <alignment horizontal="left" vertical="center" textRotation="0" wrapText="1" indent="0" justifyLastLine="0" shrinkToFit="0" readingOrder="0"/>
    </dxf>
    <dxf>
      <font>
        <strike val="0"/>
        <outline val="0"/>
        <shadow val="0"/>
        <u val="none"/>
        <vertAlign val="baseline"/>
        <sz val="8"/>
        <color auto="1"/>
        <name val="Aptos Narrow"/>
        <family val="2"/>
        <scheme val="minor"/>
      </font>
      <alignment horizontal="left" vertical="center" textRotation="0" wrapText="1" indent="0" justifyLastLine="0" shrinkToFit="0" readingOrder="0"/>
    </dxf>
    <dxf>
      <font>
        <b/>
        <strike val="0"/>
        <outline val="0"/>
        <shadow val="0"/>
        <u val="none"/>
        <vertAlign val="baseline"/>
        <sz val="10"/>
        <color theme="0"/>
        <name val="Aptos Narrow"/>
        <family val="2"/>
        <scheme val="minor"/>
      </font>
      <alignment horizontal="center" vertical="center" textRotation="0" wrapText="1" indent="0" justifyLastLine="0" shrinkToFit="0" readingOrder="0"/>
    </dxf>
    <dxf>
      <fill>
        <patternFill>
          <bgColor theme="6" tint="0.79998168889431442"/>
        </patternFill>
      </fill>
    </dxf>
    <dxf>
      <fill>
        <patternFill>
          <bgColor theme="6" tint="0.79998168889431442"/>
        </patternFill>
      </fill>
    </dxf>
    <dxf>
      <fill>
        <patternFill>
          <bgColor theme="6"/>
        </patternFill>
      </fill>
    </dxf>
    <dxf>
      <border>
        <left style="thick">
          <color theme="0"/>
        </left>
        <right style="thick">
          <color theme="0"/>
        </right>
        <top style="thick">
          <color theme="0"/>
        </top>
        <bottom style="thick">
          <color theme="0"/>
        </bottom>
        <vertical style="thick">
          <color theme="0"/>
        </vertical>
        <horizontal style="thick">
          <color theme="0"/>
        </horizontal>
      </border>
    </dxf>
  </dxfs>
  <tableStyles count="1" defaultTableStyle="TableStyleMedium2" defaultPivotStyle="PivotStyleLight16">
    <tableStyle name="Salgsfaktura, enkelt blåt motiv" pivot="0" count="4" xr9:uid="{CC198A8A-3C9C-4A7C-A29B-643C076230FD}">
      <tableStyleElement type="wholeTable" dxfId="50"/>
      <tableStyleElement type="headerRow" dxfId="49"/>
      <tableStyleElement type="lastColumn" dxfId="48"/>
      <tableStyleElement type="secondRowStripe" dxfId="47"/>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95250</xdr:colOff>
      <xdr:row>1</xdr:row>
      <xdr:rowOff>180975</xdr:rowOff>
    </xdr:from>
    <xdr:to>
      <xdr:col>4</xdr:col>
      <xdr:colOff>687265</xdr:colOff>
      <xdr:row>1</xdr:row>
      <xdr:rowOff>609600</xdr:rowOff>
    </xdr:to>
    <xdr:pic>
      <xdr:nvPicPr>
        <xdr:cNvPr id="4" name="Billede 3">
          <a:extLst>
            <a:ext uri="{FF2B5EF4-FFF2-40B4-BE49-F238E27FC236}">
              <a16:creationId xmlns:a16="http://schemas.microsoft.com/office/drawing/2014/main" id="{2F83BE4E-4BBE-4716-9871-1DDF00B4E5BA}"/>
            </a:ext>
          </a:extLst>
        </xdr:cNvPr>
        <xdr:cNvPicPr>
          <a:picLocks noChangeAspect="1"/>
        </xdr:cNvPicPr>
      </xdr:nvPicPr>
      <xdr:blipFill>
        <a:blip xmlns:r="http://schemas.openxmlformats.org/officeDocument/2006/relationships" r:embed="rId1"/>
        <a:stretch>
          <a:fillRect/>
        </a:stretch>
      </xdr:blipFill>
      <xdr:spPr>
        <a:xfrm>
          <a:off x="276225" y="371475"/>
          <a:ext cx="3829050" cy="42862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8C733F0-EF9E-4DA1-B8C6-7AF8EEF81833}" name="Tabel2" displayName="Tabel2" ref="B7:H27" totalsRowShown="0" headerRowDxfId="46" dataDxfId="45" headerRowCellStyle="Normal" dataCellStyle="Normal">
  <autoFilter ref="B7:H27" xr:uid="{B8C733F0-EF9E-4DA1-B8C6-7AF8EEF81833}"/>
  <tableColumns count="7">
    <tableColumn id="1" xr3:uid="{9B144BC5-0EDF-464A-A35E-10802284194A}" name="Antal " dataDxfId="44" dataCellStyle="Normal">
      <calculatedColumnFormula>IF(ISBLANK(Udregning!B2),"",Udregning!B2)</calculatedColumnFormula>
    </tableColumn>
    <tableColumn id="2" xr3:uid="{1910DFAC-FCDA-41CF-9CA3-CE6289A73D25}" name="Evident varenummer" dataDxfId="43" dataCellStyle="Normal">
      <calculatedColumnFormula>IF(ISBLANK(Udregning!A2),"",Udregning!A2)</calculatedColumnFormula>
    </tableColumn>
    <tableColumn id="3" xr3:uid="{480E5FB3-6532-48FF-91A8-EE0F2C8A3C44}" name="Beskrivelse (ENG)" dataDxfId="42" dataCellStyle="Normal">
      <calculatedColumnFormula>IF(ISBLANK(Udregning!C2),"",Udregning!C2)</calculatedColumnFormula>
    </tableColumn>
    <tableColumn id="4" xr3:uid="{12E8AF09-BD84-4761-8AEA-BA50E9193FEA}" name="Detaljeret Beskrivelse (ENG)" dataDxfId="41" dataCellStyle="Normal">
      <calculatedColumnFormula>IF(ISBLANK(Udregning!D2),"",Udregning!D2)</calculatedColumnFormula>
    </tableColumn>
    <tableColumn id="5" xr3:uid="{52A00072-2C0F-4C18-B09F-80CCE732FBD0}" name="Listepris" dataDxfId="40" dataCellStyle="Normal">
      <calculatedColumnFormula>IF(ISBLANK(Udregning!H2),"",Udregning!H2)</calculatedColumnFormula>
    </tableColumn>
    <tableColumn id="6" xr3:uid="{841A003F-C4C4-462C-AE29-2482764D90E3}" name="Rabat" dataDxfId="39" dataCellStyle="Normal">
      <calculatedColumnFormula>IF(ISBLANK(Udregning!I2),"",Udregning!I2)</calculatedColumnFormula>
    </tableColumn>
    <tableColumn id="7" xr3:uid="{CFF812E6-FF03-47D4-8F3E-EE93FE899FBB}" name="Tilbudspris total" dataDxfId="38" dataCellStyle="Normal">
      <calculatedColumnFormula>IF(SUM(B8)&gt;0,SUM(((B8*F8)*(100-G8)/100)),"")</calculatedColumnFormula>
    </tableColumn>
  </tableColumns>
  <tableStyleInfo name="Salgsfaktura, enkelt blåt motiv" showFirstColumn="0" showLastColumn="1"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7DADF-8287-4C53-825E-EE019BAAF50F}">
  <dimension ref="A1:AA4621"/>
  <sheetViews>
    <sheetView zoomScaleNormal="100" workbookViewId="0">
      <pane ySplit="1" topLeftCell="A3428" activePane="bottomLeft" state="frozen"/>
      <selection pane="bottomLeft" activeCell="B3451" sqref="B3451"/>
    </sheetView>
  </sheetViews>
  <sheetFormatPr defaultRowHeight="15" x14ac:dyDescent="0.25"/>
  <cols>
    <col min="1" max="1" width="9.140625" bestFit="1" customWidth="1"/>
    <col min="2" max="2" width="12.140625" customWidth="1"/>
    <col min="3" max="3" width="35" customWidth="1"/>
    <col min="4" max="4" width="88.85546875" customWidth="1"/>
    <col min="5" max="5" width="6.28515625" bestFit="1" customWidth="1"/>
    <col min="6" max="6" width="2.85546875" customWidth="1"/>
    <col min="7" max="7" width="9.140625" customWidth="1"/>
    <col min="8" max="10" width="1.140625" customWidth="1"/>
    <col min="11" max="14" width="15.7109375" customWidth="1"/>
    <col min="15" max="19" width="1.140625" customWidth="1"/>
    <col min="20" max="20" width="10.140625" customWidth="1"/>
    <col min="21" max="21" width="12.85546875" customWidth="1"/>
    <col min="22" max="24" width="1.140625" customWidth="1"/>
    <col min="25" max="25" width="9.7109375" customWidth="1"/>
    <col min="26" max="26" width="9.140625" bestFit="1" customWidth="1"/>
  </cols>
  <sheetData>
    <row r="1" spans="1:27" ht="102.75" customHeight="1" x14ac:dyDescent="0.25">
      <c r="A1" s="69" t="s">
        <v>0</v>
      </c>
      <c r="B1" s="69" t="s">
        <v>0</v>
      </c>
      <c r="C1" s="69" t="s">
        <v>1</v>
      </c>
      <c r="D1" s="69" t="s">
        <v>2</v>
      </c>
      <c r="E1" s="69" t="s">
        <v>3</v>
      </c>
      <c r="F1" s="70" t="s">
        <v>9420</v>
      </c>
      <c r="G1" s="71" t="s">
        <v>9421</v>
      </c>
      <c r="H1" s="72" t="s">
        <v>10465</v>
      </c>
      <c r="I1" s="73" t="s">
        <v>4</v>
      </c>
      <c r="J1" s="73" t="s">
        <v>5</v>
      </c>
      <c r="K1" s="74" t="s">
        <v>6</v>
      </c>
      <c r="L1" s="69" t="s">
        <v>7</v>
      </c>
      <c r="M1" s="69" t="s">
        <v>8</v>
      </c>
      <c r="N1" s="69" t="s">
        <v>9</v>
      </c>
      <c r="O1" s="69" t="s">
        <v>10</v>
      </c>
      <c r="P1" s="75" t="s">
        <v>8796</v>
      </c>
      <c r="Q1" s="76" t="s">
        <v>11</v>
      </c>
      <c r="R1" s="77" t="s">
        <v>12</v>
      </c>
      <c r="S1" s="77" t="s">
        <v>13</v>
      </c>
      <c r="T1" s="78" t="s">
        <v>11033</v>
      </c>
      <c r="U1" s="79" t="s">
        <v>11034</v>
      </c>
      <c r="V1" s="80" t="s">
        <v>14</v>
      </c>
      <c r="W1" s="81" t="s">
        <v>15</v>
      </c>
      <c r="X1" s="82" t="s">
        <v>16</v>
      </c>
      <c r="Y1" s="82" t="s">
        <v>17</v>
      </c>
      <c r="Z1" s="82" t="s">
        <v>18</v>
      </c>
      <c r="AA1" s="109" t="s">
        <v>10843</v>
      </c>
    </row>
    <row r="2" spans="1:27" x14ac:dyDescent="0.25">
      <c r="A2" s="83" t="s">
        <v>4350</v>
      </c>
      <c r="B2" s="83">
        <v>30000</v>
      </c>
      <c r="C2" s="84" t="s">
        <v>4351</v>
      </c>
      <c r="D2" s="83" t="s">
        <v>4352</v>
      </c>
      <c r="E2" s="83" t="s">
        <v>704</v>
      </c>
      <c r="F2" s="83" t="s">
        <v>22</v>
      </c>
      <c r="G2" s="83" t="s">
        <v>23</v>
      </c>
      <c r="H2" s="83"/>
      <c r="I2" s="93" t="s">
        <v>24</v>
      </c>
      <c r="J2" s="93" t="s">
        <v>24</v>
      </c>
      <c r="K2" s="85">
        <v>100210951095</v>
      </c>
      <c r="L2" s="83" t="s">
        <v>25</v>
      </c>
      <c r="M2" s="83" t="s">
        <v>26</v>
      </c>
      <c r="N2" s="83" t="s">
        <v>27</v>
      </c>
      <c r="O2" s="83" t="s">
        <v>26</v>
      </c>
      <c r="P2" s="86">
        <v>22</v>
      </c>
      <c r="Q2" s="87"/>
      <c r="R2" s="88" t="s">
        <v>28</v>
      </c>
      <c r="S2" s="89"/>
      <c r="T2" s="1">
        <v>55</v>
      </c>
      <c r="U2" s="90">
        <v>28.6</v>
      </c>
      <c r="V2" s="91">
        <v>0.48</v>
      </c>
      <c r="W2" s="92" t="s">
        <v>11035</v>
      </c>
      <c r="X2" s="83">
        <v>90230080000</v>
      </c>
      <c r="Y2" s="83" t="s">
        <v>30</v>
      </c>
      <c r="Z2" s="83" t="s">
        <v>31</v>
      </c>
    </row>
    <row r="3" spans="1:27" x14ac:dyDescent="0.25">
      <c r="A3" s="83" t="s">
        <v>4353</v>
      </c>
      <c r="B3" s="83">
        <v>30007</v>
      </c>
      <c r="C3" s="84" t="s">
        <v>4354</v>
      </c>
      <c r="D3" s="83" t="s">
        <v>4355</v>
      </c>
      <c r="E3" s="83" t="s">
        <v>704</v>
      </c>
      <c r="F3" s="83" t="s">
        <v>22</v>
      </c>
      <c r="G3" s="83" t="s">
        <v>23</v>
      </c>
      <c r="H3" s="83"/>
      <c r="I3" s="93" t="s">
        <v>24</v>
      </c>
      <c r="J3" s="93" t="s">
        <v>24</v>
      </c>
      <c r="K3" s="85">
        <v>100210069517</v>
      </c>
      <c r="L3" s="83" t="s">
        <v>25</v>
      </c>
      <c r="M3" s="83" t="s">
        <v>1303</v>
      </c>
      <c r="N3" s="83" t="s">
        <v>4356</v>
      </c>
      <c r="O3" s="83" t="s">
        <v>4357</v>
      </c>
      <c r="P3" s="86">
        <v>2</v>
      </c>
      <c r="Q3" s="87"/>
      <c r="R3" s="88" t="s">
        <v>28</v>
      </c>
      <c r="S3" s="89"/>
      <c r="T3" s="1">
        <v>19</v>
      </c>
      <c r="U3" s="90">
        <v>9.8800000000000008</v>
      </c>
      <c r="V3" s="91">
        <v>0.48</v>
      </c>
      <c r="W3" s="92" t="s">
        <v>11035</v>
      </c>
      <c r="X3" s="83">
        <v>56031210900</v>
      </c>
      <c r="Y3" s="83" t="s">
        <v>994</v>
      </c>
      <c r="Z3" s="83" t="s">
        <v>31</v>
      </c>
    </row>
    <row r="4" spans="1:27" x14ac:dyDescent="0.25">
      <c r="A4" s="83" t="s">
        <v>4358</v>
      </c>
      <c r="B4" s="83">
        <v>30362</v>
      </c>
      <c r="C4" s="84" t="s">
        <v>4359</v>
      </c>
      <c r="D4" s="83" t="s">
        <v>4360</v>
      </c>
      <c r="E4" s="83" t="s">
        <v>704</v>
      </c>
      <c r="F4" s="83" t="s">
        <v>22</v>
      </c>
      <c r="G4" s="83" t="s">
        <v>23</v>
      </c>
      <c r="H4" s="83"/>
      <c r="I4" s="93" t="s">
        <v>24</v>
      </c>
      <c r="J4" s="93" t="s">
        <v>24</v>
      </c>
      <c r="K4" s="85">
        <v>100210010605</v>
      </c>
      <c r="L4" s="83" t="s">
        <v>25</v>
      </c>
      <c r="M4" s="83" t="s">
        <v>1019</v>
      </c>
      <c r="N4" s="83" t="s">
        <v>1303</v>
      </c>
      <c r="O4" s="83" t="s">
        <v>1464</v>
      </c>
      <c r="P4" s="86">
        <v>2</v>
      </c>
      <c r="Q4" s="87"/>
      <c r="R4" s="88" t="s">
        <v>28</v>
      </c>
      <c r="S4" s="89"/>
      <c r="T4" s="1">
        <v>54</v>
      </c>
      <c r="U4" s="90">
        <v>28.08</v>
      </c>
      <c r="V4" s="91">
        <v>0.48000000000000004</v>
      </c>
      <c r="W4" s="92" t="s">
        <v>11035</v>
      </c>
      <c r="X4" s="83">
        <v>90119000000</v>
      </c>
      <c r="Y4" s="83" t="s">
        <v>994</v>
      </c>
      <c r="Z4" s="83" t="s">
        <v>31</v>
      </c>
    </row>
    <row r="5" spans="1:27" x14ac:dyDescent="0.25">
      <c r="A5" s="83" t="s">
        <v>4361</v>
      </c>
      <c r="B5" s="83">
        <v>31194</v>
      </c>
      <c r="C5" s="84" t="s">
        <v>4362</v>
      </c>
      <c r="D5" s="83" t="s">
        <v>4363</v>
      </c>
      <c r="E5" s="83" t="s">
        <v>704</v>
      </c>
      <c r="F5" s="83" t="s">
        <v>22</v>
      </c>
      <c r="G5" s="83" t="s">
        <v>23</v>
      </c>
      <c r="H5" s="83"/>
      <c r="I5" s="93" t="s">
        <v>24</v>
      </c>
      <c r="J5" s="93" t="s">
        <v>24</v>
      </c>
      <c r="K5" s="85">
        <v>100210010810</v>
      </c>
      <c r="L5" s="83" t="s">
        <v>25</v>
      </c>
      <c r="M5" s="83" t="s">
        <v>1019</v>
      </c>
      <c r="N5" s="83" t="s">
        <v>4364</v>
      </c>
      <c r="O5" s="83" t="s">
        <v>4365</v>
      </c>
      <c r="P5" s="86">
        <v>2</v>
      </c>
      <c r="Q5" s="87"/>
      <c r="R5" s="88" t="s">
        <v>28</v>
      </c>
      <c r="S5" s="89"/>
      <c r="T5" s="1">
        <v>280</v>
      </c>
      <c r="U5" s="90">
        <v>145.6</v>
      </c>
      <c r="V5" s="91">
        <v>0.48000000000000004</v>
      </c>
      <c r="W5" s="92" t="s">
        <v>11035</v>
      </c>
      <c r="X5" s="83">
        <v>90029000900</v>
      </c>
      <c r="Y5" s="83" t="s">
        <v>994</v>
      </c>
      <c r="Z5" s="83" t="s">
        <v>31</v>
      </c>
    </row>
    <row r="6" spans="1:27" x14ac:dyDescent="0.25">
      <c r="A6" s="83" t="s">
        <v>4366</v>
      </c>
      <c r="B6" s="83">
        <v>31424</v>
      </c>
      <c r="C6" s="84" t="s">
        <v>4367</v>
      </c>
      <c r="D6" s="83" t="s">
        <v>4367</v>
      </c>
      <c r="E6" s="83" t="s">
        <v>704</v>
      </c>
      <c r="F6" s="83" t="s">
        <v>22</v>
      </c>
      <c r="G6" s="83" t="s">
        <v>23</v>
      </c>
      <c r="H6" s="83"/>
      <c r="I6" s="93" t="s">
        <v>24</v>
      </c>
      <c r="J6" s="93" t="s">
        <v>24</v>
      </c>
      <c r="K6" s="85">
        <v>100210010605</v>
      </c>
      <c r="L6" s="83" t="s">
        <v>25</v>
      </c>
      <c r="M6" s="83" t="s">
        <v>1019</v>
      </c>
      <c r="N6" s="83" t="s">
        <v>1303</v>
      </c>
      <c r="O6" s="83" t="s">
        <v>1464</v>
      </c>
      <c r="P6" s="86">
        <v>2</v>
      </c>
      <c r="Q6" s="87"/>
      <c r="R6" s="88" t="s">
        <v>28</v>
      </c>
      <c r="S6" s="89"/>
      <c r="T6" s="1">
        <v>1524</v>
      </c>
      <c r="U6" s="90">
        <v>792.48</v>
      </c>
      <c r="V6" s="91">
        <v>0.48</v>
      </c>
      <c r="W6" s="92" t="s">
        <v>11035</v>
      </c>
      <c r="X6" s="83">
        <v>90119000000</v>
      </c>
      <c r="Y6" s="83" t="s">
        <v>994</v>
      </c>
      <c r="Z6" s="83" t="s">
        <v>31</v>
      </c>
    </row>
    <row r="7" spans="1:27" x14ac:dyDescent="0.25">
      <c r="A7" s="83" t="s">
        <v>4368</v>
      </c>
      <c r="B7" s="83">
        <v>31701</v>
      </c>
      <c r="C7" s="84" t="s">
        <v>4369</v>
      </c>
      <c r="D7" s="83" t="s">
        <v>4370</v>
      </c>
      <c r="E7" s="83" t="s">
        <v>704</v>
      </c>
      <c r="F7" s="83" t="s">
        <v>22</v>
      </c>
      <c r="G7" s="83" t="s">
        <v>23</v>
      </c>
      <c r="H7" s="83"/>
      <c r="I7" s="93" t="s">
        <v>24</v>
      </c>
      <c r="J7" s="93" t="s">
        <v>24</v>
      </c>
      <c r="K7" s="85">
        <v>100210010601</v>
      </c>
      <c r="L7" s="83" t="s">
        <v>25</v>
      </c>
      <c r="M7" s="83" t="s">
        <v>1019</v>
      </c>
      <c r="N7" s="83" t="s">
        <v>1303</v>
      </c>
      <c r="O7" s="83" t="s">
        <v>4371</v>
      </c>
      <c r="P7" s="86">
        <v>2</v>
      </c>
      <c r="Q7" s="87"/>
      <c r="R7" s="88" t="s">
        <v>28</v>
      </c>
      <c r="S7" s="89"/>
      <c r="T7" s="1">
        <v>20</v>
      </c>
      <c r="U7" s="90">
        <v>10.4</v>
      </c>
      <c r="V7" s="91">
        <v>0.48</v>
      </c>
      <c r="W7" s="92" t="s">
        <v>11035</v>
      </c>
      <c r="X7" s="83">
        <v>90119000000</v>
      </c>
      <c r="Y7" s="83" t="s">
        <v>994</v>
      </c>
      <c r="Z7" s="83" t="s">
        <v>31</v>
      </c>
    </row>
    <row r="8" spans="1:27" x14ac:dyDescent="0.25">
      <c r="A8" s="83" t="s">
        <v>4372</v>
      </c>
      <c r="B8" s="83">
        <v>31711</v>
      </c>
      <c r="C8" s="84" t="s">
        <v>4373</v>
      </c>
      <c r="D8" s="83" t="s">
        <v>4374</v>
      </c>
      <c r="E8" s="83" t="s">
        <v>704</v>
      </c>
      <c r="F8" s="83" t="s">
        <v>22</v>
      </c>
      <c r="G8" s="83" t="s">
        <v>23</v>
      </c>
      <c r="H8" s="83"/>
      <c r="I8" s="93" t="s">
        <v>24</v>
      </c>
      <c r="J8" s="93" t="s">
        <v>24</v>
      </c>
      <c r="K8" s="85">
        <v>100210010601</v>
      </c>
      <c r="L8" s="83" t="s">
        <v>25</v>
      </c>
      <c r="M8" s="83" t="s">
        <v>1019</v>
      </c>
      <c r="N8" s="83" t="s">
        <v>1303</v>
      </c>
      <c r="O8" s="83" t="s">
        <v>4371</v>
      </c>
      <c r="P8" s="86">
        <v>2</v>
      </c>
      <c r="Q8" s="87"/>
      <c r="R8" s="88" t="s">
        <v>28</v>
      </c>
      <c r="S8" s="89"/>
      <c r="T8" s="1">
        <v>28</v>
      </c>
      <c r="U8" s="90">
        <v>14.56</v>
      </c>
      <c r="V8" s="91">
        <v>0.48</v>
      </c>
      <c r="W8" s="92" t="s">
        <v>11035</v>
      </c>
      <c r="X8" s="83">
        <v>90119000000</v>
      </c>
      <c r="Y8" s="83" t="s">
        <v>994</v>
      </c>
      <c r="Z8" s="83" t="s">
        <v>31</v>
      </c>
    </row>
    <row r="9" spans="1:27" x14ac:dyDescent="0.25">
      <c r="A9" s="83" t="s">
        <v>4375</v>
      </c>
      <c r="B9" s="83">
        <v>32317</v>
      </c>
      <c r="C9" s="84" t="s">
        <v>4376</v>
      </c>
      <c r="D9" s="83" t="s">
        <v>4377</v>
      </c>
      <c r="E9" s="83" t="s">
        <v>704</v>
      </c>
      <c r="F9" s="83" t="s">
        <v>22</v>
      </c>
      <c r="G9" s="83" t="s">
        <v>23</v>
      </c>
      <c r="H9" s="83"/>
      <c r="I9" s="93" t="s">
        <v>24</v>
      </c>
      <c r="J9" s="93" t="s">
        <v>24</v>
      </c>
      <c r="K9" s="85">
        <v>100210010609</v>
      </c>
      <c r="L9" s="83" t="s">
        <v>25</v>
      </c>
      <c r="M9" s="83" t="s">
        <v>1019</v>
      </c>
      <c r="N9" s="83" t="s">
        <v>1303</v>
      </c>
      <c r="O9" s="83" t="s">
        <v>4378</v>
      </c>
      <c r="P9" s="86">
        <v>93</v>
      </c>
      <c r="Q9" s="87"/>
      <c r="R9" s="88" t="s">
        <v>28</v>
      </c>
      <c r="S9" s="89"/>
      <c r="T9" s="1">
        <v>679</v>
      </c>
      <c r="U9" s="90">
        <v>353.08</v>
      </c>
      <c r="V9" s="91">
        <v>0.48000000000000004</v>
      </c>
      <c r="W9" s="92" t="s">
        <v>11035</v>
      </c>
      <c r="X9" s="83">
        <v>90119000000</v>
      </c>
      <c r="Y9" s="83" t="s">
        <v>994</v>
      </c>
      <c r="Z9" s="83" t="s">
        <v>31</v>
      </c>
    </row>
    <row r="10" spans="1:27" x14ac:dyDescent="0.25">
      <c r="A10" s="83" t="s">
        <v>4379</v>
      </c>
      <c r="B10" s="83">
        <v>32441</v>
      </c>
      <c r="C10" s="84" t="s">
        <v>4380</v>
      </c>
      <c r="D10" s="83" t="s">
        <v>4381</v>
      </c>
      <c r="E10" s="83" t="s">
        <v>704</v>
      </c>
      <c r="F10" s="83" t="s">
        <v>22</v>
      </c>
      <c r="G10" s="83" t="s">
        <v>23</v>
      </c>
      <c r="H10" s="83"/>
      <c r="I10" s="93" t="s">
        <v>24</v>
      </c>
      <c r="J10" s="93" t="s">
        <v>24</v>
      </c>
      <c r="K10" s="85">
        <v>100210010605</v>
      </c>
      <c r="L10" s="83" t="s">
        <v>25</v>
      </c>
      <c r="M10" s="83" t="s">
        <v>1019</v>
      </c>
      <c r="N10" s="83" t="s">
        <v>1303</v>
      </c>
      <c r="O10" s="83" t="s">
        <v>1464</v>
      </c>
      <c r="P10" s="86">
        <v>2</v>
      </c>
      <c r="Q10" s="87"/>
      <c r="R10" s="88" t="s">
        <v>28</v>
      </c>
      <c r="S10" s="89"/>
      <c r="T10" s="1">
        <v>772</v>
      </c>
      <c r="U10" s="90">
        <v>401.44</v>
      </c>
      <c r="V10" s="91">
        <v>0.48</v>
      </c>
      <c r="W10" s="92" t="s">
        <v>11035</v>
      </c>
      <c r="X10" s="83">
        <v>90119000000</v>
      </c>
      <c r="Y10" s="83" t="s">
        <v>994</v>
      </c>
      <c r="Z10" s="83" t="s">
        <v>31</v>
      </c>
    </row>
    <row r="11" spans="1:27" x14ac:dyDescent="0.25">
      <c r="A11" s="83" t="s">
        <v>4382</v>
      </c>
      <c r="B11" s="83">
        <v>32443</v>
      </c>
      <c r="C11" s="84" t="s">
        <v>4383</v>
      </c>
      <c r="D11" s="83" t="s">
        <v>4384</v>
      </c>
      <c r="E11" s="83" t="s">
        <v>704</v>
      </c>
      <c r="F11" s="83" t="s">
        <v>22</v>
      </c>
      <c r="G11" s="83" t="s">
        <v>23</v>
      </c>
      <c r="H11" s="83"/>
      <c r="I11" s="93" t="s">
        <v>24</v>
      </c>
      <c r="J11" s="93" t="s">
        <v>24</v>
      </c>
      <c r="K11" s="85">
        <v>100210010605</v>
      </c>
      <c r="L11" s="83" t="s">
        <v>25</v>
      </c>
      <c r="M11" s="83" t="s">
        <v>1019</v>
      </c>
      <c r="N11" s="83" t="s">
        <v>1303</v>
      </c>
      <c r="O11" s="83" t="s">
        <v>1464</v>
      </c>
      <c r="P11" s="86">
        <v>2</v>
      </c>
      <c r="Q11" s="87"/>
      <c r="R11" s="88" t="s">
        <v>28</v>
      </c>
      <c r="S11" s="89"/>
      <c r="T11" s="1">
        <v>669</v>
      </c>
      <c r="U11" s="90">
        <v>347.88</v>
      </c>
      <c r="V11" s="91">
        <v>0.48</v>
      </c>
      <c r="W11" s="92" t="s">
        <v>11035</v>
      </c>
      <c r="X11" s="83">
        <v>90119000000</v>
      </c>
      <c r="Y11" s="83" t="s">
        <v>994</v>
      </c>
      <c r="Z11" s="83" t="s">
        <v>31</v>
      </c>
    </row>
    <row r="12" spans="1:27" x14ac:dyDescent="0.25">
      <c r="A12" s="83" t="s">
        <v>4385</v>
      </c>
      <c r="B12" s="83">
        <v>32445</v>
      </c>
      <c r="C12" s="84" t="s">
        <v>4386</v>
      </c>
      <c r="D12" s="83" t="s">
        <v>4387</v>
      </c>
      <c r="E12" s="83" t="s">
        <v>704</v>
      </c>
      <c r="F12" s="83" t="s">
        <v>22</v>
      </c>
      <c r="G12" s="83" t="s">
        <v>23</v>
      </c>
      <c r="H12" s="83"/>
      <c r="I12" s="93" t="s">
        <v>24</v>
      </c>
      <c r="J12" s="93" t="s">
        <v>24</v>
      </c>
      <c r="K12" s="85">
        <v>100210010605</v>
      </c>
      <c r="L12" s="83" t="s">
        <v>25</v>
      </c>
      <c r="M12" s="83" t="s">
        <v>1019</v>
      </c>
      <c r="N12" s="83" t="s">
        <v>1303</v>
      </c>
      <c r="O12" s="83" t="s">
        <v>1464</v>
      </c>
      <c r="P12" s="86">
        <v>20</v>
      </c>
      <c r="Q12" s="87"/>
      <c r="R12" s="88" t="s">
        <v>28</v>
      </c>
      <c r="S12" s="89"/>
      <c r="T12" s="1">
        <v>534</v>
      </c>
      <c r="U12" s="90">
        <v>277.68</v>
      </c>
      <c r="V12" s="91">
        <v>0.48</v>
      </c>
      <c r="W12" s="92" t="s">
        <v>11035</v>
      </c>
      <c r="X12" s="83">
        <v>90119000000</v>
      </c>
      <c r="Y12" s="83" t="s">
        <v>994</v>
      </c>
      <c r="Z12" s="83" t="s">
        <v>31</v>
      </c>
    </row>
    <row r="13" spans="1:27" x14ac:dyDescent="0.25">
      <c r="A13" s="83" t="s">
        <v>4388</v>
      </c>
      <c r="B13" s="83">
        <v>32472</v>
      </c>
      <c r="C13" s="84" t="s">
        <v>4389</v>
      </c>
      <c r="D13" s="83" t="s">
        <v>4390</v>
      </c>
      <c r="E13" s="83" t="s">
        <v>704</v>
      </c>
      <c r="F13" s="83" t="s">
        <v>22</v>
      </c>
      <c r="G13" s="83" t="s">
        <v>23</v>
      </c>
      <c r="H13" s="83"/>
      <c r="I13" s="93" t="s">
        <v>24</v>
      </c>
      <c r="J13" s="93" t="s">
        <v>24</v>
      </c>
      <c r="K13" s="85">
        <v>100210010605</v>
      </c>
      <c r="L13" s="83" t="s">
        <v>25</v>
      </c>
      <c r="M13" s="83" t="s">
        <v>1019</v>
      </c>
      <c r="N13" s="83" t="s">
        <v>1303</v>
      </c>
      <c r="O13" s="83" t="s">
        <v>1464</v>
      </c>
      <c r="P13" s="86">
        <v>20</v>
      </c>
      <c r="Q13" s="87"/>
      <c r="R13" s="88" t="s">
        <v>28</v>
      </c>
      <c r="S13" s="89"/>
      <c r="T13" s="1">
        <v>380</v>
      </c>
      <c r="U13" s="90">
        <v>197.6</v>
      </c>
      <c r="V13" s="91">
        <v>0.48000000000000004</v>
      </c>
      <c r="W13" s="92" t="s">
        <v>11035</v>
      </c>
      <c r="X13" s="83">
        <v>90119000000</v>
      </c>
      <c r="Y13" s="83" t="s">
        <v>994</v>
      </c>
      <c r="Z13" s="83" t="s">
        <v>31</v>
      </c>
    </row>
    <row r="14" spans="1:27" x14ac:dyDescent="0.25">
      <c r="A14" s="83" t="s">
        <v>4391</v>
      </c>
      <c r="B14" s="83">
        <v>32474</v>
      </c>
      <c r="C14" s="84" t="s">
        <v>4392</v>
      </c>
      <c r="D14" s="83" t="s">
        <v>4393</v>
      </c>
      <c r="E14" s="83" t="s">
        <v>704</v>
      </c>
      <c r="F14" s="83" t="s">
        <v>22</v>
      </c>
      <c r="G14" s="83" t="s">
        <v>23</v>
      </c>
      <c r="H14" s="83"/>
      <c r="I14" s="93" t="s">
        <v>24</v>
      </c>
      <c r="J14" s="93" t="s">
        <v>24</v>
      </c>
      <c r="K14" s="85">
        <v>100210010605</v>
      </c>
      <c r="L14" s="83" t="s">
        <v>25</v>
      </c>
      <c r="M14" s="83" t="s">
        <v>1019</v>
      </c>
      <c r="N14" s="83" t="s">
        <v>1303</v>
      </c>
      <c r="O14" s="83" t="s">
        <v>1464</v>
      </c>
      <c r="P14" s="86">
        <v>20</v>
      </c>
      <c r="Q14" s="87"/>
      <c r="R14" s="88" t="s">
        <v>28</v>
      </c>
      <c r="S14" s="89"/>
      <c r="T14" s="1">
        <v>363</v>
      </c>
      <c r="U14" s="90">
        <v>188.76</v>
      </c>
      <c r="V14" s="91">
        <v>0.48000000000000004</v>
      </c>
      <c r="W14" s="92" t="s">
        <v>11035</v>
      </c>
      <c r="X14" s="83">
        <v>90119000000</v>
      </c>
      <c r="Y14" s="83" t="s">
        <v>994</v>
      </c>
      <c r="Z14" s="83" t="s">
        <v>31</v>
      </c>
    </row>
    <row r="15" spans="1:27" x14ac:dyDescent="0.25">
      <c r="A15" s="83" t="s">
        <v>4394</v>
      </c>
      <c r="B15" s="83">
        <v>32530</v>
      </c>
      <c r="C15" s="84" t="s">
        <v>4395</v>
      </c>
      <c r="D15" s="83" t="s">
        <v>4396</v>
      </c>
      <c r="E15" s="83" t="s">
        <v>704</v>
      </c>
      <c r="F15" s="83" t="s">
        <v>22</v>
      </c>
      <c r="G15" s="83" t="s">
        <v>23</v>
      </c>
      <c r="H15" s="83"/>
      <c r="I15" s="93" t="s">
        <v>24</v>
      </c>
      <c r="J15" s="93" t="s">
        <v>24</v>
      </c>
      <c r="K15" s="85">
        <v>100210010605</v>
      </c>
      <c r="L15" s="83" t="s">
        <v>25</v>
      </c>
      <c r="M15" s="83" t="s">
        <v>1019</v>
      </c>
      <c r="N15" s="83" t="s">
        <v>1303</v>
      </c>
      <c r="O15" s="83" t="s">
        <v>1464</v>
      </c>
      <c r="P15" s="86">
        <v>2</v>
      </c>
      <c r="Q15" s="87"/>
      <c r="R15" s="88" t="s">
        <v>28</v>
      </c>
      <c r="S15" s="89"/>
      <c r="T15" s="1">
        <v>7129</v>
      </c>
      <c r="U15" s="90">
        <v>3707.08</v>
      </c>
      <c r="V15" s="91">
        <v>0.48000000000000004</v>
      </c>
      <c r="W15" s="92" t="s">
        <v>11035</v>
      </c>
      <c r="X15" s="83">
        <v>90119000000</v>
      </c>
      <c r="Y15" s="83" t="s">
        <v>994</v>
      </c>
      <c r="Z15" s="83" t="s">
        <v>31</v>
      </c>
    </row>
    <row r="16" spans="1:27" x14ac:dyDescent="0.25">
      <c r="A16" s="83" t="s">
        <v>4397</v>
      </c>
      <c r="B16" s="83">
        <v>32531</v>
      </c>
      <c r="C16" s="84" t="s">
        <v>4398</v>
      </c>
      <c r="D16" s="83" t="s">
        <v>4399</v>
      </c>
      <c r="E16" s="83" t="s">
        <v>704</v>
      </c>
      <c r="F16" s="83" t="s">
        <v>22</v>
      </c>
      <c r="G16" s="83" t="s">
        <v>23</v>
      </c>
      <c r="H16" s="83"/>
      <c r="I16" s="93" t="s">
        <v>24</v>
      </c>
      <c r="J16" s="93" t="s">
        <v>24</v>
      </c>
      <c r="K16" s="85">
        <v>100210010605</v>
      </c>
      <c r="L16" s="83" t="s">
        <v>25</v>
      </c>
      <c r="M16" s="83" t="s">
        <v>1019</v>
      </c>
      <c r="N16" s="83" t="s">
        <v>1303</v>
      </c>
      <c r="O16" s="83" t="s">
        <v>1464</v>
      </c>
      <c r="P16" s="86">
        <v>20</v>
      </c>
      <c r="Q16" s="87"/>
      <c r="R16" s="88" t="s">
        <v>28</v>
      </c>
      <c r="S16" s="89"/>
      <c r="T16" s="1">
        <v>1311</v>
      </c>
      <c r="U16" s="90">
        <v>681.72</v>
      </c>
      <c r="V16" s="91">
        <v>0.48</v>
      </c>
      <c r="W16" s="92" t="s">
        <v>11035</v>
      </c>
      <c r="X16" s="83">
        <v>90119000000</v>
      </c>
      <c r="Y16" s="83" t="s">
        <v>994</v>
      </c>
      <c r="Z16" s="83" t="s">
        <v>31</v>
      </c>
    </row>
    <row r="17" spans="1:26" x14ac:dyDescent="0.25">
      <c r="A17" s="83" t="s">
        <v>4400</v>
      </c>
      <c r="B17" s="83">
        <v>32540</v>
      </c>
      <c r="C17" s="84" t="s">
        <v>4401</v>
      </c>
      <c r="D17" s="83" t="s">
        <v>4402</v>
      </c>
      <c r="E17" s="83" t="s">
        <v>704</v>
      </c>
      <c r="F17" s="83" t="s">
        <v>22</v>
      </c>
      <c r="G17" s="83" t="s">
        <v>23</v>
      </c>
      <c r="H17" s="83"/>
      <c r="I17" s="93" t="s">
        <v>24</v>
      </c>
      <c r="J17" s="93" t="s">
        <v>24</v>
      </c>
      <c r="K17" s="85">
        <v>100210010605</v>
      </c>
      <c r="L17" s="83" t="s">
        <v>25</v>
      </c>
      <c r="M17" s="83" t="s">
        <v>1019</v>
      </c>
      <c r="N17" s="83" t="s">
        <v>1303</v>
      </c>
      <c r="O17" s="83" t="s">
        <v>1464</v>
      </c>
      <c r="P17" s="86">
        <v>20</v>
      </c>
      <c r="Q17" s="87"/>
      <c r="R17" s="88" t="s">
        <v>28</v>
      </c>
      <c r="S17" s="89"/>
      <c r="T17" s="1">
        <v>1782</v>
      </c>
      <c r="U17" s="90">
        <v>926.64</v>
      </c>
      <c r="V17" s="91">
        <v>0.48</v>
      </c>
      <c r="W17" s="92" t="s">
        <v>11035</v>
      </c>
      <c r="X17" s="83">
        <v>90119000000</v>
      </c>
      <c r="Y17" s="83" t="s">
        <v>994</v>
      </c>
      <c r="Z17" s="83" t="s">
        <v>31</v>
      </c>
    </row>
    <row r="18" spans="1:26" x14ac:dyDescent="0.25">
      <c r="A18" s="83" t="s">
        <v>4403</v>
      </c>
      <c r="B18" s="83">
        <v>32547</v>
      </c>
      <c r="C18" s="84" t="s">
        <v>4404</v>
      </c>
      <c r="D18" s="83" t="s">
        <v>4405</v>
      </c>
      <c r="E18" s="83" t="s">
        <v>704</v>
      </c>
      <c r="F18" s="83" t="s">
        <v>22</v>
      </c>
      <c r="G18" s="83" t="s">
        <v>23</v>
      </c>
      <c r="H18" s="83"/>
      <c r="I18" s="93" t="s">
        <v>24</v>
      </c>
      <c r="J18" s="93" t="s">
        <v>24</v>
      </c>
      <c r="K18" s="85">
        <v>100210010605</v>
      </c>
      <c r="L18" s="83" t="s">
        <v>25</v>
      </c>
      <c r="M18" s="83" t="s">
        <v>1019</v>
      </c>
      <c r="N18" s="83" t="s">
        <v>1303</v>
      </c>
      <c r="O18" s="83" t="s">
        <v>1464</v>
      </c>
      <c r="P18" s="86">
        <v>20</v>
      </c>
      <c r="Q18" s="87"/>
      <c r="R18" s="88" t="s">
        <v>28</v>
      </c>
      <c r="S18" s="89"/>
      <c r="T18" s="1">
        <v>491</v>
      </c>
      <c r="U18" s="90">
        <v>255.32</v>
      </c>
      <c r="V18" s="91">
        <v>0.48000000000000004</v>
      </c>
      <c r="W18" s="92" t="s">
        <v>11035</v>
      </c>
      <c r="X18" s="83">
        <v>90119000000</v>
      </c>
      <c r="Y18" s="83" t="s">
        <v>994</v>
      </c>
      <c r="Z18" s="83" t="s">
        <v>31</v>
      </c>
    </row>
    <row r="19" spans="1:26" x14ac:dyDescent="0.25">
      <c r="A19" s="83" t="s">
        <v>4406</v>
      </c>
      <c r="B19" s="83">
        <v>33357</v>
      </c>
      <c r="C19" s="84" t="s">
        <v>4407</v>
      </c>
      <c r="D19" s="83" t="s">
        <v>4408</v>
      </c>
      <c r="E19" s="83" t="s">
        <v>704</v>
      </c>
      <c r="F19" s="83" t="s">
        <v>22</v>
      </c>
      <c r="G19" s="83" t="s">
        <v>23</v>
      </c>
      <c r="H19" s="83"/>
      <c r="I19" s="93" t="s">
        <v>24</v>
      </c>
      <c r="J19" s="93" t="s">
        <v>24</v>
      </c>
      <c r="K19" s="85">
        <v>100210010640</v>
      </c>
      <c r="L19" s="83" t="s">
        <v>25</v>
      </c>
      <c r="M19" s="83" t="s">
        <v>1019</v>
      </c>
      <c r="N19" s="83" t="s">
        <v>1303</v>
      </c>
      <c r="O19" s="83" t="s">
        <v>3183</v>
      </c>
      <c r="P19" s="86">
        <v>2</v>
      </c>
      <c r="Q19" s="87"/>
      <c r="R19" s="88" t="s">
        <v>28</v>
      </c>
      <c r="S19" s="89"/>
      <c r="T19" s="1">
        <v>875</v>
      </c>
      <c r="U19" s="90">
        <v>455</v>
      </c>
      <c r="V19" s="91">
        <v>0.48</v>
      </c>
      <c r="W19" s="92" t="s">
        <v>11035</v>
      </c>
      <c r="X19" s="83">
        <v>90118000000</v>
      </c>
      <c r="Y19" s="83" t="s">
        <v>994</v>
      </c>
      <c r="Z19" s="83" t="s">
        <v>31</v>
      </c>
    </row>
    <row r="20" spans="1:26" x14ac:dyDescent="0.25">
      <c r="A20" s="83" t="s">
        <v>4409</v>
      </c>
      <c r="B20" s="83">
        <v>33401</v>
      </c>
      <c r="C20" s="84" t="s">
        <v>4410</v>
      </c>
      <c r="D20" s="83" t="s">
        <v>4411</v>
      </c>
      <c r="E20" s="83" t="s">
        <v>704</v>
      </c>
      <c r="F20" s="83" t="s">
        <v>22</v>
      </c>
      <c r="G20" s="83" t="s">
        <v>23</v>
      </c>
      <c r="H20" s="83"/>
      <c r="I20" s="93" t="s">
        <v>24</v>
      </c>
      <c r="J20" s="93" t="s">
        <v>24</v>
      </c>
      <c r="K20" s="85">
        <v>100210069003</v>
      </c>
      <c r="L20" s="83" t="s">
        <v>25</v>
      </c>
      <c r="M20" s="83" t="s">
        <v>1303</v>
      </c>
      <c r="N20" s="83" t="s">
        <v>4412</v>
      </c>
      <c r="O20" s="83" t="s">
        <v>4357</v>
      </c>
      <c r="P20" s="86">
        <v>2</v>
      </c>
      <c r="Q20" s="87"/>
      <c r="R20" s="88" t="s">
        <v>28</v>
      </c>
      <c r="S20" s="89"/>
      <c r="T20" s="1">
        <v>51</v>
      </c>
      <c r="U20" s="90">
        <v>26.52</v>
      </c>
      <c r="V20" s="91">
        <v>0.48</v>
      </c>
      <c r="W20" s="92" t="s">
        <v>11035</v>
      </c>
      <c r="X20" s="83">
        <v>90119000000</v>
      </c>
      <c r="Y20" s="83" t="s">
        <v>994</v>
      </c>
      <c r="Z20" s="83" t="s">
        <v>31</v>
      </c>
    </row>
    <row r="21" spans="1:26" x14ac:dyDescent="0.25">
      <c r="A21" s="83" t="s">
        <v>4413</v>
      </c>
      <c r="B21" s="83">
        <v>33402</v>
      </c>
      <c r="C21" s="84" t="s">
        <v>4414</v>
      </c>
      <c r="D21" s="83" t="s">
        <v>4415</v>
      </c>
      <c r="E21" s="83" t="s">
        <v>704</v>
      </c>
      <c r="F21" s="83" t="s">
        <v>22</v>
      </c>
      <c r="G21" s="83" t="s">
        <v>23</v>
      </c>
      <c r="H21" s="83"/>
      <c r="I21" s="93" t="s">
        <v>24</v>
      </c>
      <c r="J21" s="93" t="s">
        <v>24</v>
      </c>
      <c r="K21" s="85">
        <v>100210069003</v>
      </c>
      <c r="L21" s="83" t="s">
        <v>25</v>
      </c>
      <c r="M21" s="83" t="s">
        <v>1303</v>
      </c>
      <c r="N21" s="83" t="s">
        <v>4412</v>
      </c>
      <c r="O21" s="83" t="s">
        <v>4357</v>
      </c>
      <c r="P21" s="86">
        <v>2</v>
      </c>
      <c r="Q21" s="87"/>
      <c r="R21" s="88" t="s">
        <v>28</v>
      </c>
      <c r="S21" s="89"/>
      <c r="T21" s="1">
        <v>54</v>
      </c>
      <c r="U21" s="90">
        <v>28.08</v>
      </c>
      <c r="V21" s="91">
        <v>0.48000000000000004</v>
      </c>
      <c r="W21" s="92" t="s">
        <v>11035</v>
      </c>
      <c r="X21" s="83">
        <v>90119000000</v>
      </c>
      <c r="Y21" s="83" t="s">
        <v>4416</v>
      </c>
      <c r="Z21" s="83" t="s">
        <v>31</v>
      </c>
    </row>
    <row r="22" spans="1:26" x14ac:dyDescent="0.25">
      <c r="A22" s="83" t="s">
        <v>4417</v>
      </c>
      <c r="B22" s="83">
        <v>33528</v>
      </c>
      <c r="C22" s="84" t="s">
        <v>4418</v>
      </c>
      <c r="D22" s="83" t="s">
        <v>4419</v>
      </c>
      <c r="E22" s="83" t="s">
        <v>704</v>
      </c>
      <c r="F22" s="83" t="s">
        <v>22</v>
      </c>
      <c r="G22" s="83" t="s">
        <v>23</v>
      </c>
      <c r="H22" s="83"/>
      <c r="I22" s="93" t="s">
        <v>24</v>
      </c>
      <c r="J22" s="93" t="s">
        <v>24</v>
      </c>
      <c r="K22" s="85">
        <v>100210010640</v>
      </c>
      <c r="L22" s="83" t="s">
        <v>25</v>
      </c>
      <c r="M22" s="83" t="s">
        <v>1019</v>
      </c>
      <c r="N22" s="83" t="s">
        <v>1303</v>
      </c>
      <c r="O22" s="83" t="s">
        <v>3183</v>
      </c>
      <c r="P22" s="86">
        <v>20</v>
      </c>
      <c r="Q22" s="87"/>
      <c r="R22" s="88" t="s">
        <v>28</v>
      </c>
      <c r="S22" s="89"/>
      <c r="T22" s="1">
        <v>193</v>
      </c>
      <c r="U22" s="90">
        <v>100.36</v>
      </c>
      <c r="V22" s="91">
        <v>0.48</v>
      </c>
      <c r="W22" s="92" t="s">
        <v>11035</v>
      </c>
      <c r="X22" s="83">
        <v>90119000000</v>
      </c>
      <c r="Y22" s="83" t="s">
        <v>994</v>
      </c>
      <c r="Z22" s="83" t="s">
        <v>31</v>
      </c>
    </row>
    <row r="23" spans="1:26" x14ac:dyDescent="0.25">
      <c r="A23" t="s">
        <v>701</v>
      </c>
      <c r="B23">
        <v>33605</v>
      </c>
      <c r="C23" s="94" t="s">
        <v>702</v>
      </c>
      <c r="D23" s="93" t="s">
        <v>703</v>
      </c>
      <c r="E23" s="93" t="s">
        <v>704</v>
      </c>
      <c r="F23" s="93" t="s">
        <v>22</v>
      </c>
      <c r="G23" s="93" t="s">
        <v>23</v>
      </c>
      <c r="H23" s="93"/>
      <c r="I23" s="93" t="s">
        <v>24</v>
      </c>
      <c r="J23" s="93" t="s">
        <v>24</v>
      </c>
      <c r="K23" s="2">
        <v>100210951095</v>
      </c>
      <c r="L23" t="s">
        <v>25</v>
      </c>
      <c r="M23" t="s">
        <v>26</v>
      </c>
      <c r="N23" t="s">
        <v>27</v>
      </c>
      <c r="O23" t="s">
        <v>26</v>
      </c>
      <c r="P23" s="86">
        <v>2</v>
      </c>
      <c r="Q23" s="87"/>
      <c r="R23" s="88" t="s">
        <v>28</v>
      </c>
      <c r="S23" s="98"/>
      <c r="T23" s="1">
        <v>36</v>
      </c>
      <c r="U23" s="90">
        <v>27</v>
      </c>
      <c r="V23" s="91">
        <v>0.25</v>
      </c>
      <c r="W23" s="92" t="s">
        <v>11036</v>
      </c>
      <c r="X23" s="83">
        <v>85392198900</v>
      </c>
      <c r="Y23" s="83" t="s">
        <v>705</v>
      </c>
      <c r="Z23" s="83" t="s">
        <v>31</v>
      </c>
    </row>
    <row r="24" spans="1:26" x14ac:dyDescent="0.25">
      <c r="A24" s="83" t="s">
        <v>4420</v>
      </c>
      <c r="B24" s="83">
        <v>33639</v>
      </c>
      <c r="C24" s="84" t="s">
        <v>4421</v>
      </c>
      <c r="D24" s="83" t="s">
        <v>4422</v>
      </c>
      <c r="E24" s="83" t="s">
        <v>704</v>
      </c>
      <c r="F24" s="83" t="s">
        <v>22</v>
      </c>
      <c r="G24" s="83" t="s">
        <v>23</v>
      </c>
      <c r="H24" s="83"/>
      <c r="I24" s="93" t="s">
        <v>24</v>
      </c>
      <c r="J24" s="93" t="s">
        <v>24</v>
      </c>
      <c r="K24" s="85">
        <v>100210010751</v>
      </c>
      <c r="L24" s="83" t="s">
        <v>25</v>
      </c>
      <c r="M24" s="83" t="s">
        <v>1019</v>
      </c>
      <c r="N24" s="83" t="s">
        <v>2639</v>
      </c>
      <c r="O24" s="83" t="s">
        <v>4423</v>
      </c>
      <c r="P24" s="86">
        <v>2</v>
      </c>
      <c r="Q24" s="87"/>
      <c r="R24" s="88" t="s">
        <v>28</v>
      </c>
      <c r="S24" s="89"/>
      <c r="T24" s="1">
        <v>399</v>
      </c>
      <c r="U24" s="90">
        <v>207.48</v>
      </c>
      <c r="V24" s="91">
        <v>0.48000000000000004</v>
      </c>
      <c r="W24" s="92" t="s">
        <v>11035</v>
      </c>
      <c r="X24" s="83">
        <v>90021900000</v>
      </c>
      <c r="Y24" s="83" t="s">
        <v>994</v>
      </c>
      <c r="Z24" s="83" t="s">
        <v>31</v>
      </c>
    </row>
    <row r="25" spans="1:26" x14ac:dyDescent="0.25">
      <c r="A25" s="83" t="s">
        <v>4424</v>
      </c>
      <c r="B25" s="83">
        <v>33640</v>
      </c>
      <c r="C25" s="84" t="s">
        <v>4425</v>
      </c>
      <c r="D25" s="83" t="s">
        <v>4426</v>
      </c>
      <c r="E25" s="83" t="s">
        <v>704</v>
      </c>
      <c r="F25" s="83" t="s">
        <v>22</v>
      </c>
      <c r="G25" s="83" t="s">
        <v>752</v>
      </c>
      <c r="H25" s="83"/>
      <c r="I25" s="93" t="s">
        <v>24</v>
      </c>
      <c r="J25" s="93" t="s">
        <v>24</v>
      </c>
      <c r="K25" s="85">
        <v>100210010751</v>
      </c>
      <c r="L25" s="83" t="s">
        <v>25</v>
      </c>
      <c r="M25" s="83" t="s">
        <v>1019</v>
      </c>
      <c r="N25" s="83" t="s">
        <v>2639</v>
      </c>
      <c r="O25" s="83" t="s">
        <v>4423</v>
      </c>
      <c r="P25" s="86">
        <v>20</v>
      </c>
      <c r="Q25" s="87"/>
      <c r="R25" s="88" t="s">
        <v>7847</v>
      </c>
      <c r="S25" s="89" t="s">
        <v>10640</v>
      </c>
      <c r="T25" s="1">
        <v>329</v>
      </c>
      <c r="U25" s="90">
        <v>171.08</v>
      </c>
      <c r="V25" s="91">
        <v>0.48</v>
      </c>
      <c r="W25" s="92" t="s">
        <v>11035</v>
      </c>
      <c r="X25" s="83">
        <v>90021900000</v>
      </c>
      <c r="Y25" s="83" t="s">
        <v>994</v>
      </c>
      <c r="Z25" s="83" t="s">
        <v>31</v>
      </c>
    </row>
    <row r="26" spans="1:26" x14ac:dyDescent="0.25">
      <c r="A26" s="83" t="s">
        <v>4427</v>
      </c>
      <c r="B26" s="83">
        <v>33641</v>
      </c>
      <c r="C26" s="84" t="s">
        <v>4428</v>
      </c>
      <c r="D26" s="83" t="s">
        <v>4429</v>
      </c>
      <c r="E26" s="83" t="s">
        <v>704</v>
      </c>
      <c r="F26" s="83" t="s">
        <v>22</v>
      </c>
      <c r="G26" s="83" t="s">
        <v>23</v>
      </c>
      <c r="H26" s="83"/>
      <c r="I26" s="93" t="s">
        <v>24</v>
      </c>
      <c r="J26" s="93" t="s">
        <v>24</v>
      </c>
      <c r="K26" s="85">
        <v>100210010751</v>
      </c>
      <c r="L26" s="83" t="s">
        <v>25</v>
      </c>
      <c r="M26" s="83" t="s">
        <v>1019</v>
      </c>
      <c r="N26" s="83" t="s">
        <v>2639</v>
      </c>
      <c r="O26" s="83" t="s">
        <v>4423</v>
      </c>
      <c r="P26" s="86">
        <v>20</v>
      </c>
      <c r="Q26" s="87"/>
      <c r="R26" s="88" t="s">
        <v>28</v>
      </c>
      <c r="S26" s="89"/>
      <c r="T26" s="1">
        <v>314</v>
      </c>
      <c r="U26" s="90">
        <v>163.28</v>
      </c>
      <c r="V26" s="91">
        <v>0.48</v>
      </c>
      <c r="W26" s="92" t="s">
        <v>11035</v>
      </c>
      <c r="X26" s="83">
        <v>90021900000</v>
      </c>
      <c r="Y26" s="83" t="s">
        <v>994</v>
      </c>
      <c r="Z26" s="83" t="s">
        <v>31</v>
      </c>
    </row>
    <row r="27" spans="1:26" x14ac:dyDescent="0.25">
      <c r="A27" s="83" t="s">
        <v>4430</v>
      </c>
      <c r="B27" s="83">
        <v>33644</v>
      </c>
      <c r="C27" s="84" t="s">
        <v>4431</v>
      </c>
      <c r="D27" s="83" t="s">
        <v>4432</v>
      </c>
      <c r="E27" s="83" t="s">
        <v>704</v>
      </c>
      <c r="F27" s="83" t="s">
        <v>22</v>
      </c>
      <c r="G27" s="83" t="s">
        <v>23</v>
      </c>
      <c r="H27" s="83"/>
      <c r="I27" s="93" t="s">
        <v>24</v>
      </c>
      <c r="J27" s="93" t="s">
        <v>24</v>
      </c>
      <c r="K27" s="85">
        <v>100210010751</v>
      </c>
      <c r="L27" s="83" t="s">
        <v>25</v>
      </c>
      <c r="M27" s="83" t="s">
        <v>1019</v>
      </c>
      <c r="N27" s="83" t="s">
        <v>2639</v>
      </c>
      <c r="O27" s="83" t="s">
        <v>4423</v>
      </c>
      <c r="P27" s="86">
        <v>2</v>
      </c>
      <c r="Q27" s="87"/>
      <c r="R27" s="88" t="s">
        <v>28</v>
      </c>
      <c r="S27" s="89"/>
      <c r="T27" s="1">
        <v>220</v>
      </c>
      <c r="U27" s="90">
        <v>114.4</v>
      </c>
      <c r="V27" s="91">
        <v>0.48</v>
      </c>
      <c r="W27" s="92" t="s">
        <v>11035</v>
      </c>
      <c r="X27" s="83">
        <v>90021900000</v>
      </c>
      <c r="Y27" s="83" t="s">
        <v>994</v>
      </c>
      <c r="Z27" s="83" t="s">
        <v>31</v>
      </c>
    </row>
    <row r="28" spans="1:26" x14ac:dyDescent="0.25">
      <c r="A28" s="83" t="s">
        <v>4434</v>
      </c>
      <c r="B28" s="83">
        <v>33721</v>
      </c>
      <c r="C28" s="84" t="s">
        <v>4435</v>
      </c>
      <c r="D28" s="83" t="s">
        <v>4436</v>
      </c>
      <c r="E28" s="83" t="s">
        <v>704</v>
      </c>
      <c r="F28" s="83" t="s">
        <v>22</v>
      </c>
      <c r="G28" s="83" t="s">
        <v>23</v>
      </c>
      <c r="H28" s="83"/>
      <c r="I28" s="93" t="s">
        <v>24</v>
      </c>
      <c r="J28" s="93" t="s">
        <v>24</v>
      </c>
      <c r="K28" s="85">
        <v>100210010609</v>
      </c>
      <c r="L28" s="83" t="s">
        <v>25</v>
      </c>
      <c r="M28" s="83" t="s">
        <v>1019</v>
      </c>
      <c r="N28" s="83" t="s">
        <v>1303</v>
      </c>
      <c r="O28" s="83" t="s">
        <v>4378</v>
      </c>
      <c r="P28" s="86">
        <v>20</v>
      </c>
      <c r="Q28" s="87"/>
      <c r="R28" s="88" t="s">
        <v>28</v>
      </c>
      <c r="S28" s="89"/>
      <c r="T28" s="1">
        <v>185</v>
      </c>
      <c r="U28" s="90">
        <v>96.2</v>
      </c>
      <c r="V28" s="91">
        <v>0.48</v>
      </c>
      <c r="W28" s="92" t="s">
        <v>11035</v>
      </c>
      <c r="X28" s="83">
        <v>90119000000</v>
      </c>
      <c r="Y28" s="83" t="s">
        <v>994</v>
      </c>
      <c r="Z28" s="83" t="s">
        <v>31</v>
      </c>
    </row>
    <row r="29" spans="1:26" x14ac:dyDescent="0.25">
      <c r="A29" s="83" t="s">
        <v>4437</v>
      </c>
      <c r="B29" s="83">
        <v>33723</v>
      </c>
      <c r="C29" s="84" t="s">
        <v>4438</v>
      </c>
      <c r="D29" s="83" t="s">
        <v>4439</v>
      </c>
      <c r="E29" s="83" t="s">
        <v>704</v>
      </c>
      <c r="F29" s="83" t="s">
        <v>22</v>
      </c>
      <c r="G29" s="83" t="s">
        <v>23</v>
      </c>
      <c r="H29" s="83"/>
      <c r="I29" s="93" t="s">
        <v>24</v>
      </c>
      <c r="J29" s="93" t="s">
        <v>24</v>
      </c>
      <c r="K29" s="85">
        <v>100210010602</v>
      </c>
      <c r="L29" s="83" t="s">
        <v>25</v>
      </c>
      <c r="M29" s="83" t="s">
        <v>1019</v>
      </c>
      <c r="N29" s="83" t="s">
        <v>1303</v>
      </c>
      <c r="O29" s="83" t="s">
        <v>4440</v>
      </c>
      <c r="P29" s="86">
        <v>2</v>
      </c>
      <c r="Q29" s="87"/>
      <c r="R29" s="88" t="s">
        <v>28</v>
      </c>
      <c r="S29" s="89"/>
      <c r="T29" s="1">
        <v>522</v>
      </c>
      <c r="U29" s="90">
        <v>271.44</v>
      </c>
      <c r="V29" s="91">
        <v>0.48</v>
      </c>
      <c r="W29" s="92" t="s">
        <v>11035</v>
      </c>
      <c r="X29" s="83">
        <v>90119000000</v>
      </c>
      <c r="Y29" s="83" t="s">
        <v>994</v>
      </c>
      <c r="Z29" s="83" t="s">
        <v>31</v>
      </c>
    </row>
    <row r="30" spans="1:26" x14ac:dyDescent="0.25">
      <c r="A30" s="83" t="s">
        <v>4441</v>
      </c>
      <c r="B30" s="83">
        <v>33726</v>
      </c>
      <c r="C30" s="84" t="s">
        <v>4442</v>
      </c>
      <c r="D30" s="83" t="s">
        <v>4443</v>
      </c>
      <c r="E30" s="83" t="s">
        <v>704</v>
      </c>
      <c r="F30" s="83" t="s">
        <v>22</v>
      </c>
      <c r="G30" s="83" t="s">
        <v>23</v>
      </c>
      <c r="H30" s="83"/>
      <c r="I30" s="93" t="s">
        <v>24</v>
      </c>
      <c r="J30" s="93" t="s">
        <v>24</v>
      </c>
      <c r="K30" s="85">
        <v>100210010602</v>
      </c>
      <c r="L30" s="83" t="s">
        <v>25</v>
      </c>
      <c r="M30" s="83" t="s">
        <v>1019</v>
      </c>
      <c r="N30" s="83" t="s">
        <v>1303</v>
      </c>
      <c r="O30" s="83" t="s">
        <v>4440</v>
      </c>
      <c r="P30" s="86">
        <v>2</v>
      </c>
      <c r="Q30" s="87"/>
      <c r="R30" s="88" t="s">
        <v>28</v>
      </c>
      <c r="S30" s="89"/>
      <c r="T30" s="1">
        <v>269</v>
      </c>
      <c r="U30" s="90">
        <v>139.88</v>
      </c>
      <c r="V30" s="91">
        <v>0.48000000000000004</v>
      </c>
      <c r="W30" s="92" t="s">
        <v>11035</v>
      </c>
      <c r="X30" s="83">
        <v>90029000900</v>
      </c>
      <c r="Y30" s="83" t="s">
        <v>994</v>
      </c>
      <c r="Z30" s="83" t="s">
        <v>31</v>
      </c>
    </row>
    <row r="31" spans="1:26" x14ac:dyDescent="0.25">
      <c r="A31" s="83" t="s">
        <v>4444</v>
      </c>
      <c r="B31" s="83">
        <v>33731</v>
      </c>
      <c r="C31" s="84" t="s">
        <v>4445</v>
      </c>
      <c r="D31" s="83" t="s">
        <v>4446</v>
      </c>
      <c r="E31" s="83" t="s">
        <v>704</v>
      </c>
      <c r="F31" s="83" t="s">
        <v>22</v>
      </c>
      <c r="G31" s="83" t="s">
        <v>23</v>
      </c>
      <c r="H31" s="83"/>
      <c r="I31" s="93" t="s">
        <v>24</v>
      </c>
      <c r="J31" s="93" t="s">
        <v>24</v>
      </c>
      <c r="K31" s="85">
        <v>100210010640</v>
      </c>
      <c r="L31" s="83" t="s">
        <v>25</v>
      </c>
      <c r="M31" s="83" t="s">
        <v>1019</v>
      </c>
      <c r="N31" s="83" t="s">
        <v>1303</v>
      </c>
      <c r="O31" s="83" t="s">
        <v>3183</v>
      </c>
      <c r="P31" s="86">
        <v>2</v>
      </c>
      <c r="Q31" s="87"/>
      <c r="R31" s="88" t="s">
        <v>28</v>
      </c>
      <c r="S31" s="89"/>
      <c r="T31" s="1">
        <v>112</v>
      </c>
      <c r="U31" s="90">
        <v>58.24</v>
      </c>
      <c r="V31" s="91">
        <v>0.48</v>
      </c>
      <c r="W31" s="92" t="s">
        <v>11035</v>
      </c>
      <c r="X31" s="83">
        <v>90119000000</v>
      </c>
      <c r="Y31" s="83" t="s">
        <v>994</v>
      </c>
      <c r="Z31" s="83" t="s">
        <v>31</v>
      </c>
    </row>
    <row r="32" spans="1:26" x14ac:dyDescent="0.25">
      <c r="A32" s="83" t="s">
        <v>4447</v>
      </c>
      <c r="B32" s="83">
        <v>33734</v>
      </c>
      <c r="C32" s="84" t="s">
        <v>4448</v>
      </c>
      <c r="D32" s="83" t="s">
        <v>4449</v>
      </c>
      <c r="E32" s="83" t="s">
        <v>704</v>
      </c>
      <c r="F32" s="83" t="s">
        <v>22</v>
      </c>
      <c r="G32" s="83" t="s">
        <v>23</v>
      </c>
      <c r="H32" s="83"/>
      <c r="I32" s="93" t="s">
        <v>24</v>
      </c>
      <c r="J32" s="93" t="s">
        <v>24</v>
      </c>
      <c r="K32" s="85">
        <v>100210010640</v>
      </c>
      <c r="L32" s="83" t="s">
        <v>25</v>
      </c>
      <c r="M32" s="83" t="s">
        <v>1019</v>
      </c>
      <c r="N32" s="83" t="s">
        <v>1303</v>
      </c>
      <c r="O32" s="83" t="s">
        <v>3183</v>
      </c>
      <c r="P32" s="86">
        <v>68</v>
      </c>
      <c r="Q32" s="87"/>
      <c r="R32" s="88" t="s">
        <v>28</v>
      </c>
      <c r="S32" s="89"/>
      <c r="T32" s="1">
        <v>161</v>
      </c>
      <c r="U32" s="90">
        <v>83.72</v>
      </c>
      <c r="V32" s="91">
        <v>0.48</v>
      </c>
      <c r="W32" s="92" t="s">
        <v>11035</v>
      </c>
      <c r="X32" s="83">
        <v>90119000000</v>
      </c>
      <c r="Y32" s="83" t="s">
        <v>994</v>
      </c>
      <c r="Z32" s="83" t="s">
        <v>31</v>
      </c>
    </row>
    <row r="33" spans="1:26" x14ac:dyDescent="0.25">
      <c r="A33" s="83" t="s">
        <v>4450</v>
      </c>
      <c r="B33" s="83">
        <v>33735</v>
      </c>
      <c r="C33" s="84" t="s">
        <v>4451</v>
      </c>
      <c r="D33" s="83" t="s">
        <v>4452</v>
      </c>
      <c r="E33" s="83" t="s">
        <v>704</v>
      </c>
      <c r="F33" s="83" t="s">
        <v>22</v>
      </c>
      <c r="G33" s="83" t="s">
        <v>23</v>
      </c>
      <c r="H33" s="83"/>
      <c r="I33" s="93" t="s">
        <v>24</v>
      </c>
      <c r="J33" s="93" t="s">
        <v>24</v>
      </c>
      <c r="K33" s="85">
        <v>100210010640</v>
      </c>
      <c r="L33" s="83" t="s">
        <v>25</v>
      </c>
      <c r="M33" s="83" t="s">
        <v>1019</v>
      </c>
      <c r="N33" s="83" t="s">
        <v>1303</v>
      </c>
      <c r="O33" s="83" t="s">
        <v>3183</v>
      </c>
      <c r="P33" s="86">
        <v>2</v>
      </c>
      <c r="Q33" s="87"/>
      <c r="R33" s="88" t="s">
        <v>28</v>
      </c>
      <c r="S33" s="89"/>
      <c r="T33" s="1">
        <v>411</v>
      </c>
      <c r="U33" s="90">
        <v>213.72</v>
      </c>
      <c r="V33" s="91">
        <v>0.48</v>
      </c>
      <c r="W33" s="92" t="s">
        <v>11035</v>
      </c>
      <c r="X33" s="83">
        <v>90119000000</v>
      </c>
      <c r="Y33" s="83" t="s">
        <v>994</v>
      </c>
      <c r="Z33" s="83" t="s">
        <v>31</v>
      </c>
    </row>
    <row r="34" spans="1:26" x14ac:dyDescent="0.25">
      <c r="A34" s="83" t="s">
        <v>4453</v>
      </c>
      <c r="B34" s="83">
        <v>33745</v>
      </c>
      <c r="C34" s="84" t="s">
        <v>4454</v>
      </c>
      <c r="D34" s="83" t="s">
        <v>4455</v>
      </c>
      <c r="E34" s="83" t="s">
        <v>704</v>
      </c>
      <c r="F34" s="83" t="s">
        <v>22</v>
      </c>
      <c r="G34" s="83" t="s">
        <v>23</v>
      </c>
      <c r="H34" s="83"/>
      <c r="I34" s="93" t="s">
        <v>24</v>
      </c>
      <c r="J34" s="93" t="s">
        <v>24</v>
      </c>
      <c r="K34" s="85">
        <v>100210010660</v>
      </c>
      <c r="L34" s="83" t="s">
        <v>25</v>
      </c>
      <c r="M34" s="83" t="s">
        <v>1019</v>
      </c>
      <c r="N34" s="83" t="s">
        <v>1303</v>
      </c>
      <c r="O34" s="83" t="s">
        <v>4456</v>
      </c>
      <c r="P34" s="86">
        <v>80</v>
      </c>
      <c r="Q34" s="87"/>
      <c r="R34" s="88" t="s">
        <v>28</v>
      </c>
      <c r="S34" s="89"/>
      <c r="T34" s="1">
        <v>335</v>
      </c>
      <c r="U34" s="90">
        <v>174.2</v>
      </c>
      <c r="V34" s="91">
        <v>0.48000000000000004</v>
      </c>
      <c r="W34" s="92" t="s">
        <v>11035</v>
      </c>
      <c r="X34" s="83">
        <v>90022000000</v>
      </c>
      <c r="Y34" s="83" t="s">
        <v>994</v>
      </c>
      <c r="Z34" s="83" t="s">
        <v>31</v>
      </c>
    </row>
    <row r="35" spans="1:26" x14ac:dyDescent="0.25">
      <c r="A35" s="83" t="s">
        <v>4457</v>
      </c>
      <c r="B35" s="83">
        <v>33769</v>
      </c>
      <c r="C35" s="84" t="s">
        <v>4458</v>
      </c>
      <c r="D35" s="83" t="s">
        <v>4459</v>
      </c>
      <c r="E35" s="83" t="s">
        <v>704</v>
      </c>
      <c r="F35" s="83" t="s">
        <v>22</v>
      </c>
      <c r="G35" s="83" t="s">
        <v>752</v>
      </c>
      <c r="H35" s="83"/>
      <c r="I35" s="93" t="s">
        <v>24</v>
      </c>
      <c r="J35" s="93" t="s">
        <v>24</v>
      </c>
      <c r="K35" s="85">
        <v>100210010752</v>
      </c>
      <c r="L35" s="83" t="s">
        <v>25</v>
      </c>
      <c r="M35" s="83" t="s">
        <v>1019</v>
      </c>
      <c r="N35" s="83" t="s">
        <v>2639</v>
      </c>
      <c r="O35" s="83" t="s">
        <v>4460</v>
      </c>
      <c r="P35" s="86">
        <v>2</v>
      </c>
      <c r="Q35" s="87"/>
      <c r="R35" s="88" t="s">
        <v>7847</v>
      </c>
      <c r="S35" s="89" t="s">
        <v>10640</v>
      </c>
      <c r="T35" s="1">
        <v>399</v>
      </c>
      <c r="U35" s="90">
        <v>207.48</v>
      </c>
      <c r="V35" s="91">
        <v>0.48000000000000004</v>
      </c>
      <c r="W35" s="92" t="s">
        <v>11035</v>
      </c>
      <c r="X35" s="83">
        <v>90021900000</v>
      </c>
      <c r="Y35" s="83" t="s">
        <v>994</v>
      </c>
      <c r="Z35" s="83" t="s">
        <v>31</v>
      </c>
    </row>
    <row r="36" spans="1:26" x14ac:dyDescent="0.25">
      <c r="A36" s="83" t="s">
        <v>4461</v>
      </c>
      <c r="B36" s="83">
        <v>33774</v>
      </c>
      <c r="C36" s="84" t="s">
        <v>4462</v>
      </c>
      <c r="D36" s="83" t="s">
        <v>4463</v>
      </c>
      <c r="E36" s="83" t="s">
        <v>704</v>
      </c>
      <c r="F36" s="83" t="s">
        <v>22</v>
      </c>
      <c r="G36" s="93" t="s">
        <v>23</v>
      </c>
      <c r="H36" s="83"/>
      <c r="I36" s="93" t="s">
        <v>24</v>
      </c>
      <c r="J36" s="93" t="s">
        <v>24</v>
      </c>
      <c r="K36" s="85">
        <v>100210010656</v>
      </c>
      <c r="L36" s="83" t="s">
        <v>25</v>
      </c>
      <c r="M36" s="83" t="s">
        <v>1019</v>
      </c>
      <c r="N36" s="83" t="s">
        <v>1303</v>
      </c>
      <c r="O36" s="83" t="s">
        <v>4464</v>
      </c>
      <c r="P36" s="86">
        <v>20</v>
      </c>
      <c r="Q36" s="87"/>
      <c r="R36" s="88" t="s">
        <v>28</v>
      </c>
      <c r="S36" s="89"/>
      <c r="T36" s="1">
        <v>3870</v>
      </c>
      <c r="U36" s="90">
        <v>2012.4</v>
      </c>
      <c r="V36" s="91">
        <v>0.48</v>
      </c>
      <c r="W36" s="92" t="s">
        <v>11035</v>
      </c>
      <c r="X36" s="83">
        <v>90022000000</v>
      </c>
      <c r="Y36" s="83" t="s">
        <v>994</v>
      </c>
      <c r="Z36" s="83" t="s">
        <v>31</v>
      </c>
    </row>
    <row r="37" spans="1:26" x14ac:dyDescent="0.25">
      <c r="A37" s="83" t="s">
        <v>4465</v>
      </c>
      <c r="B37" s="83">
        <v>33775</v>
      </c>
      <c r="C37" s="84" t="s">
        <v>4466</v>
      </c>
      <c r="D37" s="83" t="s">
        <v>4467</v>
      </c>
      <c r="E37" s="83" t="s">
        <v>704</v>
      </c>
      <c r="F37" s="83" t="s">
        <v>22</v>
      </c>
      <c r="G37" s="83" t="s">
        <v>23</v>
      </c>
      <c r="H37" s="83"/>
      <c r="I37" s="93" t="s">
        <v>24</v>
      </c>
      <c r="J37" s="93" t="s">
        <v>24</v>
      </c>
      <c r="K37" s="85">
        <v>100210010618</v>
      </c>
      <c r="L37" s="83" t="s">
        <v>25</v>
      </c>
      <c r="M37" s="83" t="s">
        <v>1019</v>
      </c>
      <c r="N37" s="83" t="s">
        <v>1303</v>
      </c>
      <c r="O37" s="83" t="s">
        <v>1758</v>
      </c>
      <c r="P37" s="86">
        <v>20</v>
      </c>
      <c r="Q37" s="87"/>
      <c r="R37" s="88" t="s">
        <v>28</v>
      </c>
      <c r="S37" s="89"/>
      <c r="T37" s="1">
        <v>3512</v>
      </c>
      <c r="U37" s="90">
        <v>1826.24</v>
      </c>
      <c r="V37" s="91">
        <v>0.48</v>
      </c>
      <c r="W37" s="92" t="s">
        <v>11035</v>
      </c>
      <c r="X37" s="83">
        <v>90022000000</v>
      </c>
      <c r="Y37" s="83" t="s">
        <v>994</v>
      </c>
      <c r="Z37" s="83" t="s">
        <v>31</v>
      </c>
    </row>
    <row r="38" spans="1:26" x14ac:dyDescent="0.25">
      <c r="A38" s="83" t="s">
        <v>4468</v>
      </c>
      <c r="B38" s="83">
        <v>33776</v>
      </c>
      <c r="C38" s="84" t="s">
        <v>4469</v>
      </c>
      <c r="D38" s="83" t="s">
        <v>4470</v>
      </c>
      <c r="E38" s="83" t="s">
        <v>704</v>
      </c>
      <c r="F38" s="83" t="s">
        <v>22</v>
      </c>
      <c r="G38" s="83" t="s">
        <v>23</v>
      </c>
      <c r="H38" s="83"/>
      <c r="I38" s="93" t="s">
        <v>24</v>
      </c>
      <c r="J38" s="93" t="s">
        <v>24</v>
      </c>
      <c r="K38" s="85">
        <v>100210010618</v>
      </c>
      <c r="L38" s="83" t="s">
        <v>25</v>
      </c>
      <c r="M38" s="83" t="s">
        <v>1019</v>
      </c>
      <c r="N38" s="83" t="s">
        <v>1303</v>
      </c>
      <c r="O38" s="83" t="s">
        <v>1758</v>
      </c>
      <c r="P38" s="86">
        <v>20</v>
      </c>
      <c r="Q38" s="87"/>
      <c r="R38" s="88" t="s">
        <v>28</v>
      </c>
      <c r="S38" s="89"/>
      <c r="T38" s="1">
        <v>3777</v>
      </c>
      <c r="U38" s="90">
        <v>1964.04</v>
      </c>
      <c r="V38" s="91">
        <v>0.48</v>
      </c>
      <c r="W38" s="92" t="s">
        <v>11035</v>
      </c>
      <c r="X38" s="83">
        <v>90022000000</v>
      </c>
      <c r="Y38" s="83" t="s">
        <v>994</v>
      </c>
      <c r="Z38" s="83" t="s">
        <v>31</v>
      </c>
    </row>
    <row r="39" spans="1:26" x14ac:dyDescent="0.25">
      <c r="A39" s="83" t="s">
        <v>4471</v>
      </c>
      <c r="B39" s="83">
        <v>33782</v>
      </c>
      <c r="C39" s="84" t="s">
        <v>4472</v>
      </c>
      <c r="D39" s="83" t="s">
        <v>4473</v>
      </c>
      <c r="E39" s="83" t="s">
        <v>704</v>
      </c>
      <c r="F39" s="83" t="s">
        <v>22</v>
      </c>
      <c r="G39" s="83" t="s">
        <v>23</v>
      </c>
      <c r="H39" s="83"/>
      <c r="I39" s="93" t="s">
        <v>24</v>
      </c>
      <c r="J39" s="93" t="s">
        <v>24</v>
      </c>
      <c r="K39" s="85">
        <v>100210010605</v>
      </c>
      <c r="L39" s="83" t="s">
        <v>25</v>
      </c>
      <c r="M39" s="83" t="s">
        <v>1019</v>
      </c>
      <c r="N39" s="83" t="s">
        <v>1303</v>
      </c>
      <c r="O39" s="83" t="s">
        <v>1464</v>
      </c>
      <c r="P39" s="86">
        <v>20</v>
      </c>
      <c r="Q39" s="87"/>
      <c r="R39" s="88" t="s">
        <v>28</v>
      </c>
      <c r="S39" s="89"/>
      <c r="T39" s="1">
        <v>206</v>
      </c>
      <c r="U39" s="90">
        <v>107.12</v>
      </c>
      <c r="V39" s="91">
        <v>0.48</v>
      </c>
      <c r="W39" s="92" t="s">
        <v>11035</v>
      </c>
      <c r="X39" s="83">
        <v>90119000000</v>
      </c>
      <c r="Y39" s="83" t="s">
        <v>994</v>
      </c>
      <c r="Z39" s="83" t="s">
        <v>31</v>
      </c>
    </row>
    <row r="40" spans="1:26" x14ac:dyDescent="0.25">
      <c r="A40" s="83" t="s">
        <v>4474</v>
      </c>
      <c r="B40" s="83">
        <v>33826</v>
      </c>
      <c r="C40" s="84" t="s">
        <v>4475</v>
      </c>
      <c r="D40" s="83" t="s">
        <v>4476</v>
      </c>
      <c r="E40" s="83" t="s">
        <v>704</v>
      </c>
      <c r="F40" s="83" t="s">
        <v>22</v>
      </c>
      <c r="G40" s="83" t="s">
        <v>23</v>
      </c>
      <c r="H40" s="83"/>
      <c r="I40" s="93" t="s">
        <v>24</v>
      </c>
      <c r="J40" s="93" t="s">
        <v>24</v>
      </c>
      <c r="K40" s="85">
        <v>100210010640</v>
      </c>
      <c r="L40" s="83" t="s">
        <v>25</v>
      </c>
      <c r="M40" s="83" t="s">
        <v>1019</v>
      </c>
      <c r="N40" s="83" t="s">
        <v>1303</v>
      </c>
      <c r="O40" s="83" t="s">
        <v>3183</v>
      </c>
      <c r="P40" s="86">
        <v>2</v>
      </c>
      <c r="Q40" s="87"/>
      <c r="R40" s="88" t="s">
        <v>28</v>
      </c>
      <c r="S40" s="89"/>
      <c r="T40" s="1">
        <v>143</v>
      </c>
      <c r="U40" s="90">
        <v>74.36</v>
      </c>
      <c r="V40" s="91">
        <v>0.48</v>
      </c>
      <c r="W40" s="92" t="s">
        <v>11035</v>
      </c>
      <c r="X40" s="83">
        <v>90119000000</v>
      </c>
      <c r="Y40" s="83" t="s">
        <v>994</v>
      </c>
      <c r="Z40" s="83" t="s">
        <v>31</v>
      </c>
    </row>
    <row r="41" spans="1:26" x14ac:dyDescent="0.25">
      <c r="A41" s="83" t="s">
        <v>4477</v>
      </c>
      <c r="B41" s="83">
        <v>33828</v>
      </c>
      <c r="C41" s="84" t="s">
        <v>4478</v>
      </c>
      <c r="D41" s="83" t="s">
        <v>4479</v>
      </c>
      <c r="E41" s="83" t="s">
        <v>704</v>
      </c>
      <c r="F41" s="83" t="s">
        <v>22</v>
      </c>
      <c r="G41" s="83" t="s">
        <v>23</v>
      </c>
      <c r="H41" s="83"/>
      <c r="I41" s="93" t="s">
        <v>24</v>
      </c>
      <c r="J41" s="93" t="s">
        <v>24</v>
      </c>
      <c r="K41" s="85">
        <v>100210010640</v>
      </c>
      <c r="L41" s="83" t="s">
        <v>25</v>
      </c>
      <c r="M41" s="83" t="s">
        <v>1019</v>
      </c>
      <c r="N41" s="83" t="s">
        <v>1303</v>
      </c>
      <c r="O41" s="83" t="s">
        <v>3183</v>
      </c>
      <c r="P41" s="86">
        <v>2</v>
      </c>
      <c r="Q41" s="87"/>
      <c r="R41" s="88" t="s">
        <v>28</v>
      </c>
      <c r="S41" s="89"/>
      <c r="T41" s="1">
        <v>228</v>
      </c>
      <c r="U41" s="90">
        <v>118.56</v>
      </c>
      <c r="V41" s="91">
        <v>0.48</v>
      </c>
      <c r="W41" s="92" t="s">
        <v>11035</v>
      </c>
      <c r="X41" s="83">
        <v>90119000000</v>
      </c>
      <c r="Y41" s="83" t="s">
        <v>994</v>
      </c>
      <c r="Z41" s="83" t="s">
        <v>31</v>
      </c>
    </row>
    <row r="42" spans="1:26" x14ac:dyDescent="0.25">
      <c r="A42" s="83" t="s">
        <v>4480</v>
      </c>
      <c r="B42" s="83">
        <v>33860</v>
      </c>
      <c r="C42" s="84" t="s">
        <v>4481</v>
      </c>
      <c r="D42" s="83" t="s">
        <v>4482</v>
      </c>
      <c r="E42" s="83" t="s">
        <v>704</v>
      </c>
      <c r="F42" s="83" t="s">
        <v>22</v>
      </c>
      <c r="G42" s="83" t="s">
        <v>23</v>
      </c>
      <c r="H42" s="83"/>
      <c r="I42" s="93" t="s">
        <v>24</v>
      </c>
      <c r="J42" s="93" t="s">
        <v>24</v>
      </c>
      <c r="K42" s="85">
        <v>100210010605</v>
      </c>
      <c r="L42" s="83" t="s">
        <v>25</v>
      </c>
      <c r="M42" s="83" t="s">
        <v>1019</v>
      </c>
      <c r="N42" s="83" t="s">
        <v>1303</v>
      </c>
      <c r="O42" s="83" t="s">
        <v>1464</v>
      </c>
      <c r="P42" s="86">
        <v>20</v>
      </c>
      <c r="Q42" s="87"/>
      <c r="R42" s="88" t="s">
        <v>28</v>
      </c>
      <c r="S42" s="89"/>
      <c r="T42" s="1">
        <v>323</v>
      </c>
      <c r="U42" s="90">
        <v>167.96</v>
      </c>
      <c r="V42" s="91">
        <v>0.48</v>
      </c>
      <c r="W42" s="92" t="s">
        <v>11035</v>
      </c>
      <c r="X42" s="83">
        <v>90119000000</v>
      </c>
      <c r="Y42" s="83" t="s">
        <v>994</v>
      </c>
      <c r="Z42" s="83" t="s">
        <v>31</v>
      </c>
    </row>
    <row r="43" spans="1:26" x14ac:dyDescent="0.25">
      <c r="A43" s="83" t="s">
        <v>4483</v>
      </c>
      <c r="B43" s="83">
        <v>33861</v>
      </c>
      <c r="C43" s="84" t="s">
        <v>4484</v>
      </c>
      <c r="D43" s="83" t="s">
        <v>4485</v>
      </c>
      <c r="E43" s="83" t="s">
        <v>704</v>
      </c>
      <c r="F43" s="83" t="s">
        <v>22</v>
      </c>
      <c r="G43" s="83" t="s">
        <v>23</v>
      </c>
      <c r="H43" s="83"/>
      <c r="I43" s="93" t="s">
        <v>24</v>
      </c>
      <c r="J43" s="93" t="s">
        <v>24</v>
      </c>
      <c r="K43" s="85">
        <v>100210010605</v>
      </c>
      <c r="L43" s="83" t="s">
        <v>25</v>
      </c>
      <c r="M43" s="83" t="s">
        <v>1019</v>
      </c>
      <c r="N43" s="83" t="s">
        <v>1303</v>
      </c>
      <c r="O43" s="83" t="s">
        <v>1464</v>
      </c>
      <c r="P43" s="86">
        <v>2</v>
      </c>
      <c r="Q43" s="87"/>
      <c r="R43" s="88" t="s">
        <v>28</v>
      </c>
      <c r="S43" s="89"/>
      <c r="T43" s="1">
        <v>525</v>
      </c>
      <c r="U43" s="90">
        <v>273</v>
      </c>
      <c r="V43" s="91">
        <v>0.48</v>
      </c>
      <c r="W43" s="92" t="s">
        <v>11035</v>
      </c>
      <c r="X43" s="83">
        <v>90119000000</v>
      </c>
      <c r="Y43" s="83" t="s">
        <v>994</v>
      </c>
      <c r="Z43" s="83" t="s">
        <v>31</v>
      </c>
    </row>
    <row r="44" spans="1:26" x14ac:dyDescent="0.25">
      <c r="A44" s="83" t="s">
        <v>4486</v>
      </c>
      <c r="B44" s="83">
        <v>33862</v>
      </c>
      <c r="C44" s="84" t="s">
        <v>4487</v>
      </c>
      <c r="D44" s="83" t="s">
        <v>4488</v>
      </c>
      <c r="E44" s="83" t="s">
        <v>704</v>
      </c>
      <c r="F44" s="83" t="s">
        <v>22</v>
      </c>
      <c r="G44" s="83" t="s">
        <v>23</v>
      </c>
      <c r="H44" s="83"/>
      <c r="I44" s="93" t="s">
        <v>24</v>
      </c>
      <c r="J44" s="93" t="s">
        <v>24</v>
      </c>
      <c r="K44" s="85">
        <v>100210010640</v>
      </c>
      <c r="L44" s="83" t="s">
        <v>25</v>
      </c>
      <c r="M44" s="83" t="s">
        <v>1019</v>
      </c>
      <c r="N44" s="83" t="s">
        <v>1303</v>
      </c>
      <c r="O44" s="83" t="s">
        <v>3183</v>
      </c>
      <c r="P44" s="86">
        <v>2</v>
      </c>
      <c r="Q44" s="87"/>
      <c r="R44" s="88" t="s">
        <v>28</v>
      </c>
      <c r="S44" s="89"/>
      <c r="T44" s="1">
        <v>178</v>
      </c>
      <c r="U44" s="90">
        <v>92.56</v>
      </c>
      <c r="V44" s="91">
        <v>0.48</v>
      </c>
      <c r="W44" s="92" t="s">
        <v>11035</v>
      </c>
      <c r="X44" s="83">
        <v>90119000000</v>
      </c>
      <c r="Y44" s="83" t="s">
        <v>994</v>
      </c>
      <c r="Z44" s="83" t="s">
        <v>31</v>
      </c>
    </row>
    <row r="45" spans="1:26" x14ac:dyDescent="0.25">
      <c r="A45" s="83" t="s">
        <v>4489</v>
      </c>
      <c r="B45" s="83">
        <v>35013</v>
      </c>
      <c r="C45" s="84" t="s">
        <v>4490</v>
      </c>
      <c r="D45" s="83" t="s">
        <v>4491</v>
      </c>
      <c r="E45" s="83" t="s">
        <v>704</v>
      </c>
      <c r="F45" s="83" t="s">
        <v>22</v>
      </c>
      <c r="G45" s="83" t="s">
        <v>23</v>
      </c>
      <c r="H45" s="83"/>
      <c r="I45" s="93" t="s">
        <v>24</v>
      </c>
      <c r="J45" s="93" t="s">
        <v>24</v>
      </c>
      <c r="K45" s="85">
        <v>100210069001</v>
      </c>
      <c r="L45" s="83" t="s">
        <v>25</v>
      </c>
      <c r="M45" s="83" t="s">
        <v>1303</v>
      </c>
      <c r="N45" s="83" t="s">
        <v>4412</v>
      </c>
      <c r="O45" s="83" t="s">
        <v>4357</v>
      </c>
      <c r="P45" s="86">
        <v>27</v>
      </c>
      <c r="Q45" s="87"/>
      <c r="R45" s="88" t="s">
        <v>28</v>
      </c>
      <c r="S45" s="89"/>
      <c r="T45" s="1">
        <v>55</v>
      </c>
      <c r="U45" s="90">
        <v>28.6</v>
      </c>
      <c r="V45" s="91">
        <v>0.48</v>
      </c>
      <c r="W45" s="92" t="s">
        <v>11035</v>
      </c>
      <c r="X45" s="83">
        <v>90173000000</v>
      </c>
      <c r="Y45" s="83" t="s">
        <v>994</v>
      </c>
      <c r="Z45" s="83" t="s">
        <v>31</v>
      </c>
    </row>
    <row r="46" spans="1:26" x14ac:dyDescent="0.25">
      <c r="A46" s="83" t="s">
        <v>4492</v>
      </c>
      <c r="B46" s="83">
        <v>35037</v>
      </c>
      <c r="C46" s="84" t="s">
        <v>4493</v>
      </c>
      <c r="D46" s="83" t="s">
        <v>4494</v>
      </c>
      <c r="E46" s="83" t="s">
        <v>704</v>
      </c>
      <c r="F46" s="83" t="s">
        <v>22</v>
      </c>
      <c r="G46" s="83" t="s">
        <v>23</v>
      </c>
      <c r="H46" s="83"/>
      <c r="I46" s="93" t="s">
        <v>24</v>
      </c>
      <c r="J46" s="93" t="s">
        <v>24</v>
      </c>
      <c r="K46" s="85">
        <v>100210069001</v>
      </c>
      <c r="L46" s="83" t="s">
        <v>25</v>
      </c>
      <c r="M46" s="83" t="s">
        <v>1303</v>
      </c>
      <c r="N46" s="83" t="s">
        <v>4412</v>
      </c>
      <c r="O46" s="83" t="s">
        <v>4357</v>
      </c>
      <c r="P46" s="86">
        <v>2</v>
      </c>
      <c r="Q46" s="87"/>
      <c r="R46" s="88" t="s">
        <v>28</v>
      </c>
      <c r="S46" s="89"/>
      <c r="T46" s="1">
        <v>102</v>
      </c>
      <c r="U46" s="90">
        <v>53.04</v>
      </c>
      <c r="V46" s="91">
        <v>0.48</v>
      </c>
      <c r="W46" s="92" t="s">
        <v>11035</v>
      </c>
      <c r="X46" s="83">
        <v>90173000000</v>
      </c>
      <c r="Y46" s="83" t="s">
        <v>994</v>
      </c>
      <c r="Z46" s="83" t="s">
        <v>31</v>
      </c>
    </row>
    <row r="47" spans="1:26" x14ac:dyDescent="0.25">
      <c r="A47" s="83" t="s">
        <v>4495</v>
      </c>
      <c r="B47" s="83">
        <v>35038</v>
      </c>
      <c r="C47" s="84" t="s">
        <v>4496</v>
      </c>
      <c r="D47" s="83" t="s">
        <v>4497</v>
      </c>
      <c r="E47" s="83" t="s">
        <v>704</v>
      </c>
      <c r="F47" s="83" t="s">
        <v>22</v>
      </c>
      <c r="G47" s="83" t="s">
        <v>23</v>
      </c>
      <c r="H47" s="83"/>
      <c r="I47" s="93" t="s">
        <v>24</v>
      </c>
      <c r="J47" s="93" t="s">
        <v>24</v>
      </c>
      <c r="K47" s="85">
        <v>100210069001</v>
      </c>
      <c r="L47" s="83" t="s">
        <v>25</v>
      </c>
      <c r="M47" s="83" t="s">
        <v>1303</v>
      </c>
      <c r="N47" s="83" t="s">
        <v>4412</v>
      </c>
      <c r="O47" s="83" t="s">
        <v>4357</v>
      </c>
      <c r="P47" s="86">
        <v>2</v>
      </c>
      <c r="Q47" s="87"/>
      <c r="R47" s="88" t="s">
        <v>28</v>
      </c>
      <c r="S47" s="89"/>
      <c r="T47" s="1">
        <v>171</v>
      </c>
      <c r="U47" s="90">
        <v>88.92</v>
      </c>
      <c r="V47" s="91">
        <v>0.48</v>
      </c>
      <c r="W47" s="92" t="s">
        <v>11035</v>
      </c>
      <c r="X47" s="83">
        <v>90173000000</v>
      </c>
      <c r="Y47" s="83" t="s">
        <v>994</v>
      </c>
      <c r="Z47" s="83" t="s">
        <v>31</v>
      </c>
    </row>
    <row r="48" spans="1:26" x14ac:dyDescent="0.25">
      <c r="A48" s="83" t="s">
        <v>4498</v>
      </c>
      <c r="B48" s="83">
        <v>35040</v>
      </c>
      <c r="C48" s="84" t="s">
        <v>4499</v>
      </c>
      <c r="D48" s="83" t="s">
        <v>4500</v>
      </c>
      <c r="E48" s="83" t="s">
        <v>704</v>
      </c>
      <c r="F48" s="83" t="s">
        <v>22</v>
      </c>
      <c r="G48" s="83" t="s">
        <v>23</v>
      </c>
      <c r="H48" s="83"/>
      <c r="I48" s="93" t="s">
        <v>24</v>
      </c>
      <c r="J48" s="93" t="s">
        <v>24</v>
      </c>
      <c r="K48" s="85">
        <v>100210069001</v>
      </c>
      <c r="L48" s="83" t="s">
        <v>25</v>
      </c>
      <c r="M48" s="83" t="s">
        <v>1303</v>
      </c>
      <c r="N48" s="83" t="s">
        <v>4412</v>
      </c>
      <c r="O48" s="83" t="s">
        <v>4357</v>
      </c>
      <c r="P48" s="86">
        <v>2</v>
      </c>
      <c r="Q48" s="87"/>
      <c r="R48" s="88" t="s">
        <v>28</v>
      </c>
      <c r="S48" s="89"/>
      <c r="T48" s="1">
        <v>78</v>
      </c>
      <c r="U48" s="90">
        <v>40.56</v>
      </c>
      <c r="V48" s="91">
        <v>0.48</v>
      </c>
      <c r="W48" s="83" t="s">
        <v>11035</v>
      </c>
      <c r="X48" s="83">
        <v>90173000000</v>
      </c>
      <c r="Y48" s="83" t="s">
        <v>994</v>
      </c>
      <c r="Z48" s="83" t="s">
        <v>31</v>
      </c>
    </row>
    <row r="49" spans="1:26" x14ac:dyDescent="0.25">
      <c r="A49" s="83" t="s">
        <v>4501</v>
      </c>
      <c r="B49" s="83">
        <v>35041</v>
      </c>
      <c r="C49" s="84" t="s">
        <v>4502</v>
      </c>
      <c r="D49" s="83" t="s">
        <v>4503</v>
      </c>
      <c r="E49" s="83" t="s">
        <v>704</v>
      </c>
      <c r="F49" s="83" t="s">
        <v>22</v>
      </c>
      <c r="G49" s="83" t="s">
        <v>23</v>
      </c>
      <c r="H49" s="83"/>
      <c r="I49" s="93" t="s">
        <v>24</v>
      </c>
      <c r="J49" s="93" t="s">
        <v>24</v>
      </c>
      <c r="K49" s="85">
        <v>100210069001</v>
      </c>
      <c r="L49" s="83" t="s">
        <v>25</v>
      </c>
      <c r="M49" s="83" t="s">
        <v>1303</v>
      </c>
      <c r="N49" s="83" t="s">
        <v>4412</v>
      </c>
      <c r="O49" s="83" t="s">
        <v>4357</v>
      </c>
      <c r="P49" s="86">
        <v>20</v>
      </c>
      <c r="Q49" s="87"/>
      <c r="R49" s="88" t="s">
        <v>28</v>
      </c>
      <c r="S49" s="89"/>
      <c r="T49" s="1">
        <v>78</v>
      </c>
      <c r="U49" s="90">
        <v>40.56</v>
      </c>
      <c r="V49" s="91">
        <v>0.48</v>
      </c>
      <c r="W49" s="88" t="s">
        <v>11035</v>
      </c>
      <c r="X49" s="83">
        <v>90173000000</v>
      </c>
      <c r="Y49" s="83" t="s">
        <v>994</v>
      </c>
      <c r="Z49" s="83" t="s">
        <v>31</v>
      </c>
    </row>
    <row r="50" spans="1:26" x14ac:dyDescent="0.25">
      <c r="A50" s="83" t="s">
        <v>4504</v>
      </c>
      <c r="B50" s="83">
        <v>35042</v>
      </c>
      <c r="C50" s="84" t="s">
        <v>4499</v>
      </c>
      <c r="D50" s="83" t="s">
        <v>4505</v>
      </c>
      <c r="E50" s="83" t="s">
        <v>704</v>
      </c>
      <c r="F50" s="83" t="s">
        <v>22</v>
      </c>
      <c r="G50" s="83" t="s">
        <v>23</v>
      </c>
      <c r="H50" s="83"/>
      <c r="I50" s="93" t="s">
        <v>24</v>
      </c>
      <c r="J50" s="93" t="s">
        <v>24</v>
      </c>
      <c r="K50" s="85">
        <v>100210069001</v>
      </c>
      <c r="L50" s="83" t="s">
        <v>25</v>
      </c>
      <c r="M50" s="83" t="s">
        <v>1303</v>
      </c>
      <c r="N50" s="83" t="s">
        <v>4412</v>
      </c>
      <c r="O50" s="83" t="s">
        <v>4357</v>
      </c>
      <c r="P50" s="86">
        <v>20</v>
      </c>
      <c r="Q50" s="87"/>
      <c r="R50" s="88" t="s">
        <v>28</v>
      </c>
      <c r="S50" s="89"/>
      <c r="T50" s="1">
        <v>78</v>
      </c>
      <c r="U50" s="90">
        <v>40.56</v>
      </c>
      <c r="V50" s="91">
        <v>0.48</v>
      </c>
      <c r="W50" s="88" t="s">
        <v>11035</v>
      </c>
      <c r="X50" s="83">
        <v>90173000000</v>
      </c>
      <c r="Y50" s="83" t="s">
        <v>994</v>
      </c>
      <c r="Z50" s="83" t="s">
        <v>31</v>
      </c>
    </row>
    <row r="51" spans="1:26" x14ac:dyDescent="0.25">
      <c r="A51" s="83" t="s">
        <v>4506</v>
      </c>
      <c r="B51" s="83">
        <v>35043</v>
      </c>
      <c r="C51" s="84" t="s">
        <v>4507</v>
      </c>
      <c r="D51" s="83" t="s">
        <v>4508</v>
      </c>
      <c r="E51" s="83" t="s">
        <v>704</v>
      </c>
      <c r="F51" s="83" t="s">
        <v>22</v>
      </c>
      <c r="G51" s="83" t="s">
        <v>23</v>
      </c>
      <c r="H51" s="83"/>
      <c r="I51" s="93" t="s">
        <v>24</v>
      </c>
      <c r="J51" s="93" t="s">
        <v>24</v>
      </c>
      <c r="K51" s="85">
        <v>100210069001</v>
      </c>
      <c r="L51" s="83" t="s">
        <v>25</v>
      </c>
      <c r="M51" s="83" t="s">
        <v>1303</v>
      </c>
      <c r="N51" s="83" t="s">
        <v>4412</v>
      </c>
      <c r="O51" s="83" t="s">
        <v>4357</v>
      </c>
      <c r="P51" s="86">
        <v>20</v>
      </c>
      <c r="Q51" s="87"/>
      <c r="R51" s="88" t="s">
        <v>28</v>
      </c>
      <c r="S51" s="89"/>
      <c r="T51" s="1">
        <v>78</v>
      </c>
      <c r="U51" s="90">
        <v>40.56</v>
      </c>
      <c r="V51" s="91">
        <v>0.48</v>
      </c>
      <c r="W51" s="88" t="s">
        <v>11035</v>
      </c>
      <c r="X51" s="83">
        <v>90173000000</v>
      </c>
      <c r="Y51" s="83" t="s">
        <v>994</v>
      </c>
      <c r="Z51" s="83" t="s">
        <v>31</v>
      </c>
    </row>
    <row r="52" spans="1:26" x14ac:dyDescent="0.25">
      <c r="A52" s="83" t="s">
        <v>4509</v>
      </c>
      <c r="B52" s="83">
        <v>35047</v>
      </c>
      <c r="C52" s="84" t="s">
        <v>4510</v>
      </c>
      <c r="D52" s="83" t="s">
        <v>4511</v>
      </c>
      <c r="E52" s="83" t="s">
        <v>704</v>
      </c>
      <c r="F52" s="83" t="s">
        <v>22</v>
      </c>
      <c r="G52" s="83" t="s">
        <v>23</v>
      </c>
      <c r="H52" s="83"/>
      <c r="I52" s="93" t="s">
        <v>24</v>
      </c>
      <c r="J52" s="93" t="s">
        <v>24</v>
      </c>
      <c r="K52" s="85">
        <v>100210069001</v>
      </c>
      <c r="L52" s="83" t="s">
        <v>25</v>
      </c>
      <c r="M52" s="83" t="s">
        <v>1303</v>
      </c>
      <c r="N52" s="83" t="s">
        <v>4412</v>
      </c>
      <c r="O52" s="83" t="s">
        <v>4357</v>
      </c>
      <c r="P52" s="86">
        <v>20</v>
      </c>
      <c r="Q52" s="87"/>
      <c r="R52" s="88" t="s">
        <v>28</v>
      </c>
      <c r="S52" s="89"/>
      <c r="T52" s="1">
        <v>76</v>
      </c>
      <c r="U52" s="90">
        <v>39.520000000000003</v>
      </c>
      <c r="V52" s="91">
        <v>0.48</v>
      </c>
      <c r="W52" s="88" t="s">
        <v>11035</v>
      </c>
      <c r="X52" s="83">
        <v>90173000000</v>
      </c>
      <c r="Y52" s="83" t="s">
        <v>994</v>
      </c>
      <c r="Z52" s="83" t="s">
        <v>31</v>
      </c>
    </row>
    <row r="53" spans="1:26" x14ac:dyDescent="0.25">
      <c r="A53" s="83" t="s">
        <v>4512</v>
      </c>
      <c r="B53" s="83">
        <v>35049</v>
      </c>
      <c r="C53" s="84" t="s">
        <v>4513</v>
      </c>
      <c r="D53" s="83" t="s">
        <v>4514</v>
      </c>
      <c r="E53" s="83" t="s">
        <v>704</v>
      </c>
      <c r="F53" s="83" t="s">
        <v>22</v>
      </c>
      <c r="G53" s="83" t="s">
        <v>23</v>
      </c>
      <c r="H53" s="83"/>
      <c r="I53" s="93" t="s">
        <v>24</v>
      </c>
      <c r="J53" s="93" t="s">
        <v>24</v>
      </c>
      <c r="K53" s="85">
        <v>100210069001</v>
      </c>
      <c r="L53" s="83" t="s">
        <v>25</v>
      </c>
      <c r="M53" s="83" t="s">
        <v>1303</v>
      </c>
      <c r="N53" s="83" t="s">
        <v>4412</v>
      </c>
      <c r="O53" s="83" t="s">
        <v>4357</v>
      </c>
      <c r="P53" s="86">
        <v>20</v>
      </c>
      <c r="Q53" s="87"/>
      <c r="R53" s="88" t="s">
        <v>28</v>
      </c>
      <c r="S53" s="89"/>
      <c r="T53" s="1">
        <v>179</v>
      </c>
      <c r="U53" s="90">
        <v>93.08</v>
      </c>
      <c r="V53" s="91">
        <v>0.48</v>
      </c>
      <c r="W53" s="88" t="s">
        <v>11035</v>
      </c>
      <c r="X53" s="83">
        <v>90173000000</v>
      </c>
      <c r="Y53" s="83" t="s">
        <v>994</v>
      </c>
      <c r="Z53" s="83" t="s">
        <v>31</v>
      </c>
    </row>
    <row r="54" spans="1:26" x14ac:dyDescent="0.25">
      <c r="A54" s="83" t="s">
        <v>4515</v>
      </c>
      <c r="B54" s="83">
        <v>35070</v>
      </c>
      <c r="C54" s="84" t="s">
        <v>4516</v>
      </c>
      <c r="D54" s="83" t="s">
        <v>4517</v>
      </c>
      <c r="E54" s="83" t="s">
        <v>704</v>
      </c>
      <c r="F54" s="83" t="s">
        <v>22</v>
      </c>
      <c r="G54" s="83" t="s">
        <v>23</v>
      </c>
      <c r="H54" s="83"/>
      <c r="I54" s="93" t="s">
        <v>24</v>
      </c>
      <c r="J54" s="93" t="s">
        <v>24</v>
      </c>
      <c r="K54" s="85">
        <v>100210069001</v>
      </c>
      <c r="L54" s="83" t="s">
        <v>25</v>
      </c>
      <c r="M54" s="83" t="s">
        <v>1303</v>
      </c>
      <c r="N54" s="83" t="s">
        <v>4412</v>
      </c>
      <c r="O54" s="83" t="s">
        <v>4357</v>
      </c>
      <c r="P54" s="86">
        <v>2</v>
      </c>
      <c r="Q54" s="87"/>
      <c r="R54" s="88" t="s">
        <v>28</v>
      </c>
      <c r="S54" s="89"/>
      <c r="T54" s="1">
        <v>54</v>
      </c>
      <c r="U54" s="90">
        <v>28.08</v>
      </c>
      <c r="V54" s="91">
        <v>0.48000000000000004</v>
      </c>
      <c r="W54" s="88" t="s">
        <v>11035</v>
      </c>
      <c r="X54" s="83">
        <v>90173000000</v>
      </c>
      <c r="Y54" s="83" t="s">
        <v>994</v>
      </c>
      <c r="Z54" s="83" t="s">
        <v>31</v>
      </c>
    </row>
    <row r="55" spans="1:26" x14ac:dyDescent="0.25">
      <c r="A55" s="83" t="s">
        <v>4518</v>
      </c>
      <c r="B55" s="83">
        <v>35071</v>
      </c>
      <c r="C55" s="84" t="s">
        <v>4519</v>
      </c>
      <c r="D55" s="83" t="s">
        <v>4520</v>
      </c>
      <c r="E55" s="83" t="s">
        <v>704</v>
      </c>
      <c r="F55" s="83" t="s">
        <v>22</v>
      </c>
      <c r="G55" s="83" t="s">
        <v>23</v>
      </c>
      <c r="H55" s="83"/>
      <c r="I55" s="93" t="s">
        <v>24</v>
      </c>
      <c r="J55" s="93" t="s">
        <v>24</v>
      </c>
      <c r="K55" s="85">
        <v>100210069001</v>
      </c>
      <c r="L55" s="83" t="s">
        <v>25</v>
      </c>
      <c r="M55" s="83" t="s">
        <v>1303</v>
      </c>
      <c r="N55" s="83" t="s">
        <v>4412</v>
      </c>
      <c r="O55" s="83" t="s">
        <v>4357</v>
      </c>
      <c r="P55" s="86">
        <v>23</v>
      </c>
      <c r="Q55" s="87"/>
      <c r="R55" s="88" t="s">
        <v>28</v>
      </c>
      <c r="S55" s="89"/>
      <c r="T55" s="1">
        <v>49</v>
      </c>
      <c r="U55" s="90">
        <v>25.48</v>
      </c>
      <c r="V55" s="91">
        <v>0.48</v>
      </c>
      <c r="W55" s="88" t="s">
        <v>11035</v>
      </c>
      <c r="X55" s="83">
        <v>90173000000</v>
      </c>
      <c r="Y55" s="83" t="s">
        <v>994</v>
      </c>
      <c r="Z55" s="83" t="s">
        <v>31</v>
      </c>
    </row>
    <row r="56" spans="1:26" x14ac:dyDescent="0.25">
      <c r="A56" s="83" t="s">
        <v>4521</v>
      </c>
      <c r="B56" s="83">
        <v>35072</v>
      </c>
      <c r="C56" s="84" t="s">
        <v>4522</v>
      </c>
      <c r="D56" s="83" t="s">
        <v>4523</v>
      </c>
      <c r="E56" s="83" t="s">
        <v>704</v>
      </c>
      <c r="F56" s="83" t="s">
        <v>22</v>
      </c>
      <c r="G56" s="83" t="s">
        <v>23</v>
      </c>
      <c r="H56" s="83"/>
      <c r="I56" s="93" t="s">
        <v>24</v>
      </c>
      <c r="J56" s="93" t="s">
        <v>24</v>
      </c>
      <c r="K56" s="85">
        <v>100210069001</v>
      </c>
      <c r="L56" s="83" t="s">
        <v>25</v>
      </c>
      <c r="M56" s="83" t="s">
        <v>1303</v>
      </c>
      <c r="N56" s="83" t="s">
        <v>4412</v>
      </c>
      <c r="O56" s="83" t="s">
        <v>4357</v>
      </c>
      <c r="P56" s="86">
        <v>2</v>
      </c>
      <c r="Q56" s="87"/>
      <c r="R56" s="88" t="s">
        <v>28</v>
      </c>
      <c r="S56" s="89"/>
      <c r="T56" s="1">
        <v>60</v>
      </c>
      <c r="U56" s="90">
        <v>31.2</v>
      </c>
      <c r="V56" s="91">
        <v>0.48000000000000004</v>
      </c>
      <c r="W56" s="88" t="s">
        <v>11035</v>
      </c>
      <c r="X56" s="83">
        <v>90173000000</v>
      </c>
      <c r="Y56" s="83" t="s">
        <v>994</v>
      </c>
      <c r="Z56" s="83" t="s">
        <v>31</v>
      </c>
    </row>
    <row r="57" spans="1:26" x14ac:dyDescent="0.25">
      <c r="A57" s="83" t="s">
        <v>4524</v>
      </c>
      <c r="B57" s="83">
        <v>35073</v>
      </c>
      <c r="C57" s="84" t="s">
        <v>4525</v>
      </c>
      <c r="D57" s="83" t="s">
        <v>4526</v>
      </c>
      <c r="E57" s="83" t="s">
        <v>704</v>
      </c>
      <c r="F57" s="83" t="s">
        <v>22</v>
      </c>
      <c r="G57" s="83" t="s">
        <v>23</v>
      </c>
      <c r="H57" s="83"/>
      <c r="I57" s="93" t="s">
        <v>24</v>
      </c>
      <c r="J57" s="93" t="s">
        <v>24</v>
      </c>
      <c r="K57" s="85">
        <v>100210069001</v>
      </c>
      <c r="L57" s="83" t="s">
        <v>25</v>
      </c>
      <c r="M57" s="83" t="s">
        <v>1303</v>
      </c>
      <c r="N57" s="83" t="s">
        <v>4412</v>
      </c>
      <c r="O57" s="83" t="s">
        <v>4357</v>
      </c>
      <c r="P57" s="86">
        <v>2</v>
      </c>
      <c r="Q57" s="87"/>
      <c r="R57" s="88" t="s">
        <v>28</v>
      </c>
      <c r="S57" s="89"/>
      <c r="T57" s="1">
        <v>109</v>
      </c>
      <c r="U57" s="90">
        <v>56.68</v>
      </c>
      <c r="V57" s="91">
        <v>0.48</v>
      </c>
      <c r="W57" s="88" t="s">
        <v>11035</v>
      </c>
      <c r="X57" s="83">
        <v>90173000000</v>
      </c>
      <c r="Y57" s="83" t="s">
        <v>994</v>
      </c>
      <c r="Z57" s="83" t="s">
        <v>31</v>
      </c>
    </row>
    <row r="58" spans="1:26" x14ac:dyDescent="0.25">
      <c r="A58" s="83" t="s">
        <v>4527</v>
      </c>
      <c r="B58" s="83">
        <v>35074</v>
      </c>
      <c r="C58" s="84" t="s">
        <v>4528</v>
      </c>
      <c r="D58" s="83" t="s">
        <v>4529</v>
      </c>
      <c r="E58" s="83" t="s">
        <v>704</v>
      </c>
      <c r="F58" s="83" t="s">
        <v>22</v>
      </c>
      <c r="G58" s="83" t="s">
        <v>23</v>
      </c>
      <c r="H58" s="83"/>
      <c r="I58" s="93" t="s">
        <v>24</v>
      </c>
      <c r="J58" s="93" t="s">
        <v>24</v>
      </c>
      <c r="K58" s="85">
        <v>100210069001</v>
      </c>
      <c r="L58" s="83" t="s">
        <v>25</v>
      </c>
      <c r="M58" s="83" t="s">
        <v>1303</v>
      </c>
      <c r="N58" s="83" t="s">
        <v>4412</v>
      </c>
      <c r="O58" s="83" t="s">
        <v>4357</v>
      </c>
      <c r="P58" s="86">
        <v>20</v>
      </c>
      <c r="Q58" s="87"/>
      <c r="R58" s="88" t="s">
        <v>28</v>
      </c>
      <c r="S58" s="89"/>
      <c r="T58" s="1">
        <v>59</v>
      </c>
      <c r="U58" s="90">
        <v>30.68</v>
      </c>
      <c r="V58" s="91">
        <v>0.48</v>
      </c>
      <c r="W58" s="88" t="s">
        <v>11035</v>
      </c>
      <c r="X58" s="83">
        <v>90173000000</v>
      </c>
      <c r="Y58" s="83" t="s">
        <v>994</v>
      </c>
      <c r="Z58" s="83" t="s">
        <v>31</v>
      </c>
    </row>
    <row r="59" spans="1:26" x14ac:dyDescent="0.25">
      <c r="A59" s="83" t="s">
        <v>4530</v>
      </c>
      <c r="B59" s="83">
        <v>35077</v>
      </c>
      <c r="C59" s="84" t="s">
        <v>4531</v>
      </c>
      <c r="D59" s="83" t="s">
        <v>4532</v>
      </c>
      <c r="E59" s="83" t="s">
        <v>704</v>
      </c>
      <c r="F59" s="83" t="s">
        <v>22</v>
      </c>
      <c r="G59" s="83" t="s">
        <v>23</v>
      </c>
      <c r="H59" s="83"/>
      <c r="I59" s="93" t="s">
        <v>24</v>
      </c>
      <c r="J59" s="93" t="s">
        <v>24</v>
      </c>
      <c r="K59" s="85">
        <v>100210069001</v>
      </c>
      <c r="L59" s="83" t="s">
        <v>25</v>
      </c>
      <c r="M59" s="83" t="s">
        <v>1303</v>
      </c>
      <c r="N59" s="83" t="s">
        <v>4412</v>
      </c>
      <c r="O59" s="83" t="s">
        <v>4357</v>
      </c>
      <c r="P59" s="86">
        <v>2</v>
      </c>
      <c r="Q59" s="87"/>
      <c r="R59" s="88" t="s">
        <v>28</v>
      </c>
      <c r="S59" s="89"/>
      <c r="T59" s="1">
        <v>59</v>
      </c>
      <c r="U59" s="90">
        <v>30.68</v>
      </c>
      <c r="V59" s="91">
        <v>0.48</v>
      </c>
      <c r="W59" s="83" t="s">
        <v>11035</v>
      </c>
      <c r="X59" s="83">
        <v>90173000000</v>
      </c>
      <c r="Y59" s="83" t="s">
        <v>994</v>
      </c>
      <c r="Z59" s="83" t="s">
        <v>31</v>
      </c>
    </row>
    <row r="60" spans="1:26" x14ac:dyDescent="0.25">
      <c r="A60" s="83" t="s">
        <v>4533</v>
      </c>
      <c r="B60" s="83">
        <v>35078</v>
      </c>
      <c r="C60" s="84" t="s">
        <v>4534</v>
      </c>
      <c r="D60" s="83" t="s">
        <v>4535</v>
      </c>
      <c r="E60" s="83" t="s">
        <v>704</v>
      </c>
      <c r="F60" s="83" t="s">
        <v>22</v>
      </c>
      <c r="G60" s="83" t="s">
        <v>23</v>
      </c>
      <c r="H60" s="83"/>
      <c r="I60" s="93" t="s">
        <v>24</v>
      </c>
      <c r="J60" s="93" t="s">
        <v>24</v>
      </c>
      <c r="K60" s="85">
        <v>100210069001</v>
      </c>
      <c r="L60" s="83" t="s">
        <v>25</v>
      </c>
      <c r="M60" s="83" t="s">
        <v>1303</v>
      </c>
      <c r="N60" s="83" t="s">
        <v>4412</v>
      </c>
      <c r="O60" s="83" t="s">
        <v>4357</v>
      </c>
      <c r="P60" s="86">
        <v>20</v>
      </c>
      <c r="Q60" s="87"/>
      <c r="R60" s="88" t="s">
        <v>28</v>
      </c>
      <c r="S60" s="89"/>
      <c r="T60" s="1">
        <v>81</v>
      </c>
      <c r="U60" s="90">
        <v>42.12</v>
      </c>
      <c r="V60" s="91">
        <v>0.48000000000000004</v>
      </c>
      <c r="W60" s="83" t="s">
        <v>11035</v>
      </c>
      <c r="X60" s="83">
        <v>90173000000</v>
      </c>
      <c r="Y60" s="83" t="s">
        <v>994</v>
      </c>
      <c r="Z60" s="83" t="s">
        <v>31</v>
      </c>
    </row>
    <row r="61" spans="1:26" x14ac:dyDescent="0.25">
      <c r="A61" s="83" t="s">
        <v>4536</v>
      </c>
      <c r="B61" s="83">
        <v>35100</v>
      </c>
      <c r="C61" s="84" t="s">
        <v>4537</v>
      </c>
      <c r="D61" s="83" t="s">
        <v>4538</v>
      </c>
      <c r="E61" s="83" t="s">
        <v>704</v>
      </c>
      <c r="F61" s="83" t="s">
        <v>22</v>
      </c>
      <c r="G61" s="83" t="s">
        <v>23</v>
      </c>
      <c r="H61" s="83"/>
      <c r="I61" s="93" t="s">
        <v>24</v>
      </c>
      <c r="J61" s="93" t="s">
        <v>24</v>
      </c>
      <c r="K61" s="85">
        <v>100210069004</v>
      </c>
      <c r="L61" s="83" t="s">
        <v>25</v>
      </c>
      <c r="M61" s="83" t="s">
        <v>1303</v>
      </c>
      <c r="N61" s="83" t="s">
        <v>4412</v>
      </c>
      <c r="O61" s="83" t="s">
        <v>4357</v>
      </c>
      <c r="P61" s="86">
        <v>20</v>
      </c>
      <c r="Q61" s="87"/>
      <c r="R61" s="88" t="s">
        <v>28</v>
      </c>
      <c r="S61" s="89"/>
      <c r="T61" s="1">
        <v>28</v>
      </c>
      <c r="U61" s="90">
        <v>14.56</v>
      </c>
      <c r="V61" s="91">
        <v>0.48</v>
      </c>
      <c r="W61" s="83" t="s">
        <v>11035</v>
      </c>
      <c r="X61" s="83">
        <v>90022000000</v>
      </c>
      <c r="Y61" s="83" t="s">
        <v>994</v>
      </c>
      <c r="Z61" s="83" t="s">
        <v>31</v>
      </c>
    </row>
    <row r="62" spans="1:26" x14ac:dyDescent="0.25">
      <c r="A62" s="83" t="s">
        <v>4539</v>
      </c>
      <c r="B62" s="83">
        <v>35104</v>
      </c>
      <c r="C62" s="84" t="s">
        <v>4540</v>
      </c>
      <c r="D62" s="83" t="s">
        <v>4538</v>
      </c>
      <c r="E62" s="83" t="s">
        <v>704</v>
      </c>
      <c r="F62" s="83" t="s">
        <v>22</v>
      </c>
      <c r="G62" s="83" t="s">
        <v>23</v>
      </c>
      <c r="H62" s="83"/>
      <c r="I62" s="93" t="s">
        <v>24</v>
      </c>
      <c r="J62" s="93" t="s">
        <v>24</v>
      </c>
      <c r="K62" s="85">
        <v>100210069004</v>
      </c>
      <c r="L62" s="83" t="s">
        <v>25</v>
      </c>
      <c r="M62" s="83" t="s">
        <v>1303</v>
      </c>
      <c r="N62" s="83" t="s">
        <v>4412</v>
      </c>
      <c r="O62" s="83" t="s">
        <v>4357</v>
      </c>
      <c r="P62" s="86">
        <v>20</v>
      </c>
      <c r="Q62" s="87"/>
      <c r="R62" s="88" t="s">
        <v>28</v>
      </c>
      <c r="S62" s="89"/>
      <c r="T62" s="1">
        <v>35</v>
      </c>
      <c r="U62" s="90">
        <v>18.2</v>
      </c>
      <c r="V62" s="91">
        <v>0.48000000000000004</v>
      </c>
      <c r="W62" s="83" t="s">
        <v>11035</v>
      </c>
      <c r="X62" s="83">
        <v>90022000000</v>
      </c>
      <c r="Y62" s="83" t="s">
        <v>994</v>
      </c>
      <c r="Z62" s="83" t="s">
        <v>31</v>
      </c>
    </row>
    <row r="63" spans="1:26" x14ac:dyDescent="0.25">
      <c r="A63" s="83" t="s">
        <v>4541</v>
      </c>
      <c r="B63" s="83">
        <v>35144</v>
      </c>
      <c r="C63" s="84" t="s">
        <v>4542</v>
      </c>
      <c r="D63" s="83" t="s">
        <v>4543</v>
      </c>
      <c r="E63" s="83" t="s">
        <v>704</v>
      </c>
      <c r="F63" s="83" t="s">
        <v>22</v>
      </c>
      <c r="G63" s="83" t="s">
        <v>23</v>
      </c>
      <c r="H63" s="83"/>
      <c r="I63" s="93" t="s">
        <v>24</v>
      </c>
      <c r="J63" s="93" t="s">
        <v>24</v>
      </c>
      <c r="K63" s="85">
        <v>100210069545</v>
      </c>
      <c r="L63" s="83" t="s">
        <v>25</v>
      </c>
      <c r="M63" s="83" t="s">
        <v>1303</v>
      </c>
      <c r="N63" s="83" t="s">
        <v>4356</v>
      </c>
      <c r="O63" s="83" t="s">
        <v>4357</v>
      </c>
      <c r="P63" s="86">
        <v>2</v>
      </c>
      <c r="Q63" s="87"/>
      <c r="R63" s="88" t="s">
        <v>28</v>
      </c>
      <c r="S63" s="89"/>
      <c r="T63" s="1">
        <v>185</v>
      </c>
      <c r="U63" s="90">
        <v>96.2</v>
      </c>
      <c r="V63" s="91">
        <v>0.48</v>
      </c>
      <c r="W63" s="83" t="s">
        <v>11035</v>
      </c>
      <c r="X63" s="83">
        <v>90022000000</v>
      </c>
      <c r="Y63" s="83" t="s">
        <v>994</v>
      </c>
      <c r="Z63" s="83" t="s">
        <v>31</v>
      </c>
    </row>
    <row r="64" spans="1:26" x14ac:dyDescent="0.25">
      <c r="A64" s="83" t="s">
        <v>4544</v>
      </c>
      <c r="B64" s="83">
        <v>35153</v>
      </c>
      <c r="C64" s="84" t="s">
        <v>4545</v>
      </c>
      <c r="D64" s="83" t="s">
        <v>4546</v>
      </c>
      <c r="E64" s="83" t="s">
        <v>704</v>
      </c>
      <c r="F64" s="83" t="s">
        <v>22</v>
      </c>
      <c r="G64" s="83" t="s">
        <v>23</v>
      </c>
      <c r="H64" s="83"/>
      <c r="I64" s="93" t="s">
        <v>24</v>
      </c>
      <c r="J64" s="93" t="s">
        <v>24</v>
      </c>
      <c r="K64" s="85">
        <v>100210069004</v>
      </c>
      <c r="L64" s="83" t="s">
        <v>25</v>
      </c>
      <c r="M64" s="83" t="s">
        <v>1303</v>
      </c>
      <c r="N64" s="83" t="s">
        <v>4412</v>
      </c>
      <c r="O64" s="83" t="s">
        <v>4357</v>
      </c>
      <c r="P64" s="86">
        <v>2</v>
      </c>
      <c r="Q64" s="87"/>
      <c r="R64" s="88" t="s">
        <v>28</v>
      </c>
      <c r="S64" s="89"/>
      <c r="T64" s="1">
        <v>39</v>
      </c>
      <c r="U64" s="90">
        <v>20.28</v>
      </c>
      <c r="V64" s="91">
        <v>0.48</v>
      </c>
      <c r="W64" s="83" t="s">
        <v>11035</v>
      </c>
      <c r="X64" s="83">
        <v>90022000000</v>
      </c>
      <c r="Y64" s="83" t="s">
        <v>994</v>
      </c>
      <c r="Z64" s="83" t="s">
        <v>31</v>
      </c>
    </row>
    <row r="65" spans="1:26" ht="120" x14ac:dyDescent="0.25">
      <c r="A65" t="s">
        <v>706</v>
      </c>
      <c r="B65">
        <v>35357</v>
      </c>
      <c r="C65" s="94" t="s">
        <v>707</v>
      </c>
      <c r="D65" s="93" t="s">
        <v>708</v>
      </c>
      <c r="E65" s="93" t="s">
        <v>704</v>
      </c>
      <c r="F65" s="93" t="s">
        <v>22</v>
      </c>
      <c r="G65" s="93" t="s">
        <v>23</v>
      </c>
      <c r="H65" s="93"/>
      <c r="I65" s="93" t="s">
        <v>24</v>
      </c>
      <c r="J65" s="93" t="s">
        <v>24</v>
      </c>
      <c r="K65" s="2">
        <v>100210951095</v>
      </c>
      <c r="L65" t="s">
        <v>25</v>
      </c>
      <c r="M65" t="s">
        <v>26</v>
      </c>
      <c r="N65" t="s">
        <v>27</v>
      </c>
      <c r="O65" t="s">
        <v>26</v>
      </c>
      <c r="P65" s="86">
        <v>12</v>
      </c>
      <c r="Q65" s="87"/>
      <c r="R65" s="152" t="s">
        <v>28</v>
      </c>
      <c r="S65" s="98"/>
      <c r="T65" s="1">
        <v>39</v>
      </c>
      <c r="U65" s="90">
        <v>29.25</v>
      </c>
      <c r="V65" s="91">
        <v>0.25</v>
      </c>
      <c r="W65" s="83" t="s">
        <v>11036</v>
      </c>
      <c r="X65" s="83">
        <v>85392198900</v>
      </c>
      <c r="Y65" s="83" t="s">
        <v>30</v>
      </c>
      <c r="Z65" s="83" t="s">
        <v>31</v>
      </c>
    </row>
    <row r="66" spans="1:26" x14ac:dyDescent="0.25">
      <c r="A66" s="83" t="s">
        <v>4547</v>
      </c>
      <c r="B66" s="83">
        <v>35359</v>
      </c>
      <c r="C66" s="84" t="s">
        <v>4548</v>
      </c>
      <c r="D66" s="83" t="s">
        <v>4549</v>
      </c>
      <c r="E66" s="83" t="s">
        <v>704</v>
      </c>
      <c r="F66" s="83" t="s">
        <v>22</v>
      </c>
      <c r="G66" s="83" t="s">
        <v>23</v>
      </c>
      <c r="H66" s="83"/>
      <c r="I66" s="93" t="s">
        <v>24</v>
      </c>
      <c r="J66" s="93" t="s">
        <v>24</v>
      </c>
      <c r="K66" s="85">
        <v>100210010609</v>
      </c>
      <c r="L66" s="83" t="s">
        <v>25</v>
      </c>
      <c r="M66" s="83" t="s">
        <v>1019</v>
      </c>
      <c r="N66" s="83" t="s">
        <v>1303</v>
      </c>
      <c r="O66" s="83" t="s">
        <v>4378</v>
      </c>
      <c r="P66" s="86">
        <v>20</v>
      </c>
      <c r="Q66" s="87"/>
      <c r="R66" s="88" t="s">
        <v>28</v>
      </c>
      <c r="S66" s="89"/>
      <c r="T66" s="1">
        <v>78</v>
      </c>
      <c r="U66" s="90">
        <v>40.56</v>
      </c>
      <c r="V66" s="91">
        <v>0.48</v>
      </c>
      <c r="W66" s="83" t="s">
        <v>11035</v>
      </c>
      <c r="X66" s="83">
        <v>85392198900</v>
      </c>
      <c r="Y66" s="83" t="s">
        <v>30</v>
      </c>
      <c r="Z66" s="83" t="s">
        <v>31</v>
      </c>
    </row>
    <row r="67" spans="1:26" ht="120" x14ac:dyDescent="0.25">
      <c r="A67" t="s">
        <v>709</v>
      </c>
      <c r="B67">
        <v>35362</v>
      </c>
      <c r="C67" s="94" t="s">
        <v>710</v>
      </c>
      <c r="D67" s="93" t="s">
        <v>711</v>
      </c>
      <c r="E67" s="93" t="s">
        <v>704</v>
      </c>
      <c r="F67" s="93" t="s">
        <v>22</v>
      </c>
      <c r="G67" s="93" t="s">
        <v>23</v>
      </c>
      <c r="H67" s="93"/>
      <c r="I67" s="93" t="s">
        <v>24</v>
      </c>
      <c r="J67" s="93" t="s">
        <v>24</v>
      </c>
      <c r="K67" s="2">
        <v>100210951095</v>
      </c>
      <c r="L67" t="s">
        <v>25</v>
      </c>
      <c r="M67" t="s">
        <v>26</v>
      </c>
      <c r="N67" t="s">
        <v>27</v>
      </c>
      <c r="O67" t="s">
        <v>26</v>
      </c>
      <c r="P67" s="86">
        <v>15</v>
      </c>
      <c r="Q67" s="87"/>
      <c r="R67" s="152" t="s">
        <v>28</v>
      </c>
      <c r="S67" s="98"/>
      <c r="T67" s="1">
        <v>31</v>
      </c>
      <c r="U67" s="90">
        <v>23.25</v>
      </c>
      <c r="V67" s="91">
        <v>0.25</v>
      </c>
      <c r="W67" s="83" t="s">
        <v>11036</v>
      </c>
      <c r="X67" s="83">
        <v>85392198900</v>
      </c>
      <c r="Y67" s="83" t="s">
        <v>30</v>
      </c>
      <c r="Z67" s="83" t="s">
        <v>31</v>
      </c>
    </row>
    <row r="68" spans="1:26" ht="120" x14ac:dyDescent="0.25">
      <c r="A68" t="s">
        <v>712</v>
      </c>
      <c r="B68">
        <v>35366</v>
      </c>
      <c r="C68" s="94" t="s">
        <v>713</v>
      </c>
      <c r="D68" s="93" t="s">
        <v>703</v>
      </c>
      <c r="E68" s="93" t="s">
        <v>704</v>
      </c>
      <c r="F68" s="93" t="s">
        <v>22</v>
      </c>
      <c r="G68" s="93" t="s">
        <v>23</v>
      </c>
      <c r="H68" s="93"/>
      <c r="I68" s="93" t="s">
        <v>24</v>
      </c>
      <c r="J68" s="93" t="s">
        <v>24</v>
      </c>
      <c r="K68" s="2">
        <v>100210951095</v>
      </c>
      <c r="L68" t="s">
        <v>25</v>
      </c>
      <c r="M68" t="s">
        <v>26</v>
      </c>
      <c r="N68" t="s">
        <v>27</v>
      </c>
      <c r="O68" t="s">
        <v>26</v>
      </c>
      <c r="P68" s="86">
        <v>2</v>
      </c>
      <c r="Q68" s="87"/>
      <c r="R68" s="152" t="s">
        <v>28</v>
      </c>
      <c r="S68" s="98"/>
      <c r="T68" s="1">
        <v>18</v>
      </c>
      <c r="U68" s="90">
        <v>13.5</v>
      </c>
      <c r="V68" s="91">
        <v>0.25</v>
      </c>
      <c r="W68" s="83" t="s">
        <v>11036</v>
      </c>
      <c r="X68" s="83">
        <v>85392198900</v>
      </c>
      <c r="Y68" s="83" t="s">
        <v>30</v>
      </c>
      <c r="Z68" s="83" t="s">
        <v>31</v>
      </c>
    </row>
    <row r="69" spans="1:26" x14ac:dyDescent="0.25">
      <c r="A69" t="s">
        <v>714</v>
      </c>
      <c r="B69">
        <v>35370</v>
      </c>
      <c r="C69" s="94" t="s">
        <v>715</v>
      </c>
      <c r="D69" s="93" t="s">
        <v>703</v>
      </c>
      <c r="E69" s="93" t="s">
        <v>704</v>
      </c>
      <c r="F69" s="93" t="s">
        <v>22</v>
      </c>
      <c r="G69" s="93" t="s">
        <v>23</v>
      </c>
      <c r="H69" s="93"/>
      <c r="I69" s="93" t="s">
        <v>24</v>
      </c>
      <c r="J69" s="93" t="s">
        <v>24</v>
      </c>
      <c r="K69" s="2">
        <v>100210951095</v>
      </c>
      <c r="L69" t="s">
        <v>25</v>
      </c>
      <c r="M69" t="s">
        <v>26</v>
      </c>
      <c r="N69" t="s">
        <v>27</v>
      </c>
      <c r="O69" t="s">
        <v>26</v>
      </c>
      <c r="P69" s="86">
        <v>2</v>
      </c>
      <c r="Q69" s="87"/>
      <c r="R69" s="88" t="s">
        <v>28</v>
      </c>
      <c r="S69" s="98"/>
      <c r="T69" s="1">
        <v>16</v>
      </c>
      <c r="U69" s="90">
        <v>12</v>
      </c>
      <c r="V69" s="91">
        <v>0.25</v>
      </c>
      <c r="W69" s="83" t="s">
        <v>11036</v>
      </c>
      <c r="X69" s="83">
        <v>85392198900</v>
      </c>
      <c r="Y69" s="83" t="s">
        <v>30</v>
      </c>
      <c r="Z69" s="83" t="s">
        <v>31</v>
      </c>
    </row>
    <row r="70" spans="1:26" x14ac:dyDescent="0.25">
      <c r="A70" t="s">
        <v>716</v>
      </c>
      <c r="B70">
        <v>35371</v>
      </c>
      <c r="C70" s="94" t="s">
        <v>717</v>
      </c>
      <c r="D70" s="93" t="s">
        <v>718</v>
      </c>
      <c r="E70" s="93" t="s">
        <v>704</v>
      </c>
      <c r="F70" s="93" t="s">
        <v>22</v>
      </c>
      <c r="G70" s="93" t="s">
        <v>23</v>
      </c>
      <c r="H70" s="93"/>
      <c r="I70" s="93" t="s">
        <v>24</v>
      </c>
      <c r="J70" s="93" t="s">
        <v>24</v>
      </c>
      <c r="K70" s="2">
        <v>100210951095</v>
      </c>
      <c r="L70" t="s">
        <v>25</v>
      </c>
      <c r="M70" t="s">
        <v>26</v>
      </c>
      <c r="N70" t="s">
        <v>27</v>
      </c>
      <c r="O70" t="s">
        <v>26</v>
      </c>
      <c r="P70" s="86">
        <v>2</v>
      </c>
      <c r="Q70" s="87"/>
      <c r="R70" s="88" t="s">
        <v>28</v>
      </c>
      <c r="S70" s="98"/>
      <c r="T70" s="1">
        <v>26</v>
      </c>
      <c r="U70" s="90">
        <v>19.5</v>
      </c>
      <c r="V70" s="91">
        <v>0.25</v>
      </c>
      <c r="W70" s="83" t="s">
        <v>11036</v>
      </c>
      <c r="X70" s="83">
        <v>85392198900</v>
      </c>
      <c r="Y70" s="83" t="s">
        <v>30</v>
      </c>
      <c r="Z70" s="83" t="s">
        <v>31</v>
      </c>
    </row>
    <row r="71" spans="1:26" ht="120" x14ac:dyDescent="0.25">
      <c r="A71" t="s">
        <v>719</v>
      </c>
      <c r="B71">
        <v>35403</v>
      </c>
      <c r="C71" s="94" t="s">
        <v>720</v>
      </c>
      <c r="D71" s="93" t="s">
        <v>721</v>
      </c>
      <c r="E71" s="93" t="s">
        <v>704</v>
      </c>
      <c r="F71" s="93" t="s">
        <v>22</v>
      </c>
      <c r="G71" s="93" t="s">
        <v>23</v>
      </c>
      <c r="H71" s="93"/>
      <c r="I71" s="93" t="s">
        <v>24</v>
      </c>
      <c r="J71" s="93" t="s">
        <v>24</v>
      </c>
      <c r="K71" s="2">
        <v>100210951095</v>
      </c>
      <c r="L71" t="s">
        <v>25</v>
      </c>
      <c r="M71" t="s">
        <v>26</v>
      </c>
      <c r="N71" t="s">
        <v>27</v>
      </c>
      <c r="O71" t="s">
        <v>26</v>
      </c>
      <c r="P71" s="86">
        <v>24</v>
      </c>
      <c r="Q71" s="87"/>
      <c r="R71" s="152" t="s">
        <v>28</v>
      </c>
      <c r="S71" s="98"/>
      <c r="T71" s="1">
        <v>182</v>
      </c>
      <c r="U71" s="90">
        <v>136.5</v>
      </c>
      <c r="V71" s="91">
        <v>0.25</v>
      </c>
      <c r="W71" s="83" t="s">
        <v>11036</v>
      </c>
      <c r="X71" s="83">
        <v>94054990900</v>
      </c>
      <c r="Y71" s="83" t="s">
        <v>722</v>
      </c>
      <c r="Z71" s="83" t="s">
        <v>31</v>
      </c>
    </row>
    <row r="72" spans="1:26" x14ac:dyDescent="0.25">
      <c r="A72" t="s">
        <v>723</v>
      </c>
      <c r="B72">
        <v>35425</v>
      </c>
      <c r="C72" s="94" t="s">
        <v>724</v>
      </c>
      <c r="D72" s="93" t="s">
        <v>725</v>
      </c>
      <c r="E72" s="93" t="s">
        <v>704</v>
      </c>
      <c r="F72" s="93" t="s">
        <v>22</v>
      </c>
      <c r="G72" s="93" t="s">
        <v>23</v>
      </c>
      <c r="H72" s="93"/>
      <c r="I72" s="93" t="s">
        <v>24</v>
      </c>
      <c r="J72" s="93" t="s">
        <v>24</v>
      </c>
      <c r="K72" s="2">
        <v>100210951095</v>
      </c>
      <c r="L72" t="s">
        <v>25</v>
      </c>
      <c r="M72" t="s">
        <v>26</v>
      </c>
      <c r="N72" t="s">
        <v>27</v>
      </c>
      <c r="O72" t="s">
        <v>26</v>
      </c>
      <c r="P72" s="86">
        <v>2</v>
      </c>
      <c r="Q72" s="87"/>
      <c r="R72" s="88" t="s">
        <v>28</v>
      </c>
      <c r="S72" s="98"/>
      <c r="T72" s="1">
        <v>18</v>
      </c>
      <c r="U72" s="90">
        <v>13.5</v>
      </c>
      <c r="V72" s="91">
        <v>0.25</v>
      </c>
      <c r="W72" s="83" t="s">
        <v>11036</v>
      </c>
      <c r="X72" s="83">
        <v>85444290900</v>
      </c>
      <c r="Y72" s="83" t="s">
        <v>726</v>
      </c>
      <c r="Z72" s="83" t="s">
        <v>31</v>
      </c>
    </row>
    <row r="73" spans="1:26" x14ac:dyDescent="0.25">
      <c r="A73" s="83" t="s">
        <v>4550</v>
      </c>
      <c r="B73" s="83">
        <v>35436</v>
      </c>
      <c r="C73" s="84" t="s">
        <v>4551</v>
      </c>
      <c r="D73" s="83" t="s">
        <v>4551</v>
      </c>
      <c r="E73" s="83" t="s">
        <v>704</v>
      </c>
      <c r="F73" s="83" t="s">
        <v>22</v>
      </c>
      <c r="G73" s="83" t="s">
        <v>23</v>
      </c>
      <c r="H73" s="83"/>
      <c r="I73" s="93" t="s">
        <v>24</v>
      </c>
      <c r="J73" s="93" t="s">
        <v>24</v>
      </c>
      <c r="K73" s="85">
        <v>100210069509</v>
      </c>
      <c r="L73" s="83" t="s">
        <v>25</v>
      </c>
      <c r="M73" s="83" t="s">
        <v>1303</v>
      </c>
      <c r="N73" s="83" t="s">
        <v>4356</v>
      </c>
      <c r="O73" s="83" t="s">
        <v>4357</v>
      </c>
      <c r="P73" s="86">
        <v>2</v>
      </c>
      <c r="Q73" s="87"/>
      <c r="R73" s="88" t="s">
        <v>28</v>
      </c>
      <c r="S73" s="89"/>
      <c r="T73" s="1">
        <v>94</v>
      </c>
      <c r="U73" s="90">
        <v>48.88</v>
      </c>
      <c r="V73" s="91">
        <v>0.48</v>
      </c>
      <c r="W73" s="83" t="s">
        <v>11035</v>
      </c>
      <c r="X73" s="83">
        <v>39269097900</v>
      </c>
      <c r="Y73" s="83" t="s">
        <v>994</v>
      </c>
      <c r="Z73" s="83" t="s">
        <v>31</v>
      </c>
    </row>
    <row r="74" spans="1:26" x14ac:dyDescent="0.25">
      <c r="A74" s="83" t="s">
        <v>4552</v>
      </c>
      <c r="B74" s="83">
        <v>35440</v>
      </c>
      <c r="C74" s="84" t="s">
        <v>4553</v>
      </c>
      <c r="D74" s="83" t="s">
        <v>4554</v>
      </c>
      <c r="E74" s="83" t="s">
        <v>704</v>
      </c>
      <c r="F74" s="83" t="s">
        <v>22</v>
      </c>
      <c r="G74" s="83" t="s">
        <v>23</v>
      </c>
      <c r="H74" s="83"/>
      <c r="I74" s="93" t="s">
        <v>24</v>
      </c>
      <c r="J74" s="93" t="s">
        <v>24</v>
      </c>
      <c r="K74" s="85">
        <v>100210069509</v>
      </c>
      <c r="L74" s="83" t="s">
        <v>25</v>
      </c>
      <c r="M74" s="83" t="s">
        <v>1303</v>
      </c>
      <c r="N74" s="83" t="s">
        <v>4356</v>
      </c>
      <c r="O74" s="83" t="s">
        <v>4357</v>
      </c>
      <c r="P74" s="86">
        <v>2</v>
      </c>
      <c r="Q74" s="87"/>
      <c r="R74" s="88" t="s">
        <v>28</v>
      </c>
      <c r="S74" s="89"/>
      <c r="T74" s="1">
        <v>49</v>
      </c>
      <c r="U74" s="90">
        <v>25.48</v>
      </c>
      <c r="V74" s="91">
        <v>0.48</v>
      </c>
      <c r="W74" s="83" t="s">
        <v>11035</v>
      </c>
      <c r="X74" s="83">
        <v>39269097900</v>
      </c>
      <c r="Y74" s="83" t="s">
        <v>994</v>
      </c>
      <c r="Z74" s="83" t="s">
        <v>31</v>
      </c>
    </row>
    <row r="75" spans="1:26" x14ac:dyDescent="0.25">
      <c r="A75" s="83" t="s">
        <v>4555</v>
      </c>
      <c r="B75" s="83">
        <v>35467</v>
      </c>
      <c r="C75" s="84" t="s">
        <v>4556</v>
      </c>
      <c r="D75" s="83" t="s">
        <v>4557</v>
      </c>
      <c r="E75" s="83" t="s">
        <v>704</v>
      </c>
      <c r="F75" s="83" t="s">
        <v>22</v>
      </c>
      <c r="G75" s="83" t="s">
        <v>23</v>
      </c>
      <c r="H75" s="83"/>
      <c r="I75" s="93" t="s">
        <v>24</v>
      </c>
      <c r="J75" s="93" t="s">
        <v>24</v>
      </c>
      <c r="K75" s="85">
        <v>100210010607</v>
      </c>
      <c r="L75" s="83" t="s">
        <v>25</v>
      </c>
      <c r="M75" s="83" t="s">
        <v>1019</v>
      </c>
      <c r="N75" s="83" t="s">
        <v>1303</v>
      </c>
      <c r="O75" s="83" t="s">
        <v>4558</v>
      </c>
      <c r="P75" s="86">
        <v>20</v>
      </c>
      <c r="Q75" s="87"/>
      <c r="R75" s="88" t="s">
        <v>28</v>
      </c>
      <c r="S75" s="89"/>
      <c r="T75" s="1">
        <v>92</v>
      </c>
      <c r="U75" s="90">
        <v>47.84</v>
      </c>
      <c r="V75" s="91">
        <v>0.48</v>
      </c>
      <c r="W75" s="83" t="s">
        <v>11035</v>
      </c>
      <c r="X75" s="83">
        <v>70140000100</v>
      </c>
      <c r="Y75" s="83" t="s">
        <v>994</v>
      </c>
      <c r="Z75" s="83" t="s">
        <v>31</v>
      </c>
    </row>
    <row r="76" spans="1:26" x14ac:dyDescent="0.25">
      <c r="A76" s="83" t="s">
        <v>4559</v>
      </c>
      <c r="B76" s="83">
        <v>35476</v>
      </c>
      <c r="C76" s="84" t="s">
        <v>4560</v>
      </c>
      <c r="D76" s="83" t="s">
        <v>4561</v>
      </c>
      <c r="E76" s="83" t="s">
        <v>704</v>
      </c>
      <c r="F76" s="83" t="s">
        <v>22</v>
      </c>
      <c r="G76" s="83" t="s">
        <v>23</v>
      </c>
      <c r="H76" s="83"/>
      <c r="I76" s="93" t="s">
        <v>24</v>
      </c>
      <c r="J76" s="93" t="s">
        <v>24</v>
      </c>
      <c r="K76" s="85">
        <v>100210010604</v>
      </c>
      <c r="L76" s="83" t="s">
        <v>25</v>
      </c>
      <c r="M76" s="83" t="s">
        <v>1019</v>
      </c>
      <c r="N76" s="83" t="s">
        <v>1303</v>
      </c>
      <c r="O76" s="83" t="s">
        <v>4562</v>
      </c>
      <c r="P76" s="86">
        <v>2</v>
      </c>
      <c r="Q76" s="87"/>
      <c r="R76" s="88" t="s">
        <v>28</v>
      </c>
      <c r="S76" s="89"/>
      <c r="T76" s="1">
        <v>100</v>
      </c>
      <c r="U76" s="90">
        <v>52</v>
      </c>
      <c r="V76" s="91">
        <v>0.48</v>
      </c>
      <c r="W76" s="83" t="s">
        <v>11035</v>
      </c>
      <c r="X76" s="83">
        <v>90119000000</v>
      </c>
      <c r="Y76" s="83" t="s">
        <v>994</v>
      </c>
      <c r="Z76" s="83" t="s">
        <v>31</v>
      </c>
    </row>
    <row r="77" spans="1:26" x14ac:dyDescent="0.25">
      <c r="A77" s="83" t="s">
        <v>4563</v>
      </c>
      <c r="B77" s="83">
        <v>35483</v>
      </c>
      <c r="C77" s="84" t="s">
        <v>4564</v>
      </c>
      <c r="D77" s="83" t="s">
        <v>4564</v>
      </c>
      <c r="E77" s="83" t="s">
        <v>704</v>
      </c>
      <c r="F77" s="83" t="s">
        <v>22</v>
      </c>
      <c r="G77" s="83" t="s">
        <v>23</v>
      </c>
      <c r="H77" s="83"/>
      <c r="I77" s="93" t="s">
        <v>24</v>
      </c>
      <c r="J77" s="93" t="s">
        <v>24</v>
      </c>
      <c r="K77" s="85">
        <v>100210069509</v>
      </c>
      <c r="L77" s="83" t="s">
        <v>25</v>
      </c>
      <c r="M77" s="83" t="s">
        <v>1303</v>
      </c>
      <c r="N77" s="83" t="s">
        <v>4356</v>
      </c>
      <c r="O77" s="83" t="s">
        <v>4357</v>
      </c>
      <c r="P77" s="86">
        <v>2</v>
      </c>
      <c r="Q77" s="87"/>
      <c r="R77" s="88" t="s">
        <v>28</v>
      </c>
      <c r="S77" s="89"/>
      <c r="T77" s="1">
        <v>77</v>
      </c>
      <c r="U77" s="90">
        <v>40.04</v>
      </c>
      <c r="V77" s="91">
        <v>0.48000000000000004</v>
      </c>
      <c r="W77" s="83" t="s">
        <v>11035</v>
      </c>
      <c r="X77" s="83">
        <v>39269097900</v>
      </c>
      <c r="Y77" s="83" t="s">
        <v>994</v>
      </c>
      <c r="Z77" s="83" t="s">
        <v>31</v>
      </c>
    </row>
    <row r="78" spans="1:26" x14ac:dyDescent="0.25">
      <c r="A78" s="83" t="s">
        <v>4565</v>
      </c>
      <c r="B78" s="83">
        <v>35485</v>
      </c>
      <c r="C78" s="84" t="s">
        <v>4566</v>
      </c>
      <c r="D78" s="83" t="s">
        <v>4567</v>
      </c>
      <c r="E78" s="83" t="s">
        <v>704</v>
      </c>
      <c r="F78" s="83" t="s">
        <v>22</v>
      </c>
      <c r="G78" s="83" t="s">
        <v>23</v>
      </c>
      <c r="H78" s="83"/>
      <c r="I78" s="93" t="s">
        <v>24</v>
      </c>
      <c r="J78" s="93" t="s">
        <v>24</v>
      </c>
      <c r="K78" s="85">
        <v>100210010618</v>
      </c>
      <c r="L78" s="83" t="s">
        <v>25</v>
      </c>
      <c r="M78" s="83" t="s">
        <v>1019</v>
      </c>
      <c r="N78" s="83" t="s">
        <v>1303</v>
      </c>
      <c r="O78" s="83" t="s">
        <v>1758</v>
      </c>
      <c r="P78" s="86">
        <v>2</v>
      </c>
      <c r="Q78" s="87"/>
      <c r="R78" s="88" t="s">
        <v>28</v>
      </c>
      <c r="S78" s="89"/>
      <c r="T78" s="1">
        <v>39</v>
      </c>
      <c r="U78" s="90">
        <v>20.28</v>
      </c>
      <c r="V78" s="91">
        <v>0.48</v>
      </c>
      <c r="W78" s="83" t="s">
        <v>11035</v>
      </c>
      <c r="X78" s="83">
        <v>70099200000</v>
      </c>
      <c r="Y78" s="83" t="s">
        <v>994</v>
      </c>
      <c r="Z78" s="83" t="s">
        <v>31</v>
      </c>
    </row>
    <row r="79" spans="1:26" x14ac:dyDescent="0.25">
      <c r="A79" s="83" t="s">
        <v>4568</v>
      </c>
      <c r="B79" s="83">
        <v>35487</v>
      </c>
      <c r="C79" s="84" t="s">
        <v>4569</v>
      </c>
      <c r="D79" s="83" t="s">
        <v>4570</v>
      </c>
      <c r="E79" s="83" t="s">
        <v>704</v>
      </c>
      <c r="F79" s="83" t="s">
        <v>22</v>
      </c>
      <c r="G79" s="83" t="s">
        <v>752</v>
      </c>
      <c r="H79" s="83"/>
      <c r="I79" s="93" t="s">
        <v>24</v>
      </c>
      <c r="J79" s="93" t="s">
        <v>24</v>
      </c>
      <c r="K79" s="85">
        <v>100210010680</v>
      </c>
      <c r="L79" s="83" t="s">
        <v>25</v>
      </c>
      <c r="M79" s="83" t="s">
        <v>1019</v>
      </c>
      <c r="N79" s="83" t="s">
        <v>1303</v>
      </c>
      <c r="O79" s="83" t="s">
        <v>4571</v>
      </c>
      <c r="P79" s="86">
        <v>2</v>
      </c>
      <c r="Q79" s="87"/>
      <c r="R79" s="88" t="s">
        <v>28</v>
      </c>
      <c r="S79" s="84"/>
      <c r="T79" s="1">
        <v>49</v>
      </c>
      <c r="U79" s="90">
        <v>25.48</v>
      </c>
      <c r="V79" s="91">
        <v>0.48</v>
      </c>
      <c r="W79" s="83" t="s">
        <v>11035</v>
      </c>
      <c r="X79" s="83">
        <v>39269097900</v>
      </c>
      <c r="Y79" s="83" t="s">
        <v>994</v>
      </c>
      <c r="Z79" s="83" t="s">
        <v>31</v>
      </c>
    </row>
    <row r="80" spans="1:26" x14ac:dyDescent="0.25">
      <c r="A80" s="83" t="s">
        <v>4572</v>
      </c>
      <c r="B80" s="83">
        <v>35488</v>
      </c>
      <c r="C80" s="84" t="s">
        <v>4573</v>
      </c>
      <c r="D80" s="83" t="s">
        <v>4574</v>
      </c>
      <c r="E80" s="83" t="s">
        <v>704</v>
      </c>
      <c r="F80" s="83" t="s">
        <v>22</v>
      </c>
      <c r="G80" s="83" t="s">
        <v>752</v>
      </c>
      <c r="H80" s="83"/>
      <c r="I80" s="93" t="s">
        <v>24</v>
      </c>
      <c r="J80" s="93" t="s">
        <v>24</v>
      </c>
      <c r="K80" s="85">
        <v>100210010680</v>
      </c>
      <c r="L80" s="83" t="s">
        <v>25</v>
      </c>
      <c r="M80" s="83" t="s">
        <v>1019</v>
      </c>
      <c r="N80" s="83" t="s">
        <v>1303</v>
      </c>
      <c r="O80" s="83" t="s">
        <v>4571</v>
      </c>
      <c r="P80" s="86">
        <v>2</v>
      </c>
      <c r="Q80" s="87"/>
      <c r="R80" s="88" t="s">
        <v>28</v>
      </c>
      <c r="S80" s="84"/>
      <c r="T80" s="1">
        <v>39</v>
      </c>
      <c r="U80" s="90">
        <v>20.28</v>
      </c>
      <c r="V80" s="91">
        <v>0.48</v>
      </c>
      <c r="W80" s="83" t="s">
        <v>11035</v>
      </c>
      <c r="X80" s="83">
        <v>39269097900</v>
      </c>
      <c r="Y80" s="83" t="s">
        <v>994</v>
      </c>
      <c r="Z80" s="83" t="s">
        <v>31</v>
      </c>
    </row>
    <row r="81" spans="1:26" x14ac:dyDescent="0.25">
      <c r="A81" s="83" t="s">
        <v>4575</v>
      </c>
      <c r="B81" s="83">
        <v>35489</v>
      </c>
      <c r="C81" s="84" t="s">
        <v>4576</v>
      </c>
      <c r="D81" s="83" t="s">
        <v>4577</v>
      </c>
      <c r="E81" s="83" t="s">
        <v>704</v>
      </c>
      <c r="F81" s="83" t="s">
        <v>22</v>
      </c>
      <c r="G81" s="83" t="s">
        <v>752</v>
      </c>
      <c r="H81" s="83"/>
      <c r="I81" s="93" t="s">
        <v>24</v>
      </c>
      <c r="J81" s="93" t="s">
        <v>24</v>
      </c>
      <c r="K81" s="85">
        <v>100210010680</v>
      </c>
      <c r="L81" s="83" t="s">
        <v>25</v>
      </c>
      <c r="M81" s="83" t="s">
        <v>1019</v>
      </c>
      <c r="N81" s="83" t="s">
        <v>1303</v>
      </c>
      <c r="O81" s="83" t="s">
        <v>4571</v>
      </c>
      <c r="P81" s="86">
        <v>2</v>
      </c>
      <c r="Q81" s="87"/>
      <c r="R81" s="88" t="s">
        <v>28</v>
      </c>
      <c r="S81" s="84"/>
      <c r="T81" s="1">
        <v>50</v>
      </c>
      <c r="U81" s="90">
        <v>26</v>
      </c>
      <c r="V81" s="91">
        <v>0.48</v>
      </c>
      <c r="W81" s="83" t="s">
        <v>11035</v>
      </c>
      <c r="X81" s="83">
        <v>39269097900</v>
      </c>
      <c r="Y81" s="83" t="s">
        <v>994</v>
      </c>
      <c r="Z81" s="83" t="s">
        <v>31</v>
      </c>
    </row>
    <row r="82" spans="1:26" x14ac:dyDescent="0.25">
      <c r="A82" s="83" t="s">
        <v>4578</v>
      </c>
      <c r="B82" s="83">
        <v>35501</v>
      </c>
      <c r="C82" s="84" t="s">
        <v>4579</v>
      </c>
      <c r="D82" s="83" t="s">
        <v>4580</v>
      </c>
      <c r="E82" s="83" t="s">
        <v>704</v>
      </c>
      <c r="F82" s="83" t="s">
        <v>22</v>
      </c>
      <c r="G82" s="83" t="s">
        <v>23</v>
      </c>
      <c r="H82" s="83"/>
      <c r="I82" s="93" t="s">
        <v>24</v>
      </c>
      <c r="J82" s="93" t="s">
        <v>24</v>
      </c>
      <c r="K82" s="85">
        <v>100210010620</v>
      </c>
      <c r="L82" s="83" t="s">
        <v>25</v>
      </c>
      <c r="M82" s="83" t="s">
        <v>1019</v>
      </c>
      <c r="N82" s="83" t="s">
        <v>1303</v>
      </c>
      <c r="O82" s="83" t="s">
        <v>2009</v>
      </c>
      <c r="P82" s="86">
        <v>20</v>
      </c>
      <c r="Q82" s="87"/>
      <c r="R82" s="88" t="s">
        <v>28</v>
      </c>
      <c r="S82" s="89"/>
      <c r="T82" s="1">
        <v>235</v>
      </c>
      <c r="U82" s="90">
        <v>122.2</v>
      </c>
      <c r="V82" s="91">
        <v>0.48</v>
      </c>
      <c r="W82" s="83" t="s">
        <v>11035</v>
      </c>
      <c r="X82" s="83">
        <v>90119000000</v>
      </c>
      <c r="Y82" s="83" t="s">
        <v>994</v>
      </c>
      <c r="Z82" s="83" t="s">
        <v>31</v>
      </c>
    </row>
    <row r="83" spans="1:26" x14ac:dyDescent="0.25">
      <c r="A83" s="83" t="s">
        <v>4581</v>
      </c>
      <c r="B83" s="83">
        <v>35504</v>
      </c>
      <c r="C83" s="84" t="s">
        <v>4582</v>
      </c>
      <c r="D83" s="83" t="s">
        <v>4583</v>
      </c>
      <c r="E83" s="83" t="s">
        <v>704</v>
      </c>
      <c r="F83" s="83" t="s">
        <v>22</v>
      </c>
      <c r="G83" s="83" t="s">
        <v>23</v>
      </c>
      <c r="H83" s="83"/>
      <c r="I83" s="93" t="s">
        <v>24</v>
      </c>
      <c r="J83" s="93" t="s">
        <v>24</v>
      </c>
      <c r="K83" s="85">
        <v>100210069519</v>
      </c>
      <c r="L83" s="83" t="s">
        <v>25</v>
      </c>
      <c r="M83" s="83" t="s">
        <v>1303</v>
      </c>
      <c r="N83" s="83" t="s">
        <v>4356</v>
      </c>
      <c r="O83" s="83" t="s">
        <v>4357</v>
      </c>
      <c r="P83" s="86">
        <v>2</v>
      </c>
      <c r="Q83" s="87"/>
      <c r="R83" s="88" t="s">
        <v>28</v>
      </c>
      <c r="S83" s="89"/>
      <c r="T83" s="1">
        <v>20</v>
      </c>
      <c r="U83" s="90">
        <v>10.4</v>
      </c>
      <c r="V83" s="91">
        <v>0.48</v>
      </c>
      <c r="W83" s="83" t="s">
        <v>11035</v>
      </c>
      <c r="X83" s="83">
        <v>39231090900</v>
      </c>
      <c r="Y83" s="83" t="s">
        <v>994</v>
      </c>
      <c r="Z83" s="83" t="s">
        <v>31</v>
      </c>
    </row>
    <row r="84" spans="1:26" x14ac:dyDescent="0.25">
      <c r="A84" s="83" t="s">
        <v>4584</v>
      </c>
      <c r="B84" s="83">
        <v>35510</v>
      </c>
      <c r="C84" s="84" t="s">
        <v>4585</v>
      </c>
      <c r="D84" s="83" t="s">
        <v>4586</v>
      </c>
      <c r="E84" s="83" t="s">
        <v>704</v>
      </c>
      <c r="F84" s="83" t="s">
        <v>22</v>
      </c>
      <c r="G84" s="83" t="s">
        <v>23</v>
      </c>
      <c r="H84" s="83"/>
      <c r="I84" s="93" t="s">
        <v>24</v>
      </c>
      <c r="J84" s="93" t="s">
        <v>24</v>
      </c>
      <c r="K84" s="85">
        <v>100210069514</v>
      </c>
      <c r="L84" s="83" t="s">
        <v>25</v>
      </c>
      <c r="M84" s="83" t="s">
        <v>1303</v>
      </c>
      <c r="N84" s="83" t="s">
        <v>4356</v>
      </c>
      <c r="O84" s="83" t="s">
        <v>4357</v>
      </c>
      <c r="P84" s="86">
        <v>44</v>
      </c>
      <c r="Q84" s="87"/>
      <c r="R84" s="88" t="s">
        <v>28</v>
      </c>
      <c r="S84" s="89"/>
      <c r="T84" s="1">
        <v>15</v>
      </c>
      <c r="U84" s="90">
        <v>7.8</v>
      </c>
      <c r="V84" s="91">
        <v>0.48000000000000004</v>
      </c>
      <c r="W84" s="83" t="s">
        <v>11035</v>
      </c>
      <c r="X84" s="83">
        <v>90119000000</v>
      </c>
      <c r="Y84" s="83" t="s">
        <v>994</v>
      </c>
      <c r="Z84" s="83" t="s">
        <v>31</v>
      </c>
    </row>
    <row r="85" spans="1:26" x14ac:dyDescent="0.25">
      <c r="A85" s="83" t="s">
        <v>4587</v>
      </c>
      <c r="B85" s="83">
        <v>35512</v>
      </c>
      <c r="C85" s="84" t="s">
        <v>4588</v>
      </c>
      <c r="D85" s="83" t="s">
        <v>4589</v>
      </c>
      <c r="E85" s="83" t="s">
        <v>704</v>
      </c>
      <c r="F85" s="83" t="s">
        <v>22</v>
      </c>
      <c r="G85" s="83" t="s">
        <v>23</v>
      </c>
      <c r="H85" s="83"/>
      <c r="I85" s="93" t="s">
        <v>24</v>
      </c>
      <c r="J85" s="93" t="s">
        <v>24</v>
      </c>
      <c r="K85" s="85">
        <v>100210069514</v>
      </c>
      <c r="L85" s="83" t="s">
        <v>25</v>
      </c>
      <c r="M85" s="83" t="s">
        <v>1303</v>
      </c>
      <c r="N85" s="83" t="s">
        <v>4356</v>
      </c>
      <c r="O85" s="83" t="s">
        <v>4357</v>
      </c>
      <c r="P85" s="86">
        <v>2</v>
      </c>
      <c r="Q85" s="87"/>
      <c r="R85" s="88" t="s">
        <v>28</v>
      </c>
      <c r="S85" s="89"/>
      <c r="T85" s="1">
        <v>15</v>
      </c>
      <c r="U85" s="90">
        <v>7.8</v>
      </c>
      <c r="V85" s="91">
        <v>0.48000000000000004</v>
      </c>
      <c r="W85" s="83" t="s">
        <v>11035</v>
      </c>
      <c r="X85" s="83">
        <v>90119000000</v>
      </c>
      <c r="Y85" s="83" t="s">
        <v>994</v>
      </c>
      <c r="Z85" s="83" t="s">
        <v>31</v>
      </c>
    </row>
    <row r="86" spans="1:26" x14ac:dyDescent="0.25">
      <c r="A86" s="83" t="s">
        <v>4590</v>
      </c>
      <c r="B86" s="83">
        <v>35515</v>
      </c>
      <c r="C86" s="84" t="s">
        <v>4591</v>
      </c>
      <c r="D86" s="83" t="s">
        <v>4591</v>
      </c>
      <c r="E86" s="83" t="s">
        <v>704</v>
      </c>
      <c r="F86" s="83" t="s">
        <v>22</v>
      </c>
      <c r="G86" s="83" t="s">
        <v>23</v>
      </c>
      <c r="H86" s="83"/>
      <c r="I86" s="93" t="s">
        <v>24</v>
      </c>
      <c r="J86" s="93" t="s">
        <v>24</v>
      </c>
      <c r="K86" s="85">
        <v>100210951095</v>
      </c>
      <c r="L86" s="83" t="s">
        <v>25</v>
      </c>
      <c r="M86" s="83" t="s">
        <v>26</v>
      </c>
      <c r="N86" s="83" t="s">
        <v>27</v>
      </c>
      <c r="O86" s="83" t="s">
        <v>26</v>
      </c>
      <c r="P86" s="86">
        <v>25</v>
      </c>
      <c r="Q86" s="87"/>
      <c r="R86" s="88" t="s">
        <v>28</v>
      </c>
      <c r="S86" s="89"/>
      <c r="T86" s="1">
        <v>19</v>
      </c>
      <c r="U86" s="90">
        <v>9.8800000000000008</v>
      </c>
      <c r="V86" s="91">
        <v>0.48</v>
      </c>
      <c r="W86" s="83" t="s">
        <v>11035</v>
      </c>
      <c r="X86" s="83">
        <v>90021900000</v>
      </c>
      <c r="Y86" s="83" t="s">
        <v>994</v>
      </c>
      <c r="Z86" s="83" t="s">
        <v>31</v>
      </c>
    </row>
    <row r="87" spans="1:26" x14ac:dyDescent="0.25">
      <c r="A87" s="83" t="s">
        <v>4592</v>
      </c>
      <c r="B87" s="83">
        <v>35753</v>
      </c>
      <c r="C87" s="84" t="s">
        <v>4593</v>
      </c>
      <c r="D87" s="83" t="s">
        <v>4594</v>
      </c>
      <c r="E87" s="83" t="s">
        <v>704</v>
      </c>
      <c r="F87" s="83" t="s">
        <v>22</v>
      </c>
      <c r="G87" s="83" t="s">
        <v>23</v>
      </c>
      <c r="H87" s="83"/>
      <c r="I87" s="93" t="s">
        <v>24</v>
      </c>
      <c r="J87" s="93" t="s">
        <v>24</v>
      </c>
      <c r="K87" s="85">
        <v>100210010605</v>
      </c>
      <c r="L87" s="83" t="s">
        <v>25</v>
      </c>
      <c r="M87" s="83" t="s">
        <v>1019</v>
      </c>
      <c r="N87" s="83" t="s">
        <v>1303</v>
      </c>
      <c r="O87" s="83" t="s">
        <v>1464</v>
      </c>
      <c r="P87" s="86">
        <v>2</v>
      </c>
      <c r="Q87" s="87"/>
      <c r="R87" s="88" t="s">
        <v>28</v>
      </c>
      <c r="S87" s="89"/>
      <c r="T87" s="1">
        <v>866</v>
      </c>
      <c r="U87" s="90">
        <v>450.32</v>
      </c>
      <c r="V87" s="91">
        <v>0.48</v>
      </c>
      <c r="W87" s="83" t="s">
        <v>11035</v>
      </c>
      <c r="X87" s="83">
        <v>90119000000</v>
      </c>
      <c r="Y87" s="83" t="s">
        <v>994</v>
      </c>
      <c r="Z87" s="83" t="s">
        <v>31</v>
      </c>
    </row>
    <row r="88" spans="1:26" x14ac:dyDescent="0.25">
      <c r="A88" s="83" t="s">
        <v>4595</v>
      </c>
      <c r="B88" s="83">
        <v>35754</v>
      </c>
      <c r="C88" s="84" t="s">
        <v>4596</v>
      </c>
      <c r="D88" s="83" t="s">
        <v>4597</v>
      </c>
      <c r="E88" s="83" t="s">
        <v>704</v>
      </c>
      <c r="F88" s="83" t="s">
        <v>22</v>
      </c>
      <c r="G88" s="83" t="s">
        <v>23</v>
      </c>
      <c r="H88" s="83"/>
      <c r="I88" s="93" t="s">
        <v>24</v>
      </c>
      <c r="J88" s="93" t="s">
        <v>24</v>
      </c>
      <c r="K88" s="85">
        <v>100210010605</v>
      </c>
      <c r="L88" s="83" t="s">
        <v>25</v>
      </c>
      <c r="M88" s="83" t="s">
        <v>1019</v>
      </c>
      <c r="N88" s="83" t="s">
        <v>1303</v>
      </c>
      <c r="O88" s="83" t="s">
        <v>1464</v>
      </c>
      <c r="P88" s="86">
        <v>2</v>
      </c>
      <c r="Q88" s="87"/>
      <c r="R88" s="88" t="s">
        <v>28</v>
      </c>
      <c r="S88" s="89"/>
      <c r="T88" s="1">
        <v>2061</v>
      </c>
      <c r="U88" s="90">
        <v>1071.72</v>
      </c>
      <c r="V88" s="91">
        <v>0.48</v>
      </c>
      <c r="W88" s="83" t="s">
        <v>11035</v>
      </c>
      <c r="X88" s="83">
        <v>90119000000</v>
      </c>
      <c r="Y88" s="83" t="s">
        <v>994</v>
      </c>
      <c r="Z88" s="83" t="s">
        <v>31</v>
      </c>
    </row>
    <row r="89" spans="1:26" x14ac:dyDescent="0.25">
      <c r="A89" s="83" t="s">
        <v>4598</v>
      </c>
      <c r="B89" s="83">
        <v>35767</v>
      </c>
      <c r="C89" s="84" t="s">
        <v>4599</v>
      </c>
      <c r="D89" s="83" t="s">
        <v>4600</v>
      </c>
      <c r="E89" s="83" t="s">
        <v>704</v>
      </c>
      <c r="F89" s="83" t="s">
        <v>22</v>
      </c>
      <c r="G89" s="83" t="s">
        <v>23</v>
      </c>
      <c r="H89" s="83"/>
      <c r="I89" s="93" t="s">
        <v>24</v>
      </c>
      <c r="J89" s="93" t="s">
        <v>24</v>
      </c>
      <c r="K89" s="85">
        <v>100210010606</v>
      </c>
      <c r="L89" s="83" t="s">
        <v>25</v>
      </c>
      <c r="M89" s="83" t="s">
        <v>1019</v>
      </c>
      <c r="N89" s="83" t="s">
        <v>1303</v>
      </c>
      <c r="O89" s="83" t="s">
        <v>4601</v>
      </c>
      <c r="P89" s="86">
        <v>2</v>
      </c>
      <c r="Q89" s="87"/>
      <c r="R89" s="88" t="s">
        <v>28</v>
      </c>
      <c r="S89" s="89"/>
      <c r="T89" s="1">
        <v>1699</v>
      </c>
      <c r="U89" s="90">
        <v>883.48</v>
      </c>
      <c r="V89" s="91">
        <v>0.48</v>
      </c>
      <c r="W89" s="83" t="s">
        <v>11035</v>
      </c>
      <c r="X89" s="83">
        <v>90021900000</v>
      </c>
      <c r="Y89" s="83" t="s">
        <v>994</v>
      </c>
      <c r="Z89" s="83" t="s">
        <v>31</v>
      </c>
    </row>
    <row r="90" spans="1:26" x14ac:dyDescent="0.25">
      <c r="A90" s="83" t="s">
        <v>4602</v>
      </c>
      <c r="B90" s="83">
        <v>35772</v>
      </c>
      <c r="C90" s="84" t="s">
        <v>4603</v>
      </c>
      <c r="D90" s="83" t="s">
        <v>4604</v>
      </c>
      <c r="E90" s="83" t="s">
        <v>704</v>
      </c>
      <c r="F90" s="83" t="s">
        <v>22</v>
      </c>
      <c r="G90" s="83" t="s">
        <v>23</v>
      </c>
      <c r="H90" s="83"/>
      <c r="I90" s="93" t="s">
        <v>24</v>
      </c>
      <c r="J90" s="93" t="s">
        <v>24</v>
      </c>
      <c r="K90" s="85">
        <v>100210010606</v>
      </c>
      <c r="L90" s="83" t="s">
        <v>25</v>
      </c>
      <c r="M90" s="83" t="s">
        <v>1019</v>
      </c>
      <c r="N90" s="83" t="s">
        <v>1303</v>
      </c>
      <c r="O90" s="83" t="s">
        <v>4601</v>
      </c>
      <c r="P90" s="86">
        <v>20</v>
      </c>
      <c r="Q90" s="87"/>
      <c r="R90" s="88" t="s">
        <v>28</v>
      </c>
      <c r="S90" s="89"/>
      <c r="T90" s="1">
        <v>1719</v>
      </c>
      <c r="U90" s="90">
        <v>893.88</v>
      </c>
      <c r="V90" s="91">
        <v>0.48</v>
      </c>
      <c r="W90" s="83" t="s">
        <v>11035</v>
      </c>
      <c r="X90" s="83">
        <v>90022000000</v>
      </c>
      <c r="Y90" s="83" t="s">
        <v>994</v>
      </c>
      <c r="Z90" s="83" t="s">
        <v>31</v>
      </c>
    </row>
    <row r="91" spans="1:26" x14ac:dyDescent="0.25">
      <c r="A91" s="83" t="s">
        <v>4605</v>
      </c>
      <c r="B91" s="83">
        <v>35776</v>
      </c>
      <c r="C91" s="84" t="s">
        <v>4606</v>
      </c>
      <c r="D91" s="83" t="s">
        <v>4607</v>
      </c>
      <c r="E91" s="83" t="s">
        <v>704</v>
      </c>
      <c r="F91" s="83" t="s">
        <v>22</v>
      </c>
      <c r="G91" s="83" t="s">
        <v>23</v>
      </c>
      <c r="H91" s="83"/>
      <c r="I91" s="93" t="s">
        <v>24</v>
      </c>
      <c r="J91" s="93" t="s">
        <v>24</v>
      </c>
      <c r="K91" s="85">
        <v>100210010606</v>
      </c>
      <c r="L91" s="83" t="s">
        <v>25</v>
      </c>
      <c r="M91" s="83" t="s">
        <v>1019</v>
      </c>
      <c r="N91" s="83" t="s">
        <v>1303</v>
      </c>
      <c r="O91" s="83" t="s">
        <v>4601</v>
      </c>
      <c r="P91" s="86">
        <v>20</v>
      </c>
      <c r="Q91" s="87"/>
      <c r="R91" s="88" t="s">
        <v>28</v>
      </c>
      <c r="S91" s="89"/>
      <c r="T91" s="1">
        <v>281</v>
      </c>
      <c r="U91" s="90">
        <v>146.12</v>
      </c>
      <c r="V91" s="91">
        <v>0.48</v>
      </c>
      <c r="W91" s="83" t="s">
        <v>11035</v>
      </c>
      <c r="X91" s="83">
        <v>90119000000</v>
      </c>
      <c r="Y91" s="83" t="s">
        <v>994</v>
      </c>
      <c r="Z91" s="83" t="s">
        <v>31</v>
      </c>
    </row>
    <row r="92" spans="1:26" x14ac:dyDescent="0.25">
      <c r="A92" s="83" t="s">
        <v>4608</v>
      </c>
      <c r="B92" s="83">
        <v>35793</v>
      </c>
      <c r="C92" s="84" t="s">
        <v>4609</v>
      </c>
      <c r="D92" s="83" t="s">
        <v>4610</v>
      </c>
      <c r="E92" s="83" t="s">
        <v>704</v>
      </c>
      <c r="F92" s="83" t="s">
        <v>22</v>
      </c>
      <c r="G92" s="83" t="s">
        <v>23</v>
      </c>
      <c r="H92" s="83"/>
      <c r="I92" s="93" t="s">
        <v>24</v>
      </c>
      <c r="J92" s="93" t="s">
        <v>24</v>
      </c>
      <c r="K92" s="85">
        <v>100210010606</v>
      </c>
      <c r="L92" s="83" t="s">
        <v>25</v>
      </c>
      <c r="M92" s="83" t="s">
        <v>1019</v>
      </c>
      <c r="N92" s="83" t="s">
        <v>1303</v>
      </c>
      <c r="O92" s="83" t="s">
        <v>4601</v>
      </c>
      <c r="P92" s="86">
        <v>2</v>
      </c>
      <c r="Q92" s="87"/>
      <c r="R92" s="88" t="s">
        <v>28</v>
      </c>
      <c r="S92" s="89"/>
      <c r="T92" s="1">
        <v>439</v>
      </c>
      <c r="U92" s="90">
        <v>228.28</v>
      </c>
      <c r="V92" s="91">
        <v>0.48</v>
      </c>
      <c r="W92" s="83" t="s">
        <v>11035</v>
      </c>
      <c r="X92" s="83">
        <v>90119000000</v>
      </c>
      <c r="Y92" s="83" t="s">
        <v>994</v>
      </c>
      <c r="Z92" s="83" t="s">
        <v>31</v>
      </c>
    </row>
    <row r="93" spans="1:26" x14ac:dyDescent="0.25">
      <c r="A93" s="83" t="s">
        <v>4611</v>
      </c>
      <c r="B93" s="83">
        <v>35794</v>
      </c>
      <c r="C93" s="84" t="s">
        <v>4612</v>
      </c>
      <c r="D93" s="83" t="s">
        <v>4613</v>
      </c>
      <c r="E93" s="83" t="s">
        <v>704</v>
      </c>
      <c r="F93" s="83" t="s">
        <v>22</v>
      </c>
      <c r="G93" s="83" t="s">
        <v>23</v>
      </c>
      <c r="H93" s="83"/>
      <c r="I93" s="93" t="s">
        <v>24</v>
      </c>
      <c r="J93" s="93" t="s">
        <v>24</v>
      </c>
      <c r="K93" s="85">
        <v>100210010606</v>
      </c>
      <c r="L93" s="83" t="s">
        <v>25</v>
      </c>
      <c r="M93" s="83" t="s">
        <v>1019</v>
      </c>
      <c r="N93" s="83" t="s">
        <v>1303</v>
      </c>
      <c r="O93" s="83" t="s">
        <v>4601</v>
      </c>
      <c r="P93" s="86">
        <v>20</v>
      </c>
      <c r="Q93" s="87"/>
      <c r="R93" s="88" t="s">
        <v>28</v>
      </c>
      <c r="S93" s="89"/>
      <c r="T93" s="1">
        <v>177</v>
      </c>
      <c r="U93" s="90">
        <v>92.04</v>
      </c>
      <c r="V93" s="91">
        <v>0.48</v>
      </c>
      <c r="W93" s="88" t="s">
        <v>11035</v>
      </c>
      <c r="X93" s="83">
        <v>90119000000</v>
      </c>
      <c r="Y93" s="83" t="s">
        <v>994</v>
      </c>
      <c r="Z93" s="83" t="s">
        <v>31</v>
      </c>
    </row>
    <row r="94" spans="1:26" x14ac:dyDescent="0.25">
      <c r="A94" s="83" t="s">
        <v>4614</v>
      </c>
      <c r="B94" s="83">
        <v>35795</v>
      </c>
      <c r="C94" s="84" t="s">
        <v>4615</v>
      </c>
      <c r="D94" s="83" t="s">
        <v>4616</v>
      </c>
      <c r="E94" s="83" t="s">
        <v>704</v>
      </c>
      <c r="F94" s="83" t="s">
        <v>22</v>
      </c>
      <c r="G94" s="83" t="s">
        <v>23</v>
      </c>
      <c r="H94" s="83"/>
      <c r="I94" s="93" t="s">
        <v>24</v>
      </c>
      <c r="J94" s="93" t="s">
        <v>24</v>
      </c>
      <c r="K94" s="85">
        <v>100210010606</v>
      </c>
      <c r="L94" s="83" t="s">
        <v>25</v>
      </c>
      <c r="M94" s="83" t="s">
        <v>1019</v>
      </c>
      <c r="N94" s="83" t="s">
        <v>1303</v>
      </c>
      <c r="O94" s="83" t="s">
        <v>4601</v>
      </c>
      <c r="P94" s="86">
        <v>2</v>
      </c>
      <c r="Q94" s="87"/>
      <c r="R94" s="88" t="s">
        <v>28</v>
      </c>
      <c r="S94" s="89"/>
      <c r="T94" s="1">
        <v>177</v>
      </c>
      <c r="U94" s="90">
        <v>92.04</v>
      </c>
      <c r="V94" s="91">
        <v>0.48</v>
      </c>
      <c r="W94" s="88" t="s">
        <v>11035</v>
      </c>
      <c r="X94" s="83">
        <v>90119000000</v>
      </c>
      <c r="Y94" s="83" t="s">
        <v>994</v>
      </c>
      <c r="Z94" s="83" t="s">
        <v>31</v>
      </c>
    </row>
    <row r="95" spans="1:26" x14ac:dyDescent="0.25">
      <c r="A95" s="83" t="s">
        <v>4617</v>
      </c>
      <c r="B95" s="83">
        <v>35796</v>
      </c>
      <c r="C95" s="84" t="s">
        <v>4618</v>
      </c>
      <c r="D95" s="83" t="s">
        <v>4619</v>
      </c>
      <c r="E95" s="83" t="s">
        <v>704</v>
      </c>
      <c r="F95" s="83" t="s">
        <v>22</v>
      </c>
      <c r="G95" s="83" t="s">
        <v>23</v>
      </c>
      <c r="H95" s="83"/>
      <c r="I95" s="93" t="s">
        <v>24</v>
      </c>
      <c r="J95" s="93" t="s">
        <v>24</v>
      </c>
      <c r="K95" s="85">
        <v>100210010601</v>
      </c>
      <c r="L95" s="83" t="s">
        <v>25</v>
      </c>
      <c r="M95" s="83" t="s">
        <v>1019</v>
      </c>
      <c r="N95" s="83" t="s">
        <v>1303</v>
      </c>
      <c r="O95" s="83" t="s">
        <v>4371</v>
      </c>
      <c r="P95" s="86">
        <v>2</v>
      </c>
      <c r="Q95" s="87"/>
      <c r="R95" s="88" t="s">
        <v>28</v>
      </c>
      <c r="S95" s="89"/>
      <c r="T95" s="1">
        <v>4147</v>
      </c>
      <c r="U95" s="90">
        <v>2156.44</v>
      </c>
      <c r="V95" s="91">
        <v>0.48</v>
      </c>
      <c r="W95" s="88" t="s">
        <v>11035</v>
      </c>
      <c r="X95" s="83">
        <v>90119000000</v>
      </c>
      <c r="Y95" s="83" t="s">
        <v>994</v>
      </c>
      <c r="Z95" s="83" t="s">
        <v>31</v>
      </c>
    </row>
    <row r="96" spans="1:26" x14ac:dyDescent="0.25">
      <c r="A96" s="83" t="s">
        <v>4620</v>
      </c>
      <c r="B96" s="83">
        <v>36088</v>
      </c>
      <c r="C96" s="84" t="s">
        <v>4621</v>
      </c>
      <c r="D96" s="83" t="s">
        <v>4622</v>
      </c>
      <c r="E96" s="83" t="s">
        <v>704</v>
      </c>
      <c r="F96" s="83" t="s">
        <v>22</v>
      </c>
      <c r="G96" s="83" t="s">
        <v>23</v>
      </c>
      <c r="H96" s="83"/>
      <c r="I96" s="93" t="s">
        <v>24</v>
      </c>
      <c r="J96" s="93" t="s">
        <v>24</v>
      </c>
      <c r="K96" s="85">
        <v>100210010605</v>
      </c>
      <c r="L96" s="83" t="s">
        <v>25</v>
      </c>
      <c r="M96" s="83" t="s">
        <v>1019</v>
      </c>
      <c r="N96" s="83" t="s">
        <v>1303</v>
      </c>
      <c r="O96" s="83" t="s">
        <v>1464</v>
      </c>
      <c r="P96" s="86">
        <v>2</v>
      </c>
      <c r="Q96" s="87"/>
      <c r="R96" s="88" t="s">
        <v>28</v>
      </c>
      <c r="S96" s="89"/>
      <c r="T96" s="1">
        <v>499</v>
      </c>
      <c r="U96" s="90">
        <v>259.48</v>
      </c>
      <c r="V96" s="91">
        <v>0.48</v>
      </c>
      <c r="W96" s="88" t="s">
        <v>11035</v>
      </c>
      <c r="X96" s="83">
        <v>90119000000</v>
      </c>
      <c r="Y96" s="83" t="s">
        <v>994</v>
      </c>
      <c r="Z96" s="83" t="s">
        <v>31</v>
      </c>
    </row>
    <row r="97" spans="1:26" x14ac:dyDescent="0.25">
      <c r="A97" s="83" t="s">
        <v>4623</v>
      </c>
      <c r="B97" s="83">
        <v>36089</v>
      </c>
      <c r="C97" s="84" t="s">
        <v>4624</v>
      </c>
      <c r="D97" s="83" t="s">
        <v>4625</v>
      </c>
      <c r="E97" s="83" t="s">
        <v>704</v>
      </c>
      <c r="F97" s="83" t="s">
        <v>22</v>
      </c>
      <c r="G97" s="83" t="s">
        <v>23</v>
      </c>
      <c r="H97" s="83"/>
      <c r="I97" s="93" t="s">
        <v>24</v>
      </c>
      <c r="J97" s="93" t="s">
        <v>24</v>
      </c>
      <c r="K97" s="85">
        <v>100210010609</v>
      </c>
      <c r="L97" s="83" t="s">
        <v>25</v>
      </c>
      <c r="M97" s="83" t="s">
        <v>1019</v>
      </c>
      <c r="N97" s="83" t="s">
        <v>1303</v>
      </c>
      <c r="O97" s="83" t="s">
        <v>4378</v>
      </c>
      <c r="P97" s="86">
        <v>2</v>
      </c>
      <c r="Q97" s="87"/>
      <c r="R97" s="88" t="s">
        <v>28</v>
      </c>
      <c r="S97" s="89"/>
      <c r="T97" s="1">
        <v>729</v>
      </c>
      <c r="U97" s="90">
        <v>379.08</v>
      </c>
      <c r="V97" s="91">
        <v>0.48000000000000004</v>
      </c>
      <c r="W97" s="88" t="s">
        <v>11035</v>
      </c>
      <c r="X97" s="83">
        <v>90021900000</v>
      </c>
      <c r="Y97" s="83" t="s">
        <v>994</v>
      </c>
      <c r="Z97" s="83" t="s">
        <v>31</v>
      </c>
    </row>
    <row r="98" spans="1:26" x14ac:dyDescent="0.25">
      <c r="A98" s="83" t="s">
        <v>4626</v>
      </c>
      <c r="B98" s="83">
        <v>36091</v>
      </c>
      <c r="C98" s="84" t="s">
        <v>4627</v>
      </c>
      <c r="D98" s="83" t="s">
        <v>4628</v>
      </c>
      <c r="E98" s="83" t="s">
        <v>704</v>
      </c>
      <c r="F98" s="83" t="s">
        <v>22</v>
      </c>
      <c r="G98" s="83" t="s">
        <v>23</v>
      </c>
      <c r="H98" s="83"/>
      <c r="I98" s="93" t="s">
        <v>24</v>
      </c>
      <c r="J98" s="93" t="s">
        <v>24</v>
      </c>
      <c r="K98" s="85">
        <v>100210010609</v>
      </c>
      <c r="L98" s="83" t="s">
        <v>25</v>
      </c>
      <c r="M98" s="83" t="s">
        <v>1019</v>
      </c>
      <c r="N98" s="83" t="s">
        <v>1303</v>
      </c>
      <c r="O98" s="83" t="s">
        <v>4378</v>
      </c>
      <c r="P98" s="86">
        <v>2</v>
      </c>
      <c r="Q98" s="87"/>
      <c r="R98" s="88" t="s">
        <v>28</v>
      </c>
      <c r="S98" s="89"/>
      <c r="T98" s="1">
        <v>1078</v>
      </c>
      <c r="U98" s="90">
        <v>560.55999999999995</v>
      </c>
      <c r="V98" s="91">
        <v>0.48000000000000004</v>
      </c>
      <c r="W98" s="88" t="s">
        <v>11035</v>
      </c>
      <c r="X98" s="83">
        <v>90119000000</v>
      </c>
      <c r="Y98" s="83" t="s">
        <v>994</v>
      </c>
      <c r="Z98" s="83" t="s">
        <v>31</v>
      </c>
    </row>
    <row r="99" spans="1:26" x14ac:dyDescent="0.25">
      <c r="A99" s="83" t="s">
        <v>4629</v>
      </c>
      <c r="B99" s="83">
        <v>36092</v>
      </c>
      <c r="C99" s="84" t="s">
        <v>4630</v>
      </c>
      <c r="D99" s="83" t="s">
        <v>4631</v>
      </c>
      <c r="E99" s="83" t="s">
        <v>704</v>
      </c>
      <c r="F99" s="83" t="s">
        <v>22</v>
      </c>
      <c r="G99" s="83" t="s">
        <v>23</v>
      </c>
      <c r="H99" s="83"/>
      <c r="I99" s="93" t="s">
        <v>24</v>
      </c>
      <c r="J99" s="93" t="s">
        <v>24</v>
      </c>
      <c r="K99" s="85">
        <v>100210010609</v>
      </c>
      <c r="L99" s="83" t="s">
        <v>25</v>
      </c>
      <c r="M99" s="83" t="s">
        <v>1019</v>
      </c>
      <c r="N99" s="83" t="s">
        <v>1303</v>
      </c>
      <c r="O99" s="83" t="s">
        <v>4378</v>
      </c>
      <c r="P99" s="86">
        <v>20</v>
      </c>
      <c r="Q99" s="87"/>
      <c r="R99" s="88" t="s">
        <v>28</v>
      </c>
      <c r="S99" s="89"/>
      <c r="T99" s="1">
        <v>419</v>
      </c>
      <c r="U99" s="90">
        <v>217.88</v>
      </c>
      <c r="V99" s="91">
        <v>0.48000000000000004</v>
      </c>
      <c r="W99" s="88" t="s">
        <v>11035</v>
      </c>
      <c r="X99" s="83">
        <v>90119000000</v>
      </c>
      <c r="Y99" s="83" t="s">
        <v>994</v>
      </c>
      <c r="Z99" s="83" t="s">
        <v>31</v>
      </c>
    </row>
    <row r="100" spans="1:26" x14ac:dyDescent="0.25">
      <c r="A100" s="83" t="s">
        <v>4632</v>
      </c>
      <c r="B100" s="83">
        <v>36093</v>
      </c>
      <c r="C100" s="84" t="s">
        <v>4633</v>
      </c>
      <c r="D100" s="83" t="s">
        <v>4634</v>
      </c>
      <c r="E100" s="83" t="s">
        <v>704</v>
      </c>
      <c r="F100" s="83" t="s">
        <v>22</v>
      </c>
      <c r="G100" s="83" t="s">
        <v>23</v>
      </c>
      <c r="H100" s="83"/>
      <c r="I100" s="93" t="s">
        <v>24</v>
      </c>
      <c r="J100" s="93" t="s">
        <v>24</v>
      </c>
      <c r="K100" s="85">
        <v>100210010601</v>
      </c>
      <c r="L100" s="83" t="s">
        <v>25</v>
      </c>
      <c r="M100" s="83" t="s">
        <v>1019</v>
      </c>
      <c r="N100" s="83" t="s">
        <v>1303</v>
      </c>
      <c r="O100" s="83" t="s">
        <v>4371</v>
      </c>
      <c r="P100" s="86">
        <v>20</v>
      </c>
      <c r="Q100" s="87"/>
      <c r="R100" s="88" t="s">
        <v>28</v>
      </c>
      <c r="S100" s="89"/>
      <c r="T100" s="1">
        <v>313</v>
      </c>
      <c r="U100" s="90">
        <v>162.76</v>
      </c>
      <c r="V100" s="91">
        <v>0.48000000000000004</v>
      </c>
      <c r="W100" s="88" t="s">
        <v>11035</v>
      </c>
      <c r="X100" s="83">
        <v>90119000000</v>
      </c>
      <c r="Y100" s="83" t="s">
        <v>994</v>
      </c>
      <c r="Z100" s="83" t="s">
        <v>31</v>
      </c>
    </row>
    <row r="101" spans="1:26" x14ac:dyDescent="0.25">
      <c r="A101" s="83" t="s">
        <v>4635</v>
      </c>
      <c r="B101" s="83">
        <v>36107</v>
      </c>
      <c r="C101" s="84" t="s">
        <v>4636</v>
      </c>
      <c r="D101" s="83" t="s">
        <v>4637</v>
      </c>
      <c r="E101" s="83" t="s">
        <v>704</v>
      </c>
      <c r="F101" s="83" t="s">
        <v>22</v>
      </c>
      <c r="G101" s="83" t="s">
        <v>23</v>
      </c>
      <c r="H101" s="83"/>
      <c r="I101" s="93" t="s">
        <v>24</v>
      </c>
      <c r="J101" s="93" t="s">
        <v>24</v>
      </c>
      <c r="K101" s="85">
        <v>100210010601</v>
      </c>
      <c r="L101" s="83" t="s">
        <v>25</v>
      </c>
      <c r="M101" s="83" t="s">
        <v>1019</v>
      </c>
      <c r="N101" s="83" t="s">
        <v>1303</v>
      </c>
      <c r="O101" s="83" t="s">
        <v>4371</v>
      </c>
      <c r="P101" s="86">
        <v>20</v>
      </c>
      <c r="Q101" s="87"/>
      <c r="R101" s="88" t="s">
        <v>28</v>
      </c>
      <c r="S101" s="89"/>
      <c r="T101" s="1">
        <v>309</v>
      </c>
      <c r="U101" s="90">
        <v>160.68</v>
      </c>
      <c r="V101" s="91">
        <v>0.48</v>
      </c>
      <c r="W101" s="88" t="s">
        <v>11035</v>
      </c>
      <c r="X101" s="83">
        <v>90029000900</v>
      </c>
      <c r="Y101" s="83" t="s">
        <v>994</v>
      </c>
      <c r="Z101" s="83" t="s">
        <v>31</v>
      </c>
    </row>
    <row r="102" spans="1:26" x14ac:dyDescent="0.25">
      <c r="A102" s="83" t="s">
        <v>4638</v>
      </c>
      <c r="B102" s="83">
        <v>36109</v>
      </c>
      <c r="C102" s="84" t="s">
        <v>4639</v>
      </c>
      <c r="D102" s="83" t="s">
        <v>4640</v>
      </c>
      <c r="E102" s="83" t="s">
        <v>704</v>
      </c>
      <c r="F102" s="83" t="s">
        <v>22</v>
      </c>
      <c r="G102" s="83" t="s">
        <v>23</v>
      </c>
      <c r="H102" s="83"/>
      <c r="I102" s="93" t="s">
        <v>24</v>
      </c>
      <c r="J102" s="93" t="s">
        <v>24</v>
      </c>
      <c r="K102" s="85">
        <v>100210010605</v>
      </c>
      <c r="L102" s="83" t="s">
        <v>25</v>
      </c>
      <c r="M102" s="83" t="s">
        <v>1019</v>
      </c>
      <c r="N102" s="83" t="s">
        <v>1303</v>
      </c>
      <c r="O102" s="83" t="s">
        <v>1464</v>
      </c>
      <c r="P102" s="86">
        <v>20</v>
      </c>
      <c r="Q102" s="87"/>
      <c r="R102" s="88" t="s">
        <v>28</v>
      </c>
      <c r="S102" s="89"/>
      <c r="T102" s="1">
        <v>2724</v>
      </c>
      <c r="U102" s="90">
        <v>1416.48</v>
      </c>
      <c r="V102" s="91">
        <v>0.48</v>
      </c>
      <c r="W102" s="88" t="s">
        <v>11035</v>
      </c>
      <c r="X102" s="83">
        <v>90119000000</v>
      </c>
      <c r="Y102" s="83" t="s">
        <v>994</v>
      </c>
      <c r="Z102" s="83" t="s">
        <v>31</v>
      </c>
    </row>
    <row r="103" spans="1:26" x14ac:dyDescent="0.25">
      <c r="A103" s="83" t="s">
        <v>4641</v>
      </c>
      <c r="B103" s="83">
        <v>36114</v>
      </c>
      <c r="C103" s="84" t="s">
        <v>4642</v>
      </c>
      <c r="D103" s="83" t="s">
        <v>4643</v>
      </c>
      <c r="E103" s="83" t="s">
        <v>704</v>
      </c>
      <c r="F103" s="83" t="s">
        <v>22</v>
      </c>
      <c r="G103" s="83" t="s">
        <v>23</v>
      </c>
      <c r="H103" s="83"/>
      <c r="I103" s="93" t="s">
        <v>24</v>
      </c>
      <c r="J103" s="93" t="s">
        <v>24</v>
      </c>
      <c r="K103" s="85">
        <v>100210010602</v>
      </c>
      <c r="L103" s="83" t="s">
        <v>25</v>
      </c>
      <c r="M103" s="83" t="s">
        <v>1019</v>
      </c>
      <c r="N103" s="83" t="s">
        <v>1303</v>
      </c>
      <c r="O103" s="83" t="s">
        <v>4440</v>
      </c>
      <c r="P103" s="86">
        <v>2</v>
      </c>
      <c r="Q103" s="87"/>
      <c r="R103" s="88" t="s">
        <v>28</v>
      </c>
      <c r="S103" s="89"/>
      <c r="T103" s="1">
        <v>1581</v>
      </c>
      <c r="U103" s="90">
        <v>822.12</v>
      </c>
      <c r="V103" s="91">
        <v>0.48</v>
      </c>
      <c r="W103" s="88" t="s">
        <v>11035</v>
      </c>
      <c r="X103" s="83">
        <v>90119000000</v>
      </c>
      <c r="Y103" s="83" t="s">
        <v>994</v>
      </c>
      <c r="Z103" s="83" t="s">
        <v>31</v>
      </c>
    </row>
    <row r="104" spans="1:26" x14ac:dyDescent="0.25">
      <c r="A104" s="83" t="s">
        <v>4644</v>
      </c>
      <c r="B104" s="83">
        <v>36115</v>
      </c>
      <c r="C104" s="84" t="s">
        <v>4645</v>
      </c>
      <c r="D104" s="83" t="s">
        <v>4646</v>
      </c>
      <c r="E104" s="83" t="s">
        <v>704</v>
      </c>
      <c r="F104" s="83" t="s">
        <v>22</v>
      </c>
      <c r="G104" s="83" t="s">
        <v>23</v>
      </c>
      <c r="H104" s="83"/>
      <c r="I104" s="93" t="s">
        <v>24</v>
      </c>
      <c r="J104" s="93" t="s">
        <v>24</v>
      </c>
      <c r="K104" s="85">
        <v>100210010602</v>
      </c>
      <c r="L104" s="83" t="s">
        <v>25</v>
      </c>
      <c r="M104" s="83" t="s">
        <v>1019</v>
      </c>
      <c r="N104" s="83" t="s">
        <v>1303</v>
      </c>
      <c r="O104" s="83" t="s">
        <v>4440</v>
      </c>
      <c r="P104" s="86">
        <v>20</v>
      </c>
      <c r="Q104" s="87"/>
      <c r="R104" s="88" t="s">
        <v>28</v>
      </c>
      <c r="S104" s="89"/>
      <c r="T104" s="1">
        <v>1547</v>
      </c>
      <c r="U104" s="90">
        <v>804.44</v>
      </c>
      <c r="V104" s="91">
        <v>0.48</v>
      </c>
      <c r="W104" s="88" t="s">
        <v>11035</v>
      </c>
      <c r="X104" s="83">
        <v>90119000000</v>
      </c>
      <c r="Y104" s="83" t="s">
        <v>994</v>
      </c>
      <c r="Z104" s="83" t="s">
        <v>31</v>
      </c>
    </row>
    <row r="105" spans="1:26" x14ac:dyDescent="0.25">
      <c r="A105" s="83" t="s">
        <v>4647</v>
      </c>
      <c r="B105" s="83">
        <v>37003</v>
      </c>
      <c r="C105" s="84" t="s">
        <v>4648</v>
      </c>
      <c r="D105" s="83" t="s">
        <v>4649</v>
      </c>
      <c r="E105" s="83" t="s">
        <v>704</v>
      </c>
      <c r="F105" s="83" t="s">
        <v>22</v>
      </c>
      <c r="G105" s="83" t="s">
        <v>23</v>
      </c>
      <c r="H105" s="83"/>
      <c r="I105" s="93" t="s">
        <v>24</v>
      </c>
      <c r="J105" s="93" t="s">
        <v>24</v>
      </c>
      <c r="K105" s="85">
        <v>100210010807</v>
      </c>
      <c r="L105" s="83" t="s">
        <v>25</v>
      </c>
      <c r="M105" s="83" t="s">
        <v>1019</v>
      </c>
      <c r="N105" s="83" t="s">
        <v>4364</v>
      </c>
      <c r="O105" s="83" t="s">
        <v>4650</v>
      </c>
      <c r="P105" s="86">
        <v>2</v>
      </c>
      <c r="Q105" s="87"/>
      <c r="R105" s="88" t="s">
        <v>28</v>
      </c>
      <c r="S105" s="89"/>
      <c r="T105" s="1">
        <v>282</v>
      </c>
      <c r="U105" s="90">
        <v>146.63999999999999</v>
      </c>
      <c r="V105" s="91">
        <v>0.48000000000000004</v>
      </c>
      <c r="W105" s="88" t="s">
        <v>11035</v>
      </c>
      <c r="X105" s="83">
        <v>90021900000</v>
      </c>
      <c r="Y105" s="83" t="s">
        <v>994</v>
      </c>
      <c r="Z105" s="83" t="s">
        <v>31</v>
      </c>
    </row>
    <row r="106" spans="1:26" x14ac:dyDescent="0.25">
      <c r="A106" s="83" t="s">
        <v>4651</v>
      </c>
      <c r="B106" s="83">
        <v>37018</v>
      </c>
      <c r="C106" s="84" t="s">
        <v>4652</v>
      </c>
      <c r="D106" s="83" t="s">
        <v>4653</v>
      </c>
      <c r="E106" s="83" t="s">
        <v>704</v>
      </c>
      <c r="F106" s="83" t="s">
        <v>22</v>
      </c>
      <c r="G106" s="83" t="s">
        <v>23</v>
      </c>
      <c r="H106" s="83"/>
      <c r="I106" s="93" t="s">
        <v>24</v>
      </c>
      <c r="J106" s="93" t="s">
        <v>24</v>
      </c>
      <c r="K106" s="85">
        <v>100210010366</v>
      </c>
      <c r="L106" s="83" t="s">
        <v>25</v>
      </c>
      <c r="M106" s="83" t="s">
        <v>1019</v>
      </c>
      <c r="N106" s="83" t="s">
        <v>4654</v>
      </c>
      <c r="O106" s="83" t="s">
        <v>4655</v>
      </c>
      <c r="P106" s="86">
        <v>2</v>
      </c>
      <c r="Q106" s="87"/>
      <c r="R106" s="88" t="s">
        <v>28</v>
      </c>
      <c r="S106" s="89"/>
      <c r="T106" s="1">
        <v>854</v>
      </c>
      <c r="U106" s="90">
        <v>444.08</v>
      </c>
      <c r="V106" s="91">
        <v>0.48000000000000004</v>
      </c>
      <c r="W106" s="88" t="s">
        <v>11035</v>
      </c>
      <c r="X106" s="83">
        <v>90119000000</v>
      </c>
      <c r="Y106" s="83" t="s">
        <v>994</v>
      </c>
      <c r="Z106" s="83" t="s">
        <v>31</v>
      </c>
    </row>
    <row r="107" spans="1:26" x14ac:dyDescent="0.25">
      <c r="A107" s="83" t="s">
        <v>4656</v>
      </c>
      <c r="B107" s="83">
        <v>37029</v>
      </c>
      <c r="C107" s="84" t="s">
        <v>4657</v>
      </c>
      <c r="D107" s="83" t="s">
        <v>4658</v>
      </c>
      <c r="E107" s="83" t="s">
        <v>704</v>
      </c>
      <c r="F107" s="83" t="s">
        <v>22</v>
      </c>
      <c r="G107" s="83" t="s">
        <v>23</v>
      </c>
      <c r="H107" s="83"/>
      <c r="I107" s="93" t="s">
        <v>24</v>
      </c>
      <c r="J107" s="93" t="s">
        <v>24</v>
      </c>
      <c r="K107" s="85">
        <v>100210010808</v>
      </c>
      <c r="L107" s="83" t="s">
        <v>25</v>
      </c>
      <c r="M107" s="83" t="s">
        <v>1019</v>
      </c>
      <c r="N107" s="83" t="s">
        <v>4364</v>
      </c>
      <c r="O107" s="83" t="s">
        <v>4659</v>
      </c>
      <c r="P107" s="86">
        <v>2</v>
      </c>
      <c r="Q107" s="87"/>
      <c r="R107" s="88" t="s">
        <v>28</v>
      </c>
      <c r="S107" s="89"/>
      <c r="T107" s="1">
        <v>550</v>
      </c>
      <c r="U107" s="90">
        <v>286</v>
      </c>
      <c r="V107" s="91">
        <v>0.48</v>
      </c>
      <c r="W107" s="88" t="s">
        <v>11035</v>
      </c>
      <c r="X107" s="83">
        <v>90021900000</v>
      </c>
      <c r="Y107" s="83" t="s">
        <v>994</v>
      </c>
      <c r="Z107" s="83" t="s">
        <v>31</v>
      </c>
    </row>
    <row r="108" spans="1:26" x14ac:dyDescent="0.25">
      <c r="A108" s="83" t="s">
        <v>4660</v>
      </c>
      <c r="B108" s="83">
        <v>37030</v>
      </c>
      <c r="C108" s="84" t="s">
        <v>4661</v>
      </c>
      <c r="D108" s="83" t="s">
        <v>4662</v>
      </c>
      <c r="E108" s="83" t="s">
        <v>704</v>
      </c>
      <c r="F108" s="83" t="s">
        <v>22</v>
      </c>
      <c r="G108" s="83" t="s">
        <v>23</v>
      </c>
      <c r="H108" s="83"/>
      <c r="I108" s="93" t="s">
        <v>24</v>
      </c>
      <c r="J108" s="93" t="s">
        <v>24</v>
      </c>
      <c r="K108" s="85">
        <v>100210010808</v>
      </c>
      <c r="L108" s="83" t="s">
        <v>25</v>
      </c>
      <c r="M108" s="83" t="s">
        <v>1019</v>
      </c>
      <c r="N108" s="83" t="s">
        <v>4364</v>
      </c>
      <c r="O108" s="83" t="s">
        <v>4659</v>
      </c>
      <c r="P108" s="86">
        <v>2</v>
      </c>
      <c r="Q108" s="87"/>
      <c r="R108" s="88" t="s">
        <v>28</v>
      </c>
      <c r="S108" s="89"/>
      <c r="T108" s="1">
        <v>540</v>
      </c>
      <c r="U108" s="90">
        <v>280.8</v>
      </c>
      <c r="V108" s="91">
        <v>0.48</v>
      </c>
      <c r="W108" s="88" t="s">
        <v>11035</v>
      </c>
      <c r="X108" s="83">
        <v>90021900000</v>
      </c>
      <c r="Y108" s="83" t="s">
        <v>994</v>
      </c>
      <c r="Z108" s="83" t="s">
        <v>31</v>
      </c>
    </row>
    <row r="109" spans="1:26" x14ac:dyDescent="0.25">
      <c r="A109" s="83" t="s">
        <v>4663</v>
      </c>
      <c r="B109" s="83">
        <v>37031</v>
      </c>
      <c r="C109" s="84" t="s">
        <v>4664</v>
      </c>
      <c r="D109" s="83" t="s">
        <v>4665</v>
      </c>
      <c r="E109" s="83" t="s">
        <v>704</v>
      </c>
      <c r="F109" s="83" t="s">
        <v>22</v>
      </c>
      <c r="G109" s="83" t="s">
        <v>23</v>
      </c>
      <c r="H109" s="83"/>
      <c r="I109" s="93" t="s">
        <v>24</v>
      </c>
      <c r="J109" s="93" t="s">
        <v>24</v>
      </c>
      <c r="K109" s="85">
        <v>100210010808</v>
      </c>
      <c r="L109" s="83" t="s">
        <v>25</v>
      </c>
      <c r="M109" s="83" t="s">
        <v>1019</v>
      </c>
      <c r="N109" s="83" t="s">
        <v>4364</v>
      </c>
      <c r="O109" s="83" t="s">
        <v>4659</v>
      </c>
      <c r="P109" s="86">
        <v>2</v>
      </c>
      <c r="Q109" s="87"/>
      <c r="R109" s="88" t="s">
        <v>28</v>
      </c>
      <c r="S109" s="89"/>
      <c r="T109" s="1">
        <v>437</v>
      </c>
      <c r="U109" s="90">
        <v>227.24</v>
      </c>
      <c r="V109" s="91">
        <v>0.48</v>
      </c>
      <c r="W109" s="88" t="s">
        <v>11035</v>
      </c>
      <c r="X109" s="83">
        <v>90021900000</v>
      </c>
      <c r="Y109" s="83" t="s">
        <v>994</v>
      </c>
      <c r="Z109" s="83" t="s">
        <v>31</v>
      </c>
    </row>
    <row r="110" spans="1:26" x14ac:dyDescent="0.25">
      <c r="A110" s="83" t="s">
        <v>4666</v>
      </c>
      <c r="B110" s="83">
        <v>37049</v>
      </c>
      <c r="C110" s="84" t="s">
        <v>4667</v>
      </c>
      <c r="D110" s="83" t="s">
        <v>4668</v>
      </c>
      <c r="E110" s="83" t="s">
        <v>704</v>
      </c>
      <c r="F110" s="83" t="s">
        <v>22</v>
      </c>
      <c r="G110" s="83" t="s">
        <v>23</v>
      </c>
      <c r="H110" s="83"/>
      <c r="I110" s="93" t="s">
        <v>24</v>
      </c>
      <c r="J110" s="93" t="s">
        <v>24</v>
      </c>
      <c r="K110" s="85">
        <v>100210010618</v>
      </c>
      <c r="L110" s="83" t="s">
        <v>25</v>
      </c>
      <c r="M110" s="83" t="s">
        <v>1019</v>
      </c>
      <c r="N110" s="83" t="s">
        <v>1303</v>
      </c>
      <c r="O110" s="83" t="s">
        <v>1758</v>
      </c>
      <c r="P110" s="86">
        <v>20</v>
      </c>
      <c r="Q110" s="87"/>
      <c r="R110" s="88" t="s">
        <v>28</v>
      </c>
      <c r="S110" s="89"/>
      <c r="T110" s="1">
        <v>610</v>
      </c>
      <c r="U110" s="90">
        <v>317.2</v>
      </c>
      <c r="V110" s="91">
        <v>0.48000000000000004</v>
      </c>
      <c r="W110" s="88" t="s">
        <v>11035</v>
      </c>
      <c r="X110" s="83">
        <v>90021900000</v>
      </c>
      <c r="Y110" s="83" t="s">
        <v>994</v>
      </c>
      <c r="Z110" s="83" t="s">
        <v>31</v>
      </c>
    </row>
    <row r="111" spans="1:26" x14ac:dyDescent="0.25">
      <c r="A111" s="83" t="s">
        <v>4669</v>
      </c>
      <c r="B111" s="83">
        <v>37050</v>
      </c>
      <c r="C111" s="84" t="s">
        <v>4670</v>
      </c>
      <c r="D111" s="83" t="s">
        <v>4671</v>
      </c>
      <c r="E111" s="83" t="s">
        <v>704</v>
      </c>
      <c r="F111" s="83" t="s">
        <v>22</v>
      </c>
      <c r="G111" s="83" t="s">
        <v>23</v>
      </c>
      <c r="H111" s="83"/>
      <c r="I111" s="93" t="s">
        <v>24</v>
      </c>
      <c r="J111" s="93" t="s">
        <v>24</v>
      </c>
      <c r="K111" s="85">
        <v>100210010618</v>
      </c>
      <c r="L111" s="83" t="s">
        <v>25</v>
      </c>
      <c r="M111" s="83" t="s">
        <v>1019</v>
      </c>
      <c r="N111" s="83" t="s">
        <v>1303</v>
      </c>
      <c r="O111" s="83" t="s">
        <v>1758</v>
      </c>
      <c r="P111" s="86">
        <v>2</v>
      </c>
      <c r="Q111" s="87"/>
      <c r="R111" s="88" t="s">
        <v>28</v>
      </c>
      <c r="S111" s="89"/>
      <c r="T111" s="1">
        <v>422</v>
      </c>
      <c r="U111" s="90">
        <v>219.44</v>
      </c>
      <c r="V111" s="91">
        <v>0.48</v>
      </c>
      <c r="W111" s="88" t="s">
        <v>11035</v>
      </c>
      <c r="X111" s="83">
        <v>90119000000</v>
      </c>
      <c r="Y111" s="83" t="s">
        <v>994</v>
      </c>
      <c r="Z111" s="83" t="s">
        <v>31</v>
      </c>
    </row>
    <row r="112" spans="1:26" x14ac:dyDescent="0.25">
      <c r="A112" s="83" t="s">
        <v>4672</v>
      </c>
      <c r="B112" s="83">
        <v>37057</v>
      </c>
      <c r="C112" s="84" t="s">
        <v>4673</v>
      </c>
      <c r="D112" s="83" t="s">
        <v>4674</v>
      </c>
      <c r="E112" s="83" t="s">
        <v>704</v>
      </c>
      <c r="F112" s="83" t="s">
        <v>22</v>
      </c>
      <c r="G112" s="83" t="s">
        <v>23</v>
      </c>
      <c r="H112" s="83"/>
      <c r="I112" s="93" t="s">
        <v>24</v>
      </c>
      <c r="J112" s="93" t="s">
        <v>24</v>
      </c>
      <c r="K112" s="85">
        <v>100210010618</v>
      </c>
      <c r="L112" s="83" t="s">
        <v>25</v>
      </c>
      <c r="M112" s="83" t="s">
        <v>1019</v>
      </c>
      <c r="N112" s="83" t="s">
        <v>1303</v>
      </c>
      <c r="O112" s="83" t="s">
        <v>1758</v>
      </c>
      <c r="P112" s="86">
        <v>20</v>
      </c>
      <c r="Q112" s="87"/>
      <c r="R112" s="88" t="s">
        <v>28</v>
      </c>
      <c r="S112" s="89"/>
      <c r="T112" s="1">
        <v>1501</v>
      </c>
      <c r="U112" s="90">
        <v>780.52</v>
      </c>
      <c r="V112" s="91">
        <v>0.48000000000000004</v>
      </c>
      <c r="W112" s="88" t="s">
        <v>11035</v>
      </c>
      <c r="X112" s="83">
        <v>90022000000</v>
      </c>
      <c r="Y112" s="83" t="s">
        <v>994</v>
      </c>
      <c r="Z112" s="83" t="s">
        <v>31</v>
      </c>
    </row>
    <row r="113" spans="1:26" x14ac:dyDescent="0.25">
      <c r="A113" s="83" t="s">
        <v>4675</v>
      </c>
      <c r="B113" s="83">
        <v>37061</v>
      </c>
      <c r="C113" s="84" t="s">
        <v>4676</v>
      </c>
      <c r="D113" s="83" t="s">
        <v>4677</v>
      </c>
      <c r="E113" s="83" t="s">
        <v>704</v>
      </c>
      <c r="F113" s="83" t="s">
        <v>22</v>
      </c>
      <c r="G113" s="83" t="s">
        <v>23</v>
      </c>
      <c r="H113" s="83"/>
      <c r="I113" s="93" t="s">
        <v>24</v>
      </c>
      <c r="J113" s="93" t="s">
        <v>24</v>
      </c>
      <c r="K113" s="85">
        <v>100210010618</v>
      </c>
      <c r="L113" s="83" t="s">
        <v>25</v>
      </c>
      <c r="M113" s="83" t="s">
        <v>1019</v>
      </c>
      <c r="N113" s="83" t="s">
        <v>1303</v>
      </c>
      <c r="O113" s="83" t="s">
        <v>1758</v>
      </c>
      <c r="P113" s="86">
        <v>20</v>
      </c>
      <c r="Q113" s="87"/>
      <c r="R113" s="88" t="s">
        <v>28</v>
      </c>
      <c r="S113" s="89"/>
      <c r="T113" s="1">
        <v>1044</v>
      </c>
      <c r="U113" s="90">
        <v>542.88</v>
      </c>
      <c r="V113" s="91">
        <v>0.48</v>
      </c>
      <c r="W113" s="88" t="s">
        <v>11035</v>
      </c>
      <c r="X113" s="83">
        <v>90022000000</v>
      </c>
      <c r="Y113" s="83" t="s">
        <v>994</v>
      </c>
      <c r="Z113" s="83" t="s">
        <v>31</v>
      </c>
    </row>
    <row r="114" spans="1:26" x14ac:dyDescent="0.25">
      <c r="A114" s="83" t="s">
        <v>4678</v>
      </c>
      <c r="B114" s="83">
        <v>37062</v>
      </c>
      <c r="C114" s="84" t="s">
        <v>4679</v>
      </c>
      <c r="D114" s="83" t="s">
        <v>4680</v>
      </c>
      <c r="E114" s="83" t="s">
        <v>704</v>
      </c>
      <c r="F114" s="83" t="s">
        <v>22</v>
      </c>
      <c r="G114" s="83" t="s">
        <v>23</v>
      </c>
      <c r="H114" s="83"/>
      <c r="I114" s="93" t="s">
        <v>24</v>
      </c>
      <c r="J114" s="93" t="s">
        <v>24</v>
      </c>
      <c r="K114" s="85">
        <v>100210010618</v>
      </c>
      <c r="L114" s="83" t="s">
        <v>25</v>
      </c>
      <c r="M114" s="83" t="s">
        <v>1019</v>
      </c>
      <c r="N114" s="83" t="s">
        <v>1303</v>
      </c>
      <c r="O114" s="83" t="s">
        <v>1758</v>
      </c>
      <c r="P114" s="86">
        <v>20</v>
      </c>
      <c r="Q114" s="87"/>
      <c r="R114" s="88" t="s">
        <v>28</v>
      </c>
      <c r="S114" s="89"/>
      <c r="T114" s="1">
        <v>1643</v>
      </c>
      <c r="U114" s="90">
        <v>854.36</v>
      </c>
      <c r="V114" s="91">
        <v>0.48</v>
      </c>
      <c r="W114" s="88" t="s">
        <v>11035</v>
      </c>
      <c r="X114" s="83">
        <v>90022000000</v>
      </c>
      <c r="Y114" s="83" t="s">
        <v>994</v>
      </c>
      <c r="Z114" s="83" t="s">
        <v>31</v>
      </c>
    </row>
    <row r="115" spans="1:26" x14ac:dyDescent="0.25">
      <c r="A115" s="83" t="s">
        <v>4681</v>
      </c>
      <c r="B115" s="83">
        <v>37063</v>
      </c>
      <c r="C115" s="84" t="s">
        <v>4682</v>
      </c>
      <c r="D115" s="83" t="s">
        <v>4683</v>
      </c>
      <c r="E115" s="83" t="s">
        <v>704</v>
      </c>
      <c r="F115" s="83" t="s">
        <v>22</v>
      </c>
      <c r="G115" s="83" t="s">
        <v>23</v>
      </c>
      <c r="H115" s="83"/>
      <c r="I115" s="93" t="s">
        <v>24</v>
      </c>
      <c r="J115" s="93" t="s">
        <v>24</v>
      </c>
      <c r="K115" s="85">
        <v>100210010618</v>
      </c>
      <c r="L115" s="83" t="s">
        <v>25</v>
      </c>
      <c r="M115" s="83" t="s">
        <v>1019</v>
      </c>
      <c r="N115" s="83" t="s">
        <v>1303</v>
      </c>
      <c r="O115" s="83" t="s">
        <v>1758</v>
      </c>
      <c r="P115" s="86">
        <v>20</v>
      </c>
      <c r="Q115" s="87"/>
      <c r="R115" s="88" t="s">
        <v>28</v>
      </c>
      <c r="S115" s="89"/>
      <c r="T115" s="1">
        <v>1337</v>
      </c>
      <c r="U115" s="90">
        <v>695.24</v>
      </c>
      <c r="V115" s="91">
        <v>0.48</v>
      </c>
      <c r="W115" s="88" t="s">
        <v>11035</v>
      </c>
      <c r="X115" s="83">
        <v>90022000000</v>
      </c>
      <c r="Y115" s="83" t="s">
        <v>994</v>
      </c>
      <c r="Z115" s="83" t="s">
        <v>31</v>
      </c>
    </row>
    <row r="116" spans="1:26" x14ac:dyDescent="0.25">
      <c r="A116" s="83" t="s">
        <v>4684</v>
      </c>
      <c r="B116" s="83">
        <v>37068</v>
      </c>
      <c r="C116" s="84" t="s">
        <v>4685</v>
      </c>
      <c r="D116" s="83" t="s">
        <v>4686</v>
      </c>
      <c r="E116" s="83" t="s">
        <v>704</v>
      </c>
      <c r="F116" s="83" t="s">
        <v>22</v>
      </c>
      <c r="G116" s="83" t="s">
        <v>23</v>
      </c>
      <c r="H116" s="83"/>
      <c r="I116" s="93" t="s">
        <v>24</v>
      </c>
      <c r="J116" s="93" t="s">
        <v>24</v>
      </c>
      <c r="K116" s="85">
        <v>100210010618</v>
      </c>
      <c r="L116" s="83" t="s">
        <v>25</v>
      </c>
      <c r="M116" s="83" t="s">
        <v>1019</v>
      </c>
      <c r="N116" s="83" t="s">
        <v>1303</v>
      </c>
      <c r="O116" s="83" t="s">
        <v>1758</v>
      </c>
      <c r="P116" s="86">
        <v>20</v>
      </c>
      <c r="Q116" s="87"/>
      <c r="R116" s="88" t="s">
        <v>28</v>
      </c>
      <c r="S116" s="89"/>
      <c r="T116" s="1">
        <v>1269</v>
      </c>
      <c r="U116" s="90">
        <v>659.88</v>
      </c>
      <c r="V116" s="91">
        <v>0.48</v>
      </c>
      <c r="W116" s="88" t="s">
        <v>11035</v>
      </c>
      <c r="X116" s="83">
        <v>90022000000</v>
      </c>
      <c r="Y116" s="83" t="s">
        <v>994</v>
      </c>
      <c r="Z116" s="83" t="s">
        <v>31</v>
      </c>
    </row>
    <row r="117" spans="1:26" x14ac:dyDescent="0.25">
      <c r="A117" s="83" t="s">
        <v>4687</v>
      </c>
      <c r="B117" s="83">
        <v>37071</v>
      </c>
      <c r="C117" s="84" t="s">
        <v>4688</v>
      </c>
      <c r="D117" s="83" t="s">
        <v>4689</v>
      </c>
      <c r="E117" s="83" t="s">
        <v>704</v>
      </c>
      <c r="F117" s="83" t="s">
        <v>22</v>
      </c>
      <c r="G117" s="83" t="s">
        <v>23</v>
      </c>
      <c r="H117" s="83"/>
      <c r="I117" s="93" t="s">
        <v>24</v>
      </c>
      <c r="J117" s="93" t="s">
        <v>24</v>
      </c>
      <c r="K117" s="85">
        <v>100210010609</v>
      </c>
      <c r="L117" s="83" t="s">
        <v>25</v>
      </c>
      <c r="M117" s="83" t="s">
        <v>1019</v>
      </c>
      <c r="N117" s="83" t="s">
        <v>1303</v>
      </c>
      <c r="O117" s="83" t="s">
        <v>4378</v>
      </c>
      <c r="P117" s="86">
        <v>20</v>
      </c>
      <c r="Q117" s="87"/>
      <c r="R117" s="88" t="s">
        <v>28</v>
      </c>
      <c r="S117" s="89"/>
      <c r="T117" s="1">
        <v>2987</v>
      </c>
      <c r="U117" s="90">
        <v>1553.24</v>
      </c>
      <c r="V117" s="91">
        <v>0.48</v>
      </c>
      <c r="W117" s="88" t="s">
        <v>11035</v>
      </c>
      <c r="X117" s="83">
        <v>90173000000</v>
      </c>
      <c r="Y117" s="83" t="s">
        <v>994</v>
      </c>
      <c r="Z117" s="83" t="s">
        <v>31</v>
      </c>
    </row>
    <row r="118" spans="1:26" x14ac:dyDescent="0.25">
      <c r="A118" s="83" t="s">
        <v>4690</v>
      </c>
      <c r="B118" s="83">
        <v>37076</v>
      </c>
      <c r="C118" s="84" t="s">
        <v>4691</v>
      </c>
      <c r="D118" s="83" t="s">
        <v>4692</v>
      </c>
      <c r="E118" s="83" t="s">
        <v>704</v>
      </c>
      <c r="F118" s="83" t="s">
        <v>22</v>
      </c>
      <c r="G118" s="83" t="s">
        <v>23</v>
      </c>
      <c r="H118" s="83"/>
      <c r="I118" s="93" t="s">
        <v>24</v>
      </c>
      <c r="J118" s="93" t="s">
        <v>24</v>
      </c>
      <c r="K118" s="85">
        <v>100210010618</v>
      </c>
      <c r="L118" s="83" t="s">
        <v>25</v>
      </c>
      <c r="M118" s="83" t="s">
        <v>1019</v>
      </c>
      <c r="N118" s="83" t="s">
        <v>1303</v>
      </c>
      <c r="O118" s="83" t="s">
        <v>1758</v>
      </c>
      <c r="P118" s="86">
        <v>2</v>
      </c>
      <c r="Q118" s="87"/>
      <c r="R118" s="88" t="s">
        <v>28</v>
      </c>
      <c r="S118" s="89"/>
      <c r="T118" s="1">
        <v>272</v>
      </c>
      <c r="U118" s="90">
        <v>141.44</v>
      </c>
      <c r="V118" s="91">
        <v>0.48</v>
      </c>
      <c r="W118" s="88" t="s">
        <v>11035</v>
      </c>
      <c r="X118" s="83">
        <v>70099200000</v>
      </c>
      <c r="Y118" s="83" t="s">
        <v>994</v>
      </c>
      <c r="Z118" s="83" t="s">
        <v>31</v>
      </c>
    </row>
    <row r="119" spans="1:26" x14ac:dyDescent="0.25">
      <c r="A119" s="83" t="s">
        <v>4693</v>
      </c>
      <c r="B119" s="83">
        <v>37077</v>
      </c>
      <c r="C119" s="84" t="s">
        <v>4694</v>
      </c>
      <c r="D119" s="83" t="s">
        <v>4695</v>
      </c>
      <c r="E119" s="83" t="s">
        <v>704</v>
      </c>
      <c r="F119" s="83" t="s">
        <v>22</v>
      </c>
      <c r="G119" s="83" t="s">
        <v>23</v>
      </c>
      <c r="H119" s="83"/>
      <c r="I119" s="93" t="s">
        <v>24</v>
      </c>
      <c r="J119" s="93" t="s">
        <v>24</v>
      </c>
      <c r="K119" s="85">
        <v>100210010618</v>
      </c>
      <c r="L119" s="83" t="s">
        <v>25</v>
      </c>
      <c r="M119" s="83" t="s">
        <v>1019</v>
      </c>
      <c r="N119" s="83" t="s">
        <v>1303</v>
      </c>
      <c r="O119" s="83" t="s">
        <v>1758</v>
      </c>
      <c r="P119" s="86">
        <v>20</v>
      </c>
      <c r="Q119" s="87"/>
      <c r="R119" s="88" t="s">
        <v>28</v>
      </c>
      <c r="S119" s="89"/>
      <c r="T119" s="1">
        <v>689</v>
      </c>
      <c r="U119" s="90">
        <v>358.28</v>
      </c>
      <c r="V119" s="91">
        <v>0.48000000000000004</v>
      </c>
      <c r="W119" s="88" t="s">
        <v>11035</v>
      </c>
      <c r="X119" s="83">
        <v>70099200000</v>
      </c>
      <c r="Y119" s="83" t="s">
        <v>994</v>
      </c>
      <c r="Z119" s="83" t="s">
        <v>31</v>
      </c>
    </row>
    <row r="120" spans="1:26" x14ac:dyDescent="0.25">
      <c r="A120" s="83" t="s">
        <v>4696</v>
      </c>
      <c r="B120" s="83">
        <v>37078</v>
      </c>
      <c r="C120" s="84" t="s">
        <v>4697</v>
      </c>
      <c r="D120" s="83" t="s">
        <v>4698</v>
      </c>
      <c r="E120" s="83" t="s">
        <v>704</v>
      </c>
      <c r="F120" s="83" t="s">
        <v>22</v>
      </c>
      <c r="G120" s="83" t="s">
        <v>23</v>
      </c>
      <c r="H120" s="83"/>
      <c r="I120" s="93" t="s">
        <v>24</v>
      </c>
      <c r="J120" s="93" t="s">
        <v>24</v>
      </c>
      <c r="K120" s="85">
        <v>100210010618</v>
      </c>
      <c r="L120" s="83" t="s">
        <v>25</v>
      </c>
      <c r="M120" s="83" t="s">
        <v>1019</v>
      </c>
      <c r="N120" s="83" t="s">
        <v>1303</v>
      </c>
      <c r="O120" s="83" t="s">
        <v>1758</v>
      </c>
      <c r="P120" s="86">
        <v>20</v>
      </c>
      <c r="Q120" s="87"/>
      <c r="R120" s="88" t="s">
        <v>28</v>
      </c>
      <c r="S120" s="89"/>
      <c r="T120" s="1">
        <v>342</v>
      </c>
      <c r="U120" s="90">
        <v>177.84</v>
      </c>
      <c r="V120" s="91">
        <v>0.48</v>
      </c>
      <c r="W120" s="88" t="s">
        <v>11035</v>
      </c>
      <c r="X120" s="83">
        <v>90022000000</v>
      </c>
      <c r="Y120" s="83" t="s">
        <v>994</v>
      </c>
      <c r="Z120" s="83" t="s">
        <v>31</v>
      </c>
    </row>
    <row r="121" spans="1:26" x14ac:dyDescent="0.25">
      <c r="A121" s="83" t="s">
        <v>4699</v>
      </c>
      <c r="B121" s="83">
        <v>37079</v>
      </c>
      <c r="C121" s="84" t="s">
        <v>4700</v>
      </c>
      <c r="D121" s="83" t="s">
        <v>4701</v>
      </c>
      <c r="E121" s="83" t="s">
        <v>704</v>
      </c>
      <c r="F121" s="83" t="s">
        <v>22</v>
      </c>
      <c r="G121" s="83" t="s">
        <v>23</v>
      </c>
      <c r="H121" s="83"/>
      <c r="I121" s="93" t="s">
        <v>24</v>
      </c>
      <c r="J121" s="93" t="s">
        <v>24</v>
      </c>
      <c r="K121" s="85">
        <v>100210010618</v>
      </c>
      <c r="L121" s="83" t="s">
        <v>25</v>
      </c>
      <c r="M121" s="83" t="s">
        <v>1019</v>
      </c>
      <c r="N121" s="83" t="s">
        <v>1303</v>
      </c>
      <c r="O121" s="83" t="s">
        <v>1758</v>
      </c>
      <c r="P121" s="86">
        <v>2</v>
      </c>
      <c r="Q121" s="87"/>
      <c r="R121" s="88" t="s">
        <v>28</v>
      </c>
      <c r="S121" s="89"/>
      <c r="T121" s="1">
        <v>1426</v>
      </c>
      <c r="U121" s="90">
        <v>741.52</v>
      </c>
      <c r="V121" s="91">
        <v>0.48000000000000004</v>
      </c>
      <c r="W121" s="88" t="s">
        <v>11035</v>
      </c>
      <c r="X121" s="83">
        <v>90022000000</v>
      </c>
      <c r="Y121" s="83" t="s">
        <v>994</v>
      </c>
      <c r="Z121" s="83" t="s">
        <v>31</v>
      </c>
    </row>
    <row r="122" spans="1:26" x14ac:dyDescent="0.25">
      <c r="A122" s="83" t="s">
        <v>4702</v>
      </c>
      <c r="B122" s="83">
        <v>37088</v>
      </c>
      <c r="C122" s="84" t="s">
        <v>4703</v>
      </c>
      <c r="D122" s="83" t="s">
        <v>4704</v>
      </c>
      <c r="E122" s="83" t="s">
        <v>704</v>
      </c>
      <c r="F122" s="83" t="s">
        <v>22</v>
      </c>
      <c r="G122" s="83" t="s">
        <v>23</v>
      </c>
      <c r="H122" s="83"/>
      <c r="I122" s="93" t="s">
        <v>24</v>
      </c>
      <c r="J122" s="93" t="s">
        <v>24</v>
      </c>
      <c r="K122" s="85">
        <v>100210010618</v>
      </c>
      <c r="L122" s="83" t="s">
        <v>25</v>
      </c>
      <c r="M122" s="83" t="s">
        <v>1019</v>
      </c>
      <c r="N122" s="83" t="s">
        <v>1303</v>
      </c>
      <c r="O122" s="83" t="s">
        <v>1758</v>
      </c>
      <c r="P122" s="86">
        <v>20</v>
      </c>
      <c r="Q122" s="87"/>
      <c r="R122" s="88" t="s">
        <v>28</v>
      </c>
      <c r="S122" s="89"/>
      <c r="T122" s="1">
        <v>1752</v>
      </c>
      <c r="U122" s="90">
        <v>911.04</v>
      </c>
      <c r="V122" s="91">
        <v>0.48000000000000004</v>
      </c>
      <c r="W122" s="88" t="s">
        <v>11035</v>
      </c>
      <c r="X122" s="83">
        <v>90022000000</v>
      </c>
      <c r="Y122" s="83" t="s">
        <v>994</v>
      </c>
      <c r="Z122" s="83" t="s">
        <v>31</v>
      </c>
    </row>
    <row r="123" spans="1:26" x14ac:dyDescent="0.25">
      <c r="A123" s="83" t="s">
        <v>4705</v>
      </c>
      <c r="B123" s="83">
        <v>37089</v>
      </c>
      <c r="C123" s="84" t="s">
        <v>4706</v>
      </c>
      <c r="D123" s="83" t="s">
        <v>4707</v>
      </c>
      <c r="E123" s="83" t="s">
        <v>704</v>
      </c>
      <c r="F123" s="83" t="s">
        <v>22</v>
      </c>
      <c r="G123" s="83" t="s">
        <v>23</v>
      </c>
      <c r="H123" s="83"/>
      <c r="I123" s="93" t="s">
        <v>24</v>
      </c>
      <c r="J123" s="93" t="s">
        <v>24</v>
      </c>
      <c r="K123" s="85">
        <v>100210010618</v>
      </c>
      <c r="L123" s="83" t="s">
        <v>25</v>
      </c>
      <c r="M123" s="83" t="s">
        <v>1019</v>
      </c>
      <c r="N123" s="83" t="s">
        <v>1303</v>
      </c>
      <c r="O123" s="83" t="s">
        <v>1758</v>
      </c>
      <c r="P123" s="86">
        <v>20</v>
      </c>
      <c r="Q123" s="87"/>
      <c r="R123" s="88" t="s">
        <v>28</v>
      </c>
      <c r="S123" s="89"/>
      <c r="T123" s="1">
        <v>1414</v>
      </c>
      <c r="U123" s="90">
        <v>735.28</v>
      </c>
      <c r="V123" s="91">
        <v>0.48000000000000004</v>
      </c>
      <c r="W123" s="88" t="s">
        <v>11035</v>
      </c>
      <c r="X123" s="83">
        <v>90022000000</v>
      </c>
      <c r="Y123" s="83" t="s">
        <v>994</v>
      </c>
      <c r="Z123" s="83" t="s">
        <v>31</v>
      </c>
    </row>
    <row r="124" spans="1:26" x14ac:dyDescent="0.25">
      <c r="A124" s="83" t="s">
        <v>4708</v>
      </c>
      <c r="B124" s="83">
        <v>37090</v>
      </c>
      <c r="C124" s="84" t="s">
        <v>4709</v>
      </c>
      <c r="D124" s="83" t="s">
        <v>4710</v>
      </c>
      <c r="E124" s="83" t="s">
        <v>704</v>
      </c>
      <c r="F124" s="83" t="s">
        <v>22</v>
      </c>
      <c r="G124" s="83" t="s">
        <v>23</v>
      </c>
      <c r="H124" s="83"/>
      <c r="I124" s="93" t="s">
        <v>24</v>
      </c>
      <c r="J124" s="93" t="s">
        <v>24</v>
      </c>
      <c r="K124" s="85">
        <v>100210010618</v>
      </c>
      <c r="L124" s="83" t="s">
        <v>25</v>
      </c>
      <c r="M124" s="83" t="s">
        <v>1019</v>
      </c>
      <c r="N124" s="83" t="s">
        <v>1303</v>
      </c>
      <c r="O124" s="83" t="s">
        <v>1758</v>
      </c>
      <c r="P124" s="86">
        <v>20</v>
      </c>
      <c r="Q124" s="87"/>
      <c r="R124" s="88" t="s">
        <v>28</v>
      </c>
      <c r="S124" s="89"/>
      <c r="T124" s="1">
        <v>1372</v>
      </c>
      <c r="U124" s="90">
        <v>713.44</v>
      </c>
      <c r="V124" s="91">
        <v>0.48</v>
      </c>
      <c r="W124" s="88" t="s">
        <v>11035</v>
      </c>
      <c r="X124" s="83">
        <v>90022000000</v>
      </c>
      <c r="Y124" s="83" t="s">
        <v>994</v>
      </c>
      <c r="Z124" s="83" t="s">
        <v>31</v>
      </c>
    </row>
    <row r="125" spans="1:26" x14ac:dyDescent="0.25">
      <c r="A125" s="83" t="s">
        <v>4711</v>
      </c>
      <c r="B125" s="83">
        <v>37148</v>
      </c>
      <c r="C125" s="84" t="s">
        <v>4712</v>
      </c>
      <c r="D125" s="83" t="s">
        <v>4713</v>
      </c>
      <c r="E125" s="83" t="s">
        <v>704</v>
      </c>
      <c r="F125" s="83" t="s">
        <v>22</v>
      </c>
      <c r="G125" s="83" t="s">
        <v>23</v>
      </c>
      <c r="H125" s="83"/>
      <c r="I125" s="93" t="s">
        <v>24</v>
      </c>
      <c r="J125" s="93" t="s">
        <v>24</v>
      </c>
      <c r="K125" s="85">
        <v>100210010602</v>
      </c>
      <c r="L125" s="83" t="s">
        <v>25</v>
      </c>
      <c r="M125" s="83" t="s">
        <v>1019</v>
      </c>
      <c r="N125" s="83" t="s">
        <v>1303</v>
      </c>
      <c r="O125" s="83" t="s">
        <v>4440</v>
      </c>
      <c r="P125" s="86">
        <v>23</v>
      </c>
      <c r="Q125" s="87"/>
      <c r="R125" s="88" t="s">
        <v>28</v>
      </c>
      <c r="S125" s="89"/>
      <c r="T125" s="1">
        <v>124</v>
      </c>
      <c r="U125" s="90">
        <v>64.48</v>
      </c>
      <c r="V125" s="91">
        <v>0.48</v>
      </c>
      <c r="W125" s="88" t="s">
        <v>11035</v>
      </c>
      <c r="X125" s="83">
        <v>90119000000</v>
      </c>
      <c r="Y125" s="83" t="s">
        <v>994</v>
      </c>
      <c r="Z125" s="83" t="s">
        <v>31</v>
      </c>
    </row>
    <row r="126" spans="1:26" x14ac:dyDescent="0.25">
      <c r="A126" s="83" t="s">
        <v>4714</v>
      </c>
      <c r="B126" s="83">
        <v>37156</v>
      </c>
      <c r="C126" s="84" t="s">
        <v>4715</v>
      </c>
      <c r="D126" s="83" t="s">
        <v>4716</v>
      </c>
      <c r="E126" s="83" t="s">
        <v>704</v>
      </c>
      <c r="F126" s="83" t="s">
        <v>22</v>
      </c>
      <c r="G126" s="83" t="s">
        <v>23</v>
      </c>
      <c r="H126" s="83"/>
      <c r="I126" s="93" t="s">
        <v>24</v>
      </c>
      <c r="J126" s="93" t="s">
        <v>24</v>
      </c>
      <c r="K126" s="85">
        <v>100210010602</v>
      </c>
      <c r="L126" s="83" t="s">
        <v>25</v>
      </c>
      <c r="M126" s="83" t="s">
        <v>1019</v>
      </c>
      <c r="N126" s="83" t="s">
        <v>1303</v>
      </c>
      <c r="O126" s="83" t="s">
        <v>4440</v>
      </c>
      <c r="P126" s="86">
        <v>63</v>
      </c>
      <c r="Q126" s="87"/>
      <c r="R126" s="88" t="s">
        <v>28</v>
      </c>
      <c r="S126" s="89"/>
      <c r="T126" s="1">
        <v>192</v>
      </c>
      <c r="U126" s="90">
        <v>99.84</v>
      </c>
      <c r="V126" s="91">
        <v>0.48</v>
      </c>
      <c r="W126" s="88" t="s">
        <v>11035</v>
      </c>
      <c r="X126" s="83">
        <v>90119000000</v>
      </c>
      <c r="Y126" s="83" t="s">
        <v>994</v>
      </c>
      <c r="Z126" s="83" t="s">
        <v>31</v>
      </c>
    </row>
    <row r="127" spans="1:26" x14ac:dyDescent="0.25">
      <c r="A127" s="83" t="s">
        <v>4717</v>
      </c>
      <c r="B127" s="83">
        <v>37159</v>
      </c>
      <c r="C127" s="84" t="s">
        <v>4718</v>
      </c>
      <c r="D127" s="83" t="s">
        <v>4719</v>
      </c>
      <c r="E127" s="83" t="s">
        <v>704</v>
      </c>
      <c r="F127" s="83" t="s">
        <v>22</v>
      </c>
      <c r="G127" s="83" t="s">
        <v>752</v>
      </c>
      <c r="H127" s="83"/>
      <c r="I127" s="93" t="s">
        <v>24</v>
      </c>
      <c r="J127" s="93" t="s">
        <v>24</v>
      </c>
      <c r="K127" s="85">
        <v>100210010602</v>
      </c>
      <c r="L127" s="83" t="s">
        <v>25</v>
      </c>
      <c r="M127" s="83" t="s">
        <v>1019</v>
      </c>
      <c r="N127" s="83" t="s">
        <v>1303</v>
      </c>
      <c r="O127" s="83" t="s">
        <v>4440</v>
      </c>
      <c r="P127" s="86" t="s">
        <v>11037</v>
      </c>
      <c r="Q127" s="87"/>
      <c r="R127" s="88" t="s">
        <v>28</v>
      </c>
      <c r="S127" s="89"/>
      <c r="T127" s="1">
        <v>224</v>
      </c>
      <c r="U127" s="90">
        <v>116.48</v>
      </c>
      <c r="V127" s="91">
        <v>0.48</v>
      </c>
      <c r="W127" s="88" t="s">
        <v>11035</v>
      </c>
      <c r="X127" s="83">
        <v>90119000000</v>
      </c>
      <c r="Y127" s="83" t="s">
        <v>994</v>
      </c>
      <c r="Z127" s="83" t="s">
        <v>31</v>
      </c>
    </row>
    <row r="128" spans="1:26" x14ac:dyDescent="0.25">
      <c r="A128" s="83" t="s">
        <v>4720</v>
      </c>
      <c r="B128" s="83">
        <v>37160</v>
      </c>
      <c r="C128" s="84" t="s">
        <v>4721</v>
      </c>
      <c r="D128" s="83" t="s">
        <v>4722</v>
      </c>
      <c r="E128" s="83" t="s">
        <v>704</v>
      </c>
      <c r="F128" s="83" t="s">
        <v>22</v>
      </c>
      <c r="G128" s="83" t="s">
        <v>23</v>
      </c>
      <c r="H128" s="83"/>
      <c r="I128" s="93" t="s">
        <v>24</v>
      </c>
      <c r="J128" s="93" t="s">
        <v>24</v>
      </c>
      <c r="K128" s="85">
        <v>100210010602</v>
      </c>
      <c r="L128" s="83" t="s">
        <v>25</v>
      </c>
      <c r="M128" s="83" t="s">
        <v>1019</v>
      </c>
      <c r="N128" s="83" t="s">
        <v>1303</v>
      </c>
      <c r="O128" s="83" t="s">
        <v>4440</v>
      </c>
      <c r="P128" s="86">
        <v>2</v>
      </c>
      <c r="Q128" s="87"/>
      <c r="R128" s="88" t="s">
        <v>28</v>
      </c>
      <c r="S128" s="89"/>
      <c r="T128" s="1">
        <v>224</v>
      </c>
      <c r="U128" s="90">
        <v>116.48</v>
      </c>
      <c r="V128" s="91">
        <v>0.48</v>
      </c>
      <c r="W128" s="88" t="s">
        <v>11035</v>
      </c>
      <c r="X128" s="83">
        <v>90119000000</v>
      </c>
      <c r="Y128" s="83" t="s">
        <v>994</v>
      </c>
      <c r="Z128" s="83" t="s">
        <v>31</v>
      </c>
    </row>
    <row r="129" spans="1:26" x14ac:dyDescent="0.25">
      <c r="A129" s="83" t="s">
        <v>4723</v>
      </c>
      <c r="B129" s="83">
        <v>37161</v>
      </c>
      <c r="C129" s="84" t="s">
        <v>4724</v>
      </c>
      <c r="D129" s="83" t="s">
        <v>4725</v>
      </c>
      <c r="E129" s="83" t="s">
        <v>704</v>
      </c>
      <c r="F129" s="83" t="s">
        <v>22</v>
      </c>
      <c r="G129" s="83" t="s">
        <v>23</v>
      </c>
      <c r="H129" s="83"/>
      <c r="I129" s="93" t="s">
        <v>24</v>
      </c>
      <c r="J129" s="93" t="s">
        <v>24</v>
      </c>
      <c r="K129" s="85">
        <v>100210010602</v>
      </c>
      <c r="L129" s="83" t="s">
        <v>25</v>
      </c>
      <c r="M129" s="83" t="s">
        <v>1019</v>
      </c>
      <c r="N129" s="83" t="s">
        <v>1303</v>
      </c>
      <c r="O129" s="83" t="s">
        <v>4440</v>
      </c>
      <c r="P129" s="86">
        <v>20</v>
      </c>
      <c r="Q129" s="87"/>
      <c r="R129" s="88" t="s">
        <v>28</v>
      </c>
      <c r="S129" s="89"/>
      <c r="T129" s="1">
        <v>127</v>
      </c>
      <c r="U129" s="90">
        <v>66.040000000000006</v>
      </c>
      <c r="V129" s="91">
        <v>0.47999999999999993</v>
      </c>
      <c r="W129" s="88" t="s">
        <v>11035</v>
      </c>
      <c r="X129" s="83">
        <v>90119000000</v>
      </c>
      <c r="Y129" s="83" t="s">
        <v>994</v>
      </c>
      <c r="Z129" s="83" t="s">
        <v>31</v>
      </c>
    </row>
    <row r="130" spans="1:26" x14ac:dyDescent="0.25">
      <c r="A130" s="83" t="s">
        <v>4726</v>
      </c>
      <c r="B130" s="83">
        <v>37162</v>
      </c>
      <c r="C130" s="84" t="s">
        <v>4727</v>
      </c>
      <c r="D130" s="83" t="s">
        <v>4728</v>
      </c>
      <c r="E130" s="83" t="s">
        <v>704</v>
      </c>
      <c r="F130" s="83" t="s">
        <v>22</v>
      </c>
      <c r="G130" s="83" t="s">
        <v>23</v>
      </c>
      <c r="H130" s="83"/>
      <c r="I130" s="93" t="s">
        <v>24</v>
      </c>
      <c r="J130" s="93" t="s">
        <v>24</v>
      </c>
      <c r="K130" s="85">
        <v>100210010602</v>
      </c>
      <c r="L130" s="83" t="s">
        <v>25</v>
      </c>
      <c r="M130" s="83" t="s">
        <v>1019</v>
      </c>
      <c r="N130" s="83" t="s">
        <v>1303</v>
      </c>
      <c r="O130" s="83" t="s">
        <v>4440</v>
      </c>
      <c r="P130" s="86">
        <v>20</v>
      </c>
      <c r="Q130" s="87"/>
      <c r="R130" s="88" t="s">
        <v>28</v>
      </c>
      <c r="S130" s="89"/>
      <c r="T130" s="1">
        <v>136</v>
      </c>
      <c r="U130" s="90">
        <v>70.72</v>
      </c>
      <c r="V130" s="91">
        <v>0.48</v>
      </c>
      <c r="W130" s="88" t="s">
        <v>11035</v>
      </c>
      <c r="X130" s="83">
        <v>90119000000</v>
      </c>
      <c r="Y130" s="83" t="s">
        <v>994</v>
      </c>
      <c r="Z130" s="83" t="s">
        <v>31</v>
      </c>
    </row>
    <row r="131" spans="1:26" x14ac:dyDescent="0.25">
      <c r="A131" s="83" t="s">
        <v>4729</v>
      </c>
      <c r="B131" s="83">
        <v>37185</v>
      </c>
      <c r="C131" s="84" t="s">
        <v>4730</v>
      </c>
      <c r="D131" s="83" t="s">
        <v>4731</v>
      </c>
      <c r="E131" s="83" t="s">
        <v>704</v>
      </c>
      <c r="F131" s="83" t="s">
        <v>22</v>
      </c>
      <c r="G131" s="83" t="s">
        <v>23</v>
      </c>
      <c r="H131" s="83"/>
      <c r="I131" s="93" t="s">
        <v>24</v>
      </c>
      <c r="J131" s="93" t="s">
        <v>24</v>
      </c>
      <c r="K131" s="85">
        <v>100210010656</v>
      </c>
      <c r="L131" s="83" t="s">
        <v>25</v>
      </c>
      <c r="M131" s="83" t="s">
        <v>1019</v>
      </c>
      <c r="N131" s="83" t="s">
        <v>1303</v>
      </c>
      <c r="O131" s="83" t="s">
        <v>4464</v>
      </c>
      <c r="P131" s="86">
        <v>20</v>
      </c>
      <c r="Q131" s="87"/>
      <c r="R131" s="88" t="s">
        <v>28</v>
      </c>
      <c r="S131" s="89"/>
      <c r="T131" s="1">
        <v>487</v>
      </c>
      <c r="U131" s="90">
        <v>253.24</v>
      </c>
      <c r="V131" s="91">
        <v>0.48</v>
      </c>
      <c r="W131" s="88" t="s">
        <v>11035</v>
      </c>
      <c r="X131" s="83">
        <v>90119000000</v>
      </c>
      <c r="Y131" s="83" t="s">
        <v>994</v>
      </c>
      <c r="Z131" s="83" t="s">
        <v>31</v>
      </c>
    </row>
    <row r="132" spans="1:26" x14ac:dyDescent="0.25">
      <c r="A132" s="83" t="s">
        <v>4732</v>
      </c>
      <c r="B132" s="83">
        <v>37186</v>
      </c>
      <c r="C132" s="84" t="s">
        <v>4733</v>
      </c>
      <c r="D132" s="83" t="s">
        <v>4734</v>
      </c>
      <c r="E132" s="83" t="s">
        <v>704</v>
      </c>
      <c r="F132" s="83" t="s">
        <v>22</v>
      </c>
      <c r="G132" s="83" t="s">
        <v>23</v>
      </c>
      <c r="H132" s="83"/>
      <c r="I132" s="93" t="s">
        <v>24</v>
      </c>
      <c r="J132" s="93" t="s">
        <v>24</v>
      </c>
      <c r="K132" s="85">
        <v>100210010656</v>
      </c>
      <c r="L132" s="83" t="s">
        <v>25</v>
      </c>
      <c r="M132" s="83" t="s">
        <v>1019</v>
      </c>
      <c r="N132" s="83" t="s">
        <v>1303</v>
      </c>
      <c r="O132" s="83" t="s">
        <v>4464</v>
      </c>
      <c r="P132" s="86">
        <v>2</v>
      </c>
      <c r="Q132" s="87"/>
      <c r="R132" s="88" t="s">
        <v>28</v>
      </c>
      <c r="S132" s="89"/>
      <c r="T132" s="1">
        <v>202</v>
      </c>
      <c r="U132" s="90">
        <v>105.04</v>
      </c>
      <c r="V132" s="91">
        <v>0.48</v>
      </c>
      <c r="W132" s="88" t="s">
        <v>11035</v>
      </c>
      <c r="X132" s="83">
        <v>90119000000</v>
      </c>
      <c r="Y132" s="83" t="s">
        <v>994</v>
      </c>
      <c r="Z132" s="83" t="s">
        <v>31</v>
      </c>
    </row>
    <row r="133" spans="1:26" x14ac:dyDescent="0.25">
      <c r="A133" s="83" t="s">
        <v>4735</v>
      </c>
      <c r="B133" s="83">
        <v>37187</v>
      </c>
      <c r="C133" s="84" t="s">
        <v>4736</v>
      </c>
      <c r="D133" s="83" t="s">
        <v>4737</v>
      </c>
      <c r="E133" s="83" t="s">
        <v>704</v>
      </c>
      <c r="F133" s="83" t="s">
        <v>22</v>
      </c>
      <c r="G133" s="83" t="s">
        <v>23</v>
      </c>
      <c r="H133" s="83"/>
      <c r="I133" s="93" t="s">
        <v>24</v>
      </c>
      <c r="J133" s="93" t="s">
        <v>24</v>
      </c>
      <c r="K133" s="85">
        <v>100210010656</v>
      </c>
      <c r="L133" s="83" t="s">
        <v>25</v>
      </c>
      <c r="M133" s="83" t="s">
        <v>1019</v>
      </c>
      <c r="N133" s="83" t="s">
        <v>1303</v>
      </c>
      <c r="O133" s="83" t="s">
        <v>4464</v>
      </c>
      <c r="P133" s="86">
        <v>2</v>
      </c>
      <c r="Q133" s="87"/>
      <c r="R133" s="88" t="s">
        <v>28</v>
      </c>
      <c r="S133" s="89"/>
      <c r="T133" s="1">
        <v>543</v>
      </c>
      <c r="U133" s="90">
        <v>282.36</v>
      </c>
      <c r="V133" s="91">
        <v>0.48</v>
      </c>
      <c r="W133" s="88" t="s">
        <v>11035</v>
      </c>
      <c r="X133" s="83">
        <v>73202081900</v>
      </c>
      <c r="Y133" s="83" t="s">
        <v>994</v>
      </c>
      <c r="Z133" s="83" t="s">
        <v>31</v>
      </c>
    </row>
    <row r="134" spans="1:26" x14ac:dyDescent="0.25">
      <c r="A134" s="83" t="s">
        <v>4738</v>
      </c>
      <c r="B134" s="83">
        <v>37188</v>
      </c>
      <c r="C134" s="84" t="s">
        <v>4739</v>
      </c>
      <c r="D134" s="83" t="s">
        <v>4740</v>
      </c>
      <c r="E134" s="83" t="s">
        <v>704</v>
      </c>
      <c r="F134" s="83" t="s">
        <v>22</v>
      </c>
      <c r="G134" s="83" t="s">
        <v>23</v>
      </c>
      <c r="H134" s="83"/>
      <c r="I134" s="93" t="s">
        <v>24</v>
      </c>
      <c r="J134" s="93" t="s">
        <v>24</v>
      </c>
      <c r="K134" s="85">
        <v>100210010656</v>
      </c>
      <c r="L134" s="83" t="s">
        <v>25</v>
      </c>
      <c r="M134" s="83" t="s">
        <v>1019</v>
      </c>
      <c r="N134" s="83" t="s">
        <v>1303</v>
      </c>
      <c r="O134" s="83" t="s">
        <v>4464</v>
      </c>
      <c r="P134" s="86">
        <v>2</v>
      </c>
      <c r="Q134" s="87"/>
      <c r="R134" s="88" t="s">
        <v>28</v>
      </c>
      <c r="S134" s="89"/>
      <c r="T134" s="1">
        <v>1357</v>
      </c>
      <c r="U134" s="90">
        <v>705.64</v>
      </c>
      <c r="V134" s="91">
        <v>0.48000000000000004</v>
      </c>
      <c r="W134" s="88" t="s">
        <v>11035</v>
      </c>
      <c r="X134" s="83">
        <v>94054990900</v>
      </c>
      <c r="Y134" s="83" t="s">
        <v>994</v>
      </c>
      <c r="Z134" s="83" t="s">
        <v>31</v>
      </c>
    </row>
    <row r="135" spans="1:26" x14ac:dyDescent="0.25">
      <c r="A135" s="83" t="s">
        <v>4741</v>
      </c>
      <c r="B135" s="83">
        <v>37212</v>
      </c>
      <c r="C135" s="84" t="s">
        <v>4742</v>
      </c>
      <c r="D135" s="83" t="s">
        <v>4743</v>
      </c>
      <c r="E135" s="83" t="s">
        <v>704</v>
      </c>
      <c r="F135" s="83" t="s">
        <v>22</v>
      </c>
      <c r="G135" s="83" t="s">
        <v>23</v>
      </c>
      <c r="H135" s="83"/>
      <c r="I135" s="93" t="s">
        <v>24</v>
      </c>
      <c r="J135" s="93" t="s">
        <v>24</v>
      </c>
      <c r="K135" s="85">
        <v>100210069585</v>
      </c>
      <c r="L135" s="83" t="s">
        <v>25</v>
      </c>
      <c r="M135" s="83" t="s">
        <v>1303</v>
      </c>
      <c r="N135" s="83" t="s">
        <v>4356</v>
      </c>
      <c r="O135" s="83" t="s">
        <v>4357</v>
      </c>
      <c r="P135" s="86">
        <v>20</v>
      </c>
      <c r="Q135" s="87"/>
      <c r="R135" s="88" t="s">
        <v>28</v>
      </c>
      <c r="S135" s="89"/>
      <c r="T135" s="1">
        <v>468</v>
      </c>
      <c r="U135" s="90">
        <v>243.36</v>
      </c>
      <c r="V135" s="91">
        <v>0.48</v>
      </c>
      <c r="W135" s="88" t="s">
        <v>11035</v>
      </c>
      <c r="X135" s="83">
        <v>90119000000</v>
      </c>
      <c r="Y135" s="83" t="s">
        <v>994</v>
      </c>
      <c r="Z135" s="83" t="s">
        <v>31</v>
      </c>
    </row>
    <row r="136" spans="1:26" x14ac:dyDescent="0.25">
      <c r="A136" s="83" t="s">
        <v>4744</v>
      </c>
      <c r="B136" s="83">
        <v>37216</v>
      </c>
      <c r="C136" s="84" t="s">
        <v>4745</v>
      </c>
      <c r="D136" s="83" t="s">
        <v>4746</v>
      </c>
      <c r="E136" s="83" t="s">
        <v>704</v>
      </c>
      <c r="F136" s="83" t="s">
        <v>22</v>
      </c>
      <c r="G136" s="83" t="s">
        <v>23</v>
      </c>
      <c r="H136" s="83"/>
      <c r="I136" s="93" t="s">
        <v>24</v>
      </c>
      <c r="J136" s="93" t="s">
        <v>24</v>
      </c>
      <c r="K136" s="85">
        <v>100210010602</v>
      </c>
      <c r="L136" s="83" t="s">
        <v>25</v>
      </c>
      <c r="M136" s="83" t="s">
        <v>1019</v>
      </c>
      <c r="N136" s="83" t="s">
        <v>1303</v>
      </c>
      <c r="O136" s="83" t="s">
        <v>4440</v>
      </c>
      <c r="P136" s="86">
        <v>2</v>
      </c>
      <c r="Q136" s="87"/>
      <c r="R136" s="88" t="s">
        <v>28</v>
      </c>
      <c r="S136" s="89"/>
      <c r="T136" s="1">
        <v>2839</v>
      </c>
      <c r="U136" s="90">
        <v>1476.28</v>
      </c>
      <c r="V136" s="91">
        <v>0.48</v>
      </c>
      <c r="W136" s="88" t="s">
        <v>11035</v>
      </c>
      <c r="X136" s="83">
        <v>90021900000</v>
      </c>
      <c r="Y136" s="83" t="s">
        <v>994</v>
      </c>
      <c r="Z136" s="83" t="s">
        <v>31</v>
      </c>
    </row>
    <row r="137" spans="1:26" x14ac:dyDescent="0.25">
      <c r="A137" s="83" t="s">
        <v>4747</v>
      </c>
      <c r="B137" s="83">
        <v>37217</v>
      </c>
      <c r="C137" s="84" t="s">
        <v>4748</v>
      </c>
      <c r="D137" s="83" t="s">
        <v>4749</v>
      </c>
      <c r="E137" s="83" t="s">
        <v>704</v>
      </c>
      <c r="F137" s="83" t="s">
        <v>22</v>
      </c>
      <c r="G137" s="83" t="s">
        <v>23</v>
      </c>
      <c r="H137" s="83"/>
      <c r="I137" s="93" t="s">
        <v>24</v>
      </c>
      <c r="J137" s="93" t="s">
        <v>24</v>
      </c>
      <c r="K137" s="85">
        <v>100210010602</v>
      </c>
      <c r="L137" s="83" t="s">
        <v>25</v>
      </c>
      <c r="M137" s="83" t="s">
        <v>1019</v>
      </c>
      <c r="N137" s="83" t="s">
        <v>1303</v>
      </c>
      <c r="O137" s="83" t="s">
        <v>4440</v>
      </c>
      <c r="P137" s="86">
        <v>2</v>
      </c>
      <c r="Q137" s="87"/>
      <c r="R137" s="88" t="s">
        <v>28</v>
      </c>
      <c r="S137" s="89"/>
      <c r="T137" s="1">
        <v>959</v>
      </c>
      <c r="U137" s="90">
        <v>498.68</v>
      </c>
      <c r="V137" s="91">
        <v>0.48</v>
      </c>
      <c r="W137" s="88" t="s">
        <v>11035</v>
      </c>
      <c r="X137" s="83">
        <v>90119000000</v>
      </c>
      <c r="Y137" s="83" t="s">
        <v>994</v>
      </c>
      <c r="Z137" s="83" t="s">
        <v>31</v>
      </c>
    </row>
    <row r="138" spans="1:26" x14ac:dyDescent="0.25">
      <c r="A138" s="83" t="s">
        <v>4750</v>
      </c>
      <c r="B138" s="83">
        <v>37219</v>
      </c>
      <c r="C138" s="84" t="s">
        <v>4751</v>
      </c>
      <c r="D138" s="83" t="s">
        <v>4752</v>
      </c>
      <c r="E138" s="83" t="s">
        <v>704</v>
      </c>
      <c r="F138" s="83" t="s">
        <v>22</v>
      </c>
      <c r="G138" s="83" t="s">
        <v>23</v>
      </c>
      <c r="H138" s="83"/>
      <c r="I138" s="93" t="s">
        <v>24</v>
      </c>
      <c r="J138" s="93" t="s">
        <v>24</v>
      </c>
      <c r="K138" s="85">
        <v>100210010602</v>
      </c>
      <c r="L138" s="83" t="s">
        <v>25</v>
      </c>
      <c r="M138" s="83" t="s">
        <v>1019</v>
      </c>
      <c r="N138" s="83" t="s">
        <v>1303</v>
      </c>
      <c r="O138" s="83" t="s">
        <v>4440</v>
      </c>
      <c r="P138" s="86">
        <v>20</v>
      </c>
      <c r="Q138" s="87"/>
      <c r="R138" s="88" t="s">
        <v>28</v>
      </c>
      <c r="S138" s="89"/>
      <c r="T138" s="1">
        <v>2609</v>
      </c>
      <c r="U138" s="90">
        <v>1356.68</v>
      </c>
      <c r="V138" s="91">
        <v>0.48</v>
      </c>
      <c r="W138" s="88" t="s">
        <v>11035</v>
      </c>
      <c r="X138" s="83">
        <v>90119000000</v>
      </c>
      <c r="Y138" s="83" t="s">
        <v>994</v>
      </c>
      <c r="Z138" s="83" t="s">
        <v>31</v>
      </c>
    </row>
    <row r="139" spans="1:26" x14ac:dyDescent="0.25">
      <c r="A139" s="83" t="s">
        <v>4753</v>
      </c>
      <c r="B139" s="83">
        <v>37220</v>
      </c>
      <c r="C139" s="84" t="s">
        <v>4754</v>
      </c>
      <c r="D139" s="83" t="s">
        <v>4755</v>
      </c>
      <c r="E139" s="83" t="s">
        <v>704</v>
      </c>
      <c r="F139" s="83" t="s">
        <v>22</v>
      </c>
      <c r="G139" s="83" t="s">
        <v>23</v>
      </c>
      <c r="H139" s="83"/>
      <c r="I139" s="93" t="s">
        <v>24</v>
      </c>
      <c r="J139" s="93" t="s">
        <v>24</v>
      </c>
      <c r="K139" s="85">
        <v>100210010602</v>
      </c>
      <c r="L139" s="83" t="s">
        <v>25</v>
      </c>
      <c r="M139" s="83" t="s">
        <v>1019</v>
      </c>
      <c r="N139" s="83" t="s">
        <v>1303</v>
      </c>
      <c r="O139" s="83" t="s">
        <v>4440</v>
      </c>
      <c r="P139" s="86">
        <v>2</v>
      </c>
      <c r="Q139" s="87"/>
      <c r="R139" s="88" t="s">
        <v>28</v>
      </c>
      <c r="S139" s="89"/>
      <c r="T139" s="1">
        <v>726</v>
      </c>
      <c r="U139" s="90">
        <v>377.52</v>
      </c>
      <c r="V139" s="91">
        <v>0.48000000000000004</v>
      </c>
      <c r="W139" s="88" t="s">
        <v>11035</v>
      </c>
      <c r="X139" s="83">
        <v>90119000000</v>
      </c>
      <c r="Y139" s="83" t="s">
        <v>994</v>
      </c>
      <c r="Z139" s="83" t="s">
        <v>31</v>
      </c>
    </row>
    <row r="140" spans="1:26" x14ac:dyDescent="0.25">
      <c r="A140" s="83" t="s">
        <v>4756</v>
      </c>
      <c r="B140" s="83">
        <v>37223</v>
      </c>
      <c r="C140" s="84" t="s">
        <v>4757</v>
      </c>
      <c r="D140" s="83" t="s">
        <v>4758</v>
      </c>
      <c r="E140" s="83" t="s">
        <v>704</v>
      </c>
      <c r="F140" s="83" t="s">
        <v>22</v>
      </c>
      <c r="G140" s="83" t="s">
        <v>23</v>
      </c>
      <c r="H140" s="83"/>
      <c r="I140" s="93" t="s">
        <v>24</v>
      </c>
      <c r="J140" s="93" t="s">
        <v>24</v>
      </c>
      <c r="K140" s="85">
        <v>100210010602</v>
      </c>
      <c r="L140" s="83" t="s">
        <v>25</v>
      </c>
      <c r="M140" s="83" t="s">
        <v>1019</v>
      </c>
      <c r="N140" s="83" t="s">
        <v>1303</v>
      </c>
      <c r="O140" s="83" t="s">
        <v>4440</v>
      </c>
      <c r="P140" s="86">
        <v>2</v>
      </c>
      <c r="Q140" s="87"/>
      <c r="R140" s="88" t="s">
        <v>28</v>
      </c>
      <c r="S140" s="89"/>
      <c r="T140" s="1">
        <v>164</v>
      </c>
      <c r="U140" s="90">
        <v>85.28</v>
      </c>
      <c r="V140" s="91">
        <v>0.48</v>
      </c>
      <c r="W140" s="88" t="s">
        <v>11035</v>
      </c>
      <c r="X140" s="83">
        <v>90021900000</v>
      </c>
      <c r="Y140" s="83" t="s">
        <v>994</v>
      </c>
      <c r="Z140" s="83" t="s">
        <v>31</v>
      </c>
    </row>
    <row r="141" spans="1:26" x14ac:dyDescent="0.25">
      <c r="A141" s="83" t="s">
        <v>4759</v>
      </c>
      <c r="B141" s="83">
        <v>37225</v>
      </c>
      <c r="C141" s="84" t="s">
        <v>4760</v>
      </c>
      <c r="D141" s="83" t="s">
        <v>4761</v>
      </c>
      <c r="E141" s="83" t="s">
        <v>704</v>
      </c>
      <c r="F141" s="83" t="s">
        <v>22</v>
      </c>
      <c r="G141" s="83" t="s">
        <v>23</v>
      </c>
      <c r="H141" s="83"/>
      <c r="I141" s="93" t="s">
        <v>24</v>
      </c>
      <c r="J141" s="93" t="s">
        <v>24</v>
      </c>
      <c r="K141" s="85">
        <v>100210010602</v>
      </c>
      <c r="L141" s="83" t="s">
        <v>25</v>
      </c>
      <c r="M141" s="83" t="s">
        <v>1019</v>
      </c>
      <c r="N141" s="83" t="s">
        <v>1303</v>
      </c>
      <c r="O141" s="83" t="s">
        <v>4440</v>
      </c>
      <c r="P141" s="86">
        <v>20</v>
      </c>
      <c r="Q141" s="87"/>
      <c r="R141" s="88" t="s">
        <v>28</v>
      </c>
      <c r="S141" s="89"/>
      <c r="T141" s="1">
        <v>1458</v>
      </c>
      <c r="U141" s="90">
        <v>758.16</v>
      </c>
      <c r="V141" s="91">
        <v>0.48000000000000004</v>
      </c>
      <c r="W141" s="88" t="s">
        <v>11035</v>
      </c>
      <c r="X141" s="83">
        <v>90029000900</v>
      </c>
      <c r="Y141" s="83" t="s">
        <v>994</v>
      </c>
      <c r="Z141" s="83" t="s">
        <v>31</v>
      </c>
    </row>
    <row r="142" spans="1:26" x14ac:dyDescent="0.25">
      <c r="A142" s="83" t="s">
        <v>4762</v>
      </c>
      <c r="B142" s="83">
        <v>37226</v>
      </c>
      <c r="C142" s="84" t="s">
        <v>4763</v>
      </c>
      <c r="D142" s="83" t="s">
        <v>4764</v>
      </c>
      <c r="E142" s="83" t="s">
        <v>704</v>
      </c>
      <c r="F142" s="83" t="s">
        <v>22</v>
      </c>
      <c r="G142" s="83" t="s">
        <v>23</v>
      </c>
      <c r="H142" s="83"/>
      <c r="I142" s="93" t="s">
        <v>24</v>
      </c>
      <c r="J142" s="93" t="s">
        <v>24</v>
      </c>
      <c r="K142" s="85">
        <v>100210010603</v>
      </c>
      <c r="L142" s="83" t="s">
        <v>25</v>
      </c>
      <c r="M142" s="83" t="s">
        <v>1019</v>
      </c>
      <c r="N142" s="83" t="s">
        <v>1303</v>
      </c>
      <c r="O142" s="83" t="s">
        <v>4433</v>
      </c>
      <c r="P142" s="86">
        <v>2</v>
      </c>
      <c r="Q142" s="87"/>
      <c r="R142" s="88" t="s">
        <v>28</v>
      </c>
      <c r="S142" s="89"/>
      <c r="T142" s="1">
        <v>1502</v>
      </c>
      <c r="U142" s="90">
        <v>781.04</v>
      </c>
      <c r="V142" s="91">
        <v>0.48000000000000004</v>
      </c>
      <c r="W142" s="88" t="s">
        <v>11035</v>
      </c>
      <c r="X142" s="83">
        <v>90022000000</v>
      </c>
      <c r="Y142" s="83" t="s">
        <v>994</v>
      </c>
      <c r="Z142" s="83" t="s">
        <v>31</v>
      </c>
    </row>
    <row r="143" spans="1:26" x14ac:dyDescent="0.25">
      <c r="A143" s="83" t="s">
        <v>4765</v>
      </c>
      <c r="B143" s="83">
        <v>37227</v>
      </c>
      <c r="C143" s="84" t="s">
        <v>4766</v>
      </c>
      <c r="D143" s="83" t="s">
        <v>4767</v>
      </c>
      <c r="E143" s="83" t="s">
        <v>704</v>
      </c>
      <c r="F143" s="83" t="s">
        <v>22</v>
      </c>
      <c r="G143" s="83" t="s">
        <v>23</v>
      </c>
      <c r="H143" s="83"/>
      <c r="I143" s="93" t="s">
        <v>24</v>
      </c>
      <c r="J143" s="93" t="s">
        <v>24</v>
      </c>
      <c r="K143" s="85">
        <v>100210010602</v>
      </c>
      <c r="L143" s="83" t="s">
        <v>25</v>
      </c>
      <c r="M143" s="83" t="s">
        <v>1019</v>
      </c>
      <c r="N143" s="83" t="s">
        <v>1303</v>
      </c>
      <c r="O143" s="83" t="s">
        <v>4440</v>
      </c>
      <c r="P143" s="86">
        <v>20</v>
      </c>
      <c r="Q143" s="87"/>
      <c r="R143" s="88" t="s">
        <v>28</v>
      </c>
      <c r="S143" s="89"/>
      <c r="T143" s="1">
        <v>289</v>
      </c>
      <c r="U143" s="90">
        <v>150.28</v>
      </c>
      <c r="V143" s="91">
        <v>0.48</v>
      </c>
      <c r="W143" s="88" t="s">
        <v>11035</v>
      </c>
      <c r="X143" s="83">
        <v>90119000000</v>
      </c>
      <c r="Y143" s="83" t="s">
        <v>994</v>
      </c>
      <c r="Z143" s="83" t="s">
        <v>31</v>
      </c>
    </row>
    <row r="144" spans="1:26" x14ac:dyDescent="0.25">
      <c r="A144" s="83" t="s">
        <v>4768</v>
      </c>
      <c r="B144" s="83">
        <v>37257</v>
      </c>
      <c r="C144" s="84" t="s">
        <v>4769</v>
      </c>
      <c r="D144" s="83" t="s">
        <v>4770</v>
      </c>
      <c r="E144" s="83" t="s">
        <v>704</v>
      </c>
      <c r="F144" s="83" t="s">
        <v>22</v>
      </c>
      <c r="G144" s="83" t="s">
        <v>23</v>
      </c>
      <c r="H144" s="83"/>
      <c r="I144" s="93" t="s">
        <v>24</v>
      </c>
      <c r="J144" s="93" t="s">
        <v>24</v>
      </c>
      <c r="K144" s="85">
        <v>100210010618</v>
      </c>
      <c r="L144" s="83" t="s">
        <v>25</v>
      </c>
      <c r="M144" s="83" t="s">
        <v>1019</v>
      </c>
      <c r="N144" s="83" t="s">
        <v>1303</v>
      </c>
      <c r="O144" s="83" t="s">
        <v>1758</v>
      </c>
      <c r="P144" s="86">
        <v>20</v>
      </c>
      <c r="Q144" s="87"/>
      <c r="R144" s="88" t="s">
        <v>28</v>
      </c>
      <c r="S144" s="89"/>
      <c r="T144" s="1">
        <v>451</v>
      </c>
      <c r="U144" s="90">
        <v>234.52</v>
      </c>
      <c r="V144" s="91">
        <v>0.48</v>
      </c>
      <c r="W144" s="88" t="s">
        <v>11035</v>
      </c>
      <c r="X144" s="83">
        <v>90022000000</v>
      </c>
      <c r="Y144" s="83" t="s">
        <v>994</v>
      </c>
      <c r="Z144" s="83" t="s">
        <v>31</v>
      </c>
    </row>
    <row r="145" spans="1:26" x14ac:dyDescent="0.25">
      <c r="A145" s="83" t="s">
        <v>4771</v>
      </c>
      <c r="B145" s="83">
        <v>37354</v>
      </c>
      <c r="C145" s="84" t="s">
        <v>4772</v>
      </c>
      <c r="D145" s="83" t="s">
        <v>4773</v>
      </c>
      <c r="E145" s="83" t="s">
        <v>704</v>
      </c>
      <c r="F145" s="83" t="s">
        <v>22</v>
      </c>
      <c r="G145" s="83" t="s">
        <v>23</v>
      </c>
      <c r="H145" s="83"/>
      <c r="I145" s="93" t="s">
        <v>24</v>
      </c>
      <c r="J145" s="93" t="s">
        <v>24</v>
      </c>
      <c r="K145" s="85">
        <v>100210010605</v>
      </c>
      <c r="L145" s="83" t="s">
        <v>25</v>
      </c>
      <c r="M145" s="83" t="s">
        <v>1019</v>
      </c>
      <c r="N145" s="83" t="s">
        <v>1303</v>
      </c>
      <c r="O145" s="83" t="s">
        <v>1464</v>
      </c>
      <c r="P145" s="86">
        <v>20</v>
      </c>
      <c r="Q145" s="87"/>
      <c r="R145" s="88" t="s">
        <v>28</v>
      </c>
      <c r="S145" s="89"/>
      <c r="T145" s="1">
        <v>594</v>
      </c>
      <c r="U145" s="90">
        <v>308.88</v>
      </c>
      <c r="V145" s="91">
        <v>0.48</v>
      </c>
      <c r="W145" s="88" t="s">
        <v>11035</v>
      </c>
      <c r="X145" s="83">
        <v>90119000000</v>
      </c>
      <c r="Y145" s="83" t="s">
        <v>994</v>
      </c>
      <c r="Z145" s="83" t="s">
        <v>31</v>
      </c>
    </row>
    <row r="146" spans="1:26" x14ac:dyDescent="0.25">
      <c r="A146" s="83" t="s">
        <v>4774</v>
      </c>
      <c r="B146" s="83">
        <v>37364</v>
      </c>
      <c r="C146" s="84" t="s">
        <v>4775</v>
      </c>
      <c r="D146" s="83" t="s">
        <v>4776</v>
      </c>
      <c r="E146" s="83" t="s">
        <v>704</v>
      </c>
      <c r="F146" s="83" t="s">
        <v>22</v>
      </c>
      <c r="G146" s="83" t="s">
        <v>23</v>
      </c>
      <c r="H146" s="83"/>
      <c r="I146" s="93" t="s">
        <v>24</v>
      </c>
      <c r="J146" s="93" t="s">
        <v>24</v>
      </c>
      <c r="K146" s="85">
        <v>100210010605</v>
      </c>
      <c r="L146" s="83" t="s">
        <v>25</v>
      </c>
      <c r="M146" s="83" t="s">
        <v>1019</v>
      </c>
      <c r="N146" s="83" t="s">
        <v>1303</v>
      </c>
      <c r="O146" s="83" t="s">
        <v>1464</v>
      </c>
      <c r="P146" s="86">
        <v>2</v>
      </c>
      <c r="Q146" s="87"/>
      <c r="R146" s="88" t="s">
        <v>28</v>
      </c>
      <c r="S146" s="89"/>
      <c r="T146" s="1">
        <v>720</v>
      </c>
      <c r="U146" s="90">
        <v>374.4</v>
      </c>
      <c r="V146" s="91">
        <v>0.48000000000000004</v>
      </c>
      <c r="W146" s="88" t="s">
        <v>11035</v>
      </c>
      <c r="X146" s="83">
        <v>90119000000</v>
      </c>
      <c r="Y146" s="83" t="s">
        <v>994</v>
      </c>
      <c r="Z146" s="83" t="s">
        <v>31</v>
      </c>
    </row>
    <row r="147" spans="1:26" x14ac:dyDescent="0.25">
      <c r="A147" s="83" t="s">
        <v>4777</v>
      </c>
      <c r="B147" s="83">
        <v>37372</v>
      </c>
      <c r="C147" s="84" t="s">
        <v>4778</v>
      </c>
      <c r="D147" s="83" t="s">
        <v>4779</v>
      </c>
      <c r="E147" s="83" t="s">
        <v>704</v>
      </c>
      <c r="F147" s="83" t="s">
        <v>22</v>
      </c>
      <c r="G147" s="83" t="s">
        <v>23</v>
      </c>
      <c r="H147" s="83"/>
      <c r="I147" s="93" t="s">
        <v>24</v>
      </c>
      <c r="J147" s="93" t="s">
        <v>24</v>
      </c>
      <c r="K147" s="85">
        <v>100210010605</v>
      </c>
      <c r="L147" s="83" t="s">
        <v>25</v>
      </c>
      <c r="M147" s="83" t="s">
        <v>1019</v>
      </c>
      <c r="N147" s="83" t="s">
        <v>1303</v>
      </c>
      <c r="O147" s="83" t="s">
        <v>1464</v>
      </c>
      <c r="P147" s="86">
        <v>2</v>
      </c>
      <c r="Q147" s="87"/>
      <c r="R147" s="88" t="s">
        <v>28</v>
      </c>
      <c r="S147" s="89"/>
      <c r="T147" s="1">
        <v>1673</v>
      </c>
      <c r="U147" s="90">
        <v>869.96</v>
      </c>
      <c r="V147" s="91">
        <v>0.48</v>
      </c>
      <c r="W147" s="88" t="s">
        <v>11035</v>
      </c>
      <c r="X147" s="83">
        <v>90119000000</v>
      </c>
      <c r="Y147" s="83" t="s">
        <v>994</v>
      </c>
      <c r="Z147" s="83" t="s">
        <v>31</v>
      </c>
    </row>
    <row r="148" spans="1:26" x14ac:dyDescent="0.25">
      <c r="A148" s="83" t="s">
        <v>4780</v>
      </c>
      <c r="B148" s="83">
        <v>37373</v>
      </c>
      <c r="C148" s="84" t="s">
        <v>4781</v>
      </c>
      <c r="D148" s="83" t="s">
        <v>4782</v>
      </c>
      <c r="E148" s="83" t="s">
        <v>704</v>
      </c>
      <c r="F148" s="83" t="s">
        <v>22</v>
      </c>
      <c r="G148" s="83" t="s">
        <v>23</v>
      </c>
      <c r="H148" s="83"/>
      <c r="I148" s="93" t="s">
        <v>24</v>
      </c>
      <c r="J148" s="93" t="s">
        <v>24</v>
      </c>
      <c r="K148" s="85">
        <v>100210010607</v>
      </c>
      <c r="L148" s="83" t="s">
        <v>25</v>
      </c>
      <c r="M148" s="83" t="s">
        <v>1019</v>
      </c>
      <c r="N148" s="83" t="s">
        <v>1303</v>
      </c>
      <c r="O148" s="83" t="s">
        <v>4558</v>
      </c>
      <c r="P148" s="86">
        <v>20</v>
      </c>
      <c r="Q148" s="87"/>
      <c r="R148" s="88" t="s">
        <v>28</v>
      </c>
      <c r="S148" s="89"/>
      <c r="T148" s="1">
        <v>428</v>
      </c>
      <c r="U148" s="90">
        <v>222.56</v>
      </c>
      <c r="V148" s="91">
        <v>0.48</v>
      </c>
      <c r="W148" s="88" t="s">
        <v>11035</v>
      </c>
      <c r="X148" s="83">
        <v>90119000000</v>
      </c>
      <c r="Y148" s="83" t="s">
        <v>994</v>
      </c>
      <c r="Z148" s="83" t="s">
        <v>31</v>
      </c>
    </row>
    <row r="149" spans="1:26" x14ac:dyDescent="0.25">
      <c r="A149" s="83" t="s">
        <v>4783</v>
      </c>
      <c r="B149" s="83">
        <v>37388</v>
      </c>
      <c r="C149" s="84" t="s">
        <v>4784</v>
      </c>
      <c r="D149" s="83" t="s">
        <v>4785</v>
      </c>
      <c r="E149" s="83" t="s">
        <v>704</v>
      </c>
      <c r="F149" s="83" t="s">
        <v>22</v>
      </c>
      <c r="G149" s="83" t="s">
        <v>23</v>
      </c>
      <c r="H149" s="83"/>
      <c r="I149" s="93" t="s">
        <v>24</v>
      </c>
      <c r="J149" s="93" t="s">
        <v>24</v>
      </c>
      <c r="K149" s="85">
        <v>100210010605</v>
      </c>
      <c r="L149" s="83" t="s">
        <v>25</v>
      </c>
      <c r="M149" s="83" t="s">
        <v>1019</v>
      </c>
      <c r="N149" s="83" t="s">
        <v>1303</v>
      </c>
      <c r="O149" s="83" t="s">
        <v>1464</v>
      </c>
      <c r="P149" s="86">
        <v>2</v>
      </c>
      <c r="Q149" s="87"/>
      <c r="R149" s="88" t="s">
        <v>28</v>
      </c>
      <c r="S149" s="89"/>
      <c r="T149" s="1">
        <v>163</v>
      </c>
      <c r="U149" s="90">
        <v>84.76</v>
      </c>
      <c r="V149" s="91">
        <v>0.48</v>
      </c>
      <c r="W149" s="88" t="s">
        <v>11035</v>
      </c>
      <c r="X149" s="83">
        <v>90119000000</v>
      </c>
      <c r="Y149" s="83" t="s">
        <v>994</v>
      </c>
      <c r="Z149" s="83" t="s">
        <v>31</v>
      </c>
    </row>
    <row r="150" spans="1:26" x14ac:dyDescent="0.25">
      <c r="A150" s="83" t="s">
        <v>4786</v>
      </c>
      <c r="B150" s="83">
        <v>37395</v>
      </c>
      <c r="C150" s="84" t="s">
        <v>4787</v>
      </c>
      <c r="D150" s="83" t="s">
        <v>4788</v>
      </c>
      <c r="E150" s="83" t="s">
        <v>704</v>
      </c>
      <c r="F150" s="83" t="s">
        <v>22</v>
      </c>
      <c r="G150" s="83" t="s">
        <v>23</v>
      </c>
      <c r="H150" s="83"/>
      <c r="I150" s="93" t="s">
        <v>24</v>
      </c>
      <c r="J150" s="93" t="s">
        <v>24</v>
      </c>
      <c r="K150" s="85">
        <v>100210010605</v>
      </c>
      <c r="L150" s="83" t="s">
        <v>25</v>
      </c>
      <c r="M150" s="83" t="s">
        <v>1019</v>
      </c>
      <c r="N150" s="83" t="s">
        <v>1303</v>
      </c>
      <c r="O150" s="83" t="s">
        <v>1464</v>
      </c>
      <c r="P150" s="86">
        <v>2</v>
      </c>
      <c r="Q150" s="87"/>
      <c r="R150" s="88" t="s">
        <v>28</v>
      </c>
      <c r="S150" s="89"/>
      <c r="T150" s="1">
        <v>2267</v>
      </c>
      <c r="U150" s="90">
        <v>1178.8399999999999</v>
      </c>
      <c r="V150" s="91">
        <v>0.48000000000000004</v>
      </c>
      <c r="W150" s="88" t="s">
        <v>11035</v>
      </c>
      <c r="X150" s="83">
        <v>90119000000</v>
      </c>
      <c r="Y150" s="83" t="s">
        <v>994</v>
      </c>
      <c r="Z150" s="83" t="s">
        <v>31</v>
      </c>
    </row>
    <row r="151" spans="1:26" x14ac:dyDescent="0.25">
      <c r="A151" s="83" t="s">
        <v>4789</v>
      </c>
      <c r="B151" s="83">
        <v>37397</v>
      </c>
      <c r="C151" s="84" t="s">
        <v>4790</v>
      </c>
      <c r="D151" s="83" t="s">
        <v>4791</v>
      </c>
      <c r="E151" s="83" t="s">
        <v>704</v>
      </c>
      <c r="F151" s="83" t="s">
        <v>22</v>
      </c>
      <c r="G151" s="83" t="s">
        <v>23</v>
      </c>
      <c r="H151" s="83"/>
      <c r="I151" s="93" t="s">
        <v>24</v>
      </c>
      <c r="J151" s="93" t="s">
        <v>24</v>
      </c>
      <c r="K151" s="85">
        <v>100210010605</v>
      </c>
      <c r="L151" s="83" t="s">
        <v>25</v>
      </c>
      <c r="M151" s="83" t="s">
        <v>1019</v>
      </c>
      <c r="N151" s="83" t="s">
        <v>1303</v>
      </c>
      <c r="O151" s="83" t="s">
        <v>1464</v>
      </c>
      <c r="P151" s="86">
        <v>2</v>
      </c>
      <c r="Q151" s="87"/>
      <c r="R151" s="88" t="s">
        <v>28</v>
      </c>
      <c r="S151" s="89"/>
      <c r="T151" s="1">
        <v>302</v>
      </c>
      <c r="U151" s="90">
        <v>157.04</v>
      </c>
      <c r="V151" s="91">
        <v>0.48000000000000004</v>
      </c>
      <c r="W151" s="88" t="s">
        <v>11035</v>
      </c>
      <c r="X151" s="83">
        <v>90119000000</v>
      </c>
      <c r="Y151" s="83" t="s">
        <v>994</v>
      </c>
      <c r="Z151" s="83" t="s">
        <v>31</v>
      </c>
    </row>
    <row r="152" spans="1:26" x14ac:dyDescent="0.25">
      <c r="A152" s="83" t="s">
        <v>4792</v>
      </c>
      <c r="B152" s="83">
        <v>37398</v>
      </c>
      <c r="C152" s="84" t="s">
        <v>4793</v>
      </c>
      <c r="D152" s="83" t="s">
        <v>4794</v>
      </c>
      <c r="E152" s="83" t="s">
        <v>704</v>
      </c>
      <c r="F152" s="83" t="s">
        <v>22</v>
      </c>
      <c r="G152" s="83" t="s">
        <v>23</v>
      </c>
      <c r="H152" s="83"/>
      <c r="I152" s="93" t="s">
        <v>24</v>
      </c>
      <c r="J152" s="93" t="s">
        <v>24</v>
      </c>
      <c r="K152" s="85">
        <v>100210010605</v>
      </c>
      <c r="L152" s="83" t="s">
        <v>25</v>
      </c>
      <c r="M152" s="83" t="s">
        <v>1019</v>
      </c>
      <c r="N152" s="83" t="s">
        <v>1303</v>
      </c>
      <c r="O152" s="83" t="s">
        <v>1464</v>
      </c>
      <c r="P152" s="86">
        <v>2</v>
      </c>
      <c r="Q152" s="87"/>
      <c r="R152" s="88" t="s">
        <v>28</v>
      </c>
      <c r="S152" s="89"/>
      <c r="T152" s="1">
        <v>182</v>
      </c>
      <c r="U152" s="90">
        <v>94.64</v>
      </c>
      <c r="V152" s="91">
        <v>0.48</v>
      </c>
      <c r="W152" s="88" t="s">
        <v>11035</v>
      </c>
      <c r="X152" s="83">
        <v>90119000000</v>
      </c>
      <c r="Y152" s="83" t="s">
        <v>994</v>
      </c>
      <c r="Z152" s="83" t="s">
        <v>31</v>
      </c>
    </row>
    <row r="153" spans="1:26" x14ac:dyDescent="0.25">
      <c r="A153" s="83" t="s">
        <v>4795</v>
      </c>
      <c r="B153" s="83">
        <v>37399</v>
      </c>
      <c r="C153" s="84" t="s">
        <v>4796</v>
      </c>
      <c r="D153" s="83" t="s">
        <v>4797</v>
      </c>
      <c r="E153" s="83" t="s">
        <v>704</v>
      </c>
      <c r="F153" s="83" t="s">
        <v>22</v>
      </c>
      <c r="G153" s="83" t="s">
        <v>23</v>
      </c>
      <c r="H153" s="83"/>
      <c r="I153" s="93" t="s">
        <v>24</v>
      </c>
      <c r="J153" s="93" t="s">
        <v>24</v>
      </c>
      <c r="K153" s="85">
        <v>100210010605</v>
      </c>
      <c r="L153" s="83" t="s">
        <v>25</v>
      </c>
      <c r="M153" s="83" t="s">
        <v>1019</v>
      </c>
      <c r="N153" s="83" t="s">
        <v>1303</v>
      </c>
      <c r="O153" s="83" t="s">
        <v>1464</v>
      </c>
      <c r="P153" s="86">
        <v>2</v>
      </c>
      <c r="Q153" s="87"/>
      <c r="R153" s="88" t="s">
        <v>28</v>
      </c>
      <c r="S153" s="89"/>
      <c r="T153" s="1">
        <v>179</v>
      </c>
      <c r="U153" s="90">
        <v>93.08</v>
      </c>
      <c r="V153" s="91">
        <v>0.48</v>
      </c>
      <c r="W153" s="88" t="s">
        <v>11035</v>
      </c>
      <c r="X153" s="83">
        <v>90119000000</v>
      </c>
      <c r="Y153" s="83" t="s">
        <v>994</v>
      </c>
      <c r="Z153" s="83" t="s">
        <v>31</v>
      </c>
    </row>
    <row r="154" spans="1:26" x14ac:dyDescent="0.25">
      <c r="A154" s="83" t="s">
        <v>4798</v>
      </c>
      <c r="B154" s="83">
        <v>37400</v>
      </c>
      <c r="C154" s="84" t="s">
        <v>4799</v>
      </c>
      <c r="D154" s="83" t="s">
        <v>4800</v>
      </c>
      <c r="E154" s="83" t="s">
        <v>704</v>
      </c>
      <c r="F154" s="83" t="s">
        <v>22</v>
      </c>
      <c r="G154" s="83" t="s">
        <v>23</v>
      </c>
      <c r="H154" s="83"/>
      <c r="I154" s="93" t="s">
        <v>24</v>
      </c>
      <c r="J154" s="93" t="s">
        <v>24</v>
      </c>
      <c r="K154" s="85">
        <v>100210010605</v>
      </c>
      <c r="L154" s="83" t="s">
        <v>25</v>
      </c>
      <c r="M154" s="83" t="s">
        <v>1019</v>
      </c>
      <c r="N154" s="83" t="s">
        <v>1303</v>
      </c>
      <c r="O154" s="83" t="s">
        <v>1464</v>
      </c>
      <c r="P154" s="86">
        <v>2</v>
      </c>
      <c r="Q154" s="87"/>
      <c r="R154" s="88" t="s">
        <v>28</v>
      </c>
      <c r="S154" s="89"/>
      <c r="T154" s="1">
        <v>179</v>
      </c>
      <c r="U154" s="90">
        <v>93.08</v>
      </c>
      <c r="V154" s="91">
        <v>0.48</v>
      </c>
      <c r="W154" s="88" t="s">
        <v>11035</v>
      </c>
      <c r="X154" s="83">
        <v>90119000000</v>
      </c>
      <c r="Y154" s="83" t="s">
        <v>994</v>
      </c>
      <c r="Z154" s="83" t="s">
        <v>31</v>
      </c>
    </row>
    <row r="155" spans="1:26" x14ac:dyDescent="0.25">
      <c r="A155" s="83" t="s">
        <v>4801</v>
      </c>
      <c r="B155" s="83">
        <v>37401</v>
      </c>
      <c r="C155" s="84" t="s">
        <v>4802</v>
      </c>
      <c r="D155" s="83" t="s">
        <v>4803</v>
      </c>
      <c r="E155" s="83" t="s">
        <v>704</v>
      </c>
      <c r="F155" s="83" t="s">
        <v>22</v>
      </c>
      <c r="G155" s="83" t="s">
        <v>23</v>
      </c>
      <c r="H155" s="83"/>
      <c r="I155" s="93" t="s">
        <v>24</v>
      </c>
      <c r="J155" s="93" t="s">
        <v>24</v>
      </c>
      <c r="K155" s="85">
        <v>100210010604</v>
      </c>
      <c r="L155" s="83" t="s">
        <v>25</v>
      </c>
      <c r="M155" s="83" t="s">
        <v>1019</v>
      </c>
      <c r="N155" s="83" t="s">
        <v>1303</v>
      </c>
      <c r="O155" s="83" t="s">
        <v>4562</v>
      </c>
      <c r="P155" s="86">
        <v>20</v>
      </c>
      <c r="Q155" s="87"/>
      <c r="R155" s="88" t="s">
        <v>28</v>
      </c>
      <c r="S155" s="89"/>
      <c r="T155" s="1">
        <v>637</v>
      </c>
      <c r="U155" s="90">
        <v>331.24</v>
      </c>
      <c r="V155" s="91">
        <v>0.48</v>
      </c>
      <c r="W155" s="88" t="s">
        <v>11035</v>
      </c>
      <c r="X155" s="83">
        <v>90119000000</v>
      </c>
      <c r="Y155" s="83" t="s">
        <v>994</v>
      </c>
      <c r="Z155" s="83" t="s">
        <v>31</v>
      </c>
    </row>
    <row r="156" spans="1:26" x14ac:dyDescent="0.25">
      <c r="A156" s="83" t="s">
        <v>4804</v>
      </c>
      <c r="B156" s="83">
        <v>37402</v>
      </c>
      <c r="C156" s="84" t="s">
        <v>4805</v>
      </c>
      <c r="D156" s="83" t="s">
        <v>4806</v>
      </c>
      <c r="E156" s="83" t="s">
        <v>704</v>
      </c>
      <c r="F156" s="83" t="s">
        <v>22</v>
      </c>
      <c r="G156" s="83" t="s">
        <v>23</v>
      </c>
      <c r="H156" s="83"/>
      <c r="I156" s="93" t="s">
        <v>24</v>
      </c>
      <c r="J156" s="93" t="s">
        <v>24</v>
      </c>
      <c r="K156" s="85">
        <v>100210010604</v>
      </c>
      <c r="L156" s="83" t="s">
        <v>25</v>
      </c>
      <c r="M156" s="83" t="s">
        <v>1019</v>
      </c>
      <c r="N156" s="83" t="s">
        <v>1303</v>
      </c>
      <c r="O156" s="83" t="s">
        <v>4562</v>
      </c>
      <c r="P156" s="86">
        <v>2</v>
      </c>
      <c r="Q156" s="87"/>
      <c r="R156" s="88" t="s">
        <v>28</v>
      </c>
      <c r="S156" s="89"/>
      <c r="T156" s="1">
        <v>704</v>
      </c>
      <c r="U156" s="90">
        <v>366.08</v>
      </c>
      <c r="V156" s="91">
        <v>0.48000000000000004</v>
      </c>
      <c r="W156" s="88" t="s">
        <v>11035</v>
      </c>
      <c r="X156" s="83">
        <v>90119000000</v>
      </c>
      <c r="Y156" s="83" t="s">
        <v>994</v>
      </c>
      <c r="Z156" s="83" t="s">
        <v>31</v>
      </c>
    </row>
    <row r="157" spans="1:26" x14ac:dyDescent="0.25">
      <c r="A157" s="83" t="s">
        <v>4807</v>
      </c>
      <c r="B157" s="83">
        <v>37403</v>
      </c>
      <c r="C157" s="84" t="s">
        <v>4808</v>
      </c>
      <c r="D157" s="83" t="s">
        <v>4809</v>
      </c>
      <c r="E157" s="83" t="s">
        <v>704</v>
      </c>
      <c r="F157" s="83" t="s">
        <v>22</v>
      </c>
      <c r="G157" s="83" t="s">
        <v>23</v>
      </c>
      <c r="H157" s="83"/>
      <c r="I157" s="93" t="s">
        <v>24</v>
      </c>
      <c r="J157" s="93" t="s">
        <v>24</v>
      </c>
      <c r="K157" s="85">
        <v>100210010604</v>
      </c>
      <c r="L157" s="83" t="s">
        <v>25</v>
      </c>
      <c r="M157" s="83" t="s">
        <v>1019</v>
      </c>
      <c r="N157" s="83" t="s">
        <v>1303</v>
      </c>
      <c r="O157" s="83" t="s">
        <v>4562</v>
      </c>
      <c r="P157" s="86">
        <v>2</v>
      </c>
      <c r="Q157" s="87"/>
      <c r="R157" s="88" t="s">
        <v>28</v>
      </c>
      <c r="S157" s="89"/>
      <c r="T157" s="1">
        <v>1037</v>
      </c>
      <c r="U157" s="90">
        <v>539.24</v>
      </c>
      <c r="V157" s="91">
        <v>0.48</v>
      </c>
      <c r="W157" s="88" t="s">
        <v>11035</v>
      </c>
      <c r="X157" s="83">
        <v>90119000000</v>
      </c>
      <c r="Y157" s="83" t="s">
        <v>994</v>
      </c>
      <c r="Z157" s="83" t="s">
        <v>31</v>
      </c>
    </row>
    <row r="158" spans="1:26" x14ac:dyDescent="0.25">
      <c r="A158" s="83" t="s">
        <v>4810</v>
      </c>
      <c r="B158" s="83">
        <v>37404</v>
      </c>
      <c r="C158" s="84" t="s">
        <v>4811</v>
      </c>
      <c r="D158" s="83" t="s">
        <v>4812</v>
      </c>
      <c r="E158" s="83" t="s">
        <v>704</v>
      </c>
      <c r="F158" s="83" t="s">
        <v>22</v>
      </c>
      <c r="G158" s="83" t="s">
        <v>23</v>
      </c>
      <c r="H158" s="83"/>
      <c r="I158" s="93" t="s">
        <v>24</v>
      </c>
      <c r="J158" s="93" t="s">
        <v>24</v>
      </c>
      <c r="K158" s="85">
        <v>100210010604</v>
      </c>
      <c r="L158" s="83" t="s">
        <v>25</v>
      </c>
      <c r="M158" s="83" t="s">
        <v>1019</v>
      </c>
      <c r="N158" s="83" t="s">
        <v>1303</v>
      </c>
      <c r="O158" s="83" t="s">
        <v>4562</v>
      </c>
      <c r="P158" s="86">
        <v>2</v>
      </c>
      <c r="Q158" s="87"/>
      <c r="R158" s="88" t="s">
        <v>28</v>
      </c>
      <c r="S158" s="89"/>
      <c r="T158" s="1">
        <v>956</v>
      </c>
      <c r="U158" s="90">
        <v>497.12</v>
      </c>
      <c r="V158" s="91">
        <v>0.48</v>
      </c>
      <c r="W158" s="88" t="s">
        <v>11035</v>
      </c>
      <c r="X158" s="83">
        <v>90119000000</v>
      </c>
      <c r="Y158" s="83" t="s">
        <v>994</v>
      </c>
      <c r="Z158" s="83" t="s">
        <v>31</v>
      </c>
    </row>
    <row r="159" spans="1:26" x14ac:dyDescent="0.25">
      <c r="A159" s="83" t="s">
        <v>4813</v>
      </c>
      <c r="B159" s="83">
        <v>37405</v>
      </c>
      <c r="C159" s="84" t="s">
        <v>4814</v>
      </c>
      <c r="D159" s="83" t="s">
        <v>4815</v>
      </c>
      <c r="E159" s="83" t="s">
        <v>704</v>
      </c>
      <c r="F159" s="83" t="s">
        <v>22</v>
      </c>
      <c r="G159" s="83" t="s">
        <v>23</v>
      </c>
      <c r="H159" s="83"/>
      <c r="I159" s="93" t="s">
        <v>24</v>
      </c>
      <c r="J159" s="93" t="s">
        <v>24</v>
      </c>
      <c r="K159" s="85">
        <v>100210010604</v>
      </c>
      <c r="L159" s="83" t="s">
        <v>25</v>
      </c>
      <c r="M159" s="83" t="s">
        <v>1019</v>
      </c>
      <c r="N159" s="83" t="s">
        <v>1303</v>
      </c>
      <c r="O159" s="83" t="s">
        <v>4562</v>
      </c>
      <c r="P159" s="86">
        <v>2</v>
      </c>
      <c r="Q159" s="87"/>
      <c r="R159" s="88" t="s">
        <v>28</v>
      </c>
      <c r="S159" s="89"/>
      <c r="T159" s="1">
        <v>1144</v>
      </c>
      <c r="U159" s="90">
        <v>594.88</v>
      </c>
      <c r="V159" s="91">
        <v>0.48</v>
      </c>
      <c r="W159" s="88" t="s">
        <v>11035</v>
      </c>
      <c r="X159" s="83">
        <v>90119000000</v>
      </c>
      <c r="Y159" s="83" t="s">
        <v>994</v>
      </c>
      <c r="Z159" s="83" t="s">
        <v>31</v>
      </c>
    </row>
    <row r="160" spans="1:26" x14ac:dyDescent="0.25">
      <c r="A160" s="83" t="s">
        <v>4816</v>
      </c>
      <c r="B160" s="83">
        <v>37408</v>
      </c>
      <c r="C160" s="84" t="s">
        <v>4817</v>
      </c>
      <c r="D160" s="83" t="s">
        <v>4818</v>
      </c>
      <c r="E160" s="83" t="s">
        <v>704</v>
      </c>
      <c r="F160" s="83" t="s">
        <v>22</v>
      </c>
      <c r="G160" s="83" t="s">
        <v>23</v>
      </c>
      <c r="H160" s="83"/>
      <c r="I160" s="93" t="s">
        <v>24</v>
      </c>
      <c r="J160" s="93" t="s">
        <v>24</v>
      </c>
      <c r="K160" s="85">
        <v>100210010604</v>
      </c>
      <c r="L160" s="83" t="s">
        <v>25</v>
      </c>
      <c r="M160" s="83" t="s">
        <v>1019</v>
      </c>
      <c r="N160" s="83" t="s">
        <v>1303</v>
      </c>
      <c r="O160" s="83" t="s">
        <v>4562</v>
      </c>
      <c r="P160" s="86" t="s">
        <v>8797</v>
      </c>
      <c r="Q160" s="87"/>
      <c r="R160" s="88" t="s">
        <v>28</v>
      </c>
      <c r="S160" s="89"/>
      <c r="T160" s="1">
        <v>2307</v>
      </c>
      <c r="U160" s="90">
        <v>1199.6400000000001</v>
      </c>
      <c r="V160" s="91">
        <v>0.48</v>
      </c>
      <c r="W160" s="88" t="s">
        <v>11035</v>
      </c>
      <c r="X160" s="83">
        <v>90119000000</v>
      </c>
      <c r="Y160" s="83" t="s">
        <v>994</v>
      </c>
      <c r="Z160" s="83" t="s">
        <v>31</v>
      </c>
    </row>
    <row r="161" spans="1:26" x14ac:dyDescent="0.25">
      <c r="A161" s="83" t="s">
        <v>4819</v>
      </c>
      <c r="B161" s="83">
        <v>37409</v>
      </c>
      <c r="C161" s="84" t="s">
        <v>4820</v>
      </c>
      <c r="D161" s="83" t="s">
        <v>4821</v>
      </c>
      <c r="E161" s="83" t="s">
        <v>704</v>
      </c>
      <c r="F161" s="83" t="s">
        <v>22</v>
      </c>
      <c r="G161" s="83" t="s">
        <v>23</v>
      </c>
      <c r="H161" s="83"/>
      <c r="I161" s="93" t="s">
        <v>24</v>
      </c>
      <c r="J161" s="93" t="s">
        <v>24</v>
      </c>
      <c r="K161" s="85">
        <v>100210010604</v>
      </c>
      <c r="L161" s="83" t="s">
        <v>25</v>
      </c>
      <c r="M161" s="83" t="s">
        <v>1019</v>
      </c>
      <c r="N161" s="83" t="s">
        <v>1303</v>
      </c>
      <c r="O161" s="83" t="s">
        <v>4562</v>
      </c>
      <c r="P161" s="86">
        <v>2</v>
      </c>
      <c r="Q161" s="87"/>
      <c r="R161" s="88" t="s">
        <v>28</v>
      </c>
      <c r="S161" s="89"/>
      <c r="T161" s="1">
        <v>252</v>
      </c>
      <c r="U161" s="90">
        <v>131.04</v>
      </c>
      <c r="V161" s="91">
        <v>0.48000000000000004</v>
      </c>
      <c r="W161" s="88" t="s">
        <v>11035</v>
      </c>
      <c r="X161" s="83">
        <v>90119000000</v>
      </c>
      <c r="Y161" s="83" t="s">
        <v>994</v>
      </c>
      <c r="Z161" s="83" t="s">
        <v>31</v>
      </c>
    </row>
    <row r="162" spans="1:26" x14ac:dyDescent="0.25">
      <c r="A162" s="83" t="s">
        <v>4822</v>
      </c>
      <c r="B162" s="83">
        <v>37410</v>
      </c>
      <c r="C162" s="84" t="s">
        <v>4823</v>
      </c>
      <c r="D162" s="83" t="s">
        <v>4824</v>
      </c>
      <c r="E162" s="83" t="s">
        <v>704</v>
      </c>
      <c r="F162" s="83" t="s">
        <v>22</v>
      </c>
      <c r="G162" s="83" t="s">
        <v>23</v>
      </c>
      <c r="H162" s="83"/>
      <c r="I162" s="93" t="s">
        <v>24</v>
      </c>
      <c r="J162" s="93" t="s">
        <v>24</v>
      </c>
      <c r="K162" s="85">
        <v>100210010604</v>
      </c>
      <c r="L162" s="83" t="s">
        <v>25</v>
      </c>
      <c r="M162" s="83" t="s">
        <v>1019</v>
      </c>
      <c r="N162" s="83" t="s">
        <v>1303</v>
      </c>
      <c r="O162" s="83" t="s">
        <v>4562</v>
      </c>
      <c r="P162" s="86">
        <v>2</v>
      </c>
      <c r="Q162" s="87"/>
      <c r="R162" s="88" t="s">
        <v>28</v>
      </c>
      <c r="S162" s="89"/>
      <c r="T162" s="1">
        <v>883</v>
      </c>
      <c r="U162" s="90">
        <v>459.16</v>
      </c>
      <c r="V162" s="91">
        <v>0.48</v>
      </c>
      <c r="W162" s="88" t="s">
        <v>11035</v>
      </c>
      <c r="X162" s="83">
        <v>90119000000</v>
      </c>
      <c r="Y162" s="83" t="s">
        <v>994</v>
      </c>
      <c r="Z162" s="83" t="s">
        <v>31</v>
      </c>
    </row>
    <row r="163" spans="1:26" x14ac:dyDescent="0.25">
      <c r="A163" s="83" t="s">
        <v>4825</v>
      </c>
      <c r="B163" s="83">
        <v>37414</v>
      </c>
      <c r="C163" s="84" t="s">
        <v>4826</v>
      </c>
      <c r="D163" s="83" t="s">
        <v>4827</v>
      </c>
      <c r="E163" s="83" t="s">
        <v>704</v>
      </c>
      <c r="F163" s="83" t="s">
        <v>22</v>
      </c>
      <c r="G163" s="83" t="s">
        <v>23</v>
      </c>
      <c r="H163" s="83"/>
      <c r="I163" s="93" t="s">
        <v>24</v>
      </c>
      <c r="J163" s="93" t="s">
        <v>24</v>
      </c>
      <c r="K163" s="85">
        <v>100210010604</v>
      </c>
      <c r="L163" s="83" t="s">
        <v>25</v>
      </c>
      <c r="M163" s="83" t="s">
        <v>1019</v>
      </c>
      <c r="N163" s="83" t="s">
        <v>1303</v>
      </c>
      <c r="O163" s="83" t="s">
        <v>4562</v>
      </c>
      <c r="P163" s="86">
        <v>2</v>
      </c>
      <c r="Q163" s="87"/>
      <c r="R163" s="88" t="s">
        <v>28</v>
      </c>
      <c r="S163" s="89"/>
      <c r="T163" s="1">
        <v>1365</v>
      </c>
      <c r="U163" s="90">
        <v>709.8</v>
      </c>
      <c r="V163" s="91">
        <v>0.48000000000000004</v>
      </c>
      <c r="W163" s="88" t="s">
        <v>11035</v>
      </c>
      <c r="X163" s="83">
        <v>90119000000</v>
      </c>
      <c r="Y163" s="83" t="s">
        <v>994</v>
      </c>
      <c r="Z163" s="83" t="s">
        <v>31</v>
      </c>
    </row>
    <row r="164" spans="1:26" x14ac:dyDescent="0.25">
      <c r="A164" s="83" t="s">
        <v>4828</v>
      </c>
      <c r="B164" s="83">
        <v>37415</v>
      </c>
      <c r="C164" s="84" t="s">
        <v>4829</v>
      </c>
      <c r="D164" s="83" t="s">
        <v>4830</v>
      </c>
      <c r="E164" s="83" t="s">
        <v>704</v>
      </c>
      <c r="F164" s="83" t="s">
        <v>22</v>
      </c>
      <c r="G164" s="83" t="s">
        <v>23</v>
      </c>
      <c r="H164" s="83"/>
      <c r="I164" s="93" t="s">
        <v>24</v>
      </c>
      <c r="J164" s="93" t="s">
        <v>24</v>
      </c>
      <c r="K164" s="85">
        <v>100210010604</v>
      </c>
      <c r="L164" s="83" t="s">
        <v>25</v>
      </c>
      <c r="M164" s="83" t="s">
        <v>1019</v>
      </c>
      <c r="N164" s="83" t="s">
        <v>1303</v>
      </c>
      <c r="O164" s="83" t="s">
        <v>4562</v>
      </c>
      <c r="P164" s="86">
        <v>20</v>
      </c>
      <c r="Q164" s="87"/>
      <c r="R164" s="88" t="s">
        <v>28</v>
      </c>
      <c r="S164" s="89"/>
      <c r="T164" s="1">
        <v>2045</v>
      </c>
      <c r="U164" s="90">
        <v>1063.4000000000001</v>
      </c>
      <c r="V164" s="91">
        <v>0.48</v>
      </c>
      <c r="W164" s="88" t="s">
        <v>11035</v>
      </c>
      <c r="X164" s="83">
        <v>90119000000</v>
      </c>
      <c r="Y164" s="83" t="s">
        <v>994</v>
      </c>
      <c r="Z164" s="83" t="s">
        <v>31</v>
      </c>
    </row>
    <row r="165" spans="1:26" x14ac:dyDescent="0.25">
      <c r="A165" s="83" t="s">
        <v>4831</v>
      </c>
      <c r="B165" s="83">
        <v>37416</v>
      </c>
      <c r="C165" s="84" t="s">
        <v>4832</v>
      </c>
      <c r="D165" s="83" t="s">
        <v>4833</v>
      </c>
      <c r="E165" s="83" t="s">
        <v>704</v>
      </c>
      <c r="F165" s="83" t="s">
        <v>22</v>
      </c>
      <c r="G165" s="83" t="s">
        <v>23</v>
      </c>
      <c r="H165" s="83"/>
      <c r="I165" s="93" t="s">
        <v>24</v>
      </c>
      <c r="J165" s="93" t="s">
        <v>24</v>
      </c>
      <c r="K165" s="85">
        <v>100210010604</v>
      </c>
      <c r="L165" s="83" t="s">
        <v>25</v>
      </c>
      <c r="M165" s="83" t="s">
        <v>1019</v>
      </c>
      <c r="N165" s="83" t="s">
        <v>1303</v>
      </c>
      <c r="O165" s="83" t="s">
        <v>4562</v>
      </c>
      <c r="P165" s="86">
        <v>2</v>
      </c>
      <c r="Q165" s="87"/>
      <c r="R165" s="88" t="s">
        <v>28</v>
      </c>
      <c r="S165" s="89"/>
      <c r="T165" s="1">
        <v>1385</v>
      </c>
      <c r="U165" s="90">
        <v>720.2</v>
      </c>
      <c r="V165" s="91">
        <v>0.48</v>
      </c>
      <c r="W165" s="88" t="s">
        <v>11035</v>
      </c>
      <c r="X165" s="83">
        <v>90119000000</v>
      </c>
      <c r="Y165" s="83" t="s">
        <v>994</v>
      </c>
      <c r="Z165" s="83" t="s">
        <v>31</v>
      </c>
    </row>
    <row r="166" spans="1:26" x14ac:dyDescent="0.25">
      <c r="A166" s="83" t="s">
        <v>4834</v>
      </c>
      <c r="B166" s="83">
        <v>37438</v>
      </c>
      <c r="C166" s="84" t="s">
        <v>4835</v>
      </c>
      <c r="D166" s="83" t="s">
        <v>4836</v>
      </c>
      <c r="E166" s="83" t="s">
        <v>704</v>
      </c>
      <c r="F166" s="83" t="s">
        <v>22</v>
      </c>
      <c r="G166" s="83" t="s">
        <v>23</v>
      </c>
      <c r="H166" s="83"/>
      <c r="I166" s="93" t="s">
        <v>24</v>
      </c>
      <c r="J166" s="93" t="s">
        <v>24</v>
      </c>
      <c r="K166" s="85">
        <v>100210010620</v>
      </c>
      <c r="L166" s="83" t="s">
        <v>25</v>
      </c>
      <c r="M166" s="83" t="s">
        <v>1019</v>
      </c>
      <c r="N166" s="83" t="s">
        <v>1303</v>
      </c>
      <c r="O166" s="83" t="s">
        <v>2009</v>
      </c>
      <c r="P166" s="86">
        <v>2</v>
      </c>
      <c r="Q166" s="87"/>
      <c r="R166" s="88" t="s">
        <v>28</v>
      </c>
      <c r="S166" s="89"/>
      <c r="T166" s="1">
        <v>709</v>
      </c>
      <c r="U166" s="90">
        <v>368.68</v>
      </c>
      <c r="V166" s="91">
        <v>0.48</v>
      </c>
      <c r="W166" s="88" t="s">
        <v>11035</v>
      </c>
      <c r="X166" s="83">
        <v>90021100900</v>
      </c>
      <c r="Y166" s="83" t="s">
        <v>994</v>
      </c>
      <c r="Z166" s="83" t="s">
        <v>31</v>
      </c>
    </row>
    <row r="167" spans="1:26" x14ac:dyDescent="0.25">
      <c r="A167" s="83" t="s">
        <v>4837</v>
      </c>
      <c r="B167" s="83">
        <v>37440</v>
      </c>
      <c r="C167" s="84" t="s">
        <v>4838</v>
      </c>
      <c r="D167" s="83" t="s">
        <v>4839</v>
      </c>
      <c r="E167" s="83" t="s">
        <v>704</v>
      </c>
      <c r="F167" s="83" t="s">
        <v>22</v>
      </c>
      <c r="G167" s="83" t="s">
        <v>23</v>
      </c>
      <c r="H167" s="83"/>
      <c r="I167" s="93" t="s">
        <v>24</v>
      </c>
      <c r="J167" s="93" t="s">
        <v>24</v>
      </c>
      <c r="K167" s="85">
        <v>100210010605</v>
      </c>
      <c r="L167" s="83" t="s">
        <v>25</v>
      </c>
      <c r="M167" s="83" t="s">
        <v>1019</v>
      </c>
      <c r="N167" s="83" t="s">
        <v>1303</v>
      </c>
      <c r="O167" s="83" t="s">
        <v>1464</v>
      </c>
      <c r="P167" s="86">
        <v>20</v>
      </c>
      <c r="Q167" s="87"/>
      <c r="R167" s="88" t="s">
        <v>28</v>
      </c>
      <c r="S167" s="89"/>
      <c r="T167" s="1">
        <v>508</v>
      </c>
      <c r="U167" s="90">
        <v>264.16000000000003</v>
      </c>
      <c r="V167" s="91">
        <v>0.47999999999999993</v>
      </c>
      <c r="W167" s="88" t="s">
        <v>11035</v>
      </c>
      <c r="X167" s="83">
        <v>70140000100</v>
      </c>
      <c r="Y167" s="83" t="s">
        <v>994</v>
      </c>
      <c r="Z167" s="83" t="s">
        <v>31</v>
      </c>
    </row>
    <row r="168" spans="1:26" x14ac:dyDescent="0.25">
      <c r="A168" s="83" t="s">
        <v>8769</v>
      </c>
      <c r="B168" s="83">
        <v>37450</v>
      </c>
      <c r="C168" s="84" t="s">
        <v>4840</v>
      </c>
      <c r="D168" s="83" t="s">
        <v>4841</v>
      </c>
      <c r="E168" s="83" t="s">
        <v>704</v>
      </c>
      <c r="F168" s="83" t="s">
        <v>22</v>
      </c>
      <c r="G168" s="83" t="s">
        <v>23</v>
      </c>
      <c r="H168" s="83"/>
      <c r="I168" s="93" t="s">
        <v>24</v>
      </c>
      <c r="J168" s="93" t="s">
        <v>24</v>
      </c>
      <c r="K168" s="85">
        <v>100210010605</v>
      </c>
      <c r="L168" s="83" t="s">
        <v>25</v>
      </c>
      <c r="M168" s="83" t="s">
        <v>1019</v>
      </c>
      <c r="N168" s="83" t="s">
        <v>1303</v>
      </c>
      <c r="O168" s="83" t="s">
        <v>1464</v>
      </c>
      <c r="P168" s="86">
        <v>2</v>
      </c>
      <c r="Q168" s="87"/>
      <c r="R168" s="88" t="s">
        <v>28</v>
      </c>
      <c r="S168" s="89"/>
      <c r="T168" s="1">
        <v>923</v>
      </c>
      <c r="U168" s="90">
        <v>479.96</v>
      </c>
      <c r="V168" s="91">
        <v>0.48000000000000004</v>
      </c>
      <c r="W168" s="88" t="s">
        <v>11035</v>
      </c>
      <c r="X168" s="83">
        <v>90119000000</v>
      </c>
      <c r="Y168" s="83" t="s">
        <v>994</v>
      </c>
      <c r="Z168" s="83" t="s">
        <v>31</v>
      </c>
    </row>
    <row r="169" spans="1:26" x14ac:dyDescent="0.25">
      <c r="A169" s="83" t="s">
        <v>4842</v>
      </c>
      <c r="B169" s="83">
        <v>37451</v>
      </c>
      <c r="C169" s="84" t="s">
        <v>4843</v>
      </c>
      <c r="D169" s="83" t="s">
        <v>4844</v>
      </c>
      <c r="E169" s="83" t="s">
        <v>704</v>
      </c>
      <c r="F169" s="83" t="s">
        <v>22</v>
      </c>
      <c r="G169" s="83" t="s">
        <v>23</v>
      </c>
      <c r="H169" s="83"/>
      <c r="I169" s="93" t="s">
        <v>24</v>
      </c>
      <c r="J169" s="93" t="s">
        <v>24</v>
      </c>
      <c r="K169" s="85">
        <v>100210010605</v>
      </c>
      <c r="L169" s="83" t="s">
        <v>25</v>
      </c>
      <c r="M169" s="83" t="s">
        <v>1019</v>
      </c>
      <c r="N169" s="83" t="s">
        <v>1303</v>
      </c>
      <c r="O169" s="83" t="s">
        <v>1464</v>
      </c>
      <c r="P169" s="86">
        <v>2</v>
      </c>
      <c r="Q169" s="87"/>
      <c r="R169" s="88" t="s">
        <v>28</v>
      </c>
      <c r="S169" s="89"/>
      <c r="T169" s="1">
        <v>913</v>
      </c>
      <c r="U169" s="90">
        <v>474.76</v>
      </c>
      <c r="V169" s="91">
        <v>0.48</v>
      </c>
      <c r="W169" s="88" t="s">
        <v>11035</v>
      </c>
      <c r="X169" s="83">
        <v>90119000000</v>
      </c>
      <c r="Y169" s="83" t="s">
        <v>994</v>
      </c>
      <c r="Z169" s="83" t="s">
        <v>31</v>
      </c>
    </row>
    <row r="170" spans="1:26" x14ac:dyDescent="0.25">
      <c r="A170" s="83" t="s">
        <v>4845</v>
      </c>
      <c r="B170" s="83">
        <v>37452</v>
      </c>
      <c r="C170" s="84" t="s">
        <v>4846</v>
      </c>
      <c r="D170" s="83" t="s">
        <v>4847</v>
      </c>
      <c r="E170" s="83" t="s">
        <v>704</v>
      </c>
      <c r="F170" s="83" t="s">
        <v>22</v>
      </c>
      <c r="G170" s="83" t="s">
        <v>23</v>
      </c>
      <c r="H170" s="83"/>
      <c r="I170" s="93" t="s">
        <v>24</v>
      </c>
      <c r="J170" s="93" t="s">
        <v>24</v>
      </c>
      <c r="K170" s="85">
        <v>100210010605</v>
      </c>
      <c r="L170" s="83" t="s">
        <v>25</v>
      </c>
      <c r="M170" s="83" t="s">
        <v>1019</v>
      </c>
      <c r="N170" s="83" t="s">
        <v>1303</v>
      </c>
      <c r="O170" s="83" t="s">
        <v>1464</v>
      </c>
      <c r="P170" s="86">
        <v>2</v>
      </c>
      <c r="Q170" s="87"/>
      <c r="R170" s="88" t="s">
        <v>28</v>
      </c>
      <c r="S170" s="89"/>
      <c r="T170" s="1">
        <v>115</v>
      </c>
      <c r="U170" s="90">
        <v>59.8</v>
      </c>
      <c r="V170" s="91">
        <v>0.48000000000000004</v>
      </c>
      <c r="W170" s="88" t="s">
        <v>11035</v>
      </c>
      <c r="X170" s="83">
        <v>90119000000</v>
      </c>
      <c r="Y170" s="83" t="s">
        <v>994</v>
      </c>
      <c r="Z170" s="83" t="s">
        <v>31</v>
      </c>
    </row>
    <row r="171" spans="1:26" x14ac:dyDescent="0.25">
      <c r="A171" s="83" t="s">
        <v>4848</v>
      </c>
      <c r="B171" s="83">
        <v>37453</v>
      </c>
      <c r="C171" s="84" t="s">
        <v>4849</v>
      </c>
      <c r="D171" s="83" t="s">
        <v>4850</v>
      </c>
      <c r="E171" s="83" t="s">
        <v>704</v>
      </c>
      <c r="F171" s="83" t="s">
        <v>22</v>
      </c>
      <c r="G171" s="83" t="s">
        <v>23</v>
      </c>
      <c r="H171" s="83"/>
      <c r="I171" s="93" t="s">
        <v>24</v>
      </c>
      <c r="J171" s="93" t="s">
        <v>24</v>
      </c>
      <c r="K171" s="85">
        <v>100210010605</v>
      </c>
      <c r="L171" s="83" t="s">
        <v>25</v>
      </c>
      <c r="M171" s="83" t="s">
        <v>1019</v>
      </c>
      <c r="N171" s="83" t="s">
        <v>1303</v>
      </c>
      <c r="O171" s="83" t="s">
        <v>1464</v>
      </c>
      <c r="P171" s="86">
        <v>2</v>
      </c>
      <c r="Q171" s="87"/>
      <c r="R171" s="88" t="s">
        <v>28</v>
      </c>
      <c r="S171" s="89"/>
      <c r="T171" s="1">
        <v>115</v>
      </c>
      <c r="U171" s="90">
        <v>59.8</v>
      </c>
      <c r="V171" s="91">
        <v>0.48000000000000004</v>
      </c>
      <c r="W171" s="88" t="s">
        <v>11035</v>
      </c>
      <c r="X171" s="83">
        <v>90119000000</v>
      </c>
      <c r="Y171" s="83" t="s">
        <v>994</v>
      </c>
      <c r="Z171" s="83" t="s">
        <v>31</v>
      </c>
    </row>
    <row r="172" spans="1:26" x14ac:dyDescent="0.25">
      <c r="A172" s="83" t="s">
        <v>4851</v>
      </c>
      <c r="B172" s="83">
        <v>37454</v>
      </c>
      <c r="C172" s="84" t="s">
        <v>4852</v>
      </c>
      <c r="D172" s="83" t="s">
        <v>4853</v>
      </c>
      <c r="E172" s="83" t="s">
        <v>704</v>
      </c>
      <c r="F172" s="83" t="s">
        <v>22</v>
      </c>
      <c r="G172" s="83" t="s">
        <v>23</v>
      </c>
      <c r="H172" s="83"/>
      <c r="I172" s="93" t="s">
        <v>24</v>
      </c>
      <c r="J172" s="93" t="s">
        <v>24</v>
      </c>
      <c r="K172" s="85">
        <v>100210010605</v>
      </c>
      <c r="L172" s="83" t="s">
        <v>25</v>
      </c>
      <c r="M172" s="83" t="s">
        <v>1019</v>
      </c>
      <c r="N172" s="83" t="s">
        <v>1303</v>
      </c>
      <c r="O172" s="83" t="s">
        <v>1464</v>
      </c>
      <c r="P172" s="86">
        <v>2</v>
      </c>
      <c r="Q172" s="87"/>
      <c r="R172" s="88" t="s">
        <v>28</v>
      </c>
      <c r="S172" s="89"/>
      <c r="T172" s="1">
        <v>115</v>
      </c>
      <c r="U172" s="90">
        <v>59.8</v>
      </c>
      <c r="V172" s="91">
        <v>0.48000000000000004</v>
      </c>
      <c r="W172" s="88" t="s">
        <v>11035</v>
      </c>
      <c r="X172" s="83">
        <v>90119000000</v>
      </c>
      <c r="Y172" s="83" t="s">
        <v>994</v>
      </c>
      <c r="Z172" s="83" t="s">
        <v>31</v>
      </c>
    </row>
    <row r="173" spans="1:26" x14ac:dyDescent="0.25">
      <c r="A173" s="83" t="s">
        <v>4854</v>
      </c>
      <c r="B173" s="83">
        <v>37455</v>
      </c>
      <c r="C173" s="84" t="s">
        <v>4855</v>
      </c>
      <c r="D173" s="83" t="s">
        <v>4856</v>
      </c>
      <c r="E173" s="83" t="s">
        <v>704</v>
      </c>
      <c r="F173" s="83" t="s">
        <v>22</v>
      </c>
      <c r="G173" s="83" t="s">
        <v>23</v>
      </c>
      <c r="H173" s="83"/>
      <c r="I173" s="93" t="s">
        <v>24</v>
      </c>
      <c r="J173" s="93" t="s">
        <v>24</v>
      </c>
      <c r="K173" s="85">
        <v>100210010605</v>
      </c>
      <c r="L173" s="83" t="s">
        <v>25</v>
      </c>
      <c r="M173" s="83" t="s">
        <v>1019</v>
      </c>
      <c r="N173" s="83" t="s">
        <v>1303</v>
      </c>
      <c r="O173" s="83" t="s">
        <v>1464</v>
      </c>
      <c r="P173" s="86">
        <v>2</v>
      </c>
      <c r="Q173" s="87"/>
      <c r="R173" s="88" t="s">
        <v>28</v>
      </c>
      <c r="S173" s="89"/>
      <c r="T173" s="1">
        <v>34</v>
      </c>
      <c r="U173" s="90">
        <v>17.68</v>
      </c>
      <c r="V173" s="91">
        <v>0.48</v>
      </c>
      <c r="W173" s="88" t="s">
        <v>11035</v>
      </c>
      <c r="X173" s="83">
        <v>90119000000</v>
      </c>
      <c r="Y173" s="83" t="s">
        <v>994</v>
      </c>
      <c r="Z173" s="83" t="s">
        <v>31</v>
      </c>
    </row>
    <row r="174" spans="1:26" x14ac:dyDescent="0.25">
      <c r="A174" s="83" t="s">
        <v>4857</v>
      </c>
      <c r="B174" s="83">
        <v>37456</v>
      </c>
      <c r="C174" s="84" t="s">
        <v>4858</v>
      </c>
      <c r="D174" s="83" t="s">
        <v>4859</v>
      </c>
      <c r="E174" s="83" t="s">
        <v>704</v>
      </c>
      <c r="F174" s="83" t="s">
        <v>22</v>
      </c>
      <c r="G174" s="83" t="s">
        <v>23</v>
      </c>
      <c r="H174" s="83"/>
      <c r="I174" s="93" t="s">
        <v>24</v>
      </c>
      <c r="J174" s="93" t="s">
        <v>24</v>
      </c>
      <c r="K174" s="85">
        <v>100210010605</v>
      </c>
      <c r="L174" s="83" t="s">
        <v>25</v>
      </c>
      <c r="M174" s="83" t="s">
        <v>1019</v>
      </c>
      <c r="N174" s="83" t="s">
        <v>1303</v>
      </c>
      <c r="O174" s="83" t="s">
        <v>1464</v>
      </c>
      <c r="P174" s="86">
        <v>2</v>
      </c>
      <c r="Q174" s="87"/>
      <c r="R174" s="88" t="s">
        <v>28</v>
      </c>
      <c r="S174" s="89"/>
      <c r="T174" s="1">
        <v>39</v>
      </c>
      <c r="U174" s="90">
        <v>20.28</v>
      </c>
      <c r="V174" s="91">
        <v>0.48</v>
      </c>
      <c r="W174" s="88" t="s">
        <v>11035</v>
      </c>
      <c r="X174" s="83">
        <v>90119000000</v>
      </c>
      <c r="Y174" s="83" t="s">
        <v>994</v>
      </c>
      <c r="Z174" s="83" t="s">
        <v>31</v>
      </c>
    </row>
    <row r="175" spans="1:26" x14ac:dyDescent="0.25">
      <c r="A175" s="83" t="s">
        <v>4860</v>
      </c>
      <c r="B175" s="83">
        <v>37457</v>
      </c>
      <c r="C175" s="84" t="s">
        <v>4861</v>
      </c>
      <c r="D175" s="83" t="s">
        <v>4862</v>
      </c>
      <c r="E175" s="83" t="s">
        <v>704</v>
      </c>
      <c r="F175" s="83" t="s">
        <v>22</v>
      </c>
      <c r="G175" s="83" t="s">
        <v>23</v>
      </c>
      <c r="H175" s="83"/>
      <c r="I175" s="93" t="s">
        <v>24</v>
      </c>
      <c r="J175" s="93" t="s">
        <v>24</v>
      </c>
      <c r="K175" s="85">
        <v>100210010605</v>
      </c>
      <c r="L175" s="83" t="s">
        <v>25</v>
      </c>
      <c r="M175" s="83" t="s">
        <v>1019</v>
      </c>
      <c r="N175" s="83" t="s">
        <v>1303</v>
      </c>
      <c r="O175" s="83" t="s">
        <v>1464</v>
      </c>
      <c r="P175" s="86">
        <v>2</v>
      </c>
      <c r="Q175" s="87"/>
      <c r="R175" s="88" t="s">
        <v>28</v>
      </c>
      <c r="S175" s="89"/>
      <c r="T175" s="1">
        <v>116</v>
      </c>
      <c r="U175" s="90">
        <v>60.32</v>
      </c>
      <c r="V175" s="91">
        <v>0.48</v>
      </c>
      <c r="W175" s="88" t="s">
        <v>11035</v>
      </c>
      <c r="X175" s="83">
        <v>90119000000</v>
      </c>
      <c r="Y175" s="83" t="s">
        <v>994</v>
      </c>
      <c r="Z175" s="83" t="s">
        <v>31</v>
      </c>
    </row>
    <row r="176" spans="1:26" x14ac:dyDescent="0.25">
      <c r="A176" s="83" t="s">
        <v>4863</v>
      </c>
      <c r="B176" s="83">
        <v>37490</v>
      </c>
      <c r="C176" s="84" t="s">
        <v>4864</v>
      </c>
      <c r="D176" s="83" t="s">
        <v>4865</v>
      </c>
      <c r="E176" s="83" t="s">
        <v>704</v>
      </c>
      <c r="F176" s="83" t="s">
        <v>22</v>
      </c>
      <c r="G176" s="83" t="s">
        <v>23</v>
      </c>
      <c r="H176" s="83"/>
      <c r="I176" s="93" t="s">
        <v>24</v>
      </c>
      <c r="J176" s="93" t="s">
        <v>24</v>
      </c>
      <c r="K176" s="85">
        <v>100210010605</v>
      </c>
      <c r="L176" s="83" t="s">
        <v>25</v>
      </c>
      <c r="M176" s="83" t="s">
        <v>1019</v>
      </c>
      <c r="N176" s="83" t="s">
        <v>1303</v>
      </c>
      <c r="O176" s="83" t="s">
        <v>1464</v>
      </c>
      <c r="P176" s="86">
        <v>2</v>
      </c>
      <c r="Q176" s="87"/>
      <c r="R176" s="88" t="s">
        <v>28</v>
      </c>
      <c r="S176" s="89"/>
      <c r="T176" s="1">
        <v>1338</v>
      </c>
      <c r="U176" s="90">
        <v>695.76</v>
      </c>
      <c r="V176" s="91">
        <v>0.48</v>
      </c>
      <c r="W176" s="88" t="s">
        <v>11035</v>
      </c>
      <c r="X176" s="83">
        <v>90119000000</v>
      </c>
      <c r="Y176" s="83" t="s">
        <v>994</v>
      </c>
      <c r="Z176" s="83" t="s">
        <v>31</v>
      </c>
    </row>
    <row r="177" spans="1:26" x14ac:dyDescent="0.25">
      <c r="A177" s="83" t="s">
        <v>4866</v>
      </c>
      <c r="B177" s="83">
        <v>37491</v>
      </c>
      <c r="C177" s="84" t="s">
        <v>4867</v>
      </c>
      <c r="D177" s="83" t="s">
        <v>4868</v>
      </c>
      <c r="E177" s="83" t="s">
        <v>704</v>
      </c>
      <c r="F177" s="83" t="s">
        <v>22</v>
      </c>
      <c r="G177" s="83" t="s">
        <v>23</v>
      </c>
      <c r="H177" s="83"/>
      <c r="I177" s="93" t="s">
        <v>24</v>
      </c>
      <c r="J177" s="93" t="s">
        <v>24</v>
      </c>
      <c r="K177" s="85">
        <v>100210010605</v>
      </c>
      <c r="L177" s="83" t="s">
        <v>25</v>
      </c>
      <c r="M177" s="83" t="s">
        <v>1019</v>
      </c>
      <c r="N177" s="83" t="s">
        <v>1303</v>
      </c>
      <c r="O177" s="83" t="s">
        <v>1464</v>
      </c>
      <c r="P177" s="86">
        <v>27</v>
      </c>
      <c r="Q177" s="87"/>
      <c r="R177" s="88" t="s">
        <v>28</v>
      </c>
      <c r="S177" s="89"/>
      <c r="T177" s="1">
        <v>1326</v>
      </c>
      <c r="U177" s="90">
        <v>689.52</v>
      </c>
      <c r="V177" s="91">
        <v>0.48000000000000004</v>
      </c>
      <c r="W177" s="88" t="s">
        <v>11035</v>
      </c>
      <c r="X177" s="83">
        <v>90029000900</v>
      </c>
      <c r="Y177" s="83" t="s">
        <v>994</v>
      </c>
      <c r="Z177" s="83" t="s">
        <v>31</v>
      </c>
    </row>
    <row r="178" spans="1:26" x14ac:dyDescent="0.25">
      <c r="A178" s="83" t="s">
        <v>4869</v>
      </c>
      <c r="B178" s="83">
        <v>37492</v>
      </c>
      <c r="C178" s="84" t="s">
        <v>4870</v>
      </c>
      <c r="D178" s="83" t="s">
        <v>4871</v>
      </c>
      <c r="E178" s="83" t="s">
        <v>704</v>
      </c>
      <c r="F178" s="83" t="s">
        <v>22</v>
      </c>
      <c r="G178" s="83" t="s">
        <v>23</v>
      </c>
      <c r="H178" s="83"/>
      <c r="I178" s="93" t="s">
        <v>24</v>
      </c>
      <c r="J178" s="93" t="s">
        <v>24</v>
      </c>
      <c r="K178" s="85">
        <v>100210010605</v>
      </c>
      <c r="L178" s="83" t="s">
        <v>25</v>
      </c>
      <c r="M178" s="83" t="s">
        <v>1019</v>
      </c>
      <c r="N178" s="83" t="s">
        <v>1303</v>
      </c>
      <c r="O178" s="83" t="s">
        <v>1464</v>
      </c>
      <c r="P178" s="86">
        <v>2</v>
      </c>
      <c r="Q178" s="87"/>
      <c r="R178" s="88" t="s">
        <v>28</v>
      </c>
      <c r="S178" s="89"/>
      <c r="T178" s="1">
        <v>927</v>
      </c>
      <c r="U178" s="90">
        <v>482.04</v>
      </c>
      <c r="V178" s="91">
        <v>0.48</v>
      </c>
      <c r="W178" s="88" t="s">
        <v>11035</v>
      </c>
      <c r="X178" s="83">
        <v>90119000000</v>
      </c>
      <c r="Y178" s="83" t="s">
        <v>994</v>
      </c>
      <c r="Z178" s="83" t="s">
        <v>31</v>
      </c>
    </row>
    <row r="179" spans="1:26" x14ac:dyDescent="0.25">
      <c r="A179" s="83" t="s">
        <v>4872</v>
      </c>
      <c r="B179" s="83">
        <v>37494</v>
      </c>
      <c r="C179" s="84" t="s">
        <v>4873</v>
      </c>
      <c r="D179" s="83" t="s">
        <v>4874</v>
      </c>
      <c r="E179" s="83" t="s">
        <v>704</v>
      </c>
      <c r="F179" s="83" t="s">
        <v>22</v>
      </c>
      <c r="G179" s="83" t="s">
        <v>23</v>
      </c>
      <c r="H179" s="83"/>
      <c r="I179" s="93" t="s">
        <v>24</v>
      </c>
      <c r="J179" s="93" t="s">
        <v>24</v>
      </c>
      <c r="K179" s="85">
        <v>100210010605</v>
      </c>
      <c r="L179" s="83" t="s">
        <v>25</v>
      </c>
      <c r="M179" s="83" t="s">
        <v>1019</v>
      </c>
      <c r="N179" s="83" t="s">
        <v>1303</v>
      </c>
      <c r="O179" s="83" t="s">
        <v>1464</v>
      </c>
      <c r="P179" s="86">
        <v>2</v>
      </c>
      <c r="Q179" s="87"/>
      <c r="R179" s="88" t="s">
        <v>28</v>
      </c>
      <c r="S179" s="89"/>
      <c r="T179" s="1">
        <v>797</v>
      </c>
      <c r="U179" s="90">
        <v>414.44</v>
      </c>
      <c r="V179" s="91">
        <v>0.48</v>
      </c>
      <c r="W179" s="88" t="s">
        <v>11035</v>
      </c>
      <c r="X179" s="83">
        <v>90119000000</v>
      </c>
      <c r="Y179" s="83" t="s">
        <v>994</v>
      </c>
      <c r="Z179" s="83" t="s">
        <v>31</v>
      </c>
    </row>
    <row r="180" spans="1:26" x14ac:dyDescent="0.25">
      <c r="A180" s="83" t="s">
        <v>4875</v>
      </c>
      <c r="B180" s="83">
        <v>37496</v>
      </c>
      <c r="C180" s="84" t="s">
        <v>4876</v>
      </c>
      <c r="D180" s="83" t="s">
        <v>4877</v>
      </c>
      <c r="E180" s="83" t="s">
        <v>704</v>
      </c>
      <c r="F180" s="83" t="s">
        <v>22</v>
      </c>
      <c r="G180" s="83" t="s">
        <v>23</v>
      </c>
      <c r="H180" s="83"/>
      <c r="I180" s="93" t="s">
        <v>24</v>
      </c>
      <c r="J180" s="93" t="s">
        <v>24</v>
      </c>
      <c r="K180" s="85">
        <v>100210010605</v>
      </c>
      <c r="L180" s="83" t="s">
        <v>25</v>
      </c>
      <c r="M180" s="83" t="s">
        <v>1019</v>
      </c>
      <c r="N180" s="83" t="s">
        <v>1303</v>
      </c>
      <c r="O180" s="83" t="s">
        <v>1464</v>
      </c>
      <c r="P180" s="86">
        <v>20</v>
      </c>
      <c r="Q180" s="87"/>
      <c r="R180" s="88" t="s">
        <v>28</v>
      </c>
      <c r="S180" s="89"/>
      <c r="T180" s="1">
        <v>633</v>
      </c>
      <c r="U180" s="90">
        <v>329.16</v>
      </c>
      <c r="V180" s="91">
        <v>0.48</v>
      </c>
      <c r="W180" s="88" t="s">
        <v>11035</v>
      </c>
      <c r="X180" s="83">
        <v>90119000000</v>
      </c>
      <c r="Y180" s="83" t="s">
        <v>994</v>
      </c>
      <c r="Z180" s="83" t="s">
        <v>31</v>
      </c>
    </row>
    <row r="181" spans="1:26" x14ac:dyDescent="0.25">
      <c r="A181" s="83" t="s">
        <v>4878</v>
      </c>
      <c r="B181" s="83">
        <v>37497</v>
      </c>
      <c r="C181" s="84" t="s">
        <v>4879</v>
      </c>
      <c r="D181" s="83" t="s">
        <v>4880</v>
      </c>
      <c r="E181" s="83" t="s">
        <v>704</v>
      </c>
      <c r="F181" s="83" t="s">
        <v>22</v>
      </c>
      <c r="G181" s="83" t="s">
        <v>23</v>
      </c>
      <c r="H181" s="83"/>
      <c r="I181" s="93" t="s">
        <v>24</v>
      </c>
      <c r="J181" s="93" t="s">
        <v>24</v>
      </c>
      <c r="K181" s="85">
        <v>100210010605</v>
      </c>
      <c r="L181" s="83" t="s">
        <v>25</v>
      </c>
      <c r="M181" s="83" t="s">
        <v>1019</v>
      </c>
      <c r="N181" s="83" t="s">
        <v>1303</v>
      </c>
      <c r="O181" s="83" t="s">
        <v>1464</v>
      </c>
      <c r="P181" s="86">
        <v>2</v>
      </c>
      <c r="Q181" s="87"/>
      <c r="R181" s="88" t="s">
        <v>28</v>
      </c>
      <c r="S181" s="89"/>
      <c r="T181" s="1">
        <v>416</v>
      </c>
      <c r="U181" s="90">
        <v>216.32</v>
      </c>
      <c r="V181" s="91">
        <v>0.48000000000000004</v>
      </c>
      <c r="W181" s="88" t="s">
        <v>11035</v>
      </c>
      <c r="X181" s="83">
        <v>90119000000</v>
      </c>
      <c r="Y181" s="83" t="s">
        <v>994</v>
      </c>
      <c r="Z181" s="83" t="s">
        <v>31</v>
      </c>
    </row>
    <row r="182" spans="1:26" x14ac:dyDescent="0.25">
      <c r="A182" s="83" t="s">
        <v>4881</v>
      </c>
      <c r="B182" s="83">
        <v>37498</v>
      </c>
      <c r="C182" s="84" t="s">
        <v>4882</v>
      </c>
      <c r="D182" s="83" t="s">
        <v>4883</v>
      </c>
      <c r="E182" s="83" t="s">
        <v>704</v>
      </c>
      <c r="F182" s="83" t="s">
        <v>22</v>
      </c>
      <c r="G182" s="83" t="s">
        <v>23</v>
      </c>
      <c r="H182" s="83"/>
      <c r="I182" s="93" t="s">
        <v>24</v>
      </c>
      <c r="J182" s="93" t="s">
        <v>24</v>
      </c>
      <c r="K182" s="85">
        <v>100210010605</v>
      </c>
      <c r="L182" s="83" t="s">
        <v>25</v>
      </c>
      <c r="M182" s="83" t="s">
        <v>1019</v>
      </c>
      <c r="N182" s="83" t="s">
        <v>1303</v>
      </c>
      <c r="O182" s="83" t="s">
        <v>1464</v>
      </c>
      <c r="P182" s="86">
        <v>2</v>
      </c>
      <c r="Q182" s="87"/>
      <c r="R182" s="88" t="s">
        <v>28</v>
      </c>
      <c r="S182" s="89"/>
      <c r="T182" s="1">
        <v>405</v>
      </c>
      <c r="U182" s="90">
        <v>210.6</v>
      </c>
      <c r="V182" s="91">
        <v>0.48000000000000004</v>
      </c>
      <c r="W182" s="88" t="s">
        <v>11035</v>
      </c>
      <c r="X182" s="83">
        <v>90119000000</v>
      </c>
      <c r="Y182" s="83" t="s">
        <v>994</v>
      </c>
      <c r="Z182" s="83" t="s">
        <v>31</v>
      </c>
    </row>
    <row r="183" spans="1:26" x14ac:dyDescent="0.25">
      <c r="A183" s="83" t="s">
        <v>4884</v>
      </c>
      <c r="B183" s="83">
        <v>37499</v>
      </c>
      <c r="C183" s="84" t="s">
        <v>4885</v>
      </c>
      <c r="D183" s="83" t="s">
        <v>4886</v>
      </c>
      <c r="E183" s="83" t="s">
        <v>704</v>
      </c>
      <c r="F183" s="83" t="s">
        <v>22</v>
      </c>
      <c r="G183" s="83" t="s">
        <v>23</v>
      </c>
      <c r="H183" s="83"/>
      <c r="I183" s="93" t="s">
        <v>24</v>
      </c>
      <c r="J183" s="93" t="s">
        <v>24</v>
      </c>
      <c r="K183" s="85">
        <v>100210010605</v>
      </c>
      <c r="L183" s="83" t="s">
        <v>25</v>
      </c>
      <c r="M183" s="83" t="s">
        <v>1019</v>
      </c>
      <c r="N183" s="83" t="s">
        <v>1303</v>
      </c>
      <c r="O183" s="83" t="s">
        <v>1464</v>
      </c>
      <c r="P183" s="86">
        <v>2</v>
      </c>
      <c r="Q183" s="87"/>
      <c r="R183" s="88" t="s">
        <v>28</v>
      </c>
      <c r="S183" s="89"/>
      <c r="T183" s="1">
        <v>1783</v>
      </c>
      <c r="U183" s="90">
        <v>927.16</v>
      </c>
      <c r="V183" s="91">
        <v>0.48000000000000004</v>
      </c>
      <c r="W183" s="88" t="s">
        <v>11035</v>
      </c>
      <c r="X183" s="83">
        <v>90119000000</v>
      </c>
      <c r="Y183" s="83" t="s">
        <v>994</v>
      </c>
      <c r="Z183" s="83" t="s">
        <v>31</v>
      </c>
    </row>
    <row r="184" spans="1:26" x14ac:dyDescent="0.25">
      <c r="A184" s="83" t="s">
        <v>4887</v>
      </c>
      <c r="B184" s="83">
        <v>37706</v>
      </c>
      <c r="C184" s="84" t="s">
        <v>4888</v>
      </c>
      <c r="D184" s="83" t="s">
        <v>4889</v>
      </c>
      <c r="E184" s="83" t="s">
        <v>704</v>
      </c>
      <c r="F184" s="83" t="s">
        <v>22</v>
      </c>
      <c r="G184" s="83" t="s">
        <v>23</v>
      </c>
      <c r="H184" s="83"/>
      <c r="I184" s="93" t="s">
        <v>24</v>
      </c>
      <c r="J184" s="93" t="s">
        <v>24</v>
      </c>
      <c r="K184" s="85">
        <v>100210010609</v>
      </c>
      <c r="L184" s="83" t="s">
        <v>25</v>
      </c>
      <c r="M184" s="83" t="s">
        <v>1019</v>
      </c>
      <c r="N184" s="83" t="s">
        <v>1303</v>
      </c>
      <c r="O184" s="83" t="s">
        <v>4378</v>
      </c>
      <c r="P184" s="86">
        <v>2</v>
      </c>
      <c r="Q184" s="87"/>
      <c r="R184" s="88" t="s">
        <v>28</v>
      </c>
      <c r="S184" s="89"/>
      <c r="T184" s="1">
        <v>996</v>
      </c>
      <c r="U184" s="90">
        <v>517.91999999999996</v>
      </c>
      <c r="V184" s="91">
        <v>0.48000000000000004</v>
      </c>
      <c r="W184" s="88" t="s">
        <v>11035</v>
      </c>
      <c r="X184" s="83">
        <v>90029000900</v>
      </c>
      <c r="Y184" s="83" t="s">
        <v>994</v>
      </c>
      <c r="Z184" s="83" t="s">
        <v>31</v>
      </c>
    </row>
    <row r="185" spans="1:26" x14ac:dyDescent="0.25">
      <c r="A185" s="83" t="s">
        <v>4890</v>
      </c>
      <c r="B185" s="83">
        <v>37707</v>
      </c>
      <c r="C185" s="84" t="s">
        <v>4891</v>
      </c>
      <c r="D185" s="83" t="s">
        <v>4892</v>
      </c>
      <c r="E185" s="83" t="s">
        <v>704</v>
      </c>
      <c r="F185" s="83" t="s">
        <v>22</v>
      </c>
      <c r="G185" s="93" t="s">
        <v>23</v>
      </c>
      <c r="H185" s="83"/>
      <c r="I185" s="93" t="s">
        <v>24</v>
      </c>
      <c r="J185" s="93" t="s">
        <v>24</v>
      </c>
      <c r="K185" s="85">
        <v>100210010609</v>
      </c>
      <c r="L185" s="83" t="s">
        <v>25</v>
      </c>
      <c r="M185" s="83" t="s">
        <v>1019</v>
      </c>
      <c r="N185" s="83" t="s">
        <v>1303</v>
      </c>
      <c r="O185" s="83" t="s">
        <v>4378</v>
      </c>
      <c r="P185" s="86">
        <v>20</v>
      </c>
      <c r="Q185" s="87"/>
      <c r="R185" s="88" t="s">
        <v>28</v>
      </c>
      <c r="S185" s="89"/>
      <c r="T185" s="1">
        <v>861</v>
      </c>
      <c r="U185" s="90">
        <v>447.72</v>
      </c>
      <c r="V185" s="91">
        <v>0.48</v>
      </c>
      <c r="W185" s="88" t="s">
        <v>11035</v>
      </c>
      <c r="X185" s="83">
        <v>90029000900</v>
      </c>
      <c r="Y185" s="83" t="s">
        <v>994</v>
      </c>
      <c r="Z185" s="83" t="s">
        <v>31</v>
      </c>
    </row>
    <row r="186" spans="1:26" x14ac:dyDescent="0.25">
      <c r="A186" s="83" t="s">
        <v>4893</v>
      </c>
      <c r="B186" s="83">
        <v>37708</v>
      </c>
      <c r="C186" s="84" t="s">
        <v>4894</v>
      </c>
      <c r="D186" s="83" t="s">
        <v>4895</v>
      </c>
      <c r="E186" s="83" t="s">
        <v>704</v>
      </c>
      <c r="F186" s="83" t="s">
        <v>22</v>
      </c>
      <c r="G186" s="83" t="s">
        <v>23</v>
      </c>
      <c r="H186" s="83"/>
      <c r="I186" s="93" t="s">
        <v>24</v>
      </c>
      <c r="J186" s="93" t="s">
        <v>24</v>
      </c>
      <c r="K186" s="85">
        <v>100210010606</v>
      </c>
      <c r="L186" s="83" t="s">
        <v>25</v>
      </c>
      <c r="M186" s="83" t="s">
        <v>1019</v>
      </c>
      <c r="N186" s="83" t="s">
        <v>1303</v>
      </c>
      <c r="O186" s="83" t="s">
        <v>4601</v>
      </c>
      <c r="P186" s="86">
        <v>20</v>
      </c>
      <c r="Q186" s="87"/>
      <c r="R186" s="88" t="s">
        <v>28</v>
      </c>
      <c r="S186" s="89"/>
      <c r="T186" s="1">
        <v>1425</v>
      </c>
      <c r="U186" s="90">
        <v>741</v>
      </c>
      <c r="V186" s="91">
        <v>0.48</v>
      </c>
      <c r="W186" s="88" t="s">
        <v>11035</v>
      </c>
      <c r="X186" s="83">
        <v>90029000900</v>
      </c>
      <c r="Y186" s="83" t="s">
        <v>994</v>
      </c>
      <c r="Z186" s="83" t="s">
        <v>31</v>
      </c>
    </row>
    <row r="187" spans="1:26" x14ac:dyDescent="0.25">
      <c r="A187" t="s">
        <v>4896</v>
      </c>
      <c r="B187">
        <v>37711</v>
      </c>
      <c r="C187" s="94" t="s">
        <v>4897</v>
      </c>
      <c r="D187" s="93" t="s">
        <v>4898</v>
      </c>
      <c r="E187" s="93" t="s">
        <v>704</v>
      </c>
      <c r="F187" s="93" t="s">
        <v>22</v>
      </c>
      <c r="G187" s="93" t="s">
        <v>23</v>
      </c>
      <c r="H187" s="93"/>
      <c r="I187" s="93" t="s">
        <v>24</v>
      </c>
      <c r="J187" s="93" t="s">
        <v>24</v>
      </c>
      <c r="K187" s="2">
        <v>100210010606</v>
      </c>
      <c r="L187" t="s">
        <v>25</v>
      </c>
      <c r="M187" t="s">
        <v>1019</v>
      </c>
      <c r="N187" t="s">
        <v>1303</v>
      </c>
      <c r="O187" t="s">
        <v>4601</v>
      </c>
      <c r="P187" s="86">
        <v>2</v>
      </c>
      <c r="Q187" s="87"/>
      <c r="R187" s="88" t="s">
        <v>28</v>
      </c>
      <c r="S187" s="89"/>
      <c r="T187" s="1">
        <v>171</v>
      </c>
      <c r="U187" s="90">
        <v>88.92</v>
      </c>
      <c r="V187" s="91">
        <v>0.48</v>
      </c>
      <c r="W187" s="88" t="s">
        <v>11035</v>
      </c>
      <c r="X187" s="83">
        <v>90119000000</v>
      </c>
      <c r="Y187" s="83" t="s">
        <v>994</v>
      </c>
      <c r="Z187" s="83" t="s">
        <v>31</v>
      </c>
    </row>
    <row r="188" spans="1:26" x14ac:dyDescent="0.25">
      <c r="A188" t="s">
        <v>4899</v>
      </c>
      <c r="B188">
        <v>37712</v>
      </c>
      <c r="C188" s="94" t="s">
        <v>4900</v>
      </c>
      <c r="D188" s="93" t="s">
        <v>4901</v>
      </c>
      <c r="E188" s="93" t="s">
        <v>704</v>
      </c>
      <c r="F188" s="93" t="s">
        <v>22</v>
      </c>
      <c r="G188" s="93" t="s">
        <v>23</v>
      </c>
      <c r="H188" s="93"/>
      <c r="I188" s="93" t="s">
        <v>24</v>
      </c>
      <c r="J188" s="93" t="s">
        <v>24</v>
      </c>
      <c r="K188" s="2">
        <v>100210010606</v>
      </c>
      <c r="L188" t="s">
        <v>25</v>
      </c>
      <c r="M188" t="s">
        <v>1019</v>
      </c>
      <c r="N188" t="s">
        <v>1303</v>
      </c>
      <c r="O188" t="s">
        <v>4601</v>
      </c>
      <c r="P188" s="86">
        <v>2</v>
      </c>
      <c r="Q188" s="87"/>
      <c r="R188" s="88" t="s">
        <v>28</v>
      </c>
      <c r="S188" s="89"/>
      <c r="T188" s="1">
        <v>171</v>
      </c>
      <c r="U188" s="90">
        <v>88.92</v>
      </c>
      <c r="V188" s="91">
        <v>0.48</v>
      </c>
      <c r="W188" s="88" t="s">
        <v>11035</v>
      </c>
      <c r="X188" s="83">
        <v>90119000000</v>
      </c>
      <c r="Y188" s="83" t="s">
        <v>994</v>
      </c>
      <c r="Z188" s="83" t="s">
        <v>31</v>
      </c>
    </row>
    <row r="189" spans="1:26" x14ac:dyDescent="0.25">
      <c r="A189" t="s">
        <v>4902</v>
      </c>
      <c r="B189">
        <v>37713</v>
      </c>
      <c r="C189" s="94" t="s">
        <v>4903</v>
      </c>
      <c r="D189" s="93" t="s">
        <v>4904</v>
      </c>
      <c r="E189" s="93" t="s">
        <v>704</v>
      </c>
      <c r="F189" s="93" t="s">
        <v>22</v>
      </c>
      <c r="G189" s="93" t="s">
        <v>23</v>
      </c>
      <c r="H189" s="93"/>
      <c r="I189" s="93" t="s">
        <v>24</v>
      </c>
      <c r="J189" s="93" t="s">
        <v>24</v>
      </c>
      <c r="K189" s="2">
        <v>100210010606</v>
      </c>
      <c r="L189" t="s">
        <v>25</v>
      </c>
      <c r="M189" t="s">
        <v>1019</v>
      </c>
      <c r="N189" t="s">
        <v>1303</v>
      </c>
      <c r="O189" t="s">
        <v>4601</v>
      </c>
      <c r="P189" s="86">
        <v>2</v>
      </c>
      <c r="Q189" s="87"/>
      <c r="R189" s="88" t="s">
        <v>28</v>
      </c>
      <c r="S189" s="89"/>
      <c r="T189" s="1">
        <v>171</v>
      </c>
      <c r="U189" s="90">
        <v>88.92</v>
      </c>
      <c r="V189" s="91">
        <v>0.48</v>
      </c>
      <c r="W189" s="88" t="s">
        <v>11035</v>
      </c>
      <c r="X189" s="83">
        <v>90119000000</v>
      </c>
      <c r="Y189" s="83" t="s">
        <v>994</v>
      </c>
      <c r="Z189" s="83" t="s">
        <v>31</v>
      </c>
    </row>
    <row r="190" spans="1:26" x14ac:dyDescent="0.25">
      <c r="A190" t="s">
        <v>4905</v>
      </c>
      <c r="B190">
        <v>37731</v>
      </c>
      <c r="C190" s="94" t="s">
        <v>4906</v>
      </c>
      <c r="D190" s="93" t="s">
        <v>4907</v>
      </c>
      <c r="E190" s="93" t="s">
        <v>704</v>
      </c>
      <c r="F190" s="93" t="s">
        <v>22</v>
      </c>
      <c r="G190" s="93" t="s">
        <v>23</v>
      </c>
      <c r="H190" s="93"/>
      <c r="I190" s="93" t="s">
        <v>24</v>
      </c>
      <c r="J190" s="93" t="s">
        <v>24</v>
      </c>
      <c r="K190" s="2">
        <v>100210010606</v>
      </c>
      <c r="L190" t="s">
        <v>25</v>
      </c>
      <c r="M190" t="s">
        <v>1019</v>
      </c>
      <c r="N190" t="s">
        <v>1303</v>
      </c>
      <c r="O190" t="s">
        <v>4601</v>
      </c>
      <c r="P190" s="86">
        <v>2</v>
      </c>
      <c r="Q190" s="87"/>
      <c r="R190" s="88" t="s">
        <v>28</v>
      </c>
      <c r="S190" s="89"/>
      <c r="T190" s="1">
        <v>809</v>
      </c>
      <c r="U190" s="90">
        <v>420.68</v>
      </c>
      <c r="V190" s="91">
        <v>0.48</v>
      </c>
      <c r="W190" s="88" t="s">
        <v>11035</v>
      </c>
      <c r="X190" s="83">
        <v>90021900000</v>
      </c>
      <c r="Y190" s="83" t="s">
        <v>994</v>
      </c>
      <c r="Z190" s="83" t="s">
        <v>31</v>
      </c>
    </row>
    <row r="191" spans="1:26" x14ac:dyDescent="0.25">
      <c r="A191" t="s">
        <v>4908</v>
      </c>
      <c r="B191">
        <v>37737</v>
      </c>
      <c r="C191" s="94" t="s">
        <v>4909</v>
      </c>
      <c r="D191" s="93" t="s">
        <v>4910</v>
      </c>
      <c r="E191" s="93" t="s">
        <v>704</v>
      </c>
      <c r="F191" s="93" t="s">
        <v>22</v>
      </c>
      <c r="G191" s="93" t="s">
        <v>23</v>
      </c>
      <c r="H191" s="93"/>
      <c r="I191" s="93" t="s">
        <v>24</v>
      </c>
      <c r="J191" s="93" t="s">
        <v>24</v>
      </c>
      <c r="K191" s="2">
        <v>100210010606</v>
      </c>
      <c r="L191" t="s">
        <v>25</v>
      </c>
      <c r="M191" t="s">
        <v>1019</v>
      </c>
      <c r="N191" t="s">
        <v>1303</v>
      </c>
      <c r="O191" t="s">
        <v>4601</v>
      </c>
      <c r="P191" s="86">
        <v>2</v>
      </c>
      <c r="Q191" s="87"/>
      <c r="R191" s="88" t="s">
        <v>28</v>
      </c>
      <c r="S191" s="89"/>
      <c r="T191" s="1">
        <v>800</v>
      </c>
      <c r="U191" s="90">
        <v>416</v>
      </c>
      <c r="V191" s="91">
        <v>0.48</v>
      </c>
      <c r="W191" s="88" t="s">
        <v>11035</v>
      </c>
      <c r="X191" s="83">
        <v>90021900000</v>
      </c>
      <c r="Y191" s="83" t="s">
        <v>994</v>
      </c>
      <c r="Z191" s="83" t="s">
        <v>31</v>
      </c>
    </row>
    <row r="192" spans="1:26" x14ac:dyDescent="0.25">
      <c r="A192" s="93" t="s">
        <v>4911</v>
      </c>
      <c r="B192" s="93">
        <v>37740</v>
      </c>
      <c r="C192" s="94" t="s">
        <v>4912</v>
      </c>
      <c r="D192" s="93" t="s">
        <v>4913</v>
      </c>
      <c r="E192" s="93" t="s">
        <v>704</v>
      </c>
      <c r="F192" s="93" t="s">
        <v>22</v>
      </c>
      <c r="G192" s="93" t="s">
        <v>23</v>
      </c>
      <c r="H192" s="93"/>
      <c r="I192" s="93" t="s">
        <v>24</v>
      </c>
      <c r="J192" s="93" t="s">
        <v>24</v>
      </c>
      <c r="K192" s="95">
        <v>100210010606</v>
      </c>
      <c r="L192" s="93" t="s">
        <v>25</v>
      </c>
      <c r="M192" s="93" t="s">
        <v>1019</v>
      </c>
      <c r="N192" s="93" t="s">
        <v>1303</v>
      </c>
      <c r="O192" s="93" t="s">
        <v>4601</v>
      </c>
      <c r="P192" s="86">
        <v>20</v>
      </c>
      <c r="Q192" s="87"/>
      <c r="R192" s="88" t="s">
        <v>28</v>
      </c>
      <c r="S192" s="89"/>
      <c r="T192" s="1">
        <v>1426</v>
      </c>
      <c r="U192" s="90">
        <v>741.52</v>
      </c>
      <c r="V192" s="91">
        <v>0.48000000000000004</v>
      </c>
      <c r="W192" s="88" t="s">
        <v>11035</v>
      </c>
      <c r="X192" s="83">
        <v>90021900000</v>
      </c>
      <c r="Y192" s="83" t="s">
        <v>994</v>
      </c>
      <c r="Z192" s="83" t="s">
        <v>31</v>
      </c>
    </row>
    <row r="193" spans="1:26" x14ac:dyDescent="0.25">
      <c r="A193" s="93" t="s">
        <v>4914</v>
      </c>
      <c r="B193" s="93">
        <v>37742</v>
      </c>
      <c r="C193" s="94" t="s">
        <v>4915</v>
      </c>
      <c r="D193" s="93" t="s">
        <v>4916</v>
      </c>
      <c r="E193" s="93" t="s">
        <v>704</v>
      </c>
      <c r="F193" s="93" t="s">
        <v>22</v>
      </c>
      <c r="G193" s="93" t="s">
        <v>23</v>
      </c>
      <c r="H193" s="93"/>
      <c r="I193" s="93" t="s">
        <v>24</v>
      </c>
      <c r="J193" s="93" t="s">
        <v>24</v>
      </c>
      <c r="K193" s="95">
        <v>100210010606</v>
      </c>
      <c r="L193" s="93" t="s">
        <v>25</v>
      </c>
      <c r="M193" s="93" t="s">
        <v>1019</v>
      </c>
      <c r="N193" s="93" t="s">
        <v>1303</v>
      </c>
      <c r="O193" s="93" t="s">
        <v>4601</v>
      </c>
      <c r="P193" s="86">
        <v>20</v>
      </c>
      <c r="Q193" s="87"/>
      <c r="R193" s="88" t="s">
        <v>28</v>
      </c>
      <c r="S193" s="89"/>
      <c r="T193" s="1">
        <v>1312</v>
      </c>
      <c r="U193" s="90">
        <v>682.24</v>
      </c>
      <c r="V193" s="91">
        <v>0.48</v>
      </c>
      <c r="W193" s="88" t="s">
        <v>11035</v>
      </c>
      <c r="X193" s="83">
        <v>90021900000</v>
      </c>
      <c r="Y193" s="83" t="s">
        <v>994</v>
      </c>
      <c r="Z193" s="83" t="s">
        <v>31</v>
      </c>
    </row>
    <row r="194" spans="1:26" x14ac:dyDescent="0.25">
      <c r="A194" s="93" t="s">
        <v>4917</v>
      </c>
      <c r="B194" s="93">
        <v>37743</v>
      </c>
      <c r="C194" s="94" t="s">
        <v>4918</v>
      </c>
      <c r="D194" s="93" t="s">
        <v>4919</v>
      </c>
      <c r="E194" s="93" t="s">
        <v>704</v>
      </c>
      <c r="F194" s="93" t="s">
        <v>22</v>
      </c>
      <c r="G194" s="93" t="s">
        <v>23</v>
      </c>
      <c r="H194" s="93"/>
      <c r="I194" s="93" t="s">
        <v>24</v>
      </c>
      <c r="J194" s="93" t="s">
        <v>24</v>
      </c>
      <c r="K194" s="95">
        <v>100210010606</v>
      </c>
      <c r="L194" s="93" t="s">
        <v>25</v>
      </c>
      <c r="M194" s="93" t="s">
        <v>1019</v>
      </c>
      <c r="N194" s="93" t="s">
        <v>1303</v>
      </c>
      <c r="O194" s="93" t="s">
        <v>4601</v>
      </c>
      <c r="P194" s="86">
        <v>2</v>
      </c>
      <c r="Q194" s="87"/>
      <c r="R194" s="88" t="s">
        <v>28</v>
      </c>
      <c r="S194" s="89"/>
      <c r="T194" s="1">
        <v>982</v>
      </c>
      <c r="U194" s="90">
        <v>510.64</v>
      </c>
      <c r="V194" s="91">
        <v>0.48000000000000004</v>
      </c>
      <c r="W194" s="88" t="s">
        <v>11035</v>
      </c>
      <c r="X194" s="83">
        <v>90021900000</v>
      </c>
      <c r="Y194" s="83" t="s">
        <v>994</v>
      </c>
      <c r="Z194" s="83" t="s">
        <v>31</v>
      </c>
    </row>
    <row r="195" spans="1:26" x14ac:dyDescent="0.25">
      <c r="A195" s="93" t="s">
        <v>4920</v>
      </c>
      <c r="B195" s="93">
        <v>37747</v>
      </c>
      <c r="C195" s="94" t="s">
        <v>4921</v>
      </c>
      <c r="D195" s="93" t="s">
        <v>4922</v>
      </c>
      <c r="E195" s="93" t="s">
        <v>704</v>
      </c>
      <c r="F195" s="93" t="s">
        <v>22</v>
      </c>
      <c r="G195" s="93" t="s">
        <v>23</v>
      </c>
      <c r="H195" s="93"/>
      <c r="I195" s="93" t="s">
        <v>24</v>
      </c>
      <c r="J195" s="93" t="s">
        <v>24</v>
      </c>
      <c r="K195" s="95">
        <v>100210010606</v>
      </c>
      <c r="L195" s="93" t="s">
        <v>25</v>
      </c>
      <c r="M195" s="93" t="s">
        <v>1019</v>
      </c>
      <c r="N195" s="93" t="s">
        <v>1303</v>
      </c>
      <c r="O195" s="93" t="s">
        <v>4601</v>
      </c>
      <c r="P195" s="86">
        <v>2</v>
      </c>
      <c r="Q195" s="87"/>
      <c r="R195" s="88" t="s">
        <v>28</v>
      </c>
      <c r="S195" s="89"/>
      <c r="T195" s="1">
        <v>1998</v>
      </c>
      <c r="U195" s="90">
        <v>1038.96</v>
      </c>
      <c r="V195" s="91">
        <v>0.48</v>
      </c>
      <c r="W195" s="88" t="s">
        <v>11035</v>
      </c>
      <c r="X195" s="83">
        <v>90021900000</v>
      </c>
      <c r="Y195" s="83" t="s">
        <v>994</v>
      </c>
      <c r="Z195" s="83" t="s">
        <v>31</v>
      </c>
    </row>
    <row r="196" spans="1:26" x14ac:dyDescent="0.25">
      <c r="A196" t="s">
        <v>4923</v>
      </c>
      <c r="B196">
        <v>37754</v>
      </c>
      <c r="C196" s="94" t="s">
        <v>4924</v>
      </c>
      <c r="D196" s="93" t="s">
        <v>4925</v>
      </c>
      <c r="E196" s="93" t="s">
        <v>704</v>
      </c>
      <c r="F196" s="93" t="s">
        <v>22</v>
      </c>
      <c r="G196" s="93" t="s">
        <v>23</v>
      </c>
      <c r="H196" s="93"/>
      <c r="I196" s="93" t="s">
        <v>24</v>
      </c>
      <c r="J196" s="93" t="s">
        <v>24</v>
      </c>
      <c r="K196" s="2">
        <v>100210010606</v>
      </c>
      <c r="L196" t="s">
        <v>25</v>
      </c>
      <c r="M196" t="s">
        <v>1019</v>
      </c>
      <c r="N196" t="s">
        <v>1303</v>
      </c>
      <c r="O196" t="s">
        <v>4601</v>
      </c>
      <c r="P196" s="86">
        <v>2</v>
      </c>
      <c r="Q196" s="87"/>
      <c r="R196" s="88" t="s">
        <v>28</v>
      </c>
      <c r="S196" s="89"/>
      <c r="T196" s="1">
        <v>192</v>
      </c>
      <c r="U196" s="90">
        <v>99.84</v>
      </c>
      <c r="V196" s="91">
        <v>0.48</v>
      </c>
      <c r="W196" s="88" t="s">
        <v>11035</v>
      </c>
      <c r="X196" s="83">
        <v>90119000000</v>
      </c>
      <c r="Y196" s="83" t="s">
        <v>994</v>
      </c>
      <c r="Z196" s="83" t="s">
        <v>31</v>
      </c>
    </row>
    <row r="197" spans="1:26" x14ac:dyDescent="0.25">
      <c r="A197" t="s">
        <v>4926</v>
      </c>
      <c r="B197">
        <v>37755</v>
      </c>
      <c r="C197" s="94" t="s">
        <v>4927</v>
      </c>
      <c r="D197" s="93" t="s">
        <v>4928</v>
      </c>
      <c r="E197" s="93" t="s">
        <v>704</v>
      </c>
      <c r="F197" s="93" t="s">
        <v>22</v>
      </c>
      <c r="G197" s="93" t="s">
        <v>23</v>
      </c>
      <c r="H197" s="93"/>
      <c r="I197" s="93" t="s">
        <v>24</v>
      </c>
      <c r="J197" s="93" t="s">
        <v>24</v>
      </c>
      <c r="K197" s="2">
        <v>100210010606</v>
      </c>
      <c r="L197" t="s">
        <v>25</v>
      </c>
      <c r="M197" t="s">
        <v>1019</v>
      </c>
      <c r="N197" t="s">
        <v>1303</v>
      </c>
      <c r="O197" t="s">
        <v>4601</v>
      </c>
      <c r="P197" s="86">
        <v>2</v>
      </c>
      <c r="Q197" s="87"/>
      <c r="R197" s="88" t="s">
        <v>28</v>
      </c>
      <c r="S197" s="89"/>
      <c r="T197" s="1">
        <v>192</v>
      </c>
      <c r="U197" s="90">
        <v>99.84</v>
      </c>
      <c r="V197" s="91">
        <v>0.48</v>
      </c>
      <c r="W197" s="88" t="s">
        <v>11035</v>
      </c>
      <c r="X197" s="83">
        <v>90119000000</v>
      </c>
      <c r="Y197" s="83" t="s">
        <v>994</v>
      </c>
      <c r="Z197" s="83" t="s">
        <v>31</v>
      </c>
    </row>
    <row r="198" spans="1:26" x14ac:dyDescent="0.25">
      <c r="A198" t="s">
        <v>4929</v>
      </c>
      <c r="B198">
        <v>37756</v>
      </c>
      <c r="C198" s="94" t="s">
        <v>4930</v>
      </c>
      <c r="D198" s="93" t="s">
        <v>4931</v>
      </c>
      <c r="E198" s="93" t="s">
        <v>704</v>
      </c>
      <c r="F198" s="93" t="s">
        <v>22</v>
      </c>
      <c r="G198" s="93" t="s">
        <v>23</v>
      </c>
      <c r="H198" s="93"/>
      <c r="I198" s="93" t="s">
        <v>24</v>
      </c>
      <c r="J198" s="93" t="s">
        <v>24</v>
      </c>
      <c r="K198" s="2">
        <v>100210010606</v>
      </c>
      <c r="L198" t="s">
        <v>25</v>
      </c>
      <c r="M198" t="s">
        <v>1019</v>
      </c>
      <c r="N198" t="s">
        <v>1303</v>
      </c>
      <c r="O198" t="s">
        <v>4601</v>
      </c>
      <c r="P198" s="86">
        <v>2</v>
      </c>
      <c r="Q198" s="87"/>
      <c r="R198" s="88" t="s">
        <v>28</v>
      </c>
      <c r="S198" s="89"/>
      <c r="T198" s="1">
        <v>192</v>
      </c>
      <c r="U198" s="90">
        <v>99.84</v>
      </c>
      <c r="V198" s="91">
        <v>0.48</v>
      </c>
      <c r="W198" s="88" t="s">
        <v>11035</v>
      </c>
      <c r="X198" s="83">
        <v>90119000000</v>
      </c>
      <c r="Y198" s="83" t="s">
        <v>994</v>
      </c>
      <c r="Z198" s="83" t="s">
        <v>31</v>
      </c>
    </row>
    <row r="199" spans="1:26" x14ac:dyDescent="0.25">
      <c r="A199" t="s">
        <v>4932</v>
      </c>
      <c r="B199">
        <v>37757</v>
      </c>
      <c r="C199" s="94" t="s">
        <v>4933</v>
      </c>
      <c r="D199" s="93" t="s">
        <v>4934</v>
      </c>
      <c r="E199" s="93" t="s">
        <v>704</v>
      </c>
      <c r="F199" s="93" t="s">
        <v>22</v>
      </c>
      <c r="G199" s="93" t="s">
        <v>23</v>
      </c>
      <c r="H199" s="93"/>
      <c r="I199" s="93" t="s">
        <v>24</v>
      </c>
      <c r="J199" s="93" t="s">
        <v>24</v>
      </c>
      <c r="K199" s="2">
        <v>100210010606</v>
      </c>
      <c r="L199" t="s">
        <v>25</v>
      </c>
      <c r="M199" t="s">
        <v>1019</v>
      </c>
      <c r="N199" t="s">
        <v>1303</v>
      </c>
      <c r="O199" t="s">
        <v>4601</v>
      </c>
      <c r="P199" s="86">
        <v>2</v>
      </c>
      <c r="Q199" s="87"/>
      <c r="R199" s="88" t="s">
        <v>28</v>
      </c>
      <c r="S199" s="89"/>
      <c r="T199" s="1">
        <v>192</v>
      </c>
      <c r="U199" s="90">
        <v>99.84</v>
      </c>
      <c r="V199" s="91">
        <v>0.48</v>
      </c>
      <c r="W199" s="88" t="s">
        <v>11035</v>
      </c>
      <c r="X199" s="83">
        <v>90119000000</v>
      </c>
      <c r="Y199" s="83" t="s">
        <v>994</v>
      </c>
      <c r="Z199" s="83" t="s">
        <v>31</v>
      </c>
    </row>
    <row r="200" spans="1:26" x14ac:dyDescent="0.25">
      <c r="A200" t="s">
        <v>4935</v>
      </c>
      <c r="B200">
        <v>37758</v>
      </c>
      <c r="C200" s="94" t="s">
        <v>4936</v>
      </c>
      <c r="D200" s="93" t="s">
        <v>4937</v>
      </c>
      <c r="E200" s="93" t="s">
        <v>704</v>
      </c>
      <c r="F200" s="93" t="s">
        <v>22</v>
      </c>
      <c r="G200" s="93" t="s">
        <v>23</v>
      </c>
      <c r="H200" s="93"/>
      <c r="I200" s="93" t="s">
        <v>24</v>
      </c>
      <c r="J200" s="93" t="s">
        <v>24</v>
      </c>
      <c r="K200" s="2">
        <v>100210010606</v>
      </c>
      <c r="L200" t="s">
        <v>25</v>
      </c>
      <c r="M200" t="s">
        <v>1019</v>
      </c>
      <c r="N200" t="s">
        <v>1303</v>
      </c>
      <c r="O200" t="s">
        <v>4601</v>
      </c>
      <c r="P200" s="86">
        <v>2</v>
      </c>
      <c r="Q200" s="87"/>
      <c r="R200" s="88" t="s">
        <v>28</v>
      </c>
      <c r="S200" s="89"/>
      <c r="T200" s="1">
        <v>202</v>
      </c>
      <c r="U200" s="90">
        <v>105.04</v>
      </c>
      <c r="V200" s="91">
        <v>0.48</v>
      </c>
      <c r="W200" s="88" t="s">
        <v>11035</v>
      </c>
      <c r="X200" s="83">
        <v>90119000000</v>
      </c>
      <c r="Y200" s="83" t="s">
        <v>994</v>
      </c>
      <c r="Z200" s="83" t="s">
        <v>31</v>
      </c>
    </row>
    <row r="201" spans="1:26" x14ac:dyDescent="0.25">
      <c r="A201" t="s">
        <v>4938</v>
      </c>
      <c r="B201">
        <v>37759</v>
      </c>
      <c r="C201" s="94" t="s">
        <v>4939</v>
      </c>
      <c r="D201" s="93" t="s">
        <v>4940</v>
      </c>
      <c r="E201" s="93" t="s">
        <v>704</v>
      </c>
      <c r="F201" s="93" t="s">
        <v>22</v>
      </c>
      <c r="G201" s="93" t="s">
        <v>23</v>
      </c>
      <c r="H201" s="93"/>
      <c r="I201" s="93" t="s">
        <v>24</v>
      </c>
      <c r="J201" s="93" t="s">
        <v>24</v>
      </c>
      <c r="K201" s="2">
        <v>100210010606</v>
      </c>
      <c r="L201" t="s">
        <v>25</v>
      </c>
      <c r="M201" t="s">
        <v>1019</v>
      </c>
      <c r="N201" t="s">
        <v>1303</v>
      </c>
      <c r="O201" t="s">
        <v>4601</v>
      </c>
      <c r="P201" s="86">
        <v>2</v>
      </c>
      <c r="Q201" s="87"/>
      <c r="R201" s="88" t="s">
        <v>28</v>
      </c>
      <c r="S201" s="89"/>
      <c r="T201" s="1">
        <v>193</v>
      </c>
      <c r="U201" s="90">
        <v>100.36</v>
      </c>
      <c r="V201" s="91">
        <v>0.48</v>
      </c>
      <c r="W201" s="88" t="s">
        <v>11035</v>
      </c>
      <c r="X201" s="83">
        <v>90119000000</v>
      </c>
      <c r="Y201" s="83" t="s">
        <v>994</v>
      </c>
      <c r="Z201" s="83" t="s">
        <v>31</v>
      </c>
    </row>
    <row r="202" spans="1:26" x14ac:dyDescent="0.25">
      <c r="A202" t="s">
        <v>4941</v>
      </c>
      <c r="B202">
        <v>37765</v>
      </c>
      <c r="C202" s="94" t="s">
        <v>4942</v>
      </c>
      <c r="D202" s="93" t="s">
        <v>4943</v>
      </c>
      <c r="E202" s="93" t="s">
        <v>704</v>
      </c>
      <c r="F202" s="93" t="s">
        <v>22</v>
      </c>
      <c r="G202" s="93" t="s">
        <v>23</v>
      </c>
      <c r="H202" s="93"/>
      <c r="I202" s="93" t="s">
        <v>24</v>
      </c>
      <c r="J202" s="93" t="s">
        <v>24</v>
      </c>
      <c r="K202" s="2">
        <v>100210010606</v>
      </c>
      <c r="L202" t="s">
        <v>25</v>
      </c>
      <c r="M202" t="s">
        <v>1019</v>
      </c>
      <c r="N202" t="s">
        <v>1303</v>
      </c>
      <c r="O202" t="s">
        <v>4601</v>
      </c>
      <c r="P202" s="86">
        <v>20</v>
      </c>
      <c r="Q202" s="87"/>
      <c r="R202" s="88" t="s">
        <v>28</v>
      </c>
      <c r="S202" s="89"/>
      <c r="T202" s="1">
        <v>200</v>
      </c>
      <c r="U202" s="90">
        <v>104</v>
      </c>
      <c r="V202" s="91">
        <v>0.48</v>
      </c>
      <c r="W202" s="88" t="s">
        <v>11035</v>
      </c>
      <c r="X202" s="83">
        <v>90119000000</v>
      </c>
      <c r="Y202" s="83" t="s">
        <v>994</v>
      </c>
      <c r="Z202" s="83" t="s">
        <v>31</v>
      </c>
    </row>
    <row r="203" spans="1:26" x14ac:dyDescent="0.25">
      <c r="A203" t="s">
        <v>4944</v>
      </c>
      <c r="B203">
        <v>37766</v>
      </c>
      <c r="C203" s="94" t="s">
        <v>4945</v>
      </c>
      <c r="D203" s="93" t="s">
        <v>4946</v>
      </c>
      <c r="E203" s="93" t="s">
        <v>704</v>
      </c>
      <c r="F203" s="93" t="s">
        <v>22</v>
      </c>
      <c r="G203" s="93" t="s">
        <v>23</v>
      </c>
      <c r="H203" s="93"/>
      <c r="I203" s="93" t="s">
        <v>24</v>
      </c>
      <c r="J203" s="93" t="s">
        <v>24</v>
      </c>
      <c r="K203" s="2">
        <v>100210010606</v>
      </c>
      <c r="L203" t="s">
        <v>25</v>
      </c>
      <c r="M203" t="s">
        <v>1019</v>
      </c>
      <c r="N203" t="s">
        <v>1303</v>
      </c>
      <c r="O203" t="s">
        <v>4601</v>
      </c>
      <c r="P203" s="86">
        <v>20</v>
      </c>
      <c r="Q203" s="87"/>
      <c r="R203" s="88" t="s">
        <v>28</v>
      </c>
      <c r="S203" s="89"/>
      <c r="T203" s="1">
        <v>198</v>
      </c>
      <c r="U203" s="90">
        <v>102.96</v>
      </c>
      <c r="V203" s="91">
        <v>0.48000000000000004</v>
      </c>
      <c r="W203" s="88" t="s">
        <v>11035</v>
      </c>
      <c r="X203" s="83">
        <v>90119000000</v>
      </c>
      <c r="Y203" s="83" t="s">
        <v>994</v>
      </c>
      <c r="Z203" s="83" t="s">
        <v>31</v>
      </c>
    </row>
    <row r="204" spans="1:26" x14ac:dyDescent="0.25">
      <c r="A204" t="s">
        <v>4947</v>
      </c>
      <c r="B204">
        <v>37780</v>
      </c>
      <c r="C204" s="94" t="s">
        <v>4948</v>
      </c>
      <c r="D204" s="93" t="s">
        <v>4949</v>
      </c>
      <c r="E204" s="93" t="s">
        <v>704</v>
      </c>
      <c r="F204" s="93" t="s">
        <v>22</v>
      </c>
      <c r="G204" s="93" t="s">
        <v>23</v>
      </c>
      <c r="H204" s="93"/>
      <c r="I204" s="93" t="s">
        <v>24</v>
      </c>
      <c r="J204" s="93" t="s">
        <v>24</v>
      </c>
      <c r="K204" s="2">
        <v>100210010606</v>
      </c>
      <c r="L204" t="s">
        <v>25</v>
      </c>
      <c r="M204" t="s">
        <v>1019</v>
      </c>
      <c r="N204" t="s">
        <v>1303</v>
      </c>
      <c r="O204" t="s">
        <v>4601</v>
      </c>
      <c r="P204" s="86">
        <v>2</v>
      </c>
      <c r="Q204" s="87"/>
      <c r="R204" s="88" t="s">
        <v>28</v>
      </c>
      <c r="S204" s="89"/>
      <c r="T204" s="1">
        <v>458</v>
      </c>
      <c r="U204" s="90">
        <v>238.16</v>
      </c>
      <c r="V204" s="91">
        <v>0.48</v>
      </c>
      <c r="W204" s="88" t="s">
        <v>11035</v>
      </c>
      <c r="X204" s="83">
        <v>90029000900</v>
      </c>
      <c r="Y204" s="83" t="s">
        <v>994</v>
      </c>
      <c r="Z204" s="83" t="s">
        <v>31</v>
      </c>
    </row>
    <row r="205" spans="1:26" x14ac:dyDescent="0.25">
      <c r="A205" t="s">
        <v>4950</v>
      </c>
      <c r="B205">
        <v>37781</v>
      </c>
      <c r="C205" s="94" t="s">
        <v>4951</v>
      </c>
      <c r="D205" s="93" t="s">
        <v>4952</v>
      </c>
      <c r="E205" s="93" t="s">
        <v>704</v>
      </c>
      <c r="F205" s="93" t="s">
        <v>22</v>
      </c>
      <c r="G205" s="93" t="s">
        <v>23</v>
      </c>
      <c r="H205" s="93"/>
      <c r="I205" s="93" t="s">
        <v>24</v>
      </c>
      <c r="J205" s="93" t="s">
        <v>24</v>
      </c>
      <c r="K205" s="2">
        <v>100210010606</v>
      </c>
      <c r="L205" t="s">
        <v>25</v>
      </c>
      <c r="M205" t="s">
        <v>1019</v>
      </c>
      <c r="N205" t="s">
        <v>1303</v>
      </c>
      <c r="O205" t="s">
        <v>4601</v>
      </c>
      <c r="P205" s="86">
        <v>2</v>
      </c>
      <c r="Q205" s="87"/>
      <c r="R205" s="88" t="s">
        <v>28</v>
      </c>
      <c r="S205" s="89"/>
      <c r="T205" s="1">
        <v>727</v>
      </c>
      <c r="U205" s="90">
        <v>378.04</v>
      </c>
      <c r="V205" s="91">
        <v>0.48</v>
      </c>
      <c r="W205" s="88" t="s">
        <v>11035</v>
      </c>
      <c r="X205" s="83">
        <v>90021900000</v>
      </c>
      <c r="Y205" s="83" t="s">
        <v>994</v>
      </c>
      <c r="Z205" s="83" t="s">
        <v>31</v>
      </c>
    </row>
    <row r="206" spans="1:26" x14ac:dyDescent="0.25">
      <c r="A206" t="s">
        <v>4953</v>
      </c>
      <c r="B206">
        <v>37788</v>
      </c>
      <c r="C206" s="94" t="s">
        <v>4954</v>
      </c>
      <c r="D206" s="93" t="s">
        <v>4955</v>
      </c>
      <c r="E206" s="93" t="s">
        <v>704</v>
      </c>
      <c r="F206" s="93" t="s">
        <v>22</v>
      </c>
      <c r="G206" s="93" t="s">
        <v>23</v>
      </c>
      <c r="H206" s="93"/>
      <c r="I206" s="93" t="s">
        <v>24</v>
      </c>
      <c r="J206" s="93" t="s">
        <v>24</v>
      </c>
      <c r="K206" s="2">
        <v>100210010606</v>
      </c>
      <c r="L206" t="s">
        <v>25</v>
      </c>
      <c r="M206" t="s">
        <v>1019</v>
      </c>
      <c r="N206" t="s">
        <v>1303</v>
      </c>
      <c r="O206" t="s">
        <v>4601</v>
      </c>
      <c r="P206" s="86">
        <v>20</v>
      </c>
      <c r="Q206" s="87"/>
      <c r="R206" s="88" t="s">
        <v>28</v>
      </c>
      <c r="S206" s="89"/>
      <c r="T206" s="1">
        <v>788</v>
      </c>
      <c r="U206" s="90">
        <v>409.76</v>
      </c>
      <c r="V206" s="91">
        <v>0.48000000000000004</v>
      </c>
      <c r="W206" s="88" t="s">
        <v>11035</v>
      </c>
      <c r="X206" s="83">
        <v>90119000000</v>
      </c>
      <c r="Y206" s="83" t="s">
        <v>994</v>
      </c>
      <c r="Z206" s="83" t="s">
        <v>31</v>
      </c>
    </row>
    <row r="207" spans="1:26" x14ac:dyDescent="0.25">
      <c r="A207" t="s">
        <v>4956</v>
      </c>
      <c r="B207">
        <v>37789</v>
      </c>
      <c r="C207" s="94" t="s">
        <v>4957</v>
      </c>
      <c r="D207" s="93" t="s">
        <v>4958</v>
      </c>
      <c r="E207" s="93" t="s">
        <v>704</v>
      </c>
      <c r="F207" s="93" t="s">
        <v>22</v>
      </c>
      <c r="G207" s="93" t="s">
        <v>23</v>
      </c>
      <c r="H207" s="93"/>
      <c r="I207" s="93" t="s">
        <v>24</v>
      </c>
      <c r="J207" s="93" t="s">
        <v>24</v>
      </c>
      <c r="K207" s="2">
        <v>100210069580</v>
      </c>
      <c r="L207" t="s">
        <v>25</v>
      </c>
      <c r="M207" t="s">
        <v>1303</v>
      </c>
      <c r="N207" t="s">
        <v>4356</v>
      </c>
      <c r="O207" t="s">
        <v>4357</v>
      </c>
      <c r="P207" s="86">
        <v>25</v>
      </c>
      <c r="Q207" s="87"/>
      <c r="R207" s="88" t="s">
        <v>28</v>
      </c>
      <c r="S207" s="89"/>
      <c r="T207" s="1">
        <v>1549</v>
      </c>
      <c r="U207" s="90">
        <v>805.48</v>
      </c>
      <c r="V207" s="91">
        <v>0.48</v>
      </c>
      <c r="W207" s="88" t="s">
        <v>11035</v>
      </c>
      <c r="X207" s="83">
        <v>90119000000</v>
      </c>
      <c r="Y207" s="83" t="s">
        <v>994</v>
      </c>
      <c r="Z207" s="83" t="s">
        <v>31</v>
      </c>
    </row>
    <row r="208" spans="1:26" x14ac:dyDescent="0.25">
      <c r="A208" t="s">
        <v>4959</v>
      </c>
      <c r="B208">
        <v>37809</v>
      </c>
      <c r="C208" s="94" t="s">
        <v>4960</v>
      </c>
      <c r="D208" s="93" t="s">
        <v>4961</v>
      </c>
      <c r="E208" s="93" t="s">
        <v>704</v>
      </c>
      <c r="F208" s="93" t="s">
        <v>22</v>
      </c>
      <c r="G208" s="93" t="s">
        <v>23</v>
      </c>
      <c r="H208" s="93"/>
      <c r="I208" s="93" t="s">
        <v>24</v>
      </c>
      <c r="J208" s="93" t="s">
        <v>24</v>
      </c>
      <c r="K208" s="2">
        <v>100210010601</v>
      </c>
      <c r="L208" t="s">
        <v>25</v>
      </c>
      <c r="M208" t="s">
        <v>1019</v>
      </c>
      <c r="N208" t="s">
        <v>1303</v>
      </c>
      <c r="O208" t="s">
        <v>4371</v>
      </c>
      <c r="P208" s="86">
        <v>20</v>
      </c>
      <c r="Q208" s="87"/>
      <c r="R208" s="88" t="s">
        <v>28</v>
      </c>
      <c r="S208" s="89"/>
      <c r="T208" s="1">
        <v>1155</v>
      </c>
      <c r="U208" s="90">
        <v>600.6</v>
      </c>
      <c r="V208" s="91">
        <v>0.48</v>
      </c>
      <c r="W208" s="88" t="s">
        <v>11035</v>
      </c>
      <c r="X208" s="83">
        <v>90022000000</v>
      </c>
      <c r="Y208" s="83" t="s">
        <v>994</v>
      </c>
      <c r="Z208" s="83" t="s">
        <v>31</v>
      </c>
    </row>
    <row r="209" spans="1:26" x14ac:dyDescent="0.25">
      <c r="A209" t="s">
        <v>4962</v>
      </c>
      <c r="B209">
        <v>37823</v>
      </c>
      <c r="C209" s="94" t="s">
        <v>4963</v>
      </c>
      <c r="D209" s="93" t="s">
        <v>4964</v>
      </c>
      <c r="E209" s="93" t="s">
        <v>704</v>
      </c>
      <c r="F209" s="93" t="s">
        <v>22</v>
      </c>
      <c r="G209" s="93" t="s">
        <v>23</v>
      </c>
      <c r="H209" s="93"/>
      <c r="I209" s="93" t="s">
        <v>24</v>
      </c>
      <c r="J209" s="93" t="s">
        <v>24</v>
      </c>
      <c r="K209" s="2">
        <v>100210010601</v>
      </c>
      <c r="L209" t="s">
        <v>25</v>
      </c>
      <c r="M209" t="s">
        <v>1019</v>
      </c>
      <c r="N209" t="s">
        <v>1303</v>
      </c>
      <c r="O209" t="s">
        <v>4371</v>
      </c>
      <c r="P209" s="86">
        <v>20</v>
      </c>
      <c r="Q209" s="87"/>
      <c r="R209" s="88" t="s">
        <v>28</v>
      </c>
      <c r="S209" s="89"/>
      <c r="T209" s="1">
        <v>116</v>
      </c>
      <c r="U209" s="90">
        <v>60.32</v>
      </c>
      <c r="V209" s="91">
        <v>0.48</v>
      </c>
      <c r="W209" s="88" t="s">
        <v>11035</v>
      </c>
      <c r="X209" s="83">
        <v>90022000000</v>
      </c>
      <c r="Y209" s="83" t="s">
        <v>994</v>
      </c>
      <c r="Z209" s="83" t="s">
        <v>31</v>
      </c>
    </row>
    <row r="210" spans="1:26" x14ac:dyDescent="0.25">
      <c r="A210" t="s">
        <v>4965</v>
      </c>
      <c r="B210">
        <v>37824</v>
      </c>
      <c r="C210" s="94" t="s">
        <v>4966</v>
      </c>
      <c r="D210" s="93" t="s">
        <v>4967</v>
      </c>
      <c r="E210" s="93" t="s">
        <v>704</v>
      </c>
      <c r="F210" s="93" t="s">
        <v>22</v>
      </c>
      <c r="G210" s="93" t="s">
        <v>23</v>
      </c>
      <c r="H210" s="93"/>
      <c r="I210" s="93" t="s">
        <v>24</v>
      </c>
      <c r="J210" s="93" t="s">
        <v>24</v>
      </c>
      <c r="K210" s="2">
        <v>100210010601</v>
      </c>
      <c r="L210" t="s">
        <v>25</v>
      </c>
      <c r="M210" t="s">
        <v>1019</v>
      </c>
      <c r="N210" t="s">
        <v>1303</v>
      </c>
      <c r="O210" t="s">
        <v>4371</v>
      </c>
      <c r="P210" s="86">
        <v>20</v>
      </c>
      <c r="Q210" s="87"/>
      <c r="R210" s="88" t="s">
        <v>28</v>
      </c>
      <c r="S210" s="89"/>
      <c r="T210" s="1">
        <v>116</v>
      </c>
      <c r="U210" s="90">
        <v>60.32</v>
      </c>
      <c r="V210" s="91">
        <v>0.48</v>
      </c>
      <c r="W210" s="88" t="s">
        <v>11035</v>
      </c>
      <c r="X210" s="83">
        <v>90022000000</v>
      </c>
      <c r="Y210" s="83" t="s">
        <v>994</v>
      </c>
      <c r="Z210" s="83" t="s">
        <v>31</v>
      </c>
    </row>
    <row r="211" spans="1:26" x14ac:dyDescent="0.25">
      <c r="A211" t="s">
        <v>4968</v>
      </c>
      <c r="B211">
        <v>37825</v>
      </c>
      <c r="C211" s="94" t="s">
        <v>4969</v>
      </c>
      <c r="D211" s="93" t="s">
        <v>4970</v>
      </c>
      <c r="E211" s="93" t="s">
        <v>704</v>
      </c>
      <c r="F211" s="93" t="s">
        <v>22</v>
      </c>
      <c r="G211" s="93" t="s">
        <v>23</v>
      </c>
      <c r="H211" s="93"/>
      <c r="I211" s="93" t="s">
        <v>24</v>
      </c>
      <c r="J211" s="93" t="s">
        <v>24</v>
      </c>
      <c r="K211" s="2">
        <v>100210010601</v>
      </c>
      <c r="L211" t="s">
        <v>25</v>
      </c>
      <c r="M211" t="s">
        <v>1019</v>
      </c>
      <c r="N211" t="s">
        <v>1303</v>
      </c>
      <c r="O211" t="s">
        <v>4371</v>
      </c>
      <c r="P211" s="86">
        <v>20</v>
      </c>
      <c r="Q211" s="87"/>
      <c r="R211" s="88" t="s">
        <v>28</v>
      </c>
      <c r="S211" s="89"/>
      <c r="T211" s="1">
        <v>116</v>
      </c>
      <c r="U211" s="90">
        <v>60.32</v>
      </c>
      <c r="V211" s="91">
        <v>0.48</v>
      </c>
      <c r="W211" s="88" t="s">
        <v>11035</v>
      </c>
      <c r="X211" s="83">
        <v>90022000000</v>
      </c>
      <c r="Y211" s="83" t="s">
        <v>994</v>
      </c>
      <c r="Z211" s="83" t="s">
        <v>31</v>
      </c>
    </row>
    <row r="212" spans="1:26" x14ac:dyDescent="0.25">
      <c r="A212" t="s">
        <v>4971</v>
      </c>
      <c r="B212">
        <v>37826</v>
      </c>
      <c r="C212" s="94" t="s">
        <v>4972</v>
      </c>
      <c r="D212" s="93" t="s">
        <v>4973</v>
      </c>
      <c r="E212" s="93" t="s">
        <v>704</v>
      </c>
      <c r="F212" s="93" t="s">
        <v>22</v>
      </c>
      <c r="G212" s="93" t="s">
        <v>23</v>
      </c>
      <c r="H212" s="93"/>
      <c r="I212" s="93" t="s">
        <v>24</v>
      </c>
      <c r="J212" s="93" t="s">
        <v>24</v>
      </c>
      <c r="K212" s="2">
        <v>100210010601</v>
      </c>
      <c r="L212" t="s">
        <v>25</v>
      </c>
      <c r="M212" t="s">
        <v>1019</v>
      </c>
      <c r="N212" t="s">
        <v>1303</v>
      </c>
      <c r="O212" t="s">
        <v>4371</v>
      </c>
      <c r="P212" s="86">
        <v>20</v>
      </c>
      <c r="Q212" s="87"/>
      <c r="R212" s="88" t="s">
        <v>28</v>
      </c>
      <c r="S212" s="89"/>
      <c r="T212" s="1">
        <v>116</v>
      </c>
      <c r="U212" s="90">
        <v>60.32</v>
      </c>
      <c r="V212" s="91">
        <v>0.48</v>
      </c>
      <c r="W212" s="88" t="s">
        <v>11035</v>
      </c>
      <c r="X212" s="83">
        <v>90022000000</v>
      </c>
      <c r="Y212" s="83" t="s">
        <v>994</v>
      </c>
      <c r="Z212" s="83" t="s">
        <v>31</v>
      </c>
    </row>
    <row r="213" spans="1:26" x14ac:dyDescent="0.25">
      <c r="A213" t="s">
        <v>4974</v>
      </c>
      <c r="B213">
        <v>37828</v>
      </c>
      <c r="C213" s="94" t="s">
        <v>4975</v>
      </c>
      <c r="D213" s="93" t="s">
        <v>4976</v>
      </c>
      <c r="E213" s="93" t="s">
        <v>704</v>
      </c>
      <c r="F213" s="93" t="s">
        <v>22</v>
      </c>
      <c r="G213" s="93" t="s">
        <v>23</v>
      </c>
      <c r="H213" s="93"/>
      <c r="I213" s="93" t="s">
        <v>24</v>
      </c>
      <c r="J213" s="93" t="s">
        <v>24</v>
      </c>
      <c r="K213" s="2">
        <v>100210010601</v>
      </c>
      <c r="L213" t="s">
        <v>25</v>
      </c>
      <c r="M213" t="s">
        <v>1019</v>
      </c>
      <c r="N213" t="s">
        <v>1303</v>
      </c>
      <c r="O213" t="s">
        <v>4371</v>
      </c>
      <c r="P213" s="86">
        <v>20</v>
      </c>
      <c r="Q213" s="87"/>
      <c r="R213" s="88" t="s">
        <v>28</v>
      </c>
      <c r="S213" s="89"/>
      <c r="T213" s="1">
        <v>122</v>
      </c>
      <c r="U213" s="90">
        <v>63.44</v>
      </c>
      <c r="V213" s="91">
        <v>0.48000000000000004</v>
      </c>
      <c r="W213" s="88" t="s">
        <v>11035</v>
      </c>
      <c r="X213" s="83">
        <v>90022000000</v>
      </c>
      <c r="Y213" s="83" t="s">
        <v>994</v>
      </c>
      <c r="Z213" s="83" t="s">
        <v>31</v>
      </c>
    </row>
    <row r="214" spans="1:26" x14ac:dyDescent="0.25">
      <c r="A214" t="s">
        <v>4977</v>
      </c>
      <c r="B214">
        <v>37829</v>
      </c>
      <c r="C214" s="94" t="s">
        <v>4978</v>
      </c>
      <c r="D214" s="93" t="s">
        <v>4979</v>
      </c>
      <c r="E214" s="93" t="s">
        <v>704</v>
      </c>
      <c r="F214" s="93" t="s">
        <v>22</v>
      </c>
      <c r="G214" s="93" t="s">
        <v>23</v>
      </c>
      <c r="H214" s="93"/>
      <c r="I214" s="93" t="s">
        <v>24</v>
      </c>
      <c r="J214" s="93" t="s">
        <v>24</v>
      </c>
      <c r="K214" s="2">
        <v>100210010601</v>
      </c>
      <c r="L214" t="s">
        <v>25</v>
      </c>
      <c r="M214" t="s">
        <v>1019</v>
      </c>
      <c r="N214" t="s">
        <v>1303</v>
      </c>
      <c r="O214" t="s">
        <v>4371</v>
      </c>
      <c r="P214" s="86">
        <v>20</v>
      </c>
      <c r="Q214" s="87"/>
      <c r="R214" s="88" t="s">
        <v>28</v>
      </c>
      <c r="S214" s="89"/>
      <c r="T214" s="1">
        <v>125</v>
      </c>
      <c r="U214" s="90">
        <v>65</v>
      </c>
      <c r="V214" s="91">
        <v>0.48</v>
      </c>
      <c r="W214" s="88" t="s">
        <v>11035</v>
      </c>
      <c r="X214" s="83">
        <v>90022000000</v>
      </c>
      <c r="Y214" s="83" t="s">
        <v>994</v>
      </c>
      <c r="Z214" s="83" t="s">
        <v>31</v>
      </c>
    </row>
    <row r="215" spans="1:26" x14ac:dyDescent="0.25">
      <c r="A215" t="s">
        <v>4980</v>
      </c>
      <c r="B215">
        <v>37835</v>
      </c>
      <c r="C215" s="94" t="s">
        <v>4981</v>
      </c>
      <c r="D215" s="93" t="s">
        <v>4982</v>
      </c>
      <c r="E215" s="93" t="s">
        <v>704</v>
      </c>
      <c r="F215" s="93" t="s">
        <v>22</v>
      </c>
      <c r="G215" s="93" t="s">
        <v>23</v>
      </c>
      <c r="H215" s="93"/>
      <c r="I215" s="93" t="s">
        <v>24</v>
      </c>
      <c r="J215" s="93" t="s">
        <v>24</v>
      </c>
      <c r="K215" s="2">
        <v>100210010601</v>
      </c>
      <c r="L215" t="s">
        <v>25</v>
      </c>
      <c r="M215" t="s">
        <v>1019</v>
      </c>
      <c r="N215" t="s">
        <v>1303</v>
      </c>
      <c r="O215" t="s">
        <v>4371</v>
      </c>
      <c r="P215" s="86">
        <v>2</v>
      </c>
      <c r="Q215" s="87"/>
      <c r="R215" s="88" t="s">
        <v>28</v>
      </c>
      <c r="S215" s="89"/>
      <c r="T215" s="1">
        <v>70</v>
      </c>
      <c r="U215" s="90">
        <v>36.4</v>
      </c>
      <c r="V215" s="91">
        <v>0.48000000000000004</v>
      </c>
      <c r="W215" s="88" t="s">
        <v>11035</v>
      </c>
      <c r="X215" s="83">
        <v>90022000000</v>
      </c>
      <c r="Y215" s="83" t="s">
        <v>994</v>
      </c>
      <c r="Z215" s="83" t="s">
        <v>31</v>
      </c>
    </row>
    <row r="216" spans="1:26" x14ac:dyDescent="0.25">
      <c r="A216" t="s">
        <v>4983</v>
      </c>
      <c r="B216">
        <v>37836</v>
      </c>
      <c r="C216" s="94" t="s">
        <v>4984</v>
      </c>
      <c r="D216" s="93" t="s">
        <v>4985</v>
      </c>
      <c r="E216" s="93" t="s">
        <v>704</v>
      </c>
      <c r="F216" s="93" t="s">
        <v>22</v>
      </c>
      <c r="G216" s="93" t="s">
        <v>23</v>
      </c>
      <c r="H216" s="93"/>
      <c r="I216" s="93" t="s">
        <v>24</v>
      </c>
      <c r="J216" s="93" t="s">
        <v>24</v>
      </c>
      <c r="K216" s="2">
        <v>100210010601</v>
      </c>
      <c r="L216" t="s">
        <v>25</v>
      </c>
      <c r="M216" t="s">
        <v>1019</v>
      </c>
      <c r="N216" t="s">
        <v>1303</v>
      </c>
      <c r="O216" t="s">
        <v>4371</v>
      </c>
      <c r="P216" s="86">
        <v>20</v>
      </c>
      <c r="Q216" s="87"/>
      <c r="R216" s="88" t="s">
        <v>28</v>
      </c>
      <c r="S216" s="89"/>
      <c r="T216" s="1">
        <v>71</v>
      </c>
      <c r="U216" s="90">
        <v>36.92</v>
      </c>
      <c r="V216" s="91">
        <v>0.48</v>
      </c>
      <c r="W216" s="88" t="s">
        <v>11035</v>
      </c>
      <c r="X216" s="83">
        <v>90022000000</v>
      </c>
      <c r="Y216" s="83" t="s">
        <v>994</v>
      </c>
      <c r="Z216" s="83" t="s">
        <v>31</v>
      </c>
    </row>
    <row r="217" spans="1:26" x14ac:dyDescent="0.25">
      <c r="A217" t="s">
        <v>4986</v>
      </c>
      <c r="B217">
        <v>37837</v>
      </c>
      <c r="C217" s="94" t="s">
        <v>4987</v>
      </c>
      <c r="D217" s="93" t="s">
        <v>4988</v>
      </c>
      <c r="E217" s="93" t="s">
        <v>704</v>
      </c>
      <c r="F217" s="93" t="s">
        <v>22</v>
      </c>
      <c r="G217" s="93" t="s">
        <v>23</v>
      </c>
      <c r="H217" s="93"/>
      <c r="I217" s="93" t="s">
        <v>24</v>
      </c>
      <c r="J217" s="93" t="s">
        <v>24</v>
      </c>
      <c r="K217" s="2">
        <v>100210010601</v>
      </c>
      <c r="L217" t="s">
        <v>25</v>
      </c>
      <c r="M217" t="s">
        <v>1019</v>
      </c>
      <c r="N217" t="s">
        <v>1303</v>
      </c>
      <c r="O217" t="s">
        <v>4371</v>
      </c>
      <c r="P217" s="86">
        <v>20</v>
      </c>
      <c r="Q217" s="87"/>
      <c r="R217" s="88" t="s">
        <v>28</v>
      </c>
      <c r="S217" s="89"/>
      <c r="T217" s="1">
        <v>116</v>
      </c>
      <c r="U217" s="90">
        <v>60.32</v>
      </c>
      <c r="V217" s="91">
        <v>0.48</v>
      </c>
      <c r="W217" s="88" t="s">
        <v>11035</v>
      </c>
      <c r="X217" s="83">
        <v>90022000000</v>
      </c>
      <c r="Y217" s="83" t="s">
        <v>994</v>
      </c>
      <c r="Z217" s="83" t="s">
        <v>31</v>
      </c>
    </row>
    <row r="218" spans="1:26" x14ac:dyDescent="0.25">
      <c r="A218" t="s">
        <v>4989</v>
      </c>
      <c r="B218">
        <v>37838</v>
      </c>
      <c r="C218" s="94" t="s">
        <v>4990</v>
      </c>
      <c r="D218" s="93" t="s">
        <v>4991</v>
      </c>
      <c r="E218" s="93" t="s">
        <v>704</v>
      </c>
      <c r="F218" s="93" t="s">
        <v>22</v>
      </c>
      <c r="G218" s="93" t="s">
        <v>23</v>
      </c>
      <c r="H218" s="93"/>
      <c r="I218" s="93" t="s">
        <v>24</v>
      </c>
      <c r="J218" s="93" t="s">
        <v>24</v>
      </c>
      <c r="K218" s="2">
        <v>100210010601</v>
      </c>
      <c r="L218" t="s">
        <v>25</v>
      </c>
      <c r="M218" t="s">
        <v>1019</v>
      </c>
      <c r="N218" t="s">
        <v>1303</v>
      </c>
      <c r="O218" t="s">
        <v>4371</v>
      </c>
      <c r="P218" s="86">
        <v>20</v>
      </c>
      <c r="Q218" s="87"/>
      <c r="R218" s="88" t="s">
        <v>28</v>
      </c>
      <c r="S218" s="89"/>
      <c r="T218" s="1">
        <v>122</v>
      </c>
      <c r="U218" s="90">
        <v>63.44</v>
      </c>
      <c r="V218" s="91">
        <v>0.48000000000000004</v>
      </c>
      <c r="W218" s="88" t="s">
        <v>11035</v>
      </c>
      <c r="X218" s="83">
        <v>90022000000</v>
      </c>
      <c r="Y218" s="83" t="s">
        <v>994</v>
      </c>
      <c r="Z218" s="83" t="s">
        <v>31</v>
      </c>
    </row>
    <row r="219" spans="1:26" x14ac:dyDescent="0.25">
      <c r="A219" t="s">
        <v>4992</v>
      </c>
      <c r="B219">
        <v>37839</v>
      </c>
      <c r="C219" s="94" t="s">
        <v>4993</v>
      </c>
      <c r="D219" s="93" t="s">
        <v>4994</v>
      </c>
      <c r="E219" s="93" t="s">
        <v>704</v>
      </c>
      <c r="F219" s="93" t="s">
        <v>22</v>
      </c>
      <c r="G219" s="93" t="s">
        <v>23</v>
      </c>
      <c r="H219" s="93"/>
      <c r="I219" s="93" t="s">
        <v>24</v>
      </c>
      <c r="J219" s="93" t="s">
        <v>24</v>
      </c>
      <c r="K219" s="2">
        <v>100210010601</v>
      </c>
      <c r="L219" t="s">
        <v>25</v>
      </c>
      <c r="M219" t="s">
        <v>1019</v>
      </c>
      <c r="N219" t="s">
        <v>1303</v>
      </c>
      <c r="O219" t="s">
        <v>4371</v>
      </c>
      <c r="P219" s="86">
        <v>20</v>
      </c>
      <c r="Q219" s="87"/>
      <c r="R219" s="88" t="s">
        <v>28</v>
      </c>
      <c r="S219" s="89"/>
      <c r="T219" s="1">
        <v>55</v>
      </c>
      <c r="U219" s="90">
        <v>28.6</v>
      </c>
      <c r="V219" s="91">
        <v>0.48</v>
      </c>
      <c r="W219" s="88" t="s">
        <v>11035</v>
      </c>
      <c r="X219" s="83">
        <v>90022000000</v>
      </c>
      <c r="Y219" s="83" t="s">
        <v>994</v>
      </c>
      <c r="Z219" s="83" t="s">
        <v>31</v>
      </c>
    </row>
    <row r="220" spans="1:26" x14ac:dyDescent="0.25">
      <c r="A220" t="s">
        <v>4995</v>
      </c>
      <c r="B220">
        <v>37847</v>
      </c>
      <c r="C220" s="94" t="s">
        <v>4996</v>
      </c>
      <c r="D220" s="93" t="s">
        <v>4997</v>
      </c>
      <c r="E220" s="93" t="s">
        <v>704</v>
      </c>
      <c r="F220" s="93" t="s">
        <v>22</v>
      </c>
      <c r="G220" s="93" t="s">
        <v>752</v>
      </c>
      <c r="H220" s="93"/>
      <c r="I220" s="93" t="s">
        <v>24</v>
      </c>
      <c r="J220" s="93" t="s">
        <v>24</v>
      </c>
      <c r="K220" s="2">
        <v>100210010609</v>
      </c>
      <c r="L220" t="s">
        <v>25</v>
      </c>
      <c r="M220" t="s">
        <v>1019</v>
      </c>
      <c r="N220" t="s">
        <v>1303</v>
      </c>
      <c r="O220" t="s">
        <v>4378</v>
      </c>
      <c r="P220" s="86">
        <v>2</v>
      </c>
      <c r="Q220" s="87"/>
      <c r="R220" s="88" t="s">
        <v>7847</v>
      </c>
      <c r="S220" s="89" t="s">
        <v>10640</v>
      </c>
      <c r="T220" s="1">
        <v>515</v>
      </c>
      <c r="U220" s="90">
        <v>267.8</v>
      </c>
      <c r="V220" s="91">
        <v>0.48</v>
      </c>
      <c r="W220" s="88" t="s">
        <v>11035</v>
      </c>
      <c r="X220" s="83">
        <v>90022000000</v>
      </c>
      <c r="Y220" s="83" t="s">
        <v>994</v>
      </c>
      <c r="Z220" s="83" t="s">
        <v>31</v>
      </c>
    </row>
    <row r="221" spans="1:26" x14ac:dyDescent="0.25">
      <c r="A221" t="s">
        <v>4998</v>
      </c>
      <c r="B221">
        <v>37849</v>
      </c>
      <c r="C221" s="94" t="s">
        <v>4999</v>
      </c>
      <c r="D221" s="93" t="s">
        <v>5000</v>
      </c>
      <c r="E221" s="93" t="s">
        <v>704</v>
      </c>
      <c r="F221" s="93" t="s">
        <v>22</v>
      </c>
      <c r="G221" s="93" t="s">
        <v>23</v>
      </c>
      <c r="H221" s="93"/>
      <c r="I221" s="93" t="s">
        <v>24</v>
      </c>
      <c r="J221" s="93" t="s">
        <v>24</v>
      </c>
      <c r="K221" s="2">
        <v>100210010620</v>
      </c>
      <c r="L221" t="s">
        <v>25</v>
      </c>
      <c r="M221" t="s">
        <v>1019</v>
      </c>
      <c r="N221" t="s">
        <v>1303</v>
      </c>
      <c r="O221" t="s">
        <v>2009</v>
      </c>
      <c r="P221" s="86">
        <v>2</v>
      </c>
      <c r="Q221" s="87"/>
      <c r="R221" s="88" t="s">
        <v>28</v>
      </c>
      <c r="S221" s="89"/>
      <c r="T221" s="1">
        <v>138</v>
      </c>
      <c r="U221" s="90">
        <v>71.760000000000005</v>
      </c>
      <c r="V221" s="91">
        <v>0.48</v>
      </c>
      <c r="W221" s="88" t="s">
        <v>11035</v>
      </c>
      <c r="X221" s="83">
        <v>90022000000</v>
      </c>
      <c r="Y221" s="83" t="s">
        <v>994</v>
      </c>
      <c r="Z221" s="83" t="s">
        <v>31</v>
      </c>
    </row>
    <row r="222" spans="1:26" x14ac:dyDescent="0.25">
      <c r="A222" t="s">
        <v>5001</v>
      </c>
      <c r="B222">
        <v>37853</v>
      </c>
      <c r="C222" s="94" t="s">
        <v>5002</v>
      </c>
      <c r="D222" s="93" t="s">
        <v>5003</v>
      </c>
      <c r="E222" s="93" t="s">
        <v>704</v>
      </c>
      <c r="F222" s="93" t="s">
        <v>22</v>
      </c>
      <c r="G222" s="93" t="s">
        <v>23</v>
      </c>
      <c r="H222" s="93"/>
      <c r="I222" s="93" t="s">
        <v>24</v>
      </c>
      <c r="J222" s="93" t="s">
        <v>24</v>
      </c>
      <c r="K222" s="2">
        <v>100210010609</v>
      </c>
      <c r="L222" t="s">
        <v>25</v>
      </c>
      <c r="M222" t="s">
        <v>1019</v>
      </c>
      <c r="N222" t="s">
        <v>1303</v>
      </c>
      <c r="O222" t="s">
        <v>4378</v>
      </c>
      <c r="P222" s="86">
        <v>2</v>
      </c>
      <c r="Q222" s="87"/>
      <c r="R222" s="88" t="s">
        <v>28</v>
      </c>
      <c r="S222" s="89"/>
      <c r="T222" s="1">
        <v>341</v>
      </c>
      <c r="U222" s="90">
        <v>177.32</v>
      </c>
      <c r="V222" s="91">
        <v>0.48000000000000004</v>
      </c>
      <c r="W222" s="88" t="s">
        <v>11035</v>
      </c>
      <c r="X222" s="83">
        <v>90029000900</v>
      </c>
      <c r="Y222" s="83" t="s">
        <v>994</v>
      </c>
      <c r="Z222" s="83" t="s">
        <v>31</v>
      </c>
    </row>
    <row r="223" spans="1:26" x14ac:dyDescent="0.25">
      <c r="A223" t="s">
        <v>5004</v>
      </c>
      <c r="B223">
        <v>37855</v>
      </c>
      <c r="C223" s="94" t="s">
        <v>5005</v>
      </c>
      <c r="D223" s="93" t="s">
        <v>5006</v>
      </c>
      <c r="E223" s="93" t="s">
        <v>704</v>
      </c>
      <c r="F223" s="93" t="s">
        <v>22</v>
      </c>
      <c r="G223" s="93" t="s">
        <v>23</v>
      </c>
      <c r="H223" s="93"/>
      <c r="I223" s="93" t="s">
        <v>24</v>
      </c>
      <c r="J223" s="93" t="s">
        <v>24</v>
      </c>
      <c r="K223" s="2">
        <v>100210010609</v>
      </c>
      <c r="L223" t="s">
        <v>25</v>
      </c>
      <c r="M223" t="s">
        <v>1019</v>
      </c>
      <c r="N223" t="s">
        <v>1303</v>
      </c>
      <c r="O223" t="s">
        <v>4378</v>
      </c>
      <c r="P223" s="86">
        <v>2</v>
      </c>
      <c r="Q223" s="87"/>
      <c r="R223" s="88" t="s">
        <v>28</v>
      </c>
      <c r="S223" s="89"/>
      <c r="T223" s="1">
        <v>343</v>
      </c>
      <c r="U223" s="90">
        <v>178.36</v>
      </c>
      <c r="V223" s="91">
        <v>0.48</v>
      </c>
      <c r="W223" s="88" t="s">
        <v>11035</v>
      </c>
      <c r="X223" s="83">
        <v>90022000000</v>
      </c>
      <c r="Y223" s="83" t="s">
        <v>994</v>
      </c>
      <c r="Z223" s="83" t="s">
        <v>31</v>
      </c>
    </row>
    <row r="224" spans="1:26" x14ac:dyDescent="0.25">
      <c r="A224" t="s">
        <v>5007</v>
      </c>
      <c r="B224">
        <v>37859</v>
      </c>
      <c r="C224" s="94" t="s">
        <v>5008</v>
      </c>
      <c r="D224" s="93" t="s">
        <v>5009</v>
      </c>
      <c r="E224" s="93" t="s">
        <v>704</v>
      </c>
      <c r="F224" s="93" t="s">
        <v>22</v>
      </c>
      <c r="G224" s="93" t="s">
        <v>23</v>
      </c>
      <c r="H224" s="93"/>
      <c r="I224" s="93" t="s">
        <v>24</v>
      </c>
      <c r="J224" s="93" t="s">
        <v>24</v>
      </c>
      <c r="K224" s="2">
        <v>100210010620</v>
      </c>
      <c r="L224" t="s">
        <v>25</v>
      </c>
      <c r="M224" t="s">
        <v>1019</v>
      </c>
      <c r="N224" t="s">
        <v>1303</v>
      </c>
      <c r="O224" t="s">
        <v>2009</v>
      </c>
      <c r="P224" s="86">
        <v>2</v>
      </c>
      <c r="Q224" s="87"/>
      <c r="R224" s="88" t="s">
        <v>28</v>
      </c>
      <c r="S224" s="89"/>
      <c r="T224" s="1">
        <v>1298</v>
      </c>
      <c r="U224" s="90">
        <v>674.96</v>
      </c>
      <c r="V224" s="91">
        <v>0.48</v>
      </c>
      <c r="W224" s="88" t="s">
        <v>11035</v>
      </c>
      <c r="X224" s="83">
        <v>90029000900</v>
      </c>
      <c r="Y224" s="83" t="s">
        <v>994</v>
      </c>
      <c r="Z224" s="83" t="s">
        <v>31</v>
      </c>
    </row>
    <row r="225" spans="1:26" x14ac:dyDescent="0.25">
      <c r="A225" t="s">
        <v>5010</v>
      </c>
      <c r="B225">
        <v>37861</v>
      </c>
      <c r="C225" s="94" t="s">
        <v>5011</v>
      </c>
      <c r="D225" s="93" t="s">
        <v>5012</v>
      </c>
      <c r="E225" s="93" t="s">
        <v>704</v>
      </c>
      <c r="F225" s="93" t="s">
        <v>22</v>
      </c>
      <c r="G225" s="93" t="s">
        <v>23</v>
      </c>
      <c r="H225" s="93"/>
      <c r="I225" s="93" t="s">
        <v>24</v>
      </c>
      <c r="J225" s="93" t="s">
        <v>24</v>
      </c>
      <c r="K225" s="2">
        <v>100210010609</v>
      </c>
      <c r="L225" t="s">
        <v>25</v>
      </c>
      <c r="M225" t="s">
        <v>1019</v>
      </c>
      <c r="N225" t="s">
        <v>1303</v>
      </c>
      <c r="O225" t="s">
        <v>4378</v>
      </c>
      <c r="P225" s="86">
        <v>2</v>
      </c>
      <c r="Q225" s="87"/>
      <c r="R225" s="88" t="s">
        <v>28</v>
      </c>
      <c r="S225" s="89"/>
      <c r="T225" s="1">
        <v>345</v>
      </c>
      <c r="U225" s="90">
        <v>179.4</v>
      </c>
      <c r="V225" s="91">
        <v>0.48</v>
      </c>
      <c r="W225" s="88" t="s">
        <v>11035</v>
      </c>
      <c r="X225" s="83">
        <v>90119000000</v>
      </c>
      <c r="Y225" s="83" t="s">
        <v>994</v>
      </c>
      <c r="Z225" s="83" t="s">
        <v>31</v>
      </c>
    </row>
    <row r="226" spans="1:26" x14ac:dyDescent="0.25">
      <c r="A226" t="s">
        <v>5013</v>
      </c>
      <c r="B226">
        <v>37862</v>
      </c>
      <c r="C226" s="94" t="s">
        <v>5014</v>
      </c>
      <c r="D226" s="93" t="s">
        <v>5015</v>
      </c>
      <c r="E226" s="93" t="s">
        <v>704</v>
      </c>
      <c r="F226" s="93" t="s">
        <v>22</v>
      </c>
      <c r="G226" s="93" t="s">
        <v>23</v>
      </c>
      <c r="H226" s="93"/>
      <c r="I226" s="93" t="s">
        <v>24</v>
      </c>
      <c r="J226" s="93" t="s">
        <v>24</v>
      </c>
      <c r="K226" s="2">
        <v>100210010609</v>
      </c>
      <c r="L226" t="s">
        <v>25</v>
      </c>
      <c r="M226" t="s">
        <v>1019</v>
      </c>
      <c r="N226" t="s">
        <v>1303</v>
      </c>
      <c r="O226" t="s">
        <v>4378</v>
      </c>
      <c r="P226" s="86">
        <v>2</v>
      </c>
      <c r="Q226" s="87"/>
      <c r="R226" s="88" t="s">
        <v>28</v>
      </c>
      <c r="S226" s="89"/>
      <c r="T226" s="1">
        <v>1473</v>
      </c>
      <c r="U226" s="90">
        <v>765.96</v>
      </c>
      <c r="V226" s="91">
        <v>0.48</v>
      </c>
      <c r="W226" s="88" t="s">
        <v>11035</v>
      </c>
      <c r="X226" s="83">
        <v>90029000900</v>
      </c>
      <c r="Y226" s="83" t="s">
        <v>994</v>
      </c>
      <c r="Z226" s="83" t="s">
        <v>31</v>
      </c>
    </row>
    <row r="227" spans="1:26" x14ac:dyDescent="0.25">
      <c r="A227" t="s">
        <v>5016</v>
      </c>
      <c r="B227">
        <v>37863</v>
      </c>
      <c r="C227" s="94" t="s">
        <v>5017</v>
      </c>
      <c r="D227" s="93" t="s">
        <v>5018</v>
      </c>
      <c r="E227" s="93" t="s">
        <v>704</v>
      </c>
      <c r="F227" s="93" t="s">
        <v>22</v>
      </c>
      <c r="G227" s="93" t="s">
        <v>23</v>
      </c>
      <c r="H227" s="93"/>
      <c r="I227" s="93" t="s">
        <v>24</v>
      </c>
      <c r="J227" s="93" t="s">
        <v>24</v>
      </c>
      <c r="K227" s="2">
        <v>100210010609</v>
      </c>
      <c r="L227" t="s">
        <v>25</v>
      </c>
      <c r="M227" t="s">
        <v>1019</v>
      </c>
      <c r="N227" t="s">
        <v>1303</v>
      </c>
      <c r="O227" t="s">
        <v>4378</v>
      </c>
      <c r="P227" s="86">
        <v>2</v>
      </c>
      <c r="Q227" s="87"/>
      <c r="R227" s="88" t="s">
        <v>28</v>
      </c>
      <c r="S227" s="89"/>
      <c r="T227" s="1">
        <v>807</v>
      </c>
      <c r="U227" s="90">
        <v>419.64</v>
      </c>
      <c r="V227" s="91">
        <v>0.48000000000000004</v>
      </c>
      <c r="W227" s="88" t="s">
        <v>11035</v>
      </c>
      <c r="X227" s="83">
        <v>90119000000</v>
      </c>
      <c r="Y227" s="83" t="s">
        <v>994</v>
      </c>
      <c r="Z227" s="83" t="s">
        <v>31</v>
      </c>
    </row>
    <row r="228" spans="1:26" x14ac:dyDescent="0.25">
      <c r="A228" t="s">
        <v>5019</v>
      </c>
      <c r="B228">
        <v>37864</v>
      </c>
      <c r="C228" s="94" t="s">
        <v>5020</v>
      </c>
      <c r="D228" s="93" t="s">
        <v>5021</v>
      </c>
      <c r="E228" s="93" t="s">
        <v>704</v>
      </c>
      <c r="F228" s="93" t="s">
        <v>22</v>
      </c>
      <c r="G228" s="93" t="s">
        <v>23</v>
      </c>
      <c r="H228" s="93"/>
      <c r="I228" s="93" t="s">
        <v>24</v>
      </c>
      <c r="J228" s="93" t="s">
        <v>24</v>
      </c>
      <c r="K228" s="2">
        <v>100210010609</v>
      </c>
      <c r="L228" t="s">
        <v>25</v>
      </c>
      <c r="M228" t="s">
        <v>1019</v>
      </c>
      <c r="N228" t="s">
        <v>1303</v>
      </c>
      <c r="O228" t="s">
        <v>4378</v>
      </c>
      <c r="P228" s="86">
        <v>2</v>
      </c>
      <c r="Q228" s="87"/>
      <c r="R228" s="88" t="s">
        <v>28</v>
      </c>
      <c r="S228" s="89"/>
      <c r="T228" s="1">
        <v>534</v>
      </c>
      <c r="U228" s="90">
        <v>277.68</v>
      </c>
      <c r="V228" s="91">
        <v>0.48</v>
      </c>
      <c r="W228" s="88" t="s">
        <v>11035</v>
      </c>
      <c r="X228" s="83">
        <v>90230080000</v>
      </c>
      <c r="Y228" s="83" t="s">
        <v>994</v>
      </c>
      <c r="Z228" s="83" t="s">
        <v>31</v>
      </c>
    </row>
    <row r="229" spans="1:26" x14ac:dyDescent="0.25">
      <c r="A229" t="s">
        <v>5022</v>
      </c>
      <c r="B229">
        <v>37865</v>
      </c>
      <c r="C229" s="94" t="s">
        <v>5023</v>
      </c>
      <c r="D229" s="93" t="s">
        <v>5024</v>
      </c>
      <c r="E229" s="93" t="s">
        <v>704</v>
      </c>
      <c r="F229" s="93" t="s">
        <v>22</v>
      </c>
      <c r="G229" s="93" t="s">
        <v>752</v>
      </c>
      <c r="H229" s="93"/>
      <c r="I229" s="93" t="s">
        <v>24</v>
      </c>
      <c r="J229" s="93" t="s">
        <v>24</v>
      </c>
      <c r="K229" s="2">
        <v>100210010609</v>
      </c>
      <c r="L229" t="s">
        <v>25</v>
      </c>
      <c r="M229" t="s">
        <v>1019</v>
      </c>
      <c r="N229" t="s">
        <v>1303</v>
      </c>
      <c r="O229" t="s">
        <v>4378</v>
      </c>
      <c r="P229" s="86">
        <v>20</v>
      </c>
      <c r="Q229" s="87"/>
      <c r="R229" s="88" t="s">
        <v>28</v>
      </c>
      <c r="S229" s="84"/>
      <c r="T229" s="1">
        <v>721</v>
      </c>
      <c r="U229" s="90">
        <v>374.92</v>
      </c>
      <c r="V229" s="91">
        <v>0.48</v>
      </c>
      <c r="W229" s="88" t="s">
        <v>11035</v>
      </c>
      <c r="X229" s="83">
        <v>90029000900</v>
      </c>
      <c r="Y229" s="83" t="s">
        <v>994</v>
      </c>
      <c r="Z229" s="83" t="s">
        <v>31</v>
      </c>
    </row>
    <row r="230" spans="1:26" x14ac:dyDescent="0.25">
      <c r="A230" t="s">
        <v>5025</v>
      </c>
      <c r="B230">
        <v>37866</v>
      </c>
      <c r="C230" s="94" t="s">
        <v>5026</v>
      </c>
      <c r="D230" s="93" t="s">
        <v>5027</v>
      </c>
      <c r="E230" s="93" t="s">
        <v>704</v>
      </c>
      <c r="F230" s="93" t="s">
        <v>22</v>
      </c>
      <c r="G230" s="93" t="s">
        <v>23</v>
      </c>
      <c r="H230" s="93"/>
      <c r="I230" s="93" t="s">
        <v>24</v>
      </c>
      <c r="J230" s="93" t="s">
        <v>24</v>
      </c>
      <c r="K230" s="2">
        <v>100210010609</v>
      </c>
      <c r="L230" t="s">
        <v>25</v>
      </c>
      <c r="M230" t="s">
        <v>1019</v>
      </c>
      <c r="N230" t="s">
        <v>1303</v>
      </c>
      <c r="O230" t="s">
        <v>4378</v>
      </c>
      <c r="P230" s="86">
        <v>20</v>
      </c>
      <c r="Q230" s="87"/>
      <c r="R230" s="88" t="s">
        <v>28</v>
      </c>
      <c r="S230" s="89"/>
      <c r="T230" s="1">
        <v>2609</v>
      </c>
      <c r="U230" s="90">
        <v>1356.68</v>
      </c>
      <c r="V230" s="91">
        <v>0.48</v>
      </c>
      <c r="W230" s="88" t="s">
        <v>11035</v>
      </c>
      <c r="X230" s="83">
        <v>90021900000</v>
      </c>
      <c r="Y230" s="83" t="s">
        <v>994</v>
      </c>
      <c r="Z230" s="83" t="s">
        <v>31</v>
      </c>
    </row>
    <row r="231" spans="1:26" x14ac:dyDescent="0.25">
      <c r="A231" t="s">
        <v>5028</v>
      </c>
      <c r="B231">
        <v>37870</v>
      </c>
      <c r="C231" s="94" t="s">
        <v>5029</v>
      </c>
      <c r="D231" s="93" t="s">
        <v>5030</v>
      </c>
      <c r="E231" s="93" t="s">
        <v>704</v>
      </c>
      <c r="F231" s="93" t="s">
        <v>22</v>
      </c>
      <c r="G231" s="93" t="s">
        <v>23</v>
      </c>
      <c r="H231" s="93"/>
      <c r="I231" s="93" t="s">
        <v>24</v>
      </c>
      <c r="J231" s="93" t="s">
        <v>24</v>
      </c>
      <c r="K231" s="2">
        <v>100210010609</v>
      </c>
      <c r="L231" t="s">
        <v>25</v>
      </c>
      <c r="M231" t="s">
        <v>1019</v>
      </c>
      <c r="N231" t="s">
        <v>1303</v>
      </c>
      <c r="O231" t="s">
        <v>4378</v>
      </c>
      <c r="P231" s="86">
        <v>20</v>
      </c>
      <c r="Q231" s="87"/>
      <c r="R231" s="88" t="s">
        <v>28</v>
      </c>
      <c r="S231" s="89"/>
      <c r="T231" s="1">
        <v>2731</v>
      </c>
      <c r="U231" s="90">
        <v>1420.12</v>
      </c>
      <c r="V231" s="91">
        <v>0.48000000000000004</v>
      </c>
      <c r="W231" s="88" t="s">
        <v>11035</v>
      </c>
      <c r="X231" s="83">
        <v>90021900000</v>
      </c>
      <c r="Y231" s="83" t="s">
        <v>994</v>
      </c>
      <c r="Z231" s="83" t="s">
        <v>31</v>
      </c>
    </row>
    <row r="232" spans="1:26" x14ac:dyDescent="0.25">
      <c r="A232" t="s">
        <v>5031</v>
      </c>
      <c r="B232">
        <v>37875</v>
      </c>
      <c r="C232" s="94" t="s">
        <v>5032</v>
      </c>
      <c r="D232" s="93" t="s">
        <v>5033</v>
      </c>
      <c r="E232" s="93" t="s">
        <v>704</v>
      </c>
      <c r="F232" s="93" t="s">
        <v>22</v>
      </c>
      <c r="G232" s="93" t="s">
        <v>23</v>
      </c>
      <c r="H232" s="93"/>
      <c r="I232" s="93" t="s">
        <v>24</v>
      </c>
      <c r="J232" s="93" t="s">
        <v>24</v>
      </c>
      <c r="K232" s="2">
        <v>100210010609</v>
      </c>
      <c r="L232" t="s">
        <v>25</v>
      </c>
      <c r="M232" t="s">
        <v>1019</v>
      </c>
      <c r="N232" t="s">
        <v>1303</v>
      </c>
      <c r="O232" t="s">
        <v>4378</v>
      </c>
      <c r="P232" s="86">
        <v>2</v>
      </c>
      <c r="Q232" s="87"/>
      <c r="R232" s="88" t="s">
        <v>28</v>
      </c>
      <c r="S232" s="89"/>
      <c r="T232" s="1">
        <v>1039</v>
      </c>
      <c r="U232" s="90">
        <v>540.28</v>
      </c>
      <c r="V232" s="91">
        <v>0.48000000000000004</v>
      </c>
      <c r="W232" s="88" t="s">
        <v>11035</v>
      </c>
      <c r="X232" s="83">
        <v>90022000000</v>
      </c>
      <c r="Y232" s="83" t="s">
        <v>994</v>
      </c>
      <c r="Z232" s="83" t="s">
        <v>31</v>
      </c>
    </row>
    <row r="233" spans="1:26" x14ac:dyDescent="0.25">
      <c r="A233" t="s">
        <v>5034</v>
      </c>
      <c r="B233">
        <v>37877</v>
      </c>
      <c r="C233" s="94" t="s">
        <v>5035</v>
      </c>
      <c r="D233" s="93" t="s">
        <v>5036</v>
      </c>
      <c r="E233" s="93" t="s">
        <v>704</v>
      </c>
      <c r="F233" s="93" t="s">
        <v>22</v>
      </c>
      <c r="G233" s="93" t="s">
        <v>23</v>
      </c>
      <c r="H233" s="93"/>
      <c r="I233" s="93" t="s">
        <v>24</v>
      </c>
      <c r="J233" s="93" t="s">
        <v>24</v>
      </c>
      <c r="K233" s="2">
        <v>100210010609</v>
      </c>
      <c r="L233" t="s">
        <v>25</v>
      </c>
      <c r="M233" t="s">
        <v>1019</v>
      </c>
      <c r="N233" t="s">
        <v>1303</v>
      </c>
      <c r="O233" t="s">
        <v>4378</v>
      </c>
      <c r="P233" s="86">
        <v>2</v>
      </c>
      <c r="Q233" s="87"/>
      <c r="R233" s="88" t="s">
        <v>28</v>
      </c>
      <c r="S233" s="89"/>
      <c r="T233" s="1">
        <v>1155</v>
      </c>
      <c r="U233" s="90">
        <v>600.6</v>
      </c>
      <c r="V233" s="91">
        <v>0.48</v>
      </c>
      <c r="W233" s="88" t="s">
        <v>11035</v>
      </c>
      <c r="X233" s="83">
        <v>90119000000</v>
      </c>
      <c r="Y233" s="83" t="s">
        <v>994</v>
      </c>
      <c r="Z233" s="83" t="s">
        <v>31</v>
      </c>
    </row>
    <row r="234" spans="1:26" x14ac:dyDescent="0.25">
      <c r="A234" t="s">
        <v>5037</v>
      </c>
      <c r="B234">
        <v>37878</v>
      </c>
      <c r="C234" s="94" t="s">
        <v>5038</v>
      </c>
      <c r="D234" s="93" t="s">
        <v>5039</v>
      </c>
      <c r="E234" s="93" t="s">
        <v>704</v>
      </c>
      <c r="F234" s="93" t="s">
        <v>22</v>
      </c>
      <c r="G234" s="93" t="s">
        <v>23</v>
      </c>
      <c r="H234" s="93"/>
      <c r="I234" s="93" t="s">
        <v>24</v>
      </c>
      <c r="J234" s="93" t="s">
        <v>24</v>
      </c>
      <c r="K234" s="2">
        <v>100210010606</v>
      </c>
      <c r="L234" t="s">
        <v>25</v>
      </c>
      <c r="M234" t="s">
        <v>1019</v>
      </c>
      <c r="N234" t="s">
        <v>1303</v>
      </c>
      <c r="O234" t="s">
        <v>4601</v>
      </c>
      <c r="P234" s="86">
        <v>20</v>
      </c>
      <c r="Q234" s="87"/>
      <c r="R234" s="88" t="s">
        <v>28</v>
      </c>
      <c r="S234" s="89"/>
      <c r="T234" s="1">
        <v>1906</v>
      </c>
      <c r="U234" s="90">
        <v>991.12</v>
      </c>
      <c r="V234" s="91">
        <v>0.48</v>
      </c>
      <c r="W234" s="88" t="s">
        <v>11035</v>
      </c>
      <c r="X234" s="83">
        <v>90119000000</v>
      </c>
      <c r="Y234" s="83" t="s">
        <v>994</v>
      </c>
      <c r="Z234" s="83" t="s">
        <v>31</v>
      </c>
    </row>
    <row r="235" spans="1:26" x14ac:dyDescent="0.25">
      <c r="A235" t="s">
        <v>5041</v>
      </c>
      <c r="B235">
        <v>37882</v>
      </c>
      <c r="C235" s="94" t="s">
        <v>5042</v>
      </c>
      <c r="D235" s="93" t="s">
        <v>5043</v>
      </c>
      <c r="E235" s="93" t="s">
        <v>704</v>
      </c>
      <c r="F235" s="93" t="s">
        <v>22</v>
      </c>
      <c r="G235" s="93" t="s">
        <v>752</v>
      </c>
      <c r="H235" s="93"/>
      <c r="I235" s="93" t="s">
        <v>24</v>
      </c>
      <c r="J235" s="93" t="s">
        <v>24</v>
      </c>
      <c r="K235" s="2">
        <v>100210010609</v>
      </c>
      <c r="L235" t="s">
        <v>25</v>
      </c>
      <c r="M235" t="s">
        <v>1019</v>
      </c>
      <c r="N235" t="s">
        <v>1303</v>
      </c>
      <c r="O235" t="s">
        <v>4378</v>
      </c>
      <c r="P235" s="86">
        <v>2</v>
      </c>
      <c r="Q235" s="87"/>
      <c r="R235" s="88" t="s">
        <v>7847</v>
      </c>
      <c r="S235" s="89" t="s">
        <v>10640</v>
      </c>
      <c r="T235" s="1">
        <v>3978</v>
      </c>
      <c r="U235" s="90">
        <v>2068.56</v>
      </c>
      <c r="V235" s="91">
        <v>0.48000000000000004</v>
      </c>
      <c r="W235" s="88" t="s">
        <v>11035</v>
      </c>
      <c r="X235" s="83">
        <v>90029000900</v>
      </c>
      <c r="Y235" s="83" t="s">
        <v>994</v>
      </c>
      <c r="Z235" s="83" t="s">
        <v>31</v>
      </c>
    </row>
    <row r="236" spans="1:26" x14ac:dyDescent="0.25">
      <c r="A236" t="s">
        <v>5044</v>
      </c>
      <c r="B236">
        <v>37888</v>
      </c>
      <c r="C236" s="94" t="s">
        <v>5045</v>
      </c>
      <c r="D236" s="93" t="s">
        <v>5046</v>
      </c>
      <c r="E236" s="93" t="s">
        <v>704</v>
      </c>
      <c r="F236" s="93" t="s">
        <v>22</v>
      </c>
      <c r="G236" s="93" t="s">
        <v>23</v>
      </c>
      <c r="H236" s="93"/>
      <c r="I236" s="93" t="s">
        <v>24</v>
      </c>
      <c r="J236" s="93" t="s">
        <v>24</v>
      </c>
      <c r="K236" s="2">
        <v>100210010609</v>
      </c>
      <c r="L236" t="s">
        <v>25</v>
      </c>
      <c r="M236" t="s">
        <v>1019</v>
      </c>
      <c r="N236" t="s">
        <v>1303</v>
      </c>
      <c r="O236" t="s">
        <v>4378</v>
      </c>
      <c r="P236" s="86">
        <v>20</v>
      </c>
      <c r="Q236" s="87"/>
      <c r="R236" s="88" t="s">
        <v>28</v>
      </c>
      <c r="S236" s="89"/>
      <c r="T236" s="1">
        <v>4936</v>
      </c>
      <c r="U236" s="90">
        <v>2566.7199999999998</v>
      </c>
      <c r="V236" s="91">
        <v>0.48000000000000004</v>
      </c>
      <c r="W236" s="88" t="s">
        <v>11035</v>
      </c>
      <c r="X236" s="83">
        <v>90029000900</v>
      </c>
      <c r="Y236" s="83" t="s">
        <v>994</v>
      </c>
      <c r="Z236" s="83" t="s">
        <v>31</v>
      </c>
    </row>
    <row r="237" spans="1:26" x14ac:dyDescent="0.25">
      <c r="A237" t="s">
        <v>5047</v>
      </c>
      <c r="B237">
        <v>37926</v>
      </c>
      <c r="C237" s="94" t="s">
        <v>5048</v>
      </c>
      <c r="D237" s="93" t="s">
        <v>5049</v>
      </c>
      <c r="E237" s="93" t="s">
        <v>704</v>
      </c>
      <c r="F237" s="93" t="s">
        <v>22</v>
      </c>
      <c r="G237" s="93" t="s">
        <v>23</v>
      </c>
      <c r="H237" s="93"/>
      <c r="I237" s="93" t="s">
        <v>24</v>
      </c>
      <c r="J237" s="93" t="s">
        <v>24</v>
      </c>
      <c r="K237" s="2">
        <v>100210010601</v>
      </c>
      <c r="L237" t="s">
        <v>25</v>
      </c>
      <c r="M237" t="s">
        <v>1019</v>
      </c>
      <c r="N237" t="s">
        <v>1303</v>
      </c>
      <c r="O237" t="s">
        <v>4371</v>
      </c>
      <c r="P237" s="86">
        <v>2</v>
      </c>
      <c r="Q237" s="87"/>
      <c r="R237" s="88" t="s">
        <v>28</v>
      </c>
      <c r="S237" s="89"/>
      <c r="T237" s="1">
        <v>74</v>
      </c>
      <c r="U237" s="90">
        <v>38.479999999999997</v>
      </c>
      <c r="V237" s="91">
        <v>0.48000000000000004</v>
      </c>
      <c r="W237" s="88" t="s">
        <v>11035</v>
      </c>
      <c r="X237" s="83">
        <v>90022000000</v>
      </c>
      <c r="Y237" s="83" t="s">
        <v>994</v>
      </c>
      <c r="Z237" s="83" t="s">
        <v>31</v>
      </c>
    </row>
    <row r="238" spans="1:26" x14ac:dyDescent="0.25">
      <c r="A238" s="93" t="s">
        <v>5050</v>
      </c>
      <c r="B238" s="93">
        <v>37927</v>
      </c>
      <c r="C238" s="94" t="s">
        <v>5051</v>
      </c>
      <c r="D238" s="93" t="s">
        <v>5052</v>
      </c>
      <c r="E238" s="93" t="s">
        <v>704</v>
      </c>
      <c r="F238" s="93" t="s">
        <v>22</v>
      </c>
      <c r="G238" s="93" t="s">
        <v>23</v>
      </c>
      <c r="H238" s="93"/>
      <c r="I238" s="93" t="s">
        <v>24</v>
      </c>
      <c r="J238" s="93" t="s">
        <v>24</v>
      </c>
      <c r="K238" s="95">
        <v>100210010601</v>
      </c>
      <c r="L238" s="93" t="s">
        <v>25</v>
      </c>
      <c r="M238" s="93" t="s">
        <v>1019</v>
      </c>
      <c r="N238" s="93" t="s">
        <v>1303</v>
      </c>
      <c r="O238" s="93" t="s">
        <v>4371</v>
      </c>
      <c r="P238" s="86">
        <v>20</v>
      </c>
      <c r="Q238" s="87"/>
      <c r="R238" s="88" t="s">
        <v>28</v>
      </c>
      <c r="S238" s="89"/>
      <c r="T238" s="1">
        <v>158</v>
      </c>
      <c r="U238" s="90">
        <v>82.16</v>
      </c>
      <c r="V238" s="91">
        <v>0.48000000000000004</v>
      </c>
      <c r="W238" s="88" t="s">
        <v>11035</v>
      </c>
      <c r="X238" s="83">
        <v>90022000000</v>
      </c>
      <c r="Y238" s="83" t="s">
        <v>994</v>
      </c>
      <c r="Z238" s="83" t="s">
        <v>31</v>
      </c>
    </row>
    <row r="239" spans="1:26" x14ac:dyDescent="0.25">
      <c r="A239" s="93" t="s">
        <v>5053</v>
      </c>
      <c r="B239" s="93">
        <v>37928</v>
      </c>
      <c r="C239" s="94" t="s">
        <v>5054</v>
      </c>
      <c r="D239" s="93" t="s">
        <v>5055</v>
      </c>
      <c r="E239" s="93" t="s">
        <v>704</v>
      </c>
      <c r="F239" s="93" t="s">
        <v>22</v>
      </c>
      <c r="G239" s="93" t="s">
        <v>23</v>
      </c>
      <c r="H239" s="93"/>
      <c r="I239" s="93" t="s">
        <v>24</v>
      </c>
      <c r="J239" s="93" t="s">
        <v>24</v>
      </c>
      <c r="K239" s="95">
        <v>100210010601</v>
      </c>
      <c r="L239" s="93" t="s">
        <v>25</v>
      </c>
      <c r="M239" s="93" t="s">
        <v>1019</v>
      </c>
      <c r="N239" s="93" t="s">
        <v>1303</v>
      </c>
      <c r="O239" s="93" t="s">
        <v>4371</v>
      </c>
      <c r="P239" s="86">
        <v>20</v>
      </c>
      <c r="Q239" s="87"/>
      <c r="R239" s="88" t="s">
        <v>28</v>
      </c>
      <c r="S239" s="89"/>
      <c r="T239" s="1">
        <v>167</v>
      </c>
      <c r="U239" s="90">
        <v>86.84</v>
      </c>
      <c r="V239" s="91">
        <v>0.48</v>
      </c>
      <c r="W239" s="88" t="s">
        <v>11035</v>
      </c>
      <c r="X239" s="83">
        <v>90022000000</v>
      </c>
      <c r="Y239" s="83" t="s">
        <v>994</v>
      </c>
      <c r="Z239" s="83" t="s">
        <v>31</v>
      </c>
    </row>
    <row r="240" spans="1:26" x14ac:dyDescent="0.25">
      <c r="A240" s="93" t="s">
        <v>5056</v>
      </c>
      <c r="B240" s="93">
        <v>37929</v>
      </c>
      <c r="C240" s="94" t="s">
        <v>5057</v>
      </c>
      <c r="D240" s="93" t="s">
        <v>5058</v>
      </c>
      <c r="E240" s="93" t="s">
        <v>704</v>
      </c>
      <c r="F240" s="93" t="s">
        <v>22</v>
      </c>
      <c r="G240" s="93" t="s">
        <v>23</v>
      </c>
      <c r="H240" s="93"/>
      <c r="I240" s="93" t="s">
        <v>24</v>
      </c>
      <c r="J240" s="93" t="s">
        <v>24</v>
      </c>
      <c r="K240" s="95">
        <v>100210010601</v>
      </c>
      <c r="L240" s="93" t="s">
        <v>25</v>
      </c>
      <c r="M240" s="93" t="s">
        <v>1019</v>
      </c>
      <c r="N240" s="93" t="s">
        <v>1303</v>
      </c>
      <c r="O240" s="93" t="s">
        <v>4371</v>
      </c>
      <c r="P240" s="86">
        <v>20</v>
      </c>
      <c r="Q240" s="87"/>
      <c r="R240" s="88" t="s">
        <v>28</v>
      </c>
      <c r="S240" s="89"/>
      <c r="T240" s="1">
        <v>111</v>
      </c>
      <c r="U240" s="90">
        <v>57.72</v>
      </c>
      <c r="V240" s="91">
        <v>0.48000000000000004</v>
      </c>
      <c r="W240" s="88" t="s">
        <v>11035</v>
      </c>
      <c r="X240" s="83">
        <v>90022000000</v>
      </c>
      <c r="Y240" s="83" t="s">
        <v>994</v>
      </c>
      <c r="Z240" s="83" t="s">
        <v>31</v>
      </c>
    </row>
    <row r="241" spans="1:26" x14ac:dyDescent="0.25">
      <c r="A241" s="93" t="s">
        <v>5059</v>
      </c>
      <c r="B241" s="93">
        <v>37930</v>
      </c>
      <c r="C241" s="94" t="s">
        <v>5060</v>
      </c>
      <c r="D241" s="93" t="s">
        <v>5061</v>
      </c>
      <c r="E241" s="93" t="s">
        <v>704</v>
      </c>
      <c r="F241" s="93" t="s">
        <v>22</v>
      </c>
      <c r="G241" s="93" t="s">
        <v>23</v>
      </c>
      <c r="H241" s="93"/>
      <c r="I241" s="93" t="s">
        <v>24</v>
      </c>
      <c r="J241" s="93" t="s">
        <v>24</v>
      </c>
      <c r="K241" s="95">
        <v>100210010601</v>
      </c>
      <c r="L241" s="93" t="s">
        <v>25</v>
      </c>
      <c r="M241" s="93" t="s">
        <v>1019</v>
      </c>
      <c r="N241" s="93" t="s">
        <v>1303</v>
      </c>
      <c r="O241" s="93" t="s">
        <v>4371</v>
      </c>
      <c r="P241" s="86">
        <v>2</v>
      </c>
      <c r="Q241" s="87"/>
      <c r="R241" s="88" t="s">
        <v>28</v>
      </c>
      <c r="S241" s="89"/>
      <c r="T241" s="1">
        <v>167</v>
      </c>
      <c r="U241" s="90">
        <v>86.84</v>
      </c>
      <c r="V241" s="91">
        <v>0.48</v>
      </c>
      <c r="W241" s="88" t="s">
        <v>11035</v>
      </c>
      <c r="X241" s="83">
        <v>90022000000</v>
      </c>
      <c r="Y241" s="83" t="s">
        <v>994</v>
      </c>
      <c r="Z241" s="83" t="s">
        <v>31</v>
      </c>
    </row>
    <row r="242" spans="1:26" x14ac:dyDescent="0.25">
      <c r="A242" s="93" t="s">
        <v>5062</v>
      </c>
      <c r="B242" s="93">
        <v>37931</v>
      </c>
      <c r="C242" s="94" t="s">
        <v>5063</v>
      </c>
      <c r="D242" s="93" t="s">
        <v>5064</v>
      </c>
      <c r="E242" s="93" t="s">
        <v>704</v>
      </c>
      <c r="F242" s="93" t="s">
        <v>22</v>
      </c>
      <c r="G242" s="93" t="s">
        <v>23</v>
      </c>
      <c r="H242" s="93"/>
      <c r="I242" s="93" t="s">
        <v>24</v>
      </c>
      <c r="J242" s="93" t="s">
        <v>24</v>
      </c>
      <c r="K242" s="95">
        <v>100210010609</v>
      </c>
      <c r="L242" s="93" t="s">
        <v>25</v>
      </c>
      <c r="M242" s="93" t="s">
        <v>1019</v>
      </c>
      <c r="N242" s="93" t="s">
        <v>1303</v>
      </c>
      <c r="O242" s="93" t="s">
        <v>4378</v>
      </c>
      <c r="P242" s="86">
        <v>20</v>
      </c>
      <c r="Q242" s="87"/>
      <c r="R242" s="88" t="s">
        <v>28</v>
      </c>
      <c r="S242" s="89"/>
      <c r="T242" s="1">
        <v>4950</v>
      </c>
      <c r="U242" s="90">
        <v>2574</v>
      </c>
      <c r="V242" s="91">
        <v>0.48</v>
      </c>
      <c r="W242" s="88" t="s">
        <v>11035</v>
      </c>
      <c r="X242" s="83">
        <v>90119000000</v>
      </c>
      <c r="Y242" s="83" t="s">
        <v>994</v>
      </c>
      <c r="Z242" s="83" t="s">
        <v>31</v>
      </c>
    </row>
    <row r="243" spans="1:26" x14ac:dyDescent="0.25">
      <c r="A243" s="93" t="s">
        <v>5065</v>
      </c>
      <c r="B243" s="93">
        <v>37938</v>
      </c>
      <c r="C243" s="94" t="s">
        <v>5066</v>
      </c>
      <c r="D243" s="93" t="s">
        <v>5067</v>
      </c>
      <c r="E243" s="93" t="s">
        <v>704</v>
      </c>
      <c r="F243" s="93" t="s">
        <v>22</v>
      </c>
      <c r="G243" s="93" t="s">
        <v>23</v>
      </c>
      <c r="H243" s="93"/>
      <c r="I243" s="93" t="s">
        <v>24</v>
      </c>
      <c r="J243" s="93" t="s">
        <v>24</v>
      </c>
      <c r="K243" s="95">
        <v>100210010606</v>
      </c>
      <c r="L243" s="93" t="s">
        <v>25</v>
      </c>
      <c r="M243" s="93" t="s">
        <v>1019</v>
      </c>
      <c r="N243" s="93" t="s">
        <v>1303</v>
      </c>
      <c r="O243" s="93" t="s">
        <v>4601</v>
      </c>
      <c r="P243" s="86">
        <v>2</v>
      </c>
      <c r="Q243" s="87"/>
      <c r="R243" s="88" t="s">
        <v>28</v>
      </c>
      <c r="S243" s="89"/>
      <c r="T243" s="1">
        <v>2142</v>
      </c>
      <c r="U243" s="90">
        <v>1113.8399999999999</v>
      </c>
      <c r="V243" s="91">
        <v>0.48000000000000004</v>
      </c>
      <c r="W243" s="88" t="s">
        <v>11035</v>
      </c>
      <c r="X243" s="83">
        <v>90022000000</v>
      </c>
      <c r="Y243" s="83" t="s">
        <v>994</v>
      </c>
      <c r="Z243" s="83" t="s">
        <v>31</v>
      </c>
    </row>
    <row r="244" spans="1:26" x14ac:dyDescent="0.25">
      <c r="A244" s="93" t="s">
        <v>5068</v>
      </c>
      <c r="B244" s="93">
        <v>37939</v>
      </c>
      <c r="C244" s="94" t="s">
        <v>5069</v>
      </c>
      <c r="D244" s="93" t="s">
        <v>5070</v>
      </c>
      <c r="E244" s="93" t="s">
        <v>704</v>
      </c>
      <c r="F244" s="93" t="s">
        <v>22</v>
      </c>
      <c r="G244" s="93" t="s">
        <v>23</v>
      </c>
      <c r="H244" s="93"/>
      <c r="I244" s="93" t="s">
        <v>24</v>
      </c>
      <c r="J244" s="93" t="s">
        <v>24</v>
      </c>
      <c r="K244" s="95">
        <v>100210010606</v>
      </c>
      <c r="L244" s="93" t="s">
        <v>25</v>
      </c>
      <c r="M244" s="93" t="s">
        <v>1019</v>
      </c>
      <c r="N244" s="93" t="s">
        <v>1303</v>
      </c>
      <c r="O244" s="93" t="s">
        <v>4601</v>
      </c>
      <c r="P244" s="86">
        <v>20</v>
      </c>
      <c r="Q244" s="87"/>
      <c r="R244" s="88" t="s">
        <v>28</v>
      </c>
      <c r="S244" s="89"/>
      <c r="T244" s="1">
        <v>2257</v>
      </c>
      <c r="U244" s="90">
        <v>1173.6400000000001</v>
      </c>
      <c r="V244" s="91">
        <v>0.48</v>
      </c>
      <c r="W244" s="88" t="s">
        <v>11035</v>
      </c>
      <c r="X244" s="83">
        <v>90022000000</v>
      </c>
      <c r="Y244" s="83" t="s">
        <v>994</v>
      </c>
      <c r="Z244" s="83" t="s">
        <v>31</v>
      </c>
    </row>
    <row r="245" spans="1:26" x14ac:dyDescent="0.25">
      <c r="A245" s="93" t="s">
        <v>5071</v>
      </c>
      <c r="B245" s="93">
        <v>37972</v>
      </c>
      <c r="C245" s="94" t="s">
        <v>5072</v>
      </c>
      <c r="D245" s="93" t="s">
        <v>5073</v>
      </c>
      <c r="E245" s="93" t="s">
        <v>704</v>
      </c>
      <c r="F245" s="93" t="s">
        <v>22</v>
      </c>
      <c r="G245" s="93" t="s">
        <v>23</v>
      </c>
      <c r="H245" s="93"/>
      <c r="I245" s="93" t="s">
        <v>24</v>
      </c>
      <c r="J245" s="93" t="s">
        <v>24</v>
      </c>
      <c r="K245" s="95">
        <v>100210010605</v>
      </c>
      <c r="L245" s="93" t="s">
        <v>25</v>
      </c>
      <c r="M245" s="93" t="s">
        <v>1019</v>
      </c>
      <c r="N245" s="93" t="s">
        <v>1303</v>
      </c>
      <c r="O245" s="93" t="s">
        <v>1464</v>
      </c>
      <c r="P245" s="86">
        <v>80</v>
      </c>
      <c r="Q245" s="87"/>
      <c r="R245" s="88" t="s">
        <v>28</v>
      </c>
      <c r="S245" s="89"/>
      <c r="T245" s="1">
        <v>311</v>
      </c>
      <c r="U245" s="90">
        <v>161.72</v>
      </c>
      <c r="V245" s="91">
        <v>0.48</v>
      </c>
      <c r="W245" s="88" t="s">
        <v>11035</v>
      </c>
      <c r="X245" s="83">
        <v>90178090000</v>
      </c>
      <c r="Y245" s="83" t="s">
        <v>994</v>
      </c>
      <c r="Z245" s="83" t="s">
        <v>31</v>
      </c>
    </row>
    <row r="246" spans="1:26" x14ac:dyDescent="0.25">
      <c r="A246" s="93" t="s">
        <v>5074</v>
      </c>
      <c r="B246" s="93">
        <v>37973</v>
      </c>
      <c r="C246" s="94" t="s">
        <v>5075</v>
      </c>
      <c r="D246" s="93" t="s">
        <v>5076</v>
      </c>
      <c r="E246" s="93" t="s">
        <v>704</v>
      </c>
      <c r="F246" s="93" t="s">
        <v>22</v>
      </c>
      <c r="G246" s="93" t="s">
        <v>23</v>
      </c>
      <c r="H246" s="93"/>
      <c r="I246" s="93" t="s">
        <v>24</v>
      </c>
      <c r="J246" s="93" t="s">
        <v>24</v>
      </c>
      <c r="K246" s="95">
        <v>100210010609</v>
      </c>
      <c r="L246" s="93" t="s">
        <v>25</v>
      </c>
      <c r="M246" s="93" t="s">
        <v>1019</v>
      </c>
      <c r="N246" s="93" t="s">
        <v>1303</v>
      </c>
      <c r="O246" s="93" t="s">
        <v>4378</v>
      </c>
      <c r="P246" s="86">
        <v>20</v>
      </c>
      <c r="Q246" s="87"/>
      <c r="R246" s="88" t="s">
        <v>28</v>
      </c>
      <c r="S246" s="89"/>
      <c r="T246" s="1">
        <v>74</v>
      </c>
      <c r="U246" s="90">
        <v>38.479999999999997</v>
      </c>
      <c r="V246" s="91">
        <v>0.48000000000000004</v>
      </c>
      <c r="W246" s="88" t="s">
        <v>11035</v>
      </c>
      <c r="X246" s="83">
        <v>90119000000</v>
      </c>
      <c r="Y246" s="83" t="s">
        <v>994</v>
      </c>
      <c r="Z246" s="83" t="s">
        <v>31</v>
      </c>
    </row>
    <row r="247" spans="1:26" x14ac:dyDescent="0.25">
      <c r="A247" s="93" t="s">
        <v>5077</v>
      </c>
      <c r="B247" s="93">
        <v>38159</v>
      </c>
      <c r="C247" s="94" t="s">
        <v>5078</v>
      </c>
      <c r="D247" s="93" t="s">
        <v>5079</v>
      </c>
      <c r="E247" s="93" t="s">
        <v>704</v>
      </c>
      <c r="F247" s="93" t="s">
        <v>22</v>
      </c>
      <c r="G247" s="93" t="s">
        <v>752</v>
      </c>
      <c r="H247" s="93"/>
      <c r="I247" s="93" t="s">
        <v>24</v>
      </c>
      <c r="J247" s="93" t="s">
        <v>24</v>
      </c>
      <c r="K247" s="95">
        <v>100210010680</v>
      </c>
      <c r="L247" s="93" t="s">
        <v>25</v>
      </c>
      <c r="M247" s="93" t="s">
        <v>1019</v>
      </c>
      <c r="N247" s="93" t="s">
        <v>1303</v>
      </c>
      <c r="O247" s="93" t="s">
        <v>4571</v>
      </c>
      <c r="P247" s="86">
        <v>2</v>
      </c>
      <c r="Q247" s="87"/>
      <c r="R247" s="88" t="s">
        <v>7847</v>
      </c>
      <c r="S247" s="89" t="s">
        <v>10640</v>
      </c>
      <c r="T247" s="1">
        <v>20</v>
      </c>
      <c r="U247" s="90">
        <v>10.4</v>
      </c>
      <c r="V247" s="91">
        <v>0.48</v>
      </c>
      <c r="W247" s="88" t="s">
        <v>11035</v>
      </c>
      <c r="X247" s="83">
        <v>39269097900</v>
      </c>
      <c r="Y247" s="83" t="s">
        <v>994</v>
      </c>
      <c r="Z247" s="83" t="s">
        <v>31</v>
      </c>
    </row>
    <row r="248" spans="1:26" x14ac:dyDescent="0.25">
      <c r="A248" t="s">
        <v>5080</v>
      </c>
      <c r="B248">
        <v>38163</v>
      </c>
      <c r="C248" s="94" t="s">
        <v>5081</v>
      </c>
      <c r="D248" s="93" t="s">
        <v>5082</v>
      </c>
      <c r="E248" s="93" t="s">
        <v>704</v>
      </c>
      <c r="F248" s="93" t="s">
        <v>22</v>
      </c>
      <c r="G248" s="93" t="s">
        <v>23</v>
      </c>
      <c r="H248" s="93"/>
      <c r="I248" s="93" t="s">
        <v>24</v>
      </c>
      <c r="J248" s="93" t="s">
        <v>24</v>
      </c>
      <c r="K248" s="2">
        <v>100210010601</v>
      </c>
      <c r="L248" t="s">
        <v>25</v>
      </c>
      <c r="M248" t="s">
        <v>1019</v>
      </c>
      <c r="N248" t="s">
        <v>1303</v>
      </c>
      <c r="O248" t="s">
        <v>4371</v>
      </c>
      <c r="P248" s="86">
        <v>20</v>
      </c>
      <c r="Q248" s="87"/>
      <c r="R248" s="88" t="s">
        <v>28</v>
      </c>
      <c r="S248" s="89"/>
      <c r="T248" s="1">
        <v>6342</v>
      </c>
      <c r="U248" s="90">
        <v>3297.84</v>
      </c>
      <c r="V248" s="91">
        <v>0.48</v>
      </c>
      <c r="W248" s="88" t="s">
        <v>11035</v>
      </c>
      <c r="X248" s="83">
        <v>90119000000</v>
      </c>
      <c r="Y248" s="83" t="s">
        <v>994</v>
      </c>
      <c r="Z248" s="83" t="s">
        <v>31</v>
      </c>
    </row>
    <row r="249" spans="1:26" x14ac:dyDescent="0.25">
      <c r="A249" t="s">
        <v>5083</v>
      </c>
      <c r="B249">
        <v>38165</v>
      </c>
      <c r="C249" s="94" t="s">
        <v>5084</v>
      </c>
      <c r="D249" s="93" t="s">
        <v>5085</v>
      </c>
      <c r="E249" s="93" t="s">
        <v>704</v>
      </c>
      <c r="F249" s="93" t="s">
        <v>22</v>
      </c>
      <c r="G249" s="93" t="s">
        <v>23</v>
      </c>
      <c r="H249" s="93"/>
      <c r="I249" s="93" t="s">
        <v>24</v>
      </c>
      <c r="J249" s="93" t="s">
        <v>24</v>
      </c>
      <c r="K249" s="2">
        <v>100210010602</v>
      </c>
      <c r="L249" t="s">
        <v>25</v>
      </c>
      <c r="M249" t="s">
        <v>1019</v>
      </c>
      <c r="N249" t="s">
        <v>1303</v>
      </c>
      <c r="O249" t="s">
        <v>4440</v>
      </c>
      <c r="P249" s="86">
        <v>80</v>
      </c>
      <c r="Q249" s="87"/>
      <c r="R249" s="88" t="s">
        <v>28</v>
      </c>
      <c r="S249" s="89"/>
      <c r="T249" s="1">
        <v>483</v>
      </c>
      <c r="U249" s="90">
        <v>251.16</v>
      </c>
      <c r="V249" s="91">
        <v>0.48</v>
      </c>
      <c r="W249" s="88" t="s">
        <v>11035</v>
      </c>
      <c r="X249" s="83">
        <v>90119000000</v>
      </c>
      <c r="Y249" s="83" t="s">
        <v>994</v>
      </c>
      <c r="Z249" s="83" t="s">
        <v>31</v>
      </c>
    </row>
    <row r="250" spans="1:26" x14ac:dyDescent="0.25">
      <c r="A250" t="s">
        <v>5086</v>
      </c>
      <c r="B250">
        <v>38178</v>
      </c>
      <c r="C250" s="94" t="s">
        <v>5087</v>
      </c>
      <c r="D250" s="93" t="s">
        <v>5088</v>
      </c>
      <c r="E250" s="93" t="s">
        <v>704</v>
      </c>
      <c r="F250" s="93" t="s">
        <v>22</v>
      </c>
      <c r="G250" s="93" t="s">
        <v>23</v>
      </c>
      <c r="H250" s="93"/>
      <c r="I250" s="93" t="s">
        <v>24</v>
      </c>
      <c r="J250" s="93" t="s">
        <v>24</v>
      </c>
      <c r="K250" s="2">
        <v>100210010604</v>
      </c>
      <c r="L250" t="s">
        <v>25</v>
      </c>
      <c r="M250" t="s">
        <v>1019</v>
      </c>
      <c r="N250" t="s">
        <v>1303</v>
      </c>
      <c r="O250" t="s">
        <v>4562</v>
      </c>
      <c r="P250" s="86">
        <v>25</v>
      </c>
      <c r="Q250" s="87"/>
      <c r="R250" s="88" t="s">
        <v>28</v>
      </c>
      <c r="S250" s="89"/>
      <c r="T250" s="1">
        <v>937</v>
      </c>
      <c r="U250" s="90">
        <v>487.24</v>
      </c>
      <c r="V250" s="91">
        <v>0.48</v>
      </c>
      <c r="W250" s="88" t="s">
        <v>11035</v>
      </c>
      <c r="X250" s="83">
        <v>90119000000</v>
      </c>
      <c r="Y250" s="83" t="s">
        <v>994</v>
      </c>
      <c r="Z250" s="83" t="s">
        <v>31</v>
      </c>
    </row>
    <row r="251" spans="1:26" x14ac:dyDescent="0.25">
      <c r="A251" s="93" t="s">
        <v>5089</v>
      </c>
      <c r="B251" s="93">
        <v>38180</v>
      </c>
      <c r="C251" s="94" t="s">
        <v>5090</v>
      </c>
      <c r="D251" s="93" t="s">
        <v>5091</v>
      </c>
      <c r="E251" s="93" t="s">
        <v>704</v>
      </c>
      <c r="F251" s="93" t="s">
        <v>22</v>
      </c>
      <c r="G251" s="93" t="s">
        <v>23</v>
      </c>
      <c r="H251" s="93"/>
      <c r="I251" s="93" t="s">
        <v>24</v>
      </c>
      <c r="J251" s="93" t="s">
        <v>24</v>
      </c>
      <c r="K251" s="95">
        <v>100210010604</v>
      </c>
      <c r="L251" s="93" t="s">
        <v>25</v>
      </c>
      <c r="M251" s="93" t="s">
        <v>1019</v>
      </c>
      <c r="N251" s="93" t="s">
        <v>1303</v>
      </c>
      <c r="O251" s="93" t="s">
        <v>4562</v>
      </c>
      <c r="P251" s="86">
        <v>20</v>
      </c>
      <c r="Q251" s="87"/>
      <c r="R251" s="88" t="s">
        <v>28</v>
      </c>
      <c r="S251" s="89"/>
      <c r="T251" s="1">
        <v>265</v>
      </c>
      <c r="U251" s="90">
        <v>137.80000000000001</v>
      </c>
      <c r="V251" s="91">
        <v>0.48</v>
      </c>
      <c r="W251" s="88" t="s">
        <v>11035</v>
      </c>
      <c r="X251" s="83">
        <v>90021900000</v>
      </c>
      <c r="Y251" s="83" t="s">
        <v>994</v>
      </c>
      <c r="Z251" s="83" t="s">
        <v>31</v>
      </c>
    </row>
    <row r="252" spans="1:26" x14ac:dyDescent="0.25">
      <c r="A252" s="93" t="s">
        <v>5092</v>
      </c>
      <c r="B252" s="93">
        <v>38181</v>
      </c>
      <c r="C252" s="94" t="s">
        <v>5093</v>
      </c>
      <c r="D252" s="93" t="s">
        <v>5094</v>
      </c>
      <c r="E252" s="93" t="s">
        <v>704</v>
      </c>
      <c r="F252" s="93" t="s">
        <v>22</v>
      </c>
      <c r="G252" s="93" t="s">
        <v>23</v>
      </c>
      <c r="H252" s="93"/>
      <c r="I252" s="93" t="s">
        <v>24</v>
      </c>
      <c r="J252" s="93" t="s">
        <v>24</v>
      </c>
      <c r="K252" s="95">
        <v>100210010605</v>
      </c>
      <c r="L252" s="93" t="s">
        <v>25</v>
      </c>
      <c r="M252" s="93" t="s">
        <v>1019</v>
      </c>
      <c r="N252" s="93" t="s">
        <v>1303</v>
      </c>
      <c r="O252" s="93" t="s">
        <v>1464</v>
      </c>
      <c r="P252" s="86">
        <v>20</v>
      </c>
      <c r="Q252" s="87"/>
      <c r="R252" s="88" t="s">
        <v>28</v>
      </c>
      <c r="S252" s="89"/>
      <c r="T252" s="1">
        <v>265</v>
      </c>
      <c r="U252" s="90">
        <v>137.80000000000001</v>
      </c>
      <c r="V252" s="91">
        <v>0.48</v>
      </c>
      <c r="W252" s="88" t="s">
        <v>11035</v>
      </c>
      <c r="X252" s="83">
        <v>90119000000</v>
      </c>
      <c r="Y252" s="83" t="s">
        <v>994</v>
      </c>
      <c r="Z252" s="83" t="s">
        <v>31</v>
      </c>
    </row>
    <row r="253" spans="1:26" x14ac:dyDescent="0.25">
      <c r="A253" t="s">
        <v>5095</v>
      </c>
      <c r="B253">
        <v>38182</v>
      </c>
      <c r="C253" s="94" t="s">
        <v>5096</v>
      </c>
      <c r="D253" s="93" t="s">
        <v>5097</v>
      </c>
      <c r="E253" s="93" t="s">
        <v>704</v>
      </c>
      <c r="F253" s="93" t="s">
        <v>22</v>
      </c>
      <c r="G253" s="93" t="s">
        <v>23</v>
      </c>
      <c r="H253" s="93"/>
      <c r="I253" s="93" t="s">
        <v>24</v>
      </c>
      <c r="J253" s="93" t="s">
        <v>24</v>
      </c>
      <c r="K253" s="2">
        <v>100210010605</v>
      </c>
      <c r="L253" t="s">
        <v>25</v>
      </c>
      <c r="M253" t="s">
        <v>1019</v>
      </c>
      <c r="N253" t="s">
        <v>1303</v>
      </c>
      <c r="O253" t="s">
        <v>1464</v>
      </c>
      <c r="P253" s="86">
        <v>2</v>
      </c>
      <c r="Q253" s="87"/>
      <c r="R253" s="88" t="s">
        <v>28</v>
      </c>
      <c r="S253" s="89"/>
      <c r="T253" s="1">
        <v>2307</v>
      </c>
      <c r="U253" s="90">
        <v>1199.6400000000001</v>
      </c>
      <c r="V253" s="91">
        <v>0.48</v>
      </c>
      <c r="W253" s="88" t="s">
        <v>11035</v>
      </c>
      <c r="X253" s="83">
        <v>90119000000</v>
      </c>
      <c r="Y253" s="83" t="s">
        <v>994</v>
      </c>
      <c r="Z253" s="83" t="s">
        <v>31</v>
      </c>
    </row>
    <row r="254" spans="1:26" x14ac:dyDescent="0.25">
      <c r="A254" t="s">
        <v>5098</v>
      </c>
      <c r="B254">
        <v>38183</v>
      </c>
      <c r="C254" s="94" t="s">
        <v>5099</v>
      </c>
      <c r="D254" s="93" t="s">
        <v>5100</v>
      </c>
      <c r="E254" s="93" t="s">
        <v>704</v>
      </c>
      <c r="F254" s="93" t="s">
        <v>22</v>
      </c>
      <c r="G254" s="93" t="s">
        <v>23</v>
      </c>
      <c r="H254" s="93"/>
      <c r="I254" s="93" t="s">
        <v>24</v>
      </c>
      <c r="J254" s="93" t="s">
        <v>24</v>
      </c>
      <c r="K254" s="2">
        <v>100210010606</v>
      </c>
      <c r="L254" t="s">
        <v>25</v>
      </c>
      <c r="M254" t="s">
        <v>1019</v>
      </c>
      <c r="N254" t="s">
        <v>1303</v>
      </c>
      <c r="O254" t="s">
        <v>4601</v>
      </c>
      <c r="P254" s="86">
        <v>2</v>
      </c>
      <c r="Q254" s="87"/>
      <c r="R254" s="88" t="s">
        <v>28</v>
      </c>
      <c r="S254" s="89"/>
      <c r="T254" s="1">
        <v>1387</v>
      </c>
      <c r="U254" s="90">
        <v>721.24</v>
      </c>
      <c r="V254" s="91">
        <v>0.48</v>
      </c>
      <c r="W254" s="88" t="s">
        <v>11035</v>
      </c>
      <c r="X254" s="83">
        <v>90021900000</v>
      </c>
      <c r="Y254" s="83" t="s">
        <v>994</v>
      </c>
      <c r="Z254" s="83" t="s">
        <v>31</v>
      </c>
    </row>
    <row r="255" spans="1:26" x14ac:dyDescent="0.25">
      <c r="A255" t="s">
        <v>5101</v>
      </c>
      <c r="B255">
        <v>38184</v>
      </c>
      <c r="C255" s="94" t="s">
        <v>5102</v>
      </c>
      <c r="D255" s="93" t="s">
        <v>5103</v>
      </c>
      <c r="E255" s="93" t="s">
        <v>704</v>
      </c>
      <c r="F255" s="93" t="s">
        <v>22</v>
      </c>
      <c r="G255" s="93" t="s">
        <v>23</v>
      </c>
      <c r="H255" s="93"/>
      <c r="I255" s="93" t="s">
        <v>24</v>
      </c>
      <c r="J255" s="93" t="s">
        <v>24</v>
      </c>
      <c r="K255" s="2">
        <v>100210010606</v>
      </c>
      <c r="L255" t="s">
        <v>25</v>
      </c>
      <c r="M255" t="s">
        <v>1019</v>
      </c>
      <c r="N255" t="s">
        <v>1303</v>
      </c>
      <c r="O255" t="s">
        <v>4601</v>
      </c>
      <c r="P255" s="86">
        <v>20</v>
      </c>
      <c r="Q255" s="87"/>
      <c r="R255" s="88" t="s">
        <v>28</v>
      </c>
      <c r="S255" s="89"/>
      <c r="T255" s="1">
        <v>3050</v>
      </c>
      <c r="U255" s="90">
        <v>1586</v>
      </c>
      <c r="V255" s="91">
        <v>0.48</v>
      </c>
      <c r="W255" s="88" t="s">
        <v>11035</v>
      </c>
      <c r="X255" s="83">
        <v>90021900000</v>
      </c>
      <c r="Y255" s="83" t="s">
        <v>994</v>
      </c>
      <c r="Z255" s="83" t="s">
        <v>31</v>
      </c>
    </row>
    <row r="256" spans="1:26" x14ac:dyDescent="0.25">
      <c r="A256" t="s">
        <v>5104</v>
      </c>
      <c r="B256">
        <v>38185</v>
      </c>
      <c r="C256" s="94" t="s">
        <v>5105</v>
      </c>
      <c r="D256" s="93" t="s">
        <v>5106</v>
      </c>
      <c r="E256" s="93" t="s">
        <v>704</v>
      </c>
      <c r="F256" s="93" t="s">
        <v>22</v>
      </c>
      <c r="G256" s="93" t="s">
        <v>23</v>
      </c>
      <c r="H256" s="93"/>
      <c r="I256" s="93" t="s">
        <v>24</v>
      </c>
      <c r="J256" s="93" t="s">
        <v>24</v>
      </c>
      <c r="K256" s="2">
        <v>100210010606</v>
      </c>
      <c r="L256" t="s">
        <v>25</v>
      </c>
      <c r="M256" t="s">
        <v>1019</v>
      </c>
      <c r="N256" t="s">
        <v>1303</v>
      </c>
      <c r="O256" t="s">
        <v>4601</v>
      </c>
      <c r="P256" s="86">
        <v>20</v>
      </c>
      <c r="Q256" s="87"/>
      <c r="R256" s="88" t="s">
        <v>28</v>
      </c>
      <c r="S256" s="89"/>
      <c r="T256" s="1">
        <v>2694</v>
      </c>
      <c r="U256" s="90">
        <v>1400.88</v>
      </c>
      <c r="V256" s="91">
        <v>0.48</v>
      </c>
      <c r="W256" s="88" t="s">
        <v>11035</v>
      </c>
      <c r="X256" s="83">
        <v>90021900000</v>
      </c>
      <c r="Y256" s="83" t="s">
        <v>994</v>
      </c>
      <c r="Z256" s="83" t="s">
        <v>31</v>
      </c>
    </row>
    <row r="257" spans="1:26" x14ac:dyDescent="0.25">
      <c r="A257" t="s">
        <v>5107</v>
      </c>
      <c r="B257">
        <v>38190</v>
      </c>
      <c r="C257" s="94" t="s">
        <v>5108</v>
      </c>
      <c r="D257" s="93" t="s">
        <v>5109</v>
      </c>
      <c r="E257" s="93" t="s">
        <v>704</v>
      </c>
      <c r="F257" s="93" t="s">
        <v>22</v>
      </c>
      <c r="G257" s="93" t="s">
        <v>23</v>
      </c>
      <c r="H257" s="93"/>
      <c r="I257" s="93" t="s">
        <v>24</v>
      </c>
      <c r="J257" s="93" t="s">
        <v>24</v>
      </c>
      <c r="K257" s="2">
        <v>100210010607</v>
      </c>
      <c r="L257" t="s">
        <v>25</v>
      </c>
      <c r="M257" t="s">
        <v>1019</v>
      </c>
      <c r="N257" t="s">
        <v>1303</v>
      </c>
      <c r="O257" t="s">
        <v>4558</v>
      </c>
      <c r="P257" s="86">
        <v>20</v>
      </c>
      <c r="Q257" s="87"/>
      <c r="R257" s="88" t="s">
        <v>28</v>
      </c>
      <c r="S257" s="89"/>
      <c r="T257" s="1">
        <v>518</v>
      </c>
      <c r="U257" s="90">
        <v>269.36</v>
      </c>
      <c r="V257" s="91">
        <v>0.48</v>
      </c>
      <c r="W257" s="88" t="s">
        <v>11035</v>
      </c>
      <c r="X257" s="83">
        <v>90119000000</v>
      </c>
      <c r="Y257" s="83" t="s">
        <v>994</v>
      </c>
      <c r="Z257" s="83" t="s">
        <v>31</v>
      </c>
    </row>
    <row r="258" spans="1:26" x14ac:dyDescent="0.25">
      <c r="A258" t="s">
        <v>5110</v>
      </c>
      <c r="B258">
        <v>38191</v>
      </c>
      <c r="C258" s="94" t="s">
        <v>5111</v>
      </c>
      <c r="D258" s="93" t="s">
        <v>5112</v>
      </c>
      <c r="E258" s="93" t="s">
        <v>704</v>
      </c>
      <c r="F258" s="93" t="s">
        <v>22</v>
      </c>
      <c r="G258" s="93" t="s">
        <v>23</v>
      </c>
      <c r="H258" s="93"/>
      <c r="I258" s="93" t="s">
        <v>24</v>
      </c>
      <c r="J258" s="93" t="s">
        <v>24</v>
      </c>
      <c r="K258" s="2">
        <v>100210010620</v>
      </c>
      <c r="L258" t="s">
        <v>25</v>
      </c>
      <c r="M258" t="s">
        <v>1019</v>
      </c>
      <c r="N258" t="s">
        <v>1303</v>
      </c>
      <c r="O258" t="s">
        <v>2009</v>
      </c>
      <c r="P258" s="86">
        <v>20</v>
      </c>
      <c r="Q258" s="87"/>
      <c r="R258" s="88" t="s">
        <v>28</v>
      </c>
      <c r="S258" s="89"/>
      <c r="T258" s="1">
        <v>213</v>
      </c>
      <c r="U258" s="90">
        <v>110.76</v>
      </c>
      <c r="V258" s="91">
        <v>0.48</v>
      </c>
      <c r="W258" s="88" t="s">
        <v>11035</v>
      </c>
      <c r="X258" s="83">
        <v>90119000000</v>
      </c>
      <c r="Y258" s="83" t="s">
        <v>994</v>
      </c>
      <c r="Z258" s="83" t="s">
        <v>31</v>
      </c>
    </row>
    <row r="259" spans="1:26" x14ac:dyDescent="0.25">
      <c r="A259" t="s">
        <v>5113</v>
      </c>
      <c r="B259">
        <v>38192</v>
      </c>
      <c r="C259" s="94" t="s">
        <v>5114</v>
      </c>
      <c r="D259" s="93" t="s">
        <v>5115</v>
      </c>
      <c r="E259" s="93" t="s">
        <v>704</v>
      </c>
      <c r="F259" s="93" t="s">
        <v>22</v>
      </c>
      <c r="G259" s="93" t="s">
        <v>23</v>
      </c>
      <c r="H259" s="93"/>
      <c r="I259" s="93" t="s">
        <v>24</v>
      </c>
      <c r="J259" s="93" t="s">
        <v>24</v>
      </c>
      <c r="K259" s="2">
        <v>100210010601</v>
      </c>
      <c r="L259" t="s">
        <v>25</v>
      </c>
      <c r="M259" t="s">
        <v>1019</v>
      </c>
      <c r="N259" t="s">
        <v>1303</v>
      </c>
      <c r="O259" t="s">
        <v>4371</v>
      </c>
      <c r="P259" s="86">
        <v>2</v>
      </c>
      <c r="Q259" s="87"/>
      <c r="R259" s="88" t="s">
        <v>28</v>
      </c>
      <c r="S259" s="89"/>
      <c r="T259" s="1">
        <v>518</v>
      </c>
      <c r="U259" s="90">
        <v>269.36</v>
      </c>
      <c r="V259" s="91">
        <v>0.48</v>
      </c>
      <c r="W259" s="88" t="s">
        <v>11035</v>
      </c>
      <c r="X259" s="83">
        <v>90022000000</v>
      </c>
      <c r="Y259" s="83" t="s">
        <v>994</v>
      </c>
      <c r="Z259" s="83" t="s">
        <v>31</v>
      </c>
    </row>
    <row r="260" spans="1:26" x14ac:dyDescent="0.25">
      <c r="A260" t="s">
        <v>5116</v>
      </c>
      <c r="B260">
        <v>38193</v>
      </c>
      <c r="C260" s="94" t="s">
        <v>5117</v>
      </c>
      <c r="D260" s="93" t="s">
        <v>5118</v>
      </c>
      <c r="E260" s="93" t="s">
        <v>704</v>
      </c>
      <c r="F260" s="93" t="s">
        <v>22</v>
      </c>
      <c r="G260" s="93" t="s">
        <v>23</v>
      </c>
      <c r="H260" s="93"/>
      <c r="I260" s="93" t="s">
        <v>24</v>
      </c>
      <c r="J260" s="93" t="s">
        <v>24</v>
      </c>
      <c r="K260" s="2">
        <v>100210010601</v>
      </c>
      <c r="L260" t="s">
        <v>25</v>
      </c>
      <c r="M260" t="s">
        <v>1019</v>
      </c>
      <c r="N260" t="s">
        <v>1303</v>
      </c>
      <c r="O260" t="s">
        <v>4371</v>
      </c>
      <c r="P260" s="86">
        <v>20</v>
      </c>
      <c r="Q260" s="99"/>
      <c r="R260" s="88" t="s">
        <v>28</v>
      </c>
      <c r="S260" s="89"/>
      <c r="T260" s="1">
        <v>1020</v>
      </c>
      <c r="U260" s="90">
        <v>530.4</v>
      </c>
      <c r="V260" s="91">
        <v>0.48000000000000004</v>
      </c>
      <c r="W260" s="88" t="s">
        <v>11035</v>
      </c>
      <c r="X260" s="83">
        <v>90022000000</v>
      </c>
      <c r="Y260" s="83" t="s">
        <v>994</v>
      </c>
      <c r="Z260" s="83" t="s">
        <v>31</v>
      </c>
    </row>
    <row r="261" spans="1:26" x14ac:dyDescent="0.25">
      <c r="A261" t="s">
        <v>5119</v>
      </c>
      <c r="B261">
        <v>38194</v>
      </c>
      <c r="C261" s="94" t="s">
        <v>5120</v>
      </c>
      <c r="D261" s="93" t="s">
        <v>5121</v>
      </c>
      <c r="E261" s="93" t="s">
        <v>704</v>
      </c>
      <c r="F261" s="93" t="s">
        <v>22</v>
      </c>
      <c r="G261" s="93" t="s">
        <v>23</v>
      </c>
      <c r="H261" s="93"/>
      <c r="I261" s="93" t="s">
        <v>24</v>
      </c>
      <c r="J261" s="93" t="s">
        <v>24</v>
      </c>
      <c r="K261" s="2">
        <v>100210010601</v>
      </c>
      <c r="L261" t="s">
        <v>25</v>
      </c>
      <c r="M261" t="s">
        <v>1019</v>
      </c>
      <c r="N261" t="s">
        <v>1303</v>
      </c>
      <c r="O261" t="s">
        <v>4371</v>
      </c>
      <c r="P261" s="86">
        <v>2</v>
      </c>
      <c r="Q261" s="87"/>
      <c r="R261" s="88" t="s">
        <v>28</v>
      </c>
      <c r="S261" s="89"/>
      <c r="T261" s="1">
        <v>339</v>
      </c>
      <c r="U261" s="90">
        <v>176.28</v>
      </c>
      <c r="V261" s="91">
        <v>0.48</v>
      </c>
      <c r="W261" s="88" t="s">
        <v>11035</v>
      </c>
      <c r="X261" s="83">
        <v>90022000000</v>
      </c>
      <c r="Y261" s="83" t="s">
        <v>994</v>
      </c>
      <c r="Z261" s="83" t="s">
        <v>31</v>
      </c>
    </row>
    <row r="262" spans="1:26" x14ac:dyDescent="0.25">
      <c r="A262" t="s">
        <v>5122</v>
      </c>
      <c r="B262">
        <v>38195</v>
      </c>
      <c r="C262" s="94" t="s">
        <v>5123</v>
      </c>
      <c r="D262" s="93" t="s">
        <v>5124</v>
      </c>
      <c r="E262" s="93" t="s">
        <v>704</v>
      </c>
      <c r="F262" s="93" t="s">
        <v>22</v>
      </c>
      <c r="G262" s="93" t="s">
        <v>23</v>
      </c>
      <c r="H262" s="93"/>
      <c r="I262" s="93" t="s">
        <v>24</v>
      </c>
      <c r="J262" s="93" t="s">
        <v>24</v>
      </c>
      <c r="K262" s="2">
        <v>100210010601</v>
      </c>
      <c r="L262" t="s">
        <v>25</v>
      </c>
      <c r="M262" t="s">
        <v>1019</v>
      </c>
      <c r="N262" t="s">
        <v>1303</v>
      </c>
      <c r="O262" t="s">
        <v>4371</v>
      </c>
      <c r="P262" s="86">
        <v>20</v>
      </c>
      <c r="Q262" s="87"/>
      <c r="R262" s="88" t="s">
        <v>28</v>
      </c>
      <c r="S262" s="89"/>
      <c r="T262" s="1">
        <v>1844</v>
      </c>
      <c r="U262" s="90">
        <v>958.88</v>
      </c>
      <c r="V262" s="91">
        <v>0.48</v>
      </c>
      <c r="W262" s="88" t="s">
        <v>11035</v>
      </c>
      <c r="X262" s="83">
        <v>90022000000</v>
      </c>
      <c r="Y262" s="83" t="s">
        <v>994</v>
      </c>
      <c r="Z262" s="83" t="s">
        <v>31</v>
      </c>
    </row>
    <row r="263" spans="1:26" x14ac:dyDescent="0.25">
      <c r="A263" t="s">
        <v>5125</v>
      </c>
      <c r="B263">
        <v>38196</v>
      </c>
      <c r="C263" s="94" t="s">
        <v>5126</v>
      </c>
      <c r="D263" s="93" t="s">
        <v>5127</v>
      </c>
      <c r="E263" s="93" t="s">
        <v>704</v>
      </c>
      <c r="F263" s="93" t="s">
        <v>22</v>
      </c>
      <c r="G263" s="93" t="s">
        <v>23</v>
      </c>
      <c r="H263" s="93"/>
      <c r="I263" s="93" t="s">
        <v>24</v>
      </c>
      <c r="J263" s="93" t="s">
        <v>24</v>
      </c>
      <c r="K263" s="2">
        <v>100210010601</v>
      </c>
      <c r="L263" t="s">
        <v>25</v>
      </c>
      <c r="M263" t="s">
        <v>1019</v>
      </c>
      <c r="N263" t="s">
        <v>1303</v>
      </c>
      <c r="O263" t="s">
        <v>4371</v>
      </c>
      <c r="P263" s="86">
        <v>2</v>
      </c>
      <c r="Q263" s="87"/>
      <c r="R263" s="88" t="s">
        <v>28</v>
      </c>
      <c r="S263" s="89"/>
      <c r="T263" s="1">
        <v>1272</v>
      </c>
      <c r="U263" s="90">
        <v>661.44</v>
      </c>
      <c r="V263" s="91">
        <v>0.48</v>
      </c>
      <c r="W263" s="88" t="s">
        <v>11035</v>
      </c>
      <c r="X263" s="83">
        <v>90022000000</v>
      </c>
      <c r="Y263" s="83" t="s">
        <v>994</v>
      </c>
      <c r="Z263" s="83" t="s">
        <v>31</v>
      </c>
    </row>
    <row r="264" spans="1:26" x14ac:dyDescent="0.25">
      <c r="A264" t="s">
        <v>5128</v>
      </c>
      <c r="B264">
        <v>38197</v>
      </c>
      <c r="C264" s="94" t="s">
        <v>5129</v>
      </c>
      <c r="D264" s="93" t="s">
        <v>5130</v>
      </c>
      <c r="E264" s="93" t="s">
        <v>704</v>
      </c>
      <c r="F264" s="93" t="s">
        <v>22</v>
      </c>
      <c r="G264" s="93" t="s">
        <v>23</v>
      </c>
      <c r="H264" s="93"/>
      <c r="I264" s="93" t="s">
        <v>24</v>
      </c>
      <c r="J264" s="93" t="s">
        <v>24</v>
      </c>
      <c r="K264" s="2">
        <v>100210010609</v>
      </c>
      <c r="L264" t="s">
        <v>25</v>
      </c>
      <c r="M264" t="s">
        <v>1019</v>
      </c>
      <c r="N264" t="s">
        <v>1303</v>
      </c>
      <c r="O264" t="s">
        <v>4378</v>
      </c>
      <c r="P264" s="86">
        <v>20</v>
      </c>
      <c r="Q264" s="87"/>
      <c r="R264" s="88" t="s">
        <v>28</v>
      </c>
      <c r="S264" s="89"/>
      <c r="T264" s="1">
        <v>2678</v>
      </c>
      <c r="U264" s="90">
        <v>1392.56</v>
      </c>
      <c r="V264" s="91">
        <v>0.48000000000000004</v>
      </c>
      <c r="W264" s="88" t="s">
        <v>11035</v>
      </c>
      <c r="X264" s="83">
        <v>90022000000</v>
      </c>
      <c r="Y264" s="83" t="s">
        <v>994</v>
      </c>
      <c r="Z264" s="83" t="s">
        <v>31</v>
      </c>
    </row>
    <row r="265" spans="1:26" x14ac:dyDescent="0.25">
      <c r="A265" t="s">
        <v>5131</v>
      </c>
      <c r="B265">
        <v>38198</v>
      </c>
      <c r="C265" s="94" t="s">
        <v>5132</v>
      </c>
      <c r="D265" s="93" t="s">
        <v>5133</v>
      </c>
      <c r="E265" s="93" t="s">
        <v>704</v>
      </c>
      <c r="F265" s="93" t="s">
        <v>22</v>
      </c>
      <c r="G265" s="93" t="s">
        <v>23</v>
      </c>
      <c r="H265" s="93"/>
      <c r="I265" s="93" t="s">
        <v>24</v>
      </c>
      <c r="J265" s="93" t="s">
        <v>24</v>
      </c>
      <c r="K265" s="2">
        <v>100210010609</v>
      </c>
      <c r="L265" t="s">
        <v>25</v>
      </c>
      <c r="M265" t="s">
        <v>1019</v>
      </c>
      <c r="N265" t="s">
        <v>1303</v>
      </c>
      <c r="O265" t="s">
        <v>4378</v>
      </c>
      <c r="P265" s="86">
        <v>63</v>
      </c>
      <c r="Q265" s="87"/>
      <c r="R265" s="88" t="s">
        <v>28</v>
      </c>
      <c r="S265" s="89"/>
      <c r="T265" s="1">
        <v>1906</v>
      </c>
      <c r="U265" s="90">
        <v>991.12</v>
      </c>
      <c r="V265" s="91">
        <v>0.48</v>
      </c>
      <c r="W265" s="88" t="s">
        <v>11035</v>
      </c>
      <c r="X265" s="83">
        <v>90022000000</v>
      </c>
      <c r="Y265" s="83" t="s">
        <v>994</v>
      </c>
      <c r="Z265" s="83" t="s">
        <v>31</v>
      </c>
    </row>
    <row r="266" spans="1:26" x14ac:dyDescent="0.25">
      <c r="A266" s="93" t="s">
        <v>8016</v>
      </c>
      <c r="B266" s="93">
        <v>38294</v>
      </c>
      <c r="C266" s="94" t="s">
        <v>8017</v>
      </c>
      <c r="D266" s="93" t="s">
        <v>8017</v>
      </c>
      <c r="E266" s="93" t="s">
        <v>704</v>
      </c>
      <c r="F266" s="93" t="s">
        <v>22</v>
      </c>
      <c r="G266" s="93" t="s">
        <v>23</v>
      </c>
      <c r="H266" s="93"/>
      <c r="I266" s="93" t="s">
        <v>24</v>
      </c>
      <c r="J266" s="93" t="s">
        <v>24</v>
      </c>
      <c r="K266" s="95">
        <v>100210951095</v>
      </c>
      <c r="L266" s="93" t="s">
        <v>25</v>
      </c>
      <c r="M266" s="93" t="s">
        <v>26</v>
      </c>
      <c r="N266" s="93" t="s">
        <v>27</v>
      </c>
      <c r="O266" s="93" t="s">
        <v>26</v>
      </c>
      <c r="P266" s="86">
        <v>20</v>
      </c>
      <c r="Q266" s="87"/>
      <c r="R266" s="88" t="s">
        <v>28</v>
      </c>
      <c r="S266" s="89"/>
      <c r="T266" s="1">
        <v>182</v>
      </c>
      <c r="U266" s="90">
        <v>127.4</v>
      </c>
      <c r="V266" s="91">
        <v>0.3</v>
      </c>
      <c r="W266" s="88" t="s">
        <v>11038</v>
      </c>
      <c r="X266" s="83">
        <v>90119000000</v>
      </c>
      <c r="Y266" s="83" t="s">
        <v>994</v>
      </c>
      <c r="Z266" s="83" t="s">
        <v>31</v>
      </c>
    </row>
    <row r="267" spans="1:26" x14ac:dyDescent="0.25">
      <c r="A267" t="s">
        <v>5134</v>
      </c>
      <c r="B267">
        <v>38325</v>
      </c>
      <c r="C267" s="94" t="s">
        <v>5135</v>
      </c>
      <c r="D267" s="93" t="s">
        <v>5136</v>
      </c>
      <c r="E267" s="93" t="s">
        <v>704</v>
      </c>
      <c r="F267" s="93" t="s">
        <v>22</v>
      </c>
      <c r="G267" s="93" t="s">
        <v>23</v>
      </c>
      <c r="H267" s="93"/>
      <c r="I267" s="93" t="s">
        <v>24</v>
      </c>
      <c r="J267" s="93" t="s">
        <v>24</v>
      </c>
      <c r="K267" s="2">
        <v>100210010601</v>
      </c>
      <c r="L267" t="s">
        <v>25</v>
      </c>
      <c r="M267" t="s">
        <v>1019</v>
      </c>
      <c r="N267" t="s">
        <v>1303</v>
      </c>
      <c r="O267" t="s">
        <v>4371</v>
      </c>
      <c r="P267" s="86">
        <v>20</v>
      </c>
      <c r="Q267" s="87"/>
      <c r="R267" s="88" t="s">
        <v>28</v>
      </c>
      <c r="S267" s="89"/>
      <c r="T267" s="1">
        <v>186</v>
      </c>
      <c r="U267" s="90">
        <v>96.72</v>
      </c>
      <c r="V267" s="91">
        <v>0.48</v>
      </c>
      <c r="W267" s="88" t="s">
        <v>11035</v>
      </c>
      <c r="X267" s="83">
        <v>90022000000</v>
      </c>
      <c r="Y267" s="83" t="s">
        <v>994</v>
      </c>
      <c r="Z267" s="83" t="s">
        <v>31</v>
      </c>
    </row>
    <row r="268" spans="1:26" x14ac:dyDescent="0.25">
      <c r="A268" t="s">
        <v>5137</v>
      </c>
      <c r="B268">
        <v>38327</v>
      </c>
      <c r="C268" s="94" t="s">
        <v>5138</v>
      </c>
      <c r="D268" s="93" t="s">
        <v>5139</v>
      </c>
      <c r="E268" s="93" t="s">
        <v>704</v>
      </c>
      <c r="F268" s="93" t="s">
        <v>22</v>
      </c>
      <c r="G268" s="93" t="s">
        <v>23</v>
      </c>
      <c r="H268" s="93"/>
      <c r="I268" s="93" t="s">
        <v>24</v>
      </c>
      <c r="J268" s="93" t="s">
        <v>24</v>
      </c>
      <c r="K268" s="2">
        <v>100210010607</v>
      </c>
      <c r="L268" t="s">
        <v>25</v>
      </c>
      <c r="M268" t="s">
        <v>1019</v>
      </c>
      <c r="N268" t="s">
        <v>1303</v>
      </c>
      <c r="O268" t="s">
        <v>4558</v>
      </c>
      <c r="P268" s="86">
        <v>2</v>
      </c>
      <c r="Q268" s="87"/>
      <c r="R268" s="88" t="s">
        <v>28</v>
      </c>
      <c r="S268" s="89"/>
      <c r="T268" s="1">
        <v>2849</v>
      </c>
      <c r="U268" s="90">
        <v>1481.48</v>
      </c>
      <c r="V268" s="91">
        <v>0.48</v>
      </c>
      <c r="W268" s="88" t="s">
        <v>11035</v>
      </c>
      <c r="X268" s="83">
        <v>90119000000</v>
      </c>
      <c r="Y268" s="83" t="s">
        <v>994</v>
      </c>
      <c r="Z268" s="83" t="s">
        <v>31</v>
      </c>
    </row>
    <row r="269" spans="1:26" x14ac:dyDescent="0.25">
      <c r="A269" t="s">
        <v>5140</v>
      </c>
      <c r="B269">
        <v>38339</v>
      </c>
      <c r="C269" s="94" t="s">
        <v>5141</v>
      </c>
      <c r="D269" s="93" t="s">
        <v>5142</v>
      </c>
      <c r="E269" s="93" t="s">
        <v>704</v>
      </c>
      <c r="F269" s="93" t="s">
        <v>22</v>
      </c>
      <c r="G269" s="93" t="s">
        <v>23</v>
      </c>
      <c r="H269" s="93"/>
      <c r="I269" s="93" t="s">
        <v>24</v>
      </c>
      <c r="J269" s="93" t="s">
        <v>24</v>
      </c>
      <c r="K269" s="2">
        <v>100210020221</v>
      </c>
      <c r="L269" t="s">
        <v>25</v>
      </c>
      <c r="M269" t="s">
        <v>1428</v>
      </c>
      <c r="N269" t="s">
        <v>1429</v>
      </c>
      <c r="O269" t="s">
        <v>1430</v>
      </c>
      <c r="P269" s="86">
        <v>20</v>
      </c>
      <c r="Q269" s="87"/>
      <c r="R269" s="88" t="s">
        <v>28</v>
      </c>
      <c r="S269" s="89"/>
      <c r="T269" s="1">
        <v>2324</v>
      </c>
      <c r="U269" s="90">
        <v>1208.48</v>
      </c>
      <c r="V269" s="91">
        <v>0.48</v>
      </c>
      <c r="W269" s="88" t="s">
        <v>11035</v>
      </c>
      <c r="X269" s="83">
        <v>90021900000</v>
      </c>
      <c r="Y269" s="83" t="s">
        <v>994</v>
      </c>
      <c r="Z269" s="83" t="s">
        <v>31</v>
      </c>
    </row>
    <row r="270" spans="1:26" x14ac:dyDescent="0.25">
      <c r="A270" t="s">
        <v>5143</v>
      </c>
      <c r="B270">
        <v>38340</v>
      </c>
      <c r="C270" s="94" t="s">
        <v>5144</v>
      </c>
      <c r="D270" s="93" t="s">
        <v>5145</v>
      </c>
      <c r="E270" s="93" t="s">
        <v>704</v>
      </c>
      <c r="F270" s="93" t="s">
        <v>22</v>
      </c>
      <c r="G270" s="93" t="s">
        <v>23</v>
      </c>
      <c r="H270" s="93"/>
      <c r="I270" s="93" t="s">
        <v>24</v>
      </c>
      <c r="J270" s="93" t="s">
        <v>24</v>
      </c>
      <c r="K270" s="2">
        <v>100210020221</v>
      </c>
      <c r="L270" t="s">
        <v>25</v>
      </c>
      <c r="M270" t="s">
        <v>1428</v>
      </c>
      <c r="N270" t="s">
        <v>1429</v>
      </c>
      <c r="O270" t="s">
        <v>1430</v>
      </c>
      <c r="P270" s="86">
        <v>20</v>
      </c>
      <c r="Q270" s="87"/>
      <c r="R270" s="88" t="s">
        <v>28</v>
      </c>
      <c r="S270" s="89"/>
      <c r="T270" s="1">
        <v>3545</v>
      </c>
      <c r="U270" s="90">
        <v>1843.4</v>
      </c>
      <c r="V270" s="91">
        <v>0.48</v>
      </c>
      <c r="W270" s="88" t="s">
        <v>11035</v>
      </c>
      <c r="X270" s="83">
        <v>90021900000</v>
      </c>
      <c r="Y270" s="83" t="s">
        <v>994</v>
      </c>
      <c r="Z270" s="83" t="s">
        <v>31</v>
      </c>
    </row>
    <row r="271" spans="1:26" x14ac:dyDescent="0.25">
      <c r="A271" t="s">
        <v>5146</v>
      </c>
      <c r="B271">
        <v>38342</v>
      </c>
      <c r="C271" s="94" t="s">
        <v>5147</v>
      </c>
      <c r="D271" s="93" t="s">
        <v>5148</v>
      </c>
      <c r="E271" s="93" t="s">
        <v>704</v>
      </c>
      <c r="F271" s="93" t="s">
        <v>22</v>
      </c>
      <c r="G271" s="93" t="s">
        <v>23</v>
      </c>
      <c r="H271" s="93"/>
      <c r="I271" s="93" t="s">
        <v>24</v>
      </c>
      <c r="J271" s="93" t="s">
        <v>24</v>
      </c>
      <c r="K271" s="2">
        <v>100210020221</v>
      </c>
      <c r="L271" t="s">
        <v>25</v>
      </c>
      <c r="M271" t="s">
        <v>1428</v>
      </c>
      <c r="N271" t="s">
        <v>1429</v>
      </c>
      <c r="O271" t="s">
        <v>1430</v>
      </c>
      <c r="P271" s="86">
        <v>20</v>
      </c>
      <c r="Q271" s="87"/>
      <c r="R271" s="88" t="s">
        <v>28</v>
      </c>
      <c r="S271" s="89"/>
      <c r="T271" s="1">
        <v>913</v>
      </c>
      <c r="U271" s="90">
        <v>474.76</v>
      </c>
      <c r="V271" s="91">
        <v>0.48</v>
      </c>
      <c r="W271" s="88" t="s">
        <v>11035</v>
      </c>
      <c r="X271" s="83">
        <v>90021900000</v>
      </c>
      <c r="Y271" s="83" t="s">
        <v>994</v>
      </c>
      <c r="Z271" s="83" t="s">
        <v>31</v>
      </c>
    </row>
    <row r="272" spans="1:26" x14ac:dyDescent="0.25">
      <c r="A272" t="s">
        <v>5149</v>
      </c>
      <c r="B272">
        <v>38346</v>
      </c>
      <c r="C272" s="94" t="s">
        <v>5150</v>
      </c>
      <c r="D272" s="93" t="s">
        <v>5151</v>
      </c>
      <c r="E272" s="93" t="s">
        <v>704</v>
      </c>
      <c r="F272" s="93" t="s">
        <v>22</v>
      </c>
      <c r="G272" s="93" t="s">
        <v>23</v>
      </c>
      <c r="H272" s="93"/>
      <c r="I272" s="93" t="s">
        <v>24</v>
      </c>
      <c r="J272" s="93" t="s">
        <v>24</v>
      </c>
      <c r="K272" s="2">
        <v>100210020221</v>
      </c>
      <c r="L272" t="s">
        <v>25</v>
      </c>
      <c r="M272" t="s">
        <v>1428</v>
      </c>
      <c r="N272" t="s">
        <v>1429</v>
      </c>
      <c r="O272" t="s">
        <v>1430</v>
      </c>
      <c r="P272" s="86">
        <v>20</v>
      </c>
      <c r="Q272" s="87"/>
      <c r="R272" s="88" t="s">
        <v>28</v>
      </c>
      <c r="S272" s="89"/>
      <c r="T272" s="1">
        <v>829</v>
      </c>
      <c r="U272" s="90">
        <v>431.08</v>
      </c>
      <c r="V272" s="91">
        <v>0.48000000000000004</v>
      </c>
      <c r="W272" s="88" t="s">
        <v>11035</v>
      </c>
      <c r="X272" s="83">
        <v>90021900000</v>
      </c>
      <c r="Y272" s="83" t="s">
        <v>994</v>
      </c>
      <c r="Z272" s="83" t="s">
        <v>31</v>
      </c>
    </row>
    <row r="273" spans="1:26" x14ac:dyDescent="0.25">
      <c r="A273" t="s">
        <v>5152</v>
      </c>
      <c r="B273">
        <v>38348</v>
      </c>
      <c r="C273" s="94" t="s">
        <v>5153</v>
      </c>
      <c r="D273" s="93" t="s">
        <v>5154</v>
      </c>
      <c r="E273" s="93" t="s">
        <v>704</v>
      </c>
      <c r="F273" s="93" t="s">
        <v>22</v>
      </c>
      <c r="G273" s="93" t="s">
        <v>23</v>
      </c>
      <c r="H273" s="93"/>
      <c r="I273" s="93" t="s">
        <v>24</v>
      </c>
      <c r="J273" s="93" t="s">
        <v>24</v>
      </c>
      <c r="K273" s="2">
        <v>100210020221</v>
      </c>
      <c r="L273" t="s">
        <v>25</v>
      </c>
      <c r="M273" t="s">
        <v>1428</v>
      </c>
      <c r="N273" t="s">
        <v>1429</v>
      </c>
      <c r="O273" t="s">
        <v>1430</v>
      </c>
      <c r="P273" s="86">
        <v>20</v>
      </c>
      <c r="Q273" s="87"/>
      <c r="R273" s="88" t="s">
        <v>28</v>
      </c>
      <c r="S273" s="89"/>
      <c r="T273" s="1">
        <v>681</v>
      </c>
      <c r="U273" s="90">
        <v>354.12</v>
      </c>
      <c r="V273" s="91">
        <v>0.48</v>
      </c>
      <c r="W273" s="88" t="s">
        <v>11035</v>
      </c>
      <c r="X273" s="83">
        <v>90021900000</v>
      </c>
      <c r="Y273" s="83" t="s">
        <v>994</v>
      </c>
      <c r="Z273" s="83" t="s">
        <v>31</v>
      </c>
    </row>
    <row r="274" spans="1:26" x14ac:dyDescent="0.25">
      <c r="A274" t="s">
        <v>5155</v>
      </c>
      <c r="B274">
        <v>38349</v>
      </c>
      <c r="C274" s="94" t="s">
        <v>5156</v>
      </c>
      <c r="D274" s="93" t="s">
        <v>5157</v>
      </c>
      <c r="E274" s="93" t="s">
        <v>704</v>
      </c>
      <c r="F274" s="93" t="s">
        <v>22</v>
      </c>
      <c r="G274" s="93" t="s">
        <v>23</v>
      </c>
      <c r="H274" s="93"/>
      <c r="I274" s="93" t="s">
        <v>24</v>
      </c>
      <c r="J274" s="93" t="s">
        <v>24</v>
      </c>
      <c r="K274" s="2">
        <v>100210020221</v>
      </c>
      <c r="L274" t="s">
        <v>25</v>
      </c>
      <c r="M274" t="s">
        <v>1428</v>
      </c>
      <c r="N274" t="s">
        <v>1429</v>
      </c>
      <c r="O274" t="s">
        <v>1430</v>
      </c>
      <c r="P274" s="86">
        <v>20</v>
      </c>
      <c r="Q274" s="87"/>
      <c r="R274" s="88" t="s">
        <v>28</v>
      </c>
      <c r="S274" s="89"/>
      <c r="T274" s="1">
        <v>913</v>
      </c>
      <c r="U274" s="90">
        <v>474.76</v>
      </c>
      <c r="V274" s="91">
        <v>0.48</v>
      </c>
      <c r="W274" s="88" t="s">
        <v>11035</v>
      </c>
      <c r="X274" s="83">
        <v>90021900000</v>
      </c>
      <c r="Y274" s="83" t="s">
        <v>994</v>
      </c>
      <c r="Z274" s="83" t="s">
        <v>31</v>
      </c>
    </row>
    <row r="275" spans="1:26" x14ac:dyDescent="0.25">
      <c r="A275" t="s">
        <v>5158</v>
      </c>
      <c r="B275">
        <v>38354</v>
      </c>
      <c r="C275" s="94" t="s">
        <v>5159</v>
      </c>
      <c r="D275" s="93" t="s">
        <v>5160</v>
      </c>
      <c r="E275" s="93" t="s">
        <v>704</v>
      </c>
      <c r="F275" s="93" t="s">
        <v>22</v>
      </c>
      <c r="G275" s="93" t="s">
        <v>23</v>
      </c>
      <c r="H275" s="93"/>
      <c r="I275" s="93" t="s">
        <v>24</v>
      </c>
      <c r="J275" s="93" t="s">
        <v>24</v>
      </c>
      <c r="K275" s="2">
        <v>100210020221</v>
      </c>
      <c r="L275" t="s">
        <v>25</v>
      </c>
      <c r="M275" t="s">
        <v>1428</v>
      </c>
      <c r="N275" t="s">
        <v>1429</v>
      </c>
      <c r="O275" t="s">
        <v>1430</v>
      </c>
      <c r="P275" s="86">
        <v>20</v>
      </c>
      <c r="Q275" s="87"/>
      <c r="R275" s="88" t="s">
        <v>28</v>
      </c>
      <c r="S275" s="89"/>
      <c r="T275" s="1">
        <v>258</v>
      </c>
      <c r="U275" s="90">
        <v>134.16</v>
      </c>
      <c r="V275" s="91">
        <v>0.48000000000000004</v>
      </c>
      <c r="W275" s="88" t="s">
        <v>11035</v>
      </c>
      <c r="X275" s="83">
        <v>90021900000</v>
      </c>
      <c r="Y275" s="83" t="s">
        <v>994</v>
      </c>
      <c r="Z275" s="83" t="s">
        <v>31</v>
      </c>
    </row>
    <row r="276" spans="1:26" x14ac:dyDescent="0.25">
      <c r="A276" s="93" t="s">
        <v>5161</v>
      </c>
      <c r="B276" s="93">
        <v>38355</v>
      </c>
      <c r="C276" s="94" t="s">
        <v>5162</v>
      </c>
      <c r="D276" s="93" t="s">
        <v>5163</v>
      </c>
      <c r="E276" s="93" t="s">
        <v>704</v>
      </c>
      <c r="F276" s="93" t="s">
        <v>22</v>
      </c>
      <c r="G276" s="93" t="s">
        <v>23</v>
      </c>
      <c r="H276" s="93"/>
      <c r="I276" s="93" t="s">
        <v>24</v>
      </c>
      <c r="J276" s="93" t="s">
        <v>24</v>
      </c>
      <c r="K276" s="95">
        <v>100210020221</v>
      </c>
      <c r="L276" s="93" t="s">
        <v>25</v>
      </c>
      <c r="M276" s="93" t="s">
        <v>1428</v>
      </c>
      <c r="N276" s="93" t="s">
        <v>1429</v>
      </c>
      <c r="O276" s="93" t="s">
        <v>1430</v>
      </c>
      <c r="P276" s="86">
        <v>20</v>
      </c>
      <c r="Q276" s="87"/>
      <c r="R276" s="88" t="s">
        <v>28</v>
      </c>
      <c r="S276" s="89"/>
      <c r="T276" s="1">
        <v>285</v>
      </c>
      <c r="U276" s="90">
        <v>148.19999999999999</v>
      </c>
      <c r="V276" s="91">
        <v>0.48000000000000004</v>
      </c>
      <c r="W276" s="88" t="s">
        <v>11035</v>
      </c>
      <c r="X276" s="83">
        <v>90021900000</v>
      </c>
      <c r="Y276" s="83" t="s">
        <v>994</v>
      </c>
      <c r="Z276" s="83" t="s">
        <v>31</v>
      </c>
    </row>
    <row r="277" spans="1:26" x14ac:dyDescent="0.25">
      <c r="A277" t="s">
        <v>5164</v>
      </c>
      <c r="B277">
        <v>38361</v>
      </c>
      <c r="C277" s="94" t="s">
        <v>5165</v>
      </c>
      <c r="D277" s="93" t="s">
        <v>5166</v>
      </c>
      <c r="E277" s="93" t="s">
        <v>704</v>
      </c>
      <c r="F277" s="93" t="s">
        <v>22</v>
      </c>
      <c r="G277" s="93" t="s">
        <v>23</v>
      </c>
      <c r="H277" s="93"/>
      <c r="I277" s="93" t="s">
        <v>24</v>
      </c>
      <c r="J277" s="93" t="s">
        <v>24</v>
      </c>
      <c r="K277" s="2">
        <v>100210020221</v>
      </c>
      <c r="L277" t="s">
        <v>25</v>
      </c>
      <c r="M277" t="s">
        <v>1428</v>
      </c>
      <c r="N277" t="s">
        <v>1429</v>
      </c>
      <c r="O277" t="s">
        <v>1430</v>
      </c>
      <c r="P277" s="86">
        <v>63</v>
      </c>
      <c r="Q277" s="87"/>
      <c r="R277" s="88" t="s">
        <v>28</v>
      </c>
      <c r="S277" s="89"/>
      <c r="T277" s="1">
        <v>117</v>
      </c>
      <c r="U277" s="90">
        <v>60.84</v>
      </c>
      <c r="V277" s="91">
        <v>0.48</v>
      </c>
      <c r="W277" s="88" t="s">
        <v>11035</v>
      </c>
      <c r="X277" s="83">
        <v>90119000000</v>
      </c>
      <c r="Y277" s="83" t="s">
        <v>994</v>
      </c>
      <c r="Z277" s="83" t="s">
        <v>31</v>
      </c>
    </row>
    <row r="278" spans="1:26" x14ac:dyDescent="0.25">
      <c r="A278" t="s">
        <v>5167</v>
      </c>
      <c r="B278">
        <v>38362</v>
      </c>
      <c r="C278" s="94" t="s">
        <v>5168</v>
      </c>
      <c r="D278" s="93" t="s">
        <v>5169</v>
      </c>
      <c r="E278" s="93" t="s">
        <v>704</v>
      </c>
      <c r="F278" s="93" t="s">
        <v>22</v>
      </c>
      <c r="G278" s="93" t="s">
        <v>23</v>
      </c>
      <c r="H278" s="93"/>
      <c r="I278" s="93" t="s">
        <v>24</v>
      </c>
      <c r="J278" s="93" t="s">
        <v>24</v>
      </c>
      <c r="K278" s="2">
        <v>100210020221</v>
      </c>
      <c r="L278" t="s">
        <v>25</v>
      </c>
      <c r="M278" t="s">
        <v>1428</v>
      </c>
      <c r="N278" t="s">
        <v>1429</v>
      </c>
      <c r="O278" t="s">
        <v>1430</v>
      </c>
      <c r="P278" s="86">
        <v>20</v>
      </c>
      <c r="Q278" s="87"/>
      <c r="R278" s="88" t="s">
        <v>28</v>
      </c>
      <c r="S278" s="89"/>
      <c r="T278" s="1">
        <v>117</v>
      </c>
      <c r="U278" s="90">
        <v>60.84</v>
      </c>
      <c r="V278" s="91">
        <v>0.48</v>
      </c>
      <c r="W278" s="88" t="s">
        <v>11035</v>
      </c>
      <c r="X278" s="83">
        <v>90119000000</v>
      </c>
      <c r="Y278" s="83" t="s">
        <v>994</v>
      </c>
      <c r="Z278" s="83" t="s">
        <v>31</v>
      </c>
    </row>
    <row r="279" spans="1:26" x14ac:dyDescent="0.25">
      <c r="A279" t="s">
        <v>5170</v>
      </c>
      <c r="B279">
        <v>38363</v>
      </c>
      <c r="C279" s="94" t="s">
        <v>5171</v>
      </c>
      <c r="D279" s="93" t="s">
        <v>5172</v>
      </c>
      <c r="E279" s="93" t="s">
        <v>704</v>
      </c>
      <c r="F279" s="93" t="s">
        <v>22</v>
      </c>
      <c r="G279" s="93" t="s">
        <v>23</v>
      </c>
      <c r="H279" s="93"/>
      <c r="I279" s="93" t="s">
        <v>24</v>
      </c>
      <c r="J279" s="93" t="s">
        <v>24</v>
      </c>
      <c r="K279" s="2">
        <v>100210010607</v>
      </c>
      <c r="L279" t="s">
        <v>25</v>
      </c>
      <c r="M279" t="s">
        <v>1019</v>
      </c>
      <c r="N279" t="s">
        <v>1303</v>
      </c>
      <c r="O279" t="s">
        <v>4558</v>
      </c>
      <c r="P279" s="86">
        <v>20</v>
      </c>
      <c r="Q279" s="87"/>
      <c r="R279" s="88" t="s">
        <v>28</v>
      </c>
      <c r="S279" s="89"/>
      <c r="T279" s="1">
        <v>288</v>
      </c>
      <c r="U279" s="90">
        <v>149.76</v>
      </c>
      <c r="V279" s="91">
        <v>0.48000000000000004</v>
      </c>
      <c r="W279" s="88" t="s">
        <v>11035</v>
      </c>
      <c r="X279" s="83">
        <v>90011090900</v>
      </c>
      <c r="Y279" s="83" t="s">
        <v>903</v>
      </c>
      <c r="Z279" s="83" t="s">
        <v>31</v>
      </c>
    </row>
    <row r="280" spans="1:26" x14ac:dyDescent="0.25">
      <c r="A280" t="s">
        <v>5173</v>
      </c>
      <c r="B280">
        <v>38626</v>
      </c>
      <c r="C280" s="94" t="s">
        <v>5174</v>
      </c>
      <c r="D280" s="93" t="s">
        <v>5175</v>
      </c>
      <c r="E280" s="93" t="s">
        <v>704</v>
      </c>
      <c r="F280" s="93" t="s">
        <v>22</v>
      </c>
      <c r="G280" s="93" t="s">
        <v>23</v>
      </c>
      <c r="H280" s="93"/>
      <c r="I280" s="93" t="s">
        <v>24</v>
      </c>
      <c r="J280" s="93" t="s">
        <v>24</v>
      </c>
      <c r="K280" s="2">
        <v>100210010604</v>
      </c>
      <c r="L280" t="s">
        <v>25</v>
      </c>
      <c r="M280" t="s">
        <v>1019</v>
      </c>
      <c r="N280" t="s">
        <v>1303</v>
      </c>
      <c r="O280" t="s">
        <v>4562</v>
      </c>
      <c r="P280" s="86">
        <v>2</v>
      </c>
      <c r="Q280" s="87"/>
      <c r="R280" s="88" t="s">
        <v>28</v>
      </c>
      <c r="S280" s="89"/>
      <c r="T280" s="1">
        <v>570</v>
      </c>
      <c r="U280" s="90">
        <v>296.39999999999998</v>
      </c>
      <c r="V280" s="91">
        <v>0.48000000000000004</v>
      </c>
      <c r="W280" s="88" t="s">
        <v>11035</v>
      </c>
      <c r="X280" s="83">
        <v>90119000000</v>
      </c>
      <c r="Y280" s="83" t="s">
        <v>994</v>
      </c>
      <c r="Z280" s="83" t="s">
        <v>31</v>
      </c>
    </row>
    <row r="281" spans="1:26" x14ac:dyDescent="0.25">
      <c r="A281" t="s">
        <v>5176</v>
      </c>
      <c r="B281">
        <v>38627</v>
      </c>
      <c r="C281" s="94" t="s">
        <v>5177</v>
      </c>
      <c r="D281" s="93" t="s">
        <v>5178</v>
      </c>
      <c r="E281" s="93" t="s">
        <v>704</v>
      </c>
      <c r="F281" s="93" t="s">
        <v>22</v>
      </c>
      <c r="G281" s="93" t="s">
        <v>23</v>
      </c>
      <c r="H281" s="93"/>
      <c r="I281" s="93" t="s">
        <v>24</v>
      </c>
      <c r="J281" s="93" t="s">
        <v>24</v>
      </c>
      <c r="K281" s="2">
        <v>100210010602</v>
      </c>
      <c r="L281" t="s">
        <v>25</v>
      </c>
      <c r="M281" t="s">
        <v>1019</v>
      </c>
      <c r="N281" t="s">
        <v>1303</v>
      </c>
      <c r="O281" t="s">
        <v>4440</v>
      </c>
      <c r="P281" s="86">
        <v>20</v>
      </c>
      <c r="Q281" s="87"/>
      <c r="R281" s="88" t="s">
        <v>28</v>
      </c>
      <c r="S281" s="89"/>
      <c r="T281" s="1">
        <v>311</v>
      </c>
      <c r="U281" s="90">
        <v>161.72</v>
      </c>
      <c r="V281" s="91">
        <v>0.48</v>
      </c>
      <c r="W281" s="88" t="s">
        <v>11035</v>
      </c>
      <c r="X281" s="83">
        <v>90119000000</v>
      </c>
      <c r="Y281" s="83" t="s">
        <v>994</v>
      </c>
      <c r="Z281" s="83" t="s">
        <v>31</v>
      </c>
    </row>
    <row r="282" spans="1:26" x14ac:dyDescent="0.25">
      <c r="A282" t="s">
        <v>5179</v>
      </c>
      <c r="B282">
        <v>38628</v>
      </c>
      <c r="C282" s="94" t="s">
        <v>5180</v>
      </c>
      <c r="D282" s="93" t="s">
        <v>5181</v>
      </c>
      <c r="E282" s="93" t="s">
        <v>704</v>
      </c>
      <c r="F282" s="93" t="s">
        <v>22</v>
      </c>
      <c r="G282" s="93" t="s">
        <v>23</v>
      </c>
      <c r="H282" s="93"/>
      <c r="I282" s="93" t="s">
        <v>24</v>
      </c>
      <c r="J282" s="93" t="s">
        <v>24</v>
      </c>
      <c r="K282" s="2">
        <v>100210010516</v>
      </c>
      <c r="L282" t="s">
        <v>25</v>
      </c>
      <c r="M282" t="s">
        <v>1019</v>
      </c>
      <c r="N282" t="s">
        <v>5182</v>
      </c>
      <c r="O282" t="s">
        <v>5183</v>
      </c>
      <c r="P282" s="86">
        <v>20</v>
      </c>
      <c r="Q282" s="87"/>
      <c r="R282" s="88" t="s">
        <v>28</v>
      </c>
      <c r="S282" s="89"/>
      <c r="T282" s="1">
        <v>5663</v>
      </c>
      <c r="U282" s="90">
        <v>2944.76</v>
      </c>
      <c r="V282" s="91">
        <v>0.48</v>
      </c>
      <c r="W282" s="88" t="s">
        <v>11035</v>
      </c>
      <c r="X282" s="83">
        <v>90118000000</v>
      </c>
      <c r="Y282" s="83" t="s">
        <v>994</v>
      </c>
      <c r="Z282" s="83" t="s">
        <v>739</v>
      </c>
    </row>
    <row r="283" spans="1:26" x14ac:dyDescent="0.25">
      <c r="A283" t="s">
        <v>5184</v>
      </c>
      <c r="B283">
        <v>38645</v>
      </c>
      <c r="C283" s="94" t="s">
        <v>5185</v>
      </c>
      <c r="D283" s="93" t="s">
        <v>703</v>
      </c>
      <c r="E283" s="93" t="s">
        <v>704</v>
      </c>
      <c r="F283" s="93" t="s">
        <v>22</v>
      </c>
      <c r="G283" s="93" t="s">
        <v>23</v>
      </c>
      <c r="H283" s="93"/>
      <c r="I283" s="93" t="s">
        <v>24</v>
      </c>
      <c r="J283" s="93" t="s">
        <v>24</v>
      </c>
      <c r="K283" s="2">
        <v>100210010609</v>
      </c>
      <c r="L283" t="s">
        <v>25</v>
      </c>
      <c r="M283" t="s">
        <v>1019</v>
      </c>
      <c r="N283" t="s">
        <v>1303</v>
      </c>
      <c r="O283" t="s">
        <v>4378</v>
      </c>
      <c r="P283" s="86">
        <v>20</v>
      </c>
      <c r="Q283" s="87"/>
      <c r="R283" s="88" t="s">
        <v>28</v>
      </c>
      <c r="S283" s="89"/>
      <c r="T283" s="1">
        <v>126</v>
      </c>
      <c r="U283" s="90">
        <v>65.52</v>
      </c>
      <c r="V283" s="91">
        <v>0.48000000000000004</v>
      </c>
      <c r="W283" s="83" t="s">
        <v>11035</v>
      </c>
      <c r="X283" s="83">
        <v>85392198900</v>
      </c>
      <c r="Y283" s="83" t="s">
        <v>994</v>
      </c>
      <c r="Z283" s="83" t="s">
        <v>31</v>
      </c>
    </row>
    <row r="284" spans="1:26" x14ac:dyDescent="0.25">
      <c r="A284" t="s">
        <v>5186</v>
      </c>
      <c r="B284">
        <v>38749</v>
      </c>
      <c r="C284" s="94" t="s">
        <v>5187</v>
      </c>
      <c r="D284" s="93" t="s">
        <v>5188</v>
      </c>
      <c r="E284" s="93" t="s">
        <v>704</v>
      </c>
      <c r="F284" s="93" t="s">
        <v>22</v>
      </c>
      <c r="G284" s="93" t="s">
        <v>752</v>
      </c>
      <c r="H284" s="93"/>
      <c r="I284" s="93" t="s">
        <v>24</v>
      </c>
      <c r="J284" s="93" t="s">
        <v>24</v>
      </c>
      <c r="K284" s="2">
        <v>100210010603</v>
      </c>
      <c r="L284" t="s">
        <v>25</v>
      </c>
      <c r="M284" t="s">
        <v>1019</v>
      </c>
      <c r="N284" t="s">
        <v>1303</v>
      </c>
      <c r="O284" t="s">
        <v>4433</v>
      </c>
      <c r="P284" s="86" t="s">
        <v>11037</v>
      </c>
      <c r="Q284" s="87"/>
      <c r="R284" s="88" t="s">
        <v>28</v>
      </c>
      <c r="S284" s="89"/>
      <c r="T284" s="1">
        <v>2394</v>
      </c>
      <c r="U284" s="90">
        <v>1244.8800000000001</v>
      </c>
      <c r="V284" s="91">
        <v>0.47999999999999993</v>
      </c>
      <c r="W284" s="83" t="s">
        <v>11035</v>
      </c>
      <c r="X284" s="83">
        <v>90021900000</v>
      </c>
      <c r="Y284" s="83" t="s">
        <v>994</v>
      </c>
      <c r="Z284" s="83" t="s">
        <v>31</v>
      </c>
    </row>
    <row r="285" spans="1:26" x14ac:dyDescent="0.25">
      <c r="A285" t="s">
        <v>5189</v>
      </c>
      <c r="B285">
        <v>38750</v>
      </c>
      <c r="C285" s="94" t="s">
        <v>5190</v>
      </c>
      <c r="D285" s="93" t="s">
        <v>5191</v>
      </c>
      <c r="E285" s="93" t="s">
        <v>704</v>
      </c>
      <c r="F285" s="93" t="s">
        <v>22</v>
      </c>
      <c r="G285" s="93" t="s">
        <v>752</v>
      </c>
      <c r="H285" s="93"/>
      <c r="I285" s="93" t="s">
        <v>24</v>
      </c>
      <c r="J285" s="93" t="s">
        <v>24</v>
      </c>
      <c r="K285" s="2">
        <v>100210010603</v>
      </c>
      <c r="L285" t="s">
        <v>25</v>
      </c>
      <c r="M285" t="s">
        <v>1019</v>
      </c>
      <c r="N285" t="s">
        <v>1303</v>
      </c>
      <c r="O285" t="s">
        <v>4433</v>
      </c>
      <c r="P285" s="86" t="s">
        <v>11037</v>
      </c>
      <c r="Q285" s="87"/>
      <c r="R285" s="88" t="s">
        <v>28</v>
      </c>
      <c r="S285" s="89"/>
      <c r="T285" s="1">
        <v>2394</v>
      </c>
      <c r="U285" s="90">
        <v>1244.8800000000001</v>
      </c>
      <c r="V285" s="91">
        <v>0.47999999999999993</v>
      </c>
      <c r="W285" s="83" t="s">
        <v>11035</v>
      </c>
      <c r="X285" s="83">
        <v>90021900000</v>
      </c>
      <c r="Y285" s="83" t="s">
        <v>994</v>
      </c>
      <c r="Z285" s="83" t="s">
        <v>31</v>
      </c>
    </row>
    <row r="286" spans="1:26" x14ac:dyDescent="0.25">
      <c r="A286" t="s">
        <v>5192</v>
      </c>
      <c r="B286">
        <v>1701300</v>
      </c>
      <c r="C286" s="94" t="s">
        <v>5193</v>
      </c>
      <c r="D286" s="93" t="s">
        <v>5193</v>
      </c>
      <c r="E286" s="93" t="s">
        <v>704</v>
      </c>
      <c r="F286" s="93" t="s">
        <v>22</v>
      </c>
      <c r="G286" s="93" t="s">
        <v>23</v>
      </c>
      <c r="H286" s="93"/>
      <c r="I286" s="93" t="s">
        <v>24</v>
      </c>
      <c r="J286" s="93" t="s">
        <v>24</v>
      </c>
      <c r="K286" s="2">
        <v>100210010601</v>
      </c>
      <c r="L286" t="s">
        <v>25</v>
      </c>
      <c r="M286" t="s">
        <v>1019</v>
      </c>
      <c r="N286" t="s">
        <v>1303</v>
      </c>
      <c r="O286" t="s">
        <v>4371</v>
      </c>
      <c r="P286" s="86">
        <v>132</v>
      </c>
      <c r="Q286" s="87"/>
      <c r="R286" s="88" t="s">
        <v>28</v>
      </c>
      <c r="S286" s="89"/>
      <c r="T286" s="1">
        <v>123</v>
      </c>
      <c r="U286" s="90">
        <v>63.96</v>
      </c>
      <c r="V286" s="91">
        <v>0.48</v>
      </c>
      <c r="W286" s="83" t="s">
        <v>11035</v>
      </c>
      <c r="X286" s="83">
        <v>90022000000</v>
      </c>
      <c r="Y286" s="83" t="s">
        <v>994</v>
      </c>
      <c r="Z286" s="83" t="s">
        <v>31</v>
      </c>
    </row>
    <row r="287" spans="1:26" x14ac:dyDescent="0.25">
      <c r="A287" t="s">
        <v>5194</v>
      </c>
      <c r="B287">
        <v>1701400</v>
      </c>
      <c r="C287" s="94" t="s">
        <v>5195</v>
      </c>
      <c r="D287" s="93" t="s">
        <v>5195</v>
      </c>
      <c r="E287" s="93" t="s">
        <v>704</v>
      </c>
      <c r="F287" s="93" t="s">
        <v>22</v>
      </c>
      <c r="G287" s="93" t="s">
        <v>23</v>
      </c>
      <c r="H287" s="93"/>
      <c r="I287" s="93" t="s">
        <v>24</v>
      </c>
      <c r="J287" s="93" t="s">
        <v>24</v>
      </c>
      <c r="K287" s="2">
        <v>100210010601</v>
      </c>
      <c r="L287" t="s">
        <v>25</v>
      </c>
      <c r="M287" t="s">
        <v>1019</v>
      </c>
      <c r="N287" t="s">
        <v>1303</v>
      </c>
      <c r="O287" t="s">
        <v>4371</v>
      </c>
      <c r="P287" s="86">
        <v>129</v>
      </c>
      <c r="Q287" s="87"/>
      <c r="R287" s="88" t="s">
        <v>28</v>
      </c>
      <c r="S287" s="89"/>
      <c r="T287" s="1">
        <v>123</v>
      </c>
      <c r="U287" s="90">
        <v>63.96</v>
      </c>
      <c r="V287" s="91">
        <v>0.48</v>
      </c>
      <c r="W287" s="88" t="s">
        <v>11035</v>
      </c>
      <c r="X287" s="83">
        <v>90022000000</v>
      </c>
      <c r="Y287" s="83" t="s">
        <v>994</v>
      </c>
      <c r="Z287" s="83" t="s">
        <v>31</v>
      </c>
    </row>
    <row r="288" spans="1:26" x14ac:dyDescent="0.25">
      <c r="A288" s="106" t="s">
        <v>10860</v>
      </c>
      <c r="B288" s="83">
        <v>6559500</v>
      </c>
      <c r="C288" s="84" t="s">
        <v>10638</v>
      </c>
      <c r="D288" s="83" t="s">
        <v>10638</v>
      </c>
      <c r="E288" s="83" t="s">
        <v>704</v>
      </c>
      <c r="F288" s="83" t="s">
        <v>22</v>
      </c>
      <c r="G288" s="83" t="s">
        <v>23</v>
      </c>
      <c r="H288" s="83"/>
      <c r="I288" s="93" t="s">
        <v>24</v>
      </c>
      <c r="J288" s="93" t="s">
        <v>24</v>
      </c>
      <c r="K288" s="85">
        <v>100210010620</v>
      </c>
      <c r="L288" s="83" t="s">
        <v>25</v>
      </c>
      <c r="M288" s="83" t="s">
        <v>1019</v>
      </c>
      <c r="N288" s="83" t="s">
        <v>1303</v>
      </c>
      <c r="O288" s="83" t="s">
        <v>2009</v>
      </c>
      <c r="P288" s="86" t="s">
        <v>8797</v>
      </c>
      <c r="Q288" s="96"/>
      <c r="R288" s="88" t="s">
        <v>28</v>
      </c>
      <c r="S288" s="83"/>
      <c r="T288" s="1">
        <v>1067</v>
      </c>
      <c r="U288" s="90">
        <v>554.84</v>
      </c>
      <c r="V288" s="91">
        <v>0.48</v>
      </c>
      <c r="W288" s="88" t="s">
        <v>11035</v>
      </c>
      <c r="X288" s="83">
        <v>90119000000</v>
      </c>
      <c r="Y288" s="83" t="s">
        <v>994</v>
      </c>
      <c r="Z288" s="83" t="s">
        <v>31</v>
      </c>
    </row>
    <row r="289" spans="1:26" x14ac:dyDescent="0.25">
      <c r="A289" t="s">
        <v>5196</v>
      </c>
      <c r="B289">
        <v>6651500</v>
      </c>
      <c r="C289" s="94" t="s">
        <v>5197</v>
      </c>
      <c r="D289" s="93" t="s">
        <v>5197</v>
      </c>
      <c r="E289" s="93" t="s">
        <v>704</v>
      </c>
      <c r="F289" s="93" t="s">
        <v>22</v>
      </c>
      <c r="G289" s="93" t="s">
        <v>23</v>
      </c>
      <c r="H289" s="93"/>
      <c r="I289" s="93" t="s">
        <v>24</v>
      </c>
      <c r="J289" s="93" t="s">
        <v>24</v>
      </c>
      <c r="K289" s="2">
        <v>100210040941</v>
      </c>
      <c r="L289" t="s">
        <v>25</v>
      </c>
      <c r="M289" t="s">
        <v>5198</v>
      </c>
      <c r="N289" t="s">
        <v>5199</v>
      </c>
      <c r="O289" t="s">
        <v>5200</v>
      </c>
      <c r="P289" s="86">
        <v>20</v>
      </c>
      <c r="Q289" s="87"/>
      <c r="R289" s="88" t="s">
        <v>28</v>
      </c>
      <c r="S289" s="89"/>
      <c r="T289" s="1">
        <v>875</v>
      </c>
      <c r="U289" s="90">
        <v>455</v>
      </c>
      <c r="V289" s="91">
        <v>0.48</v>
      </c>
      <c r="W289" s="88" t="s">
        <v>11035</v>
      </c>
      <c r="X289" s="83">
        <v>90022000000</v>
      </c>
      <c r="Y289" s="83" t="s">
        <v>994</v>
      </c>
      <c r="Z289" s="83" t="s">
        <v>31</v>
      </c>
    </row>
    <row r="290" spans="1:26" x14ac:dyDescent="0.25">
      <c r="A290" t="s">
        <v>5201</v>
      </c>
      <c r="B290" t="s">
        <v>5201</v>
      </c>
      <c r="C290" s="94" t="s">
        <v>5202</v>
      </c>
      <c r="D290" s="93" t="s">
        <v>5202</v>
      </c>
      <c r="E290" s="93" t="s">
        <v>704</v>
      </c>
      <c r="F290" s="93" t="s">
        <v>22</v>
      </c>
      <c r="G290" s="93" t="s">
        <v>23</v>
      </c>
      <c r="H290" s="93"/>
      <c r="I290" s="93" t="s">
        <v>24</v>
      </c>
      <c r="J290" s="93" t="s">
        <v>24</v>
      </c>
      <c r="K290" s="2">
        <v>100210069585</v>
      </c>
      <c r="L290" t="s">
        <v>25</v>
      </c>
      <c r="M290" t="s">
        <v>1303</v>
      </c>
      <c r="N290" t="s">
        <v>4356</v>
      </c>
      <c r="O290" t="s">
        <v>4357</v>
      </c>
      <c r="P290" s="86">
        <v>2</v>
      </c>
      <c r="Q290" s="87"/>
      <c r="R290" s="88" t="s">
        <v>28</v>
      </c>
      <c r="S290" s="89"/>
      <c r="T290" s="1">
        <v>13</v>
      </c>
      <c r="U290" s="90">
        <v>6.76</v>
      </c>
      <c r="V290" s="91">
        <v>0.48000000000000004</v>
      </c>
      <c r="W290" s="83" t="s">
        <v>11035</v>
      </c>
      <c r="X290" s="83">
        <v>90119000000</v>
      </c>
      <c r="Y290" s="83" t="s">
        <v>994</v>
      </c>
      <c r="Z290" s="83" t="s">
        <v>31</v>
      </c>
    </row>
    <row r="291" spans="1:26" ht="120" x14ac:dyDescent="0.25">
      <c r="A291" t="s">
        <v>5203</v>
      </c>
      <c r="B291" t="s">
        <v>5203</v>
      </c>
      <c r="C291" s="94" t="s">
        <v>5204</v>
      </c>
      <c r="D291" s="93" t="s">
        <v>5205</v>
      </c>
      <c r="E291" s="93" t="s">
        <v>704</v>
      </c>
      <c r="F291" s="93" t="s">
        <v>22</v>
      </c>
      <c r="G291" s="93" t="s">
        <v>23</v>
      </c>
      <c r="H291" s="93"/>
      <c r="I291" s="93" t="s">
        <v>24</v>
      </c>
      <c r="J291" s="93" t="s">
        <v>24</v>
      </c>
      <c r="K291" s="2">
        <v>100210951095</v>
      </c>
      <c r="L291" t="s">
        <v>25</v>
      </c>
      <c r="M291" t="s">
        <v>26</v>
      </c>
      <c r="N291" t="s">
        <v>27</v>
      </c>
      <c r="O291" t="s">
        <v>26</v>
      </c>
      <c r="P291" s="86">
        <v>12</v>
      </c>
      <c r="Q291" s="87"/>
      <c r="R291" s="152" t="s">
        <v>28</v>
      </c>
      <c r="S291" s="89"/>
      <c r="T291" s="1">
        <v>650</v>
      </c>
      <c r="U291" s="90">
        <v>338</v>
      </c>
      <c r="V291" s="91">
        <v>0.48</v>
      </c>
      <c r="W291" s="83" t="s">
        <v>11035</v>
      </c>
      <c r="X291" s="83">
        <v>85393220000</v>
      </c>
      <c r="Y291" s="83" t="s">
        <v>994</v>
      </c>
      <c r="Z291" s="83" t="s">
        <v>31</v>
      </c>
    </row>
    <row r="292" spans="1:26" x14ac:dyDescent="0.25">
      <c r="A292" t="s">
        <v>5206</v>
      </c>
      <c r="B292" t="s">
        <v>5206</v>
      </c>
      <c r="C292" s="94" t="s">
        <v>5207</v>
      </c>
      <c r="D292" s="93" t="s">
        <v>5208</v>
      </c>
      <c r="E292" s="93" t="s">
        <v>704</v>
      </c>
      <c r="F292" s="93" t="s">
        <v>22</v>
      </c>
      <c r="G292" s="93" t="s">
        <v>23</v>
      </c>
      <c r="H292" s="93"/>
      <c r="I292" s="93" t="s">
        <v>24</v>
      </c>
      <c r="J292" s="93" t="s">
        <v>24</v>
      </c>
      <c r="K292" s="2">
        <v>100210951095</v>
      </c>
      <c r="L292" t="s">
        <v>25</v>
      </c>
      <c r="M292" t="s">
        <v>26</v>
      </c>
      <c r="N292" t="s">
        <v>27</v>
      </c>
      <c r="O292" t="s">
        <v>26</v>
      </c>
      <c r="P292" s="86">
        <v>12</v>
      </c>
      <c r="Q292" s="87"/>
      <c r="R292" s="88" t="s">
        <v>28</v>
      </c>
      <c r="S292" s="89"/>
      <c r="T292" s="1">
        <v>668</v>
      </c>
      <c r="U292" s="90">
        <v>347.36</v>
      </c>
      <c r="V292" s="91">
        <v>0.48</v>
      </c>
      <c r="W292" s="83" t="s">
        <v>11035</v>
      </c>
      <c r="X292" s="83">
        <v>85393220000</v>
      </c>
      <c r="Y292" s="83" t="s">
        <v>994</v>
      </c>
      <c r="Z292" s="83" t="s">
        <v>31</v>
      </c>
    </row>
    <row r="293" spans="1:26" x14ac:dyDescent="0.25">
      <c r="A293" t="s">
        <v>5209</v>
      </c>
      <c r="B293" t="s">
        <v>5209</v>
      </c>
      <c r="C293" s="94" t="s">
        <v>5210</v>
      </c>
      <c r="D293" s="93" t="s">
        <v>5210</v>
      </c>
      <c r="E293" s="93" t="s">
        <v>704</v>
      </c>
      <c r="F293" s="93" t="s">
        <v>22</v>
      </c>
      <c r="G293" s="93" t="s">
        <v>23</v>
      </c>
      <c r="H293" s="93"/>
      <c r="I293" s="93" t="s">
        <v>24</v>
      </c>
      <c r="J293" s="93" t="s">
        <v>24</v>
      </c>
      <c r="K293" s="2">
        <v>100210951095</v>
      </c>
      <c r="L293" t="s">
        <v>25</v>
      </c>
      <c r="M293" t="s">
        <v>26</v>
      </c>
      <c r="N293" t="s">
        <v>27</v>
      </c>
      <c r="O293" t="s">
        <v>26</v>
      </c>
      <c r="P293" s="86">
        <v>22</v>
      </c>
      <c r="Q293" s="87"/>
      <c r="R293" s="88" t="s">
        <v>28</v>
      </c>
      <c r="S293" s="89"/>
      <c r="T293" s="1">
        <v>18</v>
      </c>
      <c r="U293" s="90">
        <v>9.36</v>
      </c>
      <c r="V293" s="91">
        <v>0.48000000000000004</v>
      </c>
      <c r="W293" s="83" t="s">
        <v>11035</v>
      </c>
      <c r="X293" s="83">
        <v>85369010000</v>
      </c>
      <c r="Y293" s="83" t="s">
        <v>30</v>
      </c>
      <c r="Z293" s="83" t="s">
        <v>31</v>
      </c>
    </row>
    <row r="294" spans="1:26" x14ac:dyDescent="0.25">
      <c r="A294" t="s">
        <v>727</v>
      </c>
      <c r="B294" t="s">
        <v>727</v>
      </c>
      <c r="C294" s="94" t="s">
        <v>728</v>
      </c>
      <c r="D294" s="93" t="s">
        <v>729</v>
      </c>
      <c r="E294" s="93" t="s">
        <v>704</v>
      </c>
      <c r="F294" s="93" t="s">
        <v>22</v>
      </c>
      <c r="G294" s="93" t="s">
        <v>23</v>
      </c>
      <c r="H294" s="93"/>
      <c r="I294" s="93" t="s">
        <v>24</v>
      </c>
      <c r="J294" s="93" t="s">
        <v>24</v>
      </c>
      <c r="K294" s="2">
        <v>100210951095</v>
      </c>
      <c r="L294" t="s">
        <v>25</v>
      </c>
      <c r="M294" t="s">
        <v>26</v>
      </c>
      <c r="N294" t="s">
        <v>27</v>
      </c>
      <c r="O294" t="s">
        <v>26</v>
      </c>
      <c r="P294" s="86">
        <v>2</v>
      </c>
      <c r="Q294" s="87"/>
      <c r="R294" s="88" t="s">
        <v>28</v>
      </c>
      <c r="S294" s="98"/>
      <c r="T294" s="1">
        <v>13</v>
      </c>
      <c r="U294" s="90">
        <v>9.75</v>
      </c>
      <c r="V294" s="91">
        <v>0.25</v>
      </c>
      <c r="W294" s="83" t="s">
        <v>11036</v>
      </c>
      <c r="X294" s="83">
        <v>90119000000</v>
      </c>
      <c r="Y294" s="83" t="s">
        <v>30</v>
      </c>
      <c r="Z294" s="83" t="s">
        <v>31</v>
      </c>
    </row>
    <row r="295" spans="1:26" x14ac:dyDescent="0.25">
      <c r="A295" t="s">
        <v>730</v>
      </c>
      <c r="B295" t="s">
        <v>730</v>
      </c>
      <c r="C295" s="94" t="s">
        <v>731</v>
      </c>
      <c r="D295" s="93" t="s">
        <v>732</v>
      </c>
      <c r="E295" s="93" t="s">
        <v>704</v>
      </c>
      <c r="F295" s="93" t="s">
        <v>22</v>
      </c>
      <c r="G295" s="93" t="s">
        <v>23</v>
      </c>
      <c r="H295" s="93"/>
      <c r="I295" s="93" t="s">
        <v>24</v>
      </c>
      <c r="J295" s="93" t="s">
        <v>24</v>
      </c>
      <c r="K295" s="2">
        <v>100210951095</v>
      </c>
      <c r="L295" t="s">
        <v>25</v>
      </c>
      <c r="M295" t="s">
        <v>26</v>
      </c>
      <c r="N295" t="s">
        <v>27</v>
      </c>
      <c r="O295" t="s">
        <v>26</v>
      </c>
      <c r="P295" s="86">
        <v>2</v>
      </c>
      <c r="Q295" s="87"/>
      <c r="R295" s="88" t="s">
        <v>28</v>
      </c>
      <c r="S295" s="98"/>
      <c r="T295" s="1">
        <v>23</v>
      </c>
      <c r="U295" s="90">
        <v>17.25</v>
      </c>
      <c r="V295" s="91">
        <v>0.25</v>
      </c>
      <c r="W295" s="83" t="s">
        <v>11036</v>
      </c>
      <c r="X295" s="83">
        <v>85444290900</v>
      </c>
      <c r="Y295" s="83" t="s">
        <v>726</v>
      </c>
      <c r="Z295" s="83" t="s">
        <v>31</v>
      </c>
    </row>
    <row r="296" spans="1:26" x14ac:dyDescent="0.25">
      <c r="A296" t="s">
        <v>733</v>
      </c>
      <c r="B296" t="s">
        <v>733</v>
      </c>
      <c r="C296" s="94" t="s">
        <v>734</v>
      </c>
      <c r="D296" s="93" t="s">
        <v>735</v>
      </c>
      <c r="E296" s="93" t="s">
        <v>704</v>
      </c>
      <c r="F296" s="93" t="s">
        <v>22</v>
      </c>
      <c r="G296" s="93" t="s">
        <v>23</v>
      </c>
      <c r="H296" s="93"/>
      <c r="I296" s="93" t="s">
        <v>24</v>
      </c>
      <c r="J296" s="93" t="s">
        <v>24</v>
      </c>
      <c r="K296" s="2">
        <v>100210951095</v>
      </c>
      <c r="L296" t="s">
        <v>25</v>
      </c>
      <c r="M296" t="s">
        <v>26</v>
      </c>
      <c r="N296" t="s">
        <v>27</v>
      </c>
      <c r="O296" t="s">
        <v>26</v>
      </c>
      <c r="P296" s="86">
        <v>32</v>
      </c>
      <c r="Q296" s="87"/>
      <c r="R296" s="88" t="s">
        <v>28</v>
      </c>
      <c r="S296" s="98"/>
      <c r="T296" s="1">
        <v>181</v>
      </c>
      <c r="U296" s="90">
        <v>135.75</v>
      </c>
      <c r="V296" s="91">
        <v>0.25</v>
      </c>
      <c r="W296" s="83" t="s">
        <v>11036</v>
      </c>
      <c r="X296" s="83">
        <v>90119000000</v>
      </c>
      <c r="Y296" s="83" t="s">
        <v>30</v>
      </c>
      <c r="Z296" s="83" t="s">
        <v>31</v>
      </c>
    </row>
    <row r="297" spans="1:26" x14ac:dyDescent="0.25">
      <c r="A297" t="s">
        <v>5211</v>
      </c>
      <c r="B297" t="s">
        <v>5211</v>
      </c>
      <c r="C297" s="94" t="s">
        <v>5212</v>
      </c>
      <c r="D297" s="93" t="s">
        <v>5213</v>
      </c>
      <c r="E297" s="93" t="s">
        <v>704</v>
      </c>
      <c r="F297" s="93" t="s">
        <v>22</v>
      </c>
      <c r="G297" s="93" t="s">
        <v>23</v>
      </c>
      <c r="H297" s="93"/>
      <c r="I297" s="93" t="s">
        <v>24</v>
      </c>
      <c r="J297" s="93" t="s">
        <v>24</v>
      </c>
      <c r="K297" s="2">
        <v>100210069519</v>
      </c>
      <c r="L297" t="s">
        <v>25</v>
      </c>
      <c r="M297" t="s">
        <v>1303</v>
      </c>
      <c r="N297" t="s">
        <v>4356</v>
      </c>
      <c r="O297" t="s">
        <v>4357</v>
      </c>
      <c r="P297" s="86">
        <v>6</v>
      </c>
      <c r="Q297" s="87"/>
      <c r="R297" s="88" t="s">
        <v>28</v>
      </c>
      <c r="S297" s="89"/>
      <c r="T297" s="1">
        <v>23</v>
      </c>
      <c r="U297" s="90">
        <v>11.96</v>
      </c>
      <c r="V297" s="91">
        <v>0.48</v>
      </c>
      <c r="W297" s="83" t="s">
        <v>11035</v>
      </c>
      <c r="X297" s="83">
        <v>39231000000</v>
      </c>
      <c r="Y297" s="83" t="s">
        <v>994</v>
      </c>
      <c r="Z297" s="83" t="s">
        <v>31</v>
      </c>
    </row>
    <row r="298" spans="1:26" x14ac:dyDescent="0.25">
      <c r="A298" t="s">
        <v>5214</v>
      </c>
      <c r="B298" t="s">
        <v>5214</v>
      </c>
      <c r="C298" s="94" t="s">
        <v>5215</v>
      </c>
      <c r="D298" s="93" t="s">
        <v>5216</v>
      </c>
      <c r="E298" s="93" t="s">
        <v>704</v>
      </c>
      <c r="F298" s="93" t="s">
        <v>22</v>
      </c>
      <c r="G298" s="93" t="s">
        <v>23</v>
      </c>
      <c r="H298" s="93"/>
      <c r="I298" s="93" t="s">
        <v>24</v>
      </c>
      <c r="J298" s="93" t="s">
        <v>24</v>
      </c>
      <c r="K298" s="2">
        <v>100210951095</v>
      </c>
      <c r="L298" t="s">
        <v>25</v>
      </c>
      <c r="M298" t="s">
        <v>26</v>
      </c>
      <c r="N298" t="s">
        <v>27</v>
      </c>
      <c r="O298" t="s">
        <v>26</v>
      </c>
      <c r="P298" s="86">
        <v>32</v>
      </c>
      <c r="Q298" s="87"/>
      <c r="R298" s="88" t="s">
        <v>28</v>
      </c>
      <c r="S298" s="89"/>
      <c r="T298" s="1">
        <v>852</v>
      </c>
      <c r="U298" s="90">
        <v>443.04</v>
      </c>
      <c r="V298" s="91">
        <v>0.48</v>
      </c>
      <c r="W298" s="83" t="s">
        <v>11035</v>
      </c>
      <c r="X298" s="83">
        <v>42021910000</v>
      </c>
      <c r="Y298" s="83" t="s">
        <v>30</v>
      </c>
      <c r="Z298" s="83" t="s">
        <v>31</v>
      </c>
    </row>
    <row r="299" spans="1:26" x14ac:dyDescent="0.25">
      <c r="A299" t="s">
        <v>5217</v>
      </c>
      <c r="B299" t="s">
        <v>5217</v>
      </c>
      <c r="C299" s="94" t="s">
        <v>5218</v>
      </c>
      <c r="D299" s="93" t="s">
        <v>5218</v>
      </c>
      <c r="E299" s="93" t="s">
        <v>21</v>
      </c>
      <c r="F299" s="93" t="s">
        <v>22</v>
      </c>
      <c r="G299" s="93" t="s">
        <v>23</v>
      </c>
      <c r="H299" s="93"/>
      <c r="I299" s="93" t="s">
        <v>24</v>
      </c>
      <c r="J299" s="93" t="s">
        <v>24</v>
      </c>
      <c r="K299" s="2">
        <v>100210951095</v>
      </c>
      <c r="L299" t="s">
        <v>25</v>
      </c>
      <c r="M299" t="s">
        <v>26</v>
      </c>
      <c r="N299" t="s">
        <v>27</v>
      </c>
      <c r="O299" t="s">
        <v>26</v>
      </c>
      <c r="P299" s="86" t="s">
        <v>8797</v>
      </c>
      <c r="Q299" s="87"/>
      <c r="R299" s="88" t="s">
        <v>28</v>
      </c>
      <c r="S299" s="89"/>
      <c r="T299" s="1">
        <v>2183</v>
      </c>
      <c r="U299" s="90">
        <v>1135.1600000000001</v>
      </c>
      <c r="V299" s="91">
        <v>0.48</v>
      </c>
      <c r="W299" s="83" t="s">
        <v>11035</v>
      </c>
      <c r="X299" s="83">
        <v>49119900000</v>
      </c>
      <c r="Y299" s="83" t="s">
        <v>30</v>
      </c>
      <c r="Z299" s="83" t="s">
        <v>31</v>
      </c>
    </row>
    <row r="300" spans="1:26" x14ac:dyDescent="0.25">
      <c r="A300" t="s">
        <v>736</v>
      </c>
      <c r="B300" t="s">
        <v>736</v>
      </c>
      <c r="C300" s="94" t="s">
        <v>737</v>
      </c>
      <c r="D300" s="93" t="s">
        <v>738</v>
      </c>
      <c r="E300" s="93" t="s">
        <v>704</v>
      </c>
      <c r="F300" s="93" t="s">
        <v>22</v>
      </c>
      <c r="G300" s="93" t="s">
        <v>23</v>
      </c>
      <c r="H300" s="93"/>
      <c r="I300" s="93" t="s">
        <v>24</v>
      </c>
      <c r="J300" s="93" t="s">
        <v>24</v>
      </c>
      <c r="K300" s="2">
        <v>100210951095</v>
      </c>
      <c r="L300" t="s">
        <v>25</v>
      </c>
      <c r="M300" t="s">
        <v>26</v>
      </c>
      <c r="N300" t="s">
        <v>27</v>
      </c>
      <c r="O300" t="s">
        <v>26</v>
      </c>
      <c r="P300" s="86">
        <v>28</v>
      </c>
      <c r="Q300" s="87"/>
      <c r="R300" s="88" t="s">
        <v>28</v>
      </c>
      <c r="S300" s="98"/>
      <c r="T300" s="1">
        <v>370</v>
      </c>
      <c r="U300" s="90">
        <v>277.5</v>
      </c>
      <c r="V300" s="91">
        <v>0.25</v>
      </c>
      <c r="W300" s="83" t="s">
        <v>11036</v>
      </c>
      <c r="X300" s="83">
        <v>85365080900</v>
      </c>
      <c r="Y300" s="83" t="s">
        <v>30</v>
      </c>
      <c r="Z300" s="83" t="s">
        <v>739</v>
      </c>
    </row>
    <row r="301" spans="1:26" x14ac:dyDescent="0.25">
      <c r="A301" t="s">
        <v>740</v>
      </c>
      <c r="B301" t="s">
        <v>740</v>
      </c>
      <c r="C301" s="94" t="s">
        <v>741</v>
      </c>
      <c r="D301" s="93" t="s">
        <v>742</v>
      </c>
      <c r="E301" s="93" t="s">
        <v>704</v>
      </c>
      <c r="F301" s="93" t="s">
        <v>22</v>
      </c>
      <c r="G301" s="93" t="s">
        <v>23</v>
      </c>
      <c r="H301" s="93"/>
      <c r="I301" s="93" t="s">
        <v>24</v>
      </c>
      <c r="J301" s="93" t="s">
        <v>24</v>
      </c>
      <c r="K301" s="2">
        <v>100210951095</v>
      </c>
      <c r="L301" t="s">
        <v>25</v>
      </c>
      <c r="M301" t="s">
        <v>26</v>
      </c>
      <c r="N301" t="s">
        <v>27</v>
      </c>
      <c r="O301" t="s">
        <v>26</v>
      </c>
      <c r="P301" s="86">
        <v>28</v>
      </c>
      <c r="Q301" s="87"/>
      <c r="R301" s="88" t="s">
        <v>28</v>
      </c>
      <c r="S301" s="98"/>
      <c r="T301" s="1">
        <v>1136</v>
      </c>
      <c r="U301" s="90">
        <v>852</v>
      </c>
      <c r="V301" s="91">
        <v>0.25</v>
      </c>
      <c r="W301" s="83" t="s">
        <v>11036</v>
      </c>
      <c r="X301" s="83">
        <v>90119000000</v>
      </c>
      <c r="Y301" s="83" t="s">
        <v>30</v>
      </c>
      <c r="Z301" s="83" t="s">
        <v>739</v>
      </c>
    </row>
    <row r="302" spans="1:26" x14ac:dyDescent="0.25">
      <c r="A302" t="s">
        <v>743</v>
      </c>
      <c r="B302" t="s">
        <v>743</v>
      </c>
      <c r="C302" s="94" t="s">
        <v>744</v>
      </c>
      <c r="D302" s="93" t="s">
        <v>11039</v>
      </c>
      <c r="E302" s="93" t="s">
        <v>704</v>
      </c>
      <c r="F302" s="93" t="s">
        <v>22</v>
      </c>
      <c r="G302" s="93" t="s">
        <v>23</v>
      </c>
      <c r="H302" s="93"/>
      <c r="I302" s="93" t="s">
        <v>745</v>
      </c>
      <c r="J302" s="93" t="s">
        <v>24</v>
      </c>
      <c r="K302" s="2">
        <v>100210951095</v>
      </c>
      <c r="L302" t="s">
        <v>25</v>
      </c>
      <c r="M302" t="s">
        <v>26</v>
      </c>
      <c r="N302" t="s">
        <v>27</v>
      </c>
      <c r="O302" t="s">
        <v>26</v>
      </c>
      <c r="P302" s="86">
        <v>38</v>
      </c>
      <c r="Q302" s="87"/>
      <c r="R302" s="88" t="s">
        <v>28</v>
      </c>
      <c r="S302" s="98"/>
      <c r="T302" s="1">
        <v>8810</v>
      </c>
      <c r="U302" s="90">
        <v>6607.5</v>
      </c>
      <c r="V302" s="91">
        <v>0.25</v>
      </c>
      <c r="W302" s="83" t="s">
        <v>11036</v>
      </c>
      <c r="X302" s="83">
        <v>90119000000</v>
      </c>
      <c r="Y302" s="83" t="s">
        <v>30</v>
      </c>
      <c r="Z302" s="83" t="s">
        <v>739</v>
      </c>
    </row>
    <row r="303" spans="1:26" x14ac:dyDescent="0.25">
      <c r="A303" t="s">
        <v>746</v>
      </c>
      <c r="B303" t="s">
        <v>746</v>
      </c>
      <c r="C303" s="94" t="s">
        <v>747</v>
      </c>
      <c r="D303" s="93" t="s">
        <v>748</v>
      </c>
      <c r="E303" s="93" t="s">
        <v>704</v>
      </c>
      <c r="F303" s="93" t="s">
        <v>22</v>
      </c>
      <c r="G303" s="93" t="s">
        <v>23</v>
      </c>
      <c r="H303" s="93"/>
      <c r="I303" s="93" t="s">
        <v>745</v>
      </c>
      <c r="J303" s="93" t="s">
        <v>24</v>
      </c>
      <c r="K303" s="2">
        <v>100210951095</v>
      </c>
      <c r="L303" t="s">
        <v>25</v>
      </c>
      <c r="M303" t="s">
        <v>26</v>
      </c>
      <c r="N303" t="s">
        <v>27</v>
      </c>
      <c r="O303" t="s">
        <v>26</v>
      </c>
      <c r="P303" s="86">
        <v>38</v>
      </c>
      <c r="Q303" s="87"/>
      <c r="R303" s="88" t="s">
        <v>28</v>
      </c>
      <c r="S303" s="98"/>
      <c r="T303" s="1">
        <v>6877</v>
      </c>
      <c r="U303" s="90">
        <v>5157.75</v>
      </c>
      <c r="V303" s="91">
        <v>0.25</v>
      </c>
      <c r="W303" s="83" t="s">
        <v>11036</v>
      </c>
      <c r="X303" s="83">
        <v>90119000000</v>
      </c>
      <c r="Y303" s="83" t="s">
        <v>30</v>
      </c>
      <c r="Z303" s="83" t="s">
        <v>739</v>
      </c>
    </row>
    <row r="304" spans="1:26" x14ac:dyDescent="0.25">
      <c r="A304" t="s">
        <v>749</v>
      </c>
      <c r="B304" t="s">
        <v>749</v>
      </c>
      <c r="C304" s="94" t="s">
        <v>750</v>
      </c>
      <c r="D304" s="93" t="s">
        <v>751</v>
      </c>
      <c r="E304" s="93" t="s">
        <v>704</v>
      </c>
      <c r="F304" s="93" t="s">
        <v>22</v>
      </c>
      <c r="G304" s="93" t="s">
        <v>23</v>
      </c>
      <c r="H304" s="93"/>
      <c r="I304" s="93" t="s">
        <v>745</v>
      </c>
      <c r="J304" s="93" t="s">
        <v>24</v>
      </c>
      <c r="K304" s="2">
        <v>100210951095</v>
      </c>
      <c r="L304" t="s">
        <v>25</v>
      </c>
      <c r="M304" t="s">
        <v>26</v>
      </c>
      <c r="N304" t="s">
        <v>27</v>
      </c>
      <c r="O304" t="s">
        <v>26</v>
      </c>
      <c r="P304" s="86">
        <v>38</v>
      </c>
      <c r="Q304" s="87"/>
      <c r="R304" s="88" t="s">
        <v>28</v>
      </c>
      <c r="S304" s="98"/>
      <c r="T304" s="1">
        <v>8417</v>
      </c>
      <c r="U304" s="90">
        <v>6312.75</v>
      </c>
      <c r="V304" s="91">
        <v>0.25</v>
      </c>
      <c r="W304" s="83" t="s">
        <v>11036</v>
      </c>
      <c r="X304" s="83">
        <v>90119000000</v>
      </c>
      <c r="Y304" s="83" t="s">
        <v>30</v>
      </c>
      <c r="Z304" s="83" t="s">
        <v>739</v>
      </c>
    </row>
    <row r="305" spans="1:26" x14ac:dyDescent="0.25">
      <c r="A305" t="s">
        <v>753</v>
      </c>
      <c r="B305" t="s">
        <v>753</v>
      </c>
      <c r="C305" s="94" t="s">
        <v>754</v>
      </c>
      <c r="D305" s="93" t="s">
        <v>755</v>
      </c>
      <c r="E305" s="93" t="s">
        <v>704</v>
      </c>
      <c r="F305" s="93" t="s">
        <v>22</v>
      </c>
      <c r="G305" s="93" t="s">
        <v>23</v>
      </c>
      <c r="H305" s="93"/>
      <c r="I305" s="93" t="s">
        <v>24</v>
      </c>
      <c r="J305" s="93" t="s">
        <v>24</v>
      </c>
      <c r="K305" s="2">
        <v>100210951095</v>
      </c>
      <c r="L305" t="s">
        <v>25</v>
      </c>
      <c r="M305" t="s">
        <v>26</v>
      </c>
      <c r="N305" t="s">
        <v>27</v>
      </c>
      <c r="O305" t="s">
        <v>26</v>
      </c>
      <c r="P305" s="86">
        <v>28</v>
      </c>
      <c r="Q305" s="87"/>
      <c r="R305" s="88" t="s">
        <v>28</v>
      </c>
      <c r="S305" s="98"/>
      <c r="T305" s="1">
        <v>576</v>
      </c>
      <c r="U305" s="90">
        <v>432</v>
      </c>
      <c r="V305" s="91">
        <v>0.25</v>
      </c>
      <c r="W305" s="83" t="s">
        <v>11036</v>
      </c>
      <c r="X305" s="83">
        <v>90119000000</v>
      </c>
      <c r="Y305" s="83" t="s">
        <v>30</v>
      </c>
      <c r="Z305" s="83" t="s">
        <v>31</v>
      </c>
    </row>
    <row r="306" spans="1:26" x14ac:dyDescent="0.25">
      <c r="A306" t="s">
        <v>756</v>
      </c>
      <c r="B306" t="s">
        <v>756</v>
      </c>
      <c r="C306" s="94" t="s">
        <v>757</v>
      </c>
      <c r="D306" s="93" t="s">
        <v>758</v>
      </c>
      <c r="E306" s="93" t="s">
        <v>704</v>
      </c>
      <c r="F306" s="93" t="s">
        <v>22</v>
      </c>
      <c r="G306" s="93" t="s">
        <v>23</v>
      </c>
      <c r="H306" s="93"/>
      <c r="I306" s="93" t="s">
        <v>24</v>
      </c>
      <c r="J306" s="93" t="s">
        <v>24</v>
      </c>
      <c r="K306" s="2">
        <v>100210951095</v>
      </c>
      <c r="L306" t="s">
        <v>25</v>
      </c>
      <c r="M306" t="s">
        <v>26</v>
      </c>
      <c r="N306" t="s">
        <v>27</v>
      </c>
      <c r="O306" t="s">
        <v>26</v>
      </c>
      <c r="P306" s="86">
        <v>28</v>
      </c>
      <c r="Q306" s="87"/>
      <c r="R306" s="88" t="s">
        <v>28</v>
      </c>
      <c r="S306" s="98"/>
      <c r="T306" s="1">
        <v>863</v>
      </c>
      <c r="U306" s="90">
        <v>647.25</v>
      </c>
      <c r="V306" s="91">
        <v>0.25</v>
      </c>
      <c r="W306" s="83" t="s">
        <v>11036</v>
      </c>
      <c r="X306" s="83">
        <v>90119000000</v>
      </c>
      <c r="Y306" s="83" t="s">
        <v>30</v>
      </c>
      <c r="Z306" s="83" t="s">
        <v>31</v>
      </c>
    </row>
    <row r="307" spans="1:26" x14ac:dyDescent="0.25">
      <c r="A307" t="s">
        <v>759</v>
      </c>
      <c r="B307" t="s">
        <v>759</v>
      </c>
      <c r="C307" s="94" t="s">
        <v>760</v>
      </c>
      <c r="D307" s="93" t="s">
        <v>761</v>
      </c>
      <c r="E307" s="93" t="s">
        <v>704</v>
      </c>
      <c r="F307" s="93" t="s">
        <v>22</v>
      </c>
      <c r="G307" s="93" t="s">
        <v>23</v>
      </c>
      <c r="H307" s="93"/>
      <c r="I307" s="93" t="s">
        <v>24</v>
      </c>
      <c r="J307" s="93" t="s">
        <v>24</v>
      </c>
      <c r="K307" s="2">
        <v>100210951095</v>
      </c>
      <c r="L307" t="s">
        <v>25</v>
      </c>
      <c r="M307" t="s">
        <v>26</v>
      </c>
      <c r="N307" t="s">
        <v>27</v>
      </c>
      <c r="O307" t="s">
        <v>26</v>
      </c>
      <c r="P307" s="86">
        <v>28</v>
      </c>
      <c r="Q307" s="87"/>
      <c r="R307" s="88" t="s">
        <v>28</v>
      </c>
      <c r="S307" s="98"/>
      <c r="T307" s="1">
        <v>55</v>
      </c>
      <c r="U307" s="90">
        <v>41.25</v>
      </c>
      <c r="V307" s="91">
        <v>0.25</v>
      </c>
      <c r="W307" s="83" t="s">
        <v>11036</v>
      </c>
      <c r="X307" s="83">
        <v>90119000000</v>
      </c>
      <c r="Y307" s="83" t="s">
        <v>30</v>
      </c>
      <c r="Z307" s="83" t="s">
        <v>31</v>
      </c>
    </row>
    <row r="308" spans="1:26" x14ac:dyDescent="0.25">
      <c r="A308" t="s">
        <v>762</v>
      </c>
      <c r="B308" t="s">
        <v>762</v>
      </c>
      <c r="C308" s="94" t="s">
        <v>763</v>
      </c>
      <c r="D308" s="93" t="s">
        <v>764</v>
      </c>
      <c r="E308" s="93" t="s">
        <v>704</v>
      </c>
      <c r="F308" s="93" t="s">
        <v>22</v>
      </c>
      <c r="G308" s="93" t="s">
        <v>23</v>
      </c>
      <c r="H308" s="93"/>
      <c r="I308" s="93" t="s">
        <v>24</v>
      </c>
      <c r="J308" s="93" t="s">
        <v>24</v>
      </c>
      <c r="K308" s="2">
        <v>100210951095</v>
      </c>
      <c r="L308" t="s">
        <v>25</v>
      </c>
      <c r="M308" t="s">
        <v>26</v>
      </c>
      <c r="N308" t="s">
        <v>27</v>
      </c>
      <c r="O308" t="s">
        <v>26</v>
      </c>
      <c r="P308" s="86">
        <v>2</v>
      </c>
      <c r="Q308" s="87"/>
      <c r="R308" s="88" t="s">
        <v>28</v>
      </c>
      <c r="S308" s="98"/>
      <c r="T308" s="1">
        <v>70</v>
      </c>
      <c r="U308" s="90">
        <v>52.5</v>
      </c>
      <c r="V308" s="91">
        <v>0.25</v>
      </c>
      <c r="W308" s="83" t="s">
        <v>11036</v>
      </c>
      <c r="X308" s="83">
        <v>90119000000</v>
      </c>
      <c r="Y308" s="83" t="s">
        <v>30</v>
      </c>
      <c r="Z308" s="83" t="s">
        <v>31</v>
      </c>
    </row>
    <row r="309" spans="1:26" x14ac:dyDescent="0.25">
      <c r="A309" t="s">
        <v>765</v>
      </c>
      <c r="B309" t="s">
        <v>765</v>
      </c>
      <c r="C309" s="94" t="s">
        <v>766</v>
      </c>
      <c r="D309" s="93" t="s">
        <v>767</v>
      </c>
      <c r="E309" s="93" t="s">
        <v>704</v>
      </c>
      <c r="F309" s="93" t="s">
        <v>22</v>
      </c>
      <c r="G309" s="93" t="s">
        <v>23</v>
      </c>
      <c r="H309" s="93"/>
      <c r="I309" s="93" t="s">
        <v>24</v>
      </c>
      <c r="J309" s="93" t="s">
        <v>24</v>
      </c>
      <c r="K309" s="2">
        <v>100210951095</v>
      </c>
      <c r="L309" t="s">
        <v>25</v>
      </c>
      <c r="M309" t="s">
        <v>26</v>
      </c>
      <c r="N309" t="s">
        <v>27</v>
      </c>
      <c r="O309" t="s">
        <v>26</v>
      </c>
      <c r="P309" s="86">
        <v>28</v>
      </c>
      <c r="Q309" s="87"/>
      <c r="R309" s="88" t="s">
        <v>28</v>
      </c>
      <c r="S309" s="98"/>
      <c r="T309" s="1">
        <v>127</v>
      </c>
      <c r="U309" s="90">
        <v>95.25</v>
      </c>
      <c r="V309" s="91">
        <v>0.25</v>
      </c>
      <c r="W309" s="83" t="s">
        <v>11036</v>
      </c>
      <c r="X309" s="83">
        <v>90119000000</v>
      </c>
      <c r="Y309" s="83" t="s">
        <v>30</v>
      </c>
      <c r="Z309" s="83" t="s">
        <v>31</v>
      </c>
    </row>
    <row r="310" spans="1:26" x14ac:dyDescent="0.25">
      <c r="A310" t="s">
        <v>768</v>
      </c>
      <c r="B310" t="s">
        <v>768</v>
      </c>
      <c r="C310" s="94" t="s">
        <v>769</v>
      </c>
      <c r="D310" s="93" t="s">
        <v>770</v>
      </c>
      <c r="E310" s="93" t="s">
        <v>704</v>
      </c>
      <c r="F310" s="93" t="s">
        <v>22</v>
      </c>
      <c r="G310" s="93" t="s">
        <v>23</v>
      </c>
      <c r="H310" s="93"/>
      <c r="I310" s="93" t="s">
        <v>24</v>
      </c>
      <c r="J310" s="93" t="s">
        <v>24</v>
      </c>
      <c r="K310" s="2">
        <v>100210951095</v>
      </c>
      <c r="L310" t="s">
        <v>25</v>
      </c>
      <c r="M310" t="s">
        <v>26</v>
      </c>
      <c r="N310" t="s">
        <v>27</v>
      </c>
      <c r="O310" t="s">
        <v>26</v>
      </c>
      <c r="P310" s="86">
        <v>28</v>
      </c>
      <c r="Q310" s="87"/>
      <c r="R310" s="88" t="s">
        <v>28</v>
      </c>
      <c r="S310" s="98"/>
      <c r="T310" s="1">
        <v>244</v>
      </c>
      <c r="U310" s="90">
        <v>183</v>
      </c>
      <c r="V310" s="91">
        <v>0.25</v>
      </c>
      <c r="W310" s="83" t="s">
        <v>11036</v>
      </c>
      <c r="X310" s="83">
        <v>90119000000</v>
      </c>
      <c r="Y310" s="83" t="s">
        <v>30</v>
      </c>
      <c r="Z310" s="83" t="s">
        <v>31</v>
      </c>
    </row>
    <row r="311" spans="1:26" x14ac:dyDescent="0.25">
      <c r="A311" t="s">
        <v>771</v>
      </c>
      <c r="B311" t="s">
        <v>771</v>
      </c>
      <c r="C311" s="94" t="s">
        <v>772</v>
      </c>
      <c r="D311" s="93" t="s">
        <v>773</v>
      </c>
      <c r="E311" s="93" t="s">
        <v>704</v>
      </c>
      <c r="F311" s="93" t="s">
        <v>22</v>
      </c>
      <c r="G311" s="93" t="s">
        <v>23</v>
      </c>
      <c r="H311" s="93"/>
      <c r="I311" s="93" t="s">
        <v>24</v>
      </c>
      <c r="J311" s="93" t="s">
        <v>24</v>
      </c>
      <c r="K311" s="2">
        <v>100210951095</v>
      </c>
      <c r="L311" t="s">
        <v>25</v>
      </c>
      <c r="M311" t="s">
        <v>26</v>
      </c>
      <c r="N311" t="s">
        <v>27</v>
      </c>
      <c r="O311" t="s">
        <v>26</v>
      </c>
      <c r="P311" s="86">
        <v>28</v>
      </c>
      <c r="Q311" s="87"/>
      <c r="R311" s="88" t="s">
        <v>28</v>
      </c>
      <c r="S311" s="98"/>
      <c r="T311" s="1">
        <v>79</v>
      </c>
      <c r="U311" s="90">
        <v>59.25</v>
      </c>
      <c r="V311" s="91">
        <v>0.25</v>
      </c>
      <c r="W311" s="83" t="s">
        <v>11036</v>
      </c>
      <c r="X311" s="83">
        <v>90119000000</v>
      </c>
      <c r="Y311" s="83" t="s">
        <v>30</v>
      </c>
      <c r="Z311" s="83" t="s">
        <v>31</v>
      </c>
    </row>
    <row r="312" spans="1:26" x14ac:dyDescent="0.25">
      <c r="A312" t="s">
        <v>774</v>
      </c>
      <c r="B312" t="s">
        <v>774</v>
      </c>
      <c r="C312" s="94" t="s">
        <v>775</v>
      </c>
      <c r="D312" s="93" t="s">
        <v>776</v>
      </c>
      <c r="E312" s="93" t="s">
        <v>704</v>
      </c>
      <c r="F312" s="93" t="s">
        <v>22</v>
      </c>
      <c r="G312" s="93" t="s">
        <v>23</v>
      </c>
      <c r="H312" s="93"/>
      <c r="I312" s="93" t="s">
        <v>24</v>
      </c>
      <c r="J312" s="93" t="s">
        <v>24</v>
      </c>
      <c r="K312" s="2">
        <v>100210951095</v>
      </c>
      <c r="L312" t="s">
        <v>25</v>
      </c>
      <c r="M312" t="s">
        <v>26</v>
      </c>
      <c r="N312" t="s">
        <v>27</v>
      </c>
      <c r="O312" t="s">
        <v>26</v>
      </c>
      <c r="P312" s="86">
        <v>28</v>
      </c>
      <c r="Q312" s="87"/>
      <c r="R312" s="88" t="s">
        <v>28</v>
      </c>
      <c r="S312" s="98"/>
      <c r="T312" s="1">
        <v>88</v>
      </c>
      <c r="U312" s="90">
        <v>66</v>
      </c>
      <c r="V312" s="91">
        <v>0.25</v>
      </c>
      <c r="W312" s="83" t="s">
        <v>11036</v>
      </c>
      <c r="X312" s="83">
        <v>90119000000</v>
      </c>
      <c r="Y312" s="83" t="s">
        <v>30</v>
      </c>
      <c r="Z312" s="83" t="s">
        <v>31</v>
      </c>
    </row>
    <row r="313" spans="1:26" x14ac:dyDescent="0.25">
      <c r="A313" t="s">
        <v>777</v>
      </c>
      <c r="B313" t="s">
        <v>777</v>
      </c>
      <c r="C313" s="94" t="s">
        <v>778</v>
      </c>
      <c r="D313" s="93" t="s">
        <v>779</v>
      </c>
      <c r="E313" s="93" t="s">
        <v>704</v>
      </c>
      <c r="F313" s="93" t="s">
        <v>22</v>
      </c>
      <c r="G313" s="93" t="s">
        <v>23</v>
      </c>
      <c r="H313" s="93"/>
      <c r="I313" s="93" t="s">
        <v>24</v>
      </c>
      <c r="J313" s="93" t="s">
        <v>24</v>
      </c>
      <c r="K313" s="2">
        <v>100210951095</v>
      </c>
      <c r="L313" t="s">
        <v>25</v>
      </c>
      <c r="M313" t="s">
        <v>26</v>
      </c>
      <c r="N313" t="s">
        <v>27</v>
      </c>
      <c r="O313" t="s">
        <v>26</v>
      </c>
      <c r="P313" s="86">
        <v>28</v>
      </c>
      <c r="Q313" s="87"/>
      <c r="R313" s="88" t="s">
        <v>28</v>
      </c>
      <c r="S313" s="98"/>
      <c r="T313" s="1">
        <v>163</v>
      </c>
      <c r="U313" s="90">
        <v>122.25</v>
      </c>
      <c r="V313" s="91">
        <v>0.25</v>
      </c>
      <c r="W313" s="83" t="s">
        <v>11036</v>
      </c>
      <c r="X313" s="83">
        <v>90119000000</v>
      </c>
      <c r="Y313" s="83" t="s">
        <v>30</v>
      </c>
      <c r="Z313" s="83" t="s">
        <v>31</v>
      </c>
    </row>
    <row r="314" spans="1:26" x14ac:dyDescent="0.25">
      <c r="A314" t="s">
        <v>780</v>
      </c>
      <c r="B314" t="s">
        <v>780</v>
      </c>
      <c r="C314" s="94" t="s">
        <v>781</v>
      </c>
      <c r="D314" s="93" t="s">
        <v>782</v>
      </c>
      <c r="E314" s="93" t="s">
        <v>704</v>
      </c>
      <c r="F314" s="93" t="s">
        <v>22</v>
      </c>
      <c r="G314" s="93" t="s">
        <v>23</v>
      </c>
      <c r="H314" s="93"/>
      <c r="I314" s="93" t="s">
        <v>24</v>
      </c>
      <c r="J314" s="93" t="s">
        <v>24</v>
      </c>
      <c r="K314" s="2">
        <v>100210951095</v>
      </c>
      <c r="L314" t="s">
        <v>25</v>
      </c>
      <c r="M314" t="s">
        <v>26</v>
      </c>
      <c r="N314" t="s">
        <v>27</v>
      </c>
      <c r="O314" t="s">
        <v>26</v>
      </c>
      <c r="P314" s="86">
        <v>2</v>
      </c>
      <c r="Q314" s="87"/>
      <c r="R314" s="88" t="s">
        <v>28</v>
      </c>
      <c r="S314" s="98"/>
      <c r="T314" s="1">
        <v>118</v>
      </c>
      <c r="U314" s="90">
        <v>88.5</v>
      </c>
      <c r="V314" s="91">
        <v>0.25</v>
      </c>
      <c r="W314" s="83" t="s">
        <v>11036</v>
      </c>
      <c r="X314" s="83">
        <v>90119000000</v>
      </c>
      <c r="Y314" s="83" t="s">
        <v>30</v>
      </c>
      <c r="Z314" s="83" t="s">
        <v>31</v>
      </c>
    </row>
    <row r="315" spans="1:26" x14ac:dyDescent="0.25">
      <c r="A315" t="s">
        <v>783</v>
      </c>
      <c r="B315" t="s">
        <v>783</v>
      </c>
      <c r="C315" s="94" t="s">
        <v>784</v>
      </c>
      <c r="D315" s="93" t="s">
        <v>785</v>
      </c>
      <c r="E315" s="93" t="s">
        <v>704</v>
      </c>
      <c r="F315" s="93" t="s">
        <v>22</v>
      </c>
      <c r="G315" s="93" t="s">
        <v>23</v>
      </c>
      <c r="H315" s="93"/>
      <c r="I315" s="93" t="s">
        <v>24</v>
      </c>
      <c r="J315" s="93" t="s">
        <v>24</v>
      </c>
      <c r="K315" s="2">
        <v>100210951095</v>
      </c>
      <c r="L315" t="s">
        <v>25</v>
      </c>
      <c r="M315" t="s">
        <v>26</v>
      </c>
      <c r="N315" t="s">
        <v>27</v>
      </c>
      <c r="O315" t="s">
        <v>26</v>
      </c>
      <c r="P315" s="86">
        <v>2</v>
      </c>
      <c r="Q315" s="87"/>
      <c r="R315" s="88" t="s">
        <v>28</v>
      </c>
      <c r="S315" s="98"/>
      <c r="T315" s="1">
        <v>127</v>
      </c>
      <c r="U315" s="90">
        <v>95.25</v>
      </c>
      <c r="V315" s="91">
        <v>0.25</v>
      </c>
      <c r="W315" s="83" t="s">
        <v>11036</v>
      </c>
      <c r="X315" s="83">
        <v>90119000000</v>
      </c>
      <c r="Y315" s="83" t="s">
        <v>30</v>
      </c>
      <c r="Z315" s="83" t="s">
        <v>31</v>
      </c>
    </row>
    <row r="316" spans="1:26" x14ac:dyDescent="0.25">
      <c r="A316" t="s">
        <v>786</v>
      </c>
      <c r="B316" t="s">
        <v>786</v>
      </c>
      <c r="C316" s="94" t="s">
        <v>787</v>
      </c>
      <c r="D316" s="93" t="s">
        <v>788</v>
      </c>
      <c r="E316" s="93" t="s">
        <v>704</v>
      </c>
      <c r="F316" s="93" t="s">
        <v>22</v>
      </c>
      <c r="G316" s="93" t="s">
        <v>23</v>
      </c>
      <c r="H316" s="93"/>
      <c r="I316" s="93" t="s">
        <v>24</v>
      </c>
      <c r="J316" s="93" t="s">
        <v>24</v>
      </c>
      <c r="K316" s="2">
        <v>100210951095</v>
      </c>
      <c r="L316" t="s">
        <v>25</v>
      </c>
      <c r="M316" t="s">
        <v>26</v>
      </c>
      <c r="N316" t="s">
        <v>27</v>
      </c>
      <c r="O316" t="s">
        <v>26</v>
      </c>
      <c r="P316" s="86">
        <v>28</v>
      </c>
      <c r="Q316" s="87"/>
      <c r="R316" s="88" t="s">
        <v>28</v>
      </c>
      <c r="S316" s="98"/>
      <c r="T316" s="1">
        <v>135</v>
      </c>
      <c r="U316" s="90">
        <v>101.25</v>
      </c>
      <c r="V316" s="91">
        <v>0.25</v>
      </c>
      <c r="W316" s="83" t="s">
        <v>11036</v>
      </c>
      <c r="X316" s="83">
        <v>90119000000</v>
      </c>
      <c r="Y316" s="83" t="s">
        <v>30</v>
      </c>
      <c r="Z316" s="83" t="s">
        <v>31</v>
      </c>
    </row>
    <row r="317" spans="1:26" x14ac:dyDescent="0.25">
      <c r="A317" t="s">
        <v>789</v>
      </c>
      <c r="B317" t="s">
        <v>789</v>
      </c>
      <c r="C317" s="94" t="s">
        <v>790</v>
      </c>
      <c r="D317" s="93" t="s">
        <v>791</v>
      </c>
      <c r="E317" s="93" t="s">
        <v>704</v>
      </c>
      <c r="F317" s="93" t="s">
        <v>22</v>
      </c>
      <c r="G317" s="93" t="s">
        <v>23</v>
      </c>
      <c r="H317" s="93"/>
      <c r="I317" s="93" t="s">
        <v>24</v>
      </c>
      <c r="J317" s="93" t="s">
        <v>24</v>
      </c>
      <c r="K317" s="2">
        <v>100210951095</v>
      </c>
      <c r="L317" t="s">
        <v>25</v>
      </c>
      <c r="M317" t="s">
        <v>26</v>
      </c>
      <c r="N317" t="s">
        <v>27</v>
      </c>
      <c r="O317" t="s">
        <v>26</v>
      </c>
      <c r="P317" s="86">
        <v>28</v>
      </c>
      <c r="Q317" s="87"/>
      <c r="R317" s="88" t="s">
        <v>28</v>
      </c>
      <c r="S317" s="98"/>
      <c r="T317" s="1">
        <v>178</v>
      </c>
      <c r="U317" s="90">
        <v>133.5</v>
      </c>
      <c r="V317" s="91">
        <v>0.25</v>
      </c>
      <c r="W317" s="83" t="s">
        <v>11036</v>
      </c>
      <c r="X317" s="83">
        <v>90119000000</v>
      </c>
      <c r="Y317" s="83" t="s">
        <v>30</v>
      </c>
      <c r="Z317" s="83" t="s">
        <v>31</v>
      </c>
    </row>
    <row r="318" spans="1:26" x14ac:dyDescent="0.25">
      <c r="A318" t="s">
        <v>792</v>
      </c>
      <c r="B318" t="s">
        <v>792</v>
      </c>
      <c r="C318" s="94" t="s">
        <v>793</v>
      </c>
      <c r="D318" s="93" t="s">
        <v>794</v>
      </c>
      <c r="E318" s="93" t="s">
        <v>704</v>
      </c>
      <c r="F318" s="93" t="s">
        <v>22</v>
      </c>
      <c r="G318" s="93" t="s">
        <v>23</v>
      </c>
      <c r="H318" s="93"/>
      <c r="I318" s="93" t="s">
        <v>24</v>
      </c>
      <c r="J318" s="93" t="s">
        <v>24</v>
      </c>
      <c r="K318" s="2">
        <v>100210951095</v>
      </c>
      <c r="L318" t="s">
        <v>25</v>
      </c>
      <c r="M318" t="s">
        <v>26</v>
      </c>
      <c r="N318" t="s">
        <v>27</v>
      </c>
      <c r="O318" t="s">
        <v>26</v>
      </c>
      <c r="P318" s="86">
        <v>2</v>
      </c>
      <c r="Q318" s="87"/>
      <c r="R318" s="88" t="s">
        <v>28</v>
      </c>
      <c r="S318" s="98"/>
      <c r="T318" s="1">
        <v>198</v>
      </c>
      <c r="U318" s="90">
        <v>148.5</v>
      </c>
      <c r="V318" s="91">
        <v>0.25</v>
      </c>
      <c r="W318" s="83" t="s">
        <v>11036</v>
      </c>
      <c r="X318" s="83">
        <v>90119000000</v>
      </c>
      <c r="Y318" s="83" t="s">
        <v>30</v>
      </c>
      <c r="Z318" s="83" t="s">
        <v>31</v>
      </c>
    </row>
    <row r="319" spans="1:26" x14ac:dyDescent="0.25">
      <c r="A319" t="s">
        <v>795</v>
      </c>
      <c r="B319" t="s">
        <v>795</v>
      </c>
      <c r="C319" s="94" t="s">
        <v>796</v>
      </c>
      <c r="D319" s="93" t="s">
        <v>797</v>
      </c>
      <c r="E319" s="93" t="s">
        <v>704</v>
      </c>
      <c r="F319" s="93" t="s">
        <v>22</v>
      </c>
      <c r="G319" s="93" t="s">
        <v>23</v>
      </c>
      <c r="H319" s="93"/>
      <c r="I319" s="93" t="s">
        <v>24</v>
      </c>
      <c r="J319" s="93" t="s">
        <v>24</v>
      </c>
      <c r="K319" s="2">
        <v>100210951095</v>
      </c>
      <c r="L319" t="s">
        <v>25</v>
      </c>
      <c r="M319" t="s">
        <v>26</v>
      </c>
      <c r="N319" t="s">
        <v>27</v>
      </c>
      <c r="O319" t="s">
        <v>26</v>
      </c>
      <c r="P319" s="86">
        <v>2</v>
      </c>
      <c r="Q319" s="87"/>
      <c r="R319" s="88" t="s">
        <v>28</v>
      </c>
      <c r="S319" s="98"/>
      <c r="T319" s="1">
        <v>163</v>
      </c>
      <c r="U319" s="90">
        <v>122.25</v>
      </c>
      <c r="V319" s="91">
        <v>0.25</v>
      </c>
      <c r="W319" s="83" t="s">
        <v>11036</v>
      </c>
      <c r="X319" s="83">
        <v>90119000000</v>
      </c>
      <c r="Y319" s="83" t="s">
        <v>30</v>
      </c>
      <c r="Z319" s="83" t="s">
        <v>31</v>
      </c>
    </row>
    <row r="320" spans="1:26" x14ac:dyDescent="0.25">
      <c r="A320" t="s">
        <v>798</v>
      </c>
      <c r="B320" t="s">
        <v>798</v>
      </c>
      <c r="C320" s="94" t="s">
        <v>799</v>
      </c>
      <c r="D320" s="93" t="s">
        <v>800</v>
      </c>
      <c r="E320" s="93" t="s">
        <v>704</v>
      </c>
      <c r="F320" s="93" t="s">
        <v>22</v>
      </c>
      <c r="G320" s="93" t="s">
        <v>23</v>
      </c>
      <c r="H320" s="93"/>
      <c r="I320" s="93" t="s">
        <v>24</v>
      </c>
      <c r="J320" s="93" t="s">
        <v>24</v>
      </c>
      <c r="K320" s="2">
        <v>100210951095</v>
      </c>
      <c r="L320" t="s">
        <v>25</v>
      </c>
      <c r="M320" t="s">
        <v>26</v>
      </c>
      <c r="N320" t="s">
        <v>27</v>
      </c>
      <c r="O320" t="s">
        <v>26</v>
      </c>
      <c r="P320" s="86">
        <v>28</v>
      </c>
      <c r="Q320" s="87"/>
      <c r="R320" s="88" t="s">
        <v>28</v>
      </c>
      <c r="S320" s="98"/>
      <c r="T320" s="1">
        <v>172</v>
      </c>
      <c r="U320" s="90">
        <v>129</v>
      </c>
      <c r="V320" s="91">
        <v>0.25</v>
      </c>
      <c r="W320" s="83" t="s">
        <v>11036</v>
      </c>
      <c r="X320" s="83">
        <v>90119000000</v>
      </c>
      <c r="Y320" s="83" t="s">
        <v>30</v>
      </c>
      <c r="Z320" s="83" t="s">
        <v>31</v>
      </c>
    </row>
    <row r="321" spans="1:26" x14ac:dyDescent="0.25">
      <c r="A321" t="s">
        <v>801</v>
      </c>
      <c r="B321" t="s">
        <v>801</v>
      </c>
      <c r="C321" s="94" t="s">
        <v>802</v>
      </c>
      <c r="D321" s="93" t="s">
        <v>803</v>
      </c>
      <c r="E321" s="93" t="s">
        <v>704</v>
      </c>
      <c r="F321" s="93" t="s">
        <v>22</v>
      </c>
      <c r="G321" s="93" t="s">
        <v>23</v>
      </c>
      <c r="H321" s="93"/>
      <c r="I321" s="93" t="s">
        <v>24</v>
      </c>
      <c r="J321" s="93" t="s">
        <v>24</v>
      </c>
      <c r="K321" s="2">
        <v>100210951095</v>
      </c>
      <c r="L321" t="s">
        <v>25</v>
      </c>
      <c r="M321" t="s">
        <v>26</v>
      </c>
      <c r="N321" t="s">
        <v>27</v>
      </c>
      <c r="O321" t="s">
        <v>26</v>
      </c>
      <c r="P321" s="86">
        <v>28</v>
      </c>
      <c r="Q321" s="87"/>
      <c r="R321" s="88" t="s">
        <v>28</v>
      </c>
      <c r="S321" s="98"/>
      <c r="T321" s="1">
        <v>172</v>
      </c>
      <c r="U321" s="90">
        <v>129</v>
      </c>
      <c r="V321" s="91">
        <v>0.25</v>
      </c>
      <c r="W321" s="83" t="s">
        <v>11036</v>
      </c>
      <c r="X321" s="83">
        <v>90119000000</v>
      </c>
      <c r="Y321" s="83" t="s">
        <v>30</v>
      </c>
      <c r="Z321" s="83" t="s">
        <v>31</v>
      </c>
    </row>
    <row r="322" spans="1:26" x14ac:dyDescent="0.25">
      <c r="A322" t="s">
        <v>804</v>
      </c>
      <c r="B322" t="s">
        <v>804</v>
      </c>
      <c r="C322" s="94" t="s">
        <v>805</v>
      </c>
      <c r="D322" s="93" t="s">
        <v>806</v>
      </c>
      <c r="E322" s="93" t="s">
        <v>704</v>
      </c>
      <c r="F322" s="93" t="s">
        <v>22</v>
      </c>
      <c r="G322" s="93" t="s">
        <v>23</v>
      </c>
      <c r="H322" s="93"/>
      <c r="I322" s="93" t="s">
        <v>24</v>
      </c>
      <c r="J322" s="93" t="s">
        <v>24</v>
      </c>
      <c r="K322" s="2">
        <v>100210951095</v>
      </c>
      <c r="L322" t="s">
        <v>25</v>
      </c>
      <c r="M322" t="s">
        <v>26</v>
      </c>
      <c r="N322" t="s">
        <v>27</v>
      </c>
      <c r="O322" t="s">
        <v>26</v>
      </c>
      <c r="P322" s="86">
        <v>28</v>
      </c>
      <c r="Q322" s="87"/>
      <c r="R322" s="88" t="s">
        <v>28</v>
      </c>
      <c r="S322" s="98"/>
      <c r="T322" s="1">
        <v>163</v>
      </c>
      <c r="U322" s="90">
        <v>122.25</v>
      </c>
      <c r="V322" s="91">
        <v>0.25</v>
      </c>
      <c r="W322" s="83" t="s">
        <v>11036</v>
      </c>
      <c r="X322" s="83">
        <v>90119000000</v>
      </c>
      <c r="Y322" s="83" t="s">
        <v>30</v>
      </c>
      <c r="Z322" s="83" t="s">
        <v>31</v>
      </c>
    </row>
    <row r="323" spans="1:26" x14ac:dyDescent="0.25">
      <c r="A323" t="s">
        <v>807</v>
      </c>
      <c r="B323" t="s">
        <v>807</v>
      </c>
      <c r="C323" s="94" t="s">
        <v>808</v>
      </c>
      <c r="D323" s="93" t="s">
        <v>809</v>
      </c>
      <c r="E323" s="93" t="s">
        <v>704</v>
      </c>
      <c r="F323" s="93" t="s">
        <v>22</v>
      </c>
      <c r="G323" s="93" t="s">
        <v>23</v>
      </c>
      <c r="H323" s="93"/>
      <c r="I323" s="93" t="s">
        <v>24</v>
      </c>
      <c r="J323" s="93" t="s">
        <v>24</v>
      </c>
      <c r="K323" s="2">
        <v>100210951095</v>
      </c>
      <c r="L323" t="s">
        <v>25</v>
      </c>
      <c r="M323" t="s">
        <v>26</v>
      </c>
      <c r="N323" t="s">
        <v>27</v>
      </c>
      <c r="O323" t="s">
        <v>26</v>
      </c>
      <c r="P323" s="86">
        <v>2</v>
      </c>
      <c r="Q323" s="87"/>
      <c r="R323" s="88" t="s">
        <v>28</v>
      </c>
      <c r="S323" s="98"/>
      <c r="T323" s="1">
        <v>239</v>
      </c>
      <c r="U323" s="90">
        <v>179.25</v>
      </c>
      <c r="V323" s="91">
        <v>0.25</v>
      </c>
      <c r="W323" s="83" t="s">
        <v>11036</v>
      </c>
      <c r="X323" s="83">
        <v>90119000000</v>
      </c>
      <c r="Y323" s="83" t="s">
        <v>30</v>
      </c>
      <c r="Z323" s="83" t="s">
        <v>31</v>
      </c>
    </row>
    <row r="324" spans="1:26" x14ac:dyDescent="0.25">
      <c r="A324" t="s">
        <v>810</v>
      </c>
      <c r="B324" t="s">
        <v>810</v>
      </c>
      <c r="C324" s="94" t="s">
        <v>811</v>
      </c>
      <c r="D324" s="93" t="s">
        <v>812</v>
      </c>
      <c r="E324" s="93" t="s">
        <v>704</v>
      </c>
      <c r="F324" s="93" t="s">
        <v>22</v>
      </c>
      <c r="G324" s="93" t="s">
        <v>23</v>
      </c>
      <c r="H324" s="93"/>
      <c r="I324" s="93" t="s">
        <v>24</v>
      </c>
      <c r="J324" s="93" t="s">
        <v>24</v>
      </c>
      <c r="K324" s="2">
        <v>100210951095</v>
      </c>
      <c r="L324" t="s">
        <v>25</v>
      </c>
      <c r="M324" t="s">
        <v>26</v>
      </c>
      <c r="N324" t="s">
        <v>27</v>
      </c>
      <c r="O324" t="s">
        <v>26</v>
      </c>
      <c r="P324" s="86">
        <v>28</v>
      </c>
      <c r="Q324" s="87"/>
      <c r="R324" s="88" t="s">
        <v>28</v>
      </c>
      <c r="S324" s="98"/>
      <c r="T324" s="1">
        <v>540</v>
      </c>
      <c r="U324" s="90">
        <v>405</v>
      </c>
      <c r="V324" s="91">
        <v>0.25</v>
      </c>
      <c r="W324" s="83" t="s">
        <v>11036</v>
      </c>
      <c r="X324" s="83">
        <v>90119000000</v>
      </c>
      <c r="Y324" s="83" t="s">
        <v>30</v>
      </c>
      <c r="Z324" s="83" t="s">
        <v>31</v>
      </c>
    </row>
    <row r="325" spans="1:26" x14ac:dyDescent="0.25">
      <c r="A325" t="s">
        <v>813</v>
      </c>
      <c r="B325" t="s">
        <v>813</v>
      </c>
      <c r="C325" s="94" t="s">
        <v>814</v>
      </c>
      <c r="D325" s="93" t="s">
        <v>815</v>
      </c>
      <c r="E325" s="93" t="s">
        <v>704</v>
      </c>
      <c r="F325" s="93" t="s">
        <v>22</v>
      </c>
      <c r="G325" s="93" t="s">
        <v>23</v>
      </c>
      <c r="H325" s="93"/>
      <c r="I325" s="93" t="s">
        <v>24</v>
      </c>
      <c r="J325" s="93" t="s">
        <v>24</v>
      </c>
      <c r="K325" s="2">
        <v>100210951095</v>
      </c>
      <c r="L325" t="s">
        <v>25</v>
      </c>
      <c r="M325" t="s">
        <v>26</v>
      </c>
      <c r="N325" t="s">
        <v>27</v>
      </c>
      <c r="O325" t="s">
        <v>26</v>
      </c>
      <c r="P325" s="86">
        <v>2</v>
      </c>
      <c r="Q325" s="87"/>
      <c r="R325" s="88" t="s">
        <v>28</v>
      </c>
      <c r="S325" s="98"/>
      <c r="T325" s="1">
        <v>198</v>
      </c>
      <c r="U325" s="90">
        <v>148.5</v>
      </c>
      <c r="V325" s="91">
        <v>0.25</v>
      </c>
      <c r="W325" s="83" t="s">
        <v>11036</v>
      </c>
      <c r="X325" s="83">
        <v>90119000000</v>
      </c>
      <c r="Y325" s="83" t="s">
        <v>30</v>
      </c>
      <c r="Z325" s="83" t="s">
        <v>31</v>
      </c>
    </row>
    <row r="326" spans="1:26" x14ac:dyDescent="0.25">
      <c r="A326" t="s">
        <v>816</v>
      </c>
      <c r="B326" t="s">
        <v>816</v>
      </c>
      <c r="C326" s="94" t="s">
        <v>817</v>
      </c>
      <c r="D326" s="93" t="s">
        <v>818</v>
      </c>
      <c r="E326" s="93" t="s">
        <v>704</v>
      </c>
      <c r="F326" s="93" t="s">
        <v>22</v>
      </c>
      <c r="G326" s="93" t="s">
        <v>23</v>
      </c>
      <c r="H326" s="93"/>
      <c r="I326" s="93" t="s">
        <v>24</v>
      </c>
      <c r="J326" s="93" t="s">
        <v>24</v>
      </c>
      <c r="K326" s="2">
        <v>100210951095</v>
      </c>
      <c r="L326" t="s">
        <v>25</v>
      </c>
      <c r="M326" t="s">
        <v>26</v>
      </c>
      <c r="N326" t="s">
        <v>27</v>
      </c>
      <c r="O326" t="s">
        <v>26</v>
      </c>
      <c r="P326" s="86">
        <v>28</v>
      </c>
      <c r="Q326" s="87"/>
      <c r="R326" s="88" t="s">
        <v>28</v>
      </c>
      <c r="S326" s="98"/>
      <c r="T326" s="1">
        <v>388</v>
      </c>
      <c r="U326" s="90">
        <v>291</v>
      </c>
      <c r="V326" s="91">
        <v>0.25</v>
      </c>
      <c r="W326" s="83" t="s">
        <v>11036</v>
      </c>
      <c r="X326" s="83">
        <v>90119000000</v>
      </c>
      <c r="Y326" s="83" t="s">
        <v>30</v>
      </c>
      <c r="Z326" s="83" t="s">
        <v>31</v>
      </c>
    </row>
    <row r="327" spans="1:26" x14ac:dyDescent="0.25">
      <c r="A327" t="s">
        <v>819</v>
      </c>
      <c r="B327" t="s">
        <v>819</v>
      </c>
      <c r="C327" s="94" t="s">
        <v>820</v>
      </c>
      <c r="D327" s="93" t="s">
        <v>821</v>
      </c>
      <c r="E327" s="93" t="s">
        <v>704</v>
      </c>
      <c r="F327" s="93" t="s">
        <v>22</v>
      </c>
      <c r="G327" s="93" t="s">
        <v>23</v>
      </c>
      <c r="H327" s="93"/>
      <c r="I327" s="93" t="s">
        <v>24</v>
      </c>
      <c r="J327" s="93" t="s">
        <v>24</v>
      </c>
      <c r="K327" s="2">
        <v>100210951095</v>
      </c>
      <c r="L327" t="s">
        <v>25</v>
      </c>
      <c r="M327" t="s">
        <v>26</v>
      </c>
      <c r="N327" t="s">
        <v>27</v>
      </c>
      <c r="O327" t="s">
        <v>26</v>
      </c>
      <c r="P327" s="86">
        <v>28</v>
      </c>
      <c r="Q327" s="87"/>
      <c r="R327" s="88" t="s">
        <v>28</v>
      </c>
      <c r="S327" s="98"/>
      <c r="T327" s="1">
        <v>217</v>
      </c>
      <c r="U327" s="90">
        <v>162.75</v>
      </c>
      <c r="V327" s="91">
        <v>0.25</v>
      </c>
      <c r="W327" s="83" t="s">
        <v>11036</v>
      </c>
      <c r="X327" s="83">
        <v>90119000000</v>
      </c>
      <c r="Y327" s="83" t="s">
        <v>30</v>
      </c>
      <c r="Z327" s="83" t="s">
        <v>31</v>
      </c>
    </row>
    <row r="328" spans="1:26" x14ac:dyDescent="0.25">
      <c r="A328" t="s">
        <v>822</v>
      </c>
      <c r="B328" t="s">
        <v>822</v>
      </c>
      <c r="C328" s="94" t="s">
        <v>823</v>
      </c>
      <c r="D328" s="93" t="s">
        <v>824</v>
      </c>
      <c r="E328" s="93" t="s">
        <v>704</v>
      </c>
      <c r="F328" s="93" t="s">
        <v>22</v>
      </c>
      <c r="G328" s="93" t="s">
        <v>23</v>
      </c>
      <c r="H328" s="93"/>
      <c r="I328" s="93" t="s">
        <v>24</v>
      </c>
      <c r="J328" s="93" t="s">
        <v>24</v>
      </c>
      <c r="K328" s="2">
        <v>100210951095</v>
      </c>
      <c r="L328" t="s">
        <v>25</v>
      </c>
      <c r="M328" t="s">
        <v>26</v>
      </c>
      <c r="N328" t="s">
        <v>27</v>
      </c>
      <c r="O328" t="s">
        <v>26</v>
      </c>
      <c r="P328" s="86">
        <v>2</v>
      </c>
      <c r="Q328" s="87"/>
      <c r="R328" s="88" t="s">
        <v>28</v>
      </c>
      <c r="S328" s="98"/>
      <c r="T328" s="1">
        <v>379</v>
      </c>
      <c r="U328" s="90">
        <v>284.25</v>
      </c>
      <c r="V328" s="91">
        <v>0.25</v>
      </c>
      <c r="W328" s="83" t="s">
        <v>11036</v>
      </c>
      <c r="X328" s="83">
        <v>90119000000</v>
      </c>
      <c r="Y328" s="83" t="s">
        <v>30</v>
      </c>
      <c r="Z328" s="83" t="s">
        <v>31</v>
      </c>
    </row>
    <row r="329" spans="1:26" x14ac:dyDescent="0.25">
      <c r="A329" t="s">
        <v>825</v>
      </c>
      <c r="B329" t="s">
        <v>825</v>
      </c>
      <c r="C329" s="94" t="s">
        <v>826</v>
      </c>
      <c r="D329" s="93" t="s">
        <v>827</v>
      </c>
      <c r="E329" s="93" t="s">
        <v>704</v>
      </c>
      <c r="F329" s="93" t="s">
        <v>22</v>
      </c>
      <c r="G329" s="93" t="s">
        <v>23</v>
      </c>
      <c r="H329" s="93"/>
      <c r="I329" s="93" t="s">
        <v>24</v>
      </c>
      <c r="J329" s="93" t="s">
        <v>24</v>
      </c>
      <c r="K329" s="2">
        <v>100210951095</v>
      </c>
      <c r="L329" t="s">
        <v>25</v>
      </c>
      <c r="M329" t="s">
        <v>26</v>
      </c>
      <c r="N329" t="s">
        <v>27</v>
      </c>
      <c r="O329" t="s">
        <v>26</v>
      </c>
      <c r="P329" s="86">
        <v>28</v>
      </c>
      <c r="Q329" s="87"/>
      <c r="R329" s="88" t="s">
        <v>28</v>
      </c>
      <c r="S329" s="98"/>
      <c r="T329" s="1">
        <v>279</v>
      </c>
      <c r="U329" s="90">
        <v>209.25</v>
      </c>
      <c r="V329" s="91">
        <v>0.25</v>
      </c>
      <c r="W329" s="83" t="s">
        <v>11036</v>
      </c>
      <c r="X329" s="83">
        <v>90119000000</v>
      </c>
      <c r="Y329" s="83" t="s">
        <v>30</v>
      </c>
      <c r="Z329" s="83" t="s">
        <v>31</v>
      </c>
    </row>
    <row r="330" spans="1:26" x14ac:dyDescent="0.25">
      <c r="A330" t="s">
        <v>5219</v>
      </c>
      <c r="B330" t="s">
        <v>5219</v>
      </c>
      <c r="C330" s="94" t="s">
        <v>5220</v>
      </c>
      <c r="D330" s="93" t="s">
        <v>5221</v>
      </c>
      <c r="E330" s="93" t="s">
        <v>704</v>
      </c>
      <c r="F330" s="93" t="s">
        <v>22</v>
      </c>
      <c r="G330" s="93" t="s">
        <v>23</v>
      </c>
      <c r="H330" s="93"/>
      <c r="I330" s="93" t="s">
        <v>24</v>
      </c>
      <c r="J330" s="93" t="s">
        <v>24</v>
      </c>
      <c r="K330" s="2">
        <v>100210951095</v>
      </c>
      <c r="L330" t="s">
        <v>25</v>
      </c>
      <c r="M330" t="s">
        <v>26</v>
      </c>
      <c r="N330" t="s">
        <v>27</v>
      </c>
      <c r="O330" t="s">
        <v>26</v>
      </c>
      <c r="P330" s="86">
        <v>2</v>
      </c>
      <c r="Q330" s="87"/>
      <c r="R330" s="88" t="s">
        <v>28</v>
      </c>
      <c r="S330" s="89"/>
      <c r="T330" s="1">
        <v>26</v>
      </c>
      <c r="U330" s="90">
        <v>13.52</v>
      </c>
      <c r="V330" s="91">
        <v>0.48000000000000004</v>
      </c>
      <c r="W330" s="88" t="s">
        <v>11035</v>
      </c>
      <c r="X330" s="83">
        <v>85444290900</v>
      </c>
      <c r="Y330" s="83" t="s">
        <v>903</v>
      </c>
      <c r="Z330" s="83" t="s">
        <v>31</v>
      </c>
    </row>
    <row r="331" spans="1:26" x14ac:dyDescent="0.25">
      <c r="A331" t="s">
        <v>7752</v>
      </c>
      <c r="B331" t="s">
        <v>7752</v>
      </c>
      <c r="C331" s="94" t="s">
        <v>7753</v>
      </c>
      <c r="D331" s="93" t="s">
        <v>7754</v>
      </c>
      <c r="E331" s="93" t="s">
        <v>704</v>
      </c>
      <c r="F331" s="93" t="s">
        <v>22</v>
      </c>
      <c r="G331" s="93" t="s">
        <v>23</v>
      </c>
      <c r="H331" s="93"/>
      <c r="I331" s="93" t="s">
        <v>24</v>
      </c>
      <c r="J331" s="93" t="s">
        <v>24</v>
      </c>
      <c r="K331" s="2">
        <v>100210110201</v>
      </c>
      <c r="L331" t="s">
        <v>25</v>
      </c>
      <c r="M331" t="s">
        <v>1253</v>
      </c>
      <c r="N331" t="s">
        <v>1595</v>
      </c>
      <c r="O331" t="s">
        <v>7755</v>
      </c>
      <c r="P331" s="86" t="s">
        <v>8797</v>
      </c>
      <c r="Q331" s="87"/>
      <c r="R331" s="88" t="s">
        <v>28</v>
      </c>
      <c r="S331" s="89"/>
      <c r="T331" s="1">
        <v>5693</v>
      </c>
      <c r="U331" s="90">
        <v>2960.36</v>
      </c>
      <c r="V331" s="91">
        <v>0.48</v>
      </c>
      <c r="W331" s="88" t="s">
        <v>11040</v>
      </c>
      <c r="X331" s="83">
        <v>85258900000</v>
      </c>
      <c r="Y331" s="83" t="s">
        <v>30</v>
      </c>
      <c r="Z331" s="83" t="s">
        <v>739</v>
      </c>
    </row>
    <row r="332" spans="1:26" x14ac:dyDescent="0.25">
      <c r="A332" t="s">
        <v>10675</v>
      </c>
      <c r="B332" t="s">
        <v>10675</v>
      </c>
      <c r="C332" s="94" t="s">
        <v>10676</v>
      </c>
      <c r="D332" s="93" t="s">
        <v>10676</v>
      </c>
      <c r="E332" s="93" t="s">
        <v>704</v>
      </c>
      <c r="F332" s="93" t="s">
        <v>22</v>
      </c>
      <c r="G332" s="93" t="s">
        <v>23</v>
      </c>
      <c r="H332" s="93"/>
      <c r="I332" s="93" t="s">
        <v>24</v>
      </c>
      <c r="J332" s="93" t="s">
        <v>24</v>
      </c>
      <c r="K332" s="2">
        <v>100210110208</v>
      </c>
      <c r="L332" t="s">
        <v>25</v>
      </c>
      <c r="M332" t="s">
        <v>1253</v>
      </c>
      <c r="N332" t="s">
        <v>1595</v>
      </c>
      <c r="O332" t="s">
        <v>2143</v>
      </c>
      <c r="P332" s="86">
        <v>65</v>
      </c>
      <c r="Q332" s="87"/>
      <c r="R332" s="88" t="s">
        <v>28</v>
      </c>
      <c r="S332" s="89"/>
      <c r="T332" s="1">
        <v>291</v>
      </c>
      <c r="U332" s="90">
        <v>151.32</v>
      </c>
      <c r="V332" s="91">
        <v>0.48000000000000004</v>
      </c>
      <c r="W332" s="88" t="s">
        <v>11040</v>
      </c>
      <c r="X332" s="83">
        <v>84733020000</v>
      </c>
      <c r="Y332" s="83" t="s">
        <v>30</v>
      </c>
      <c r="Z332" s="83" t="s">
        <v>739</v>
      </c>
    </row>
    <row r="333" spans="1:26" x14ac:dyDescent="0.25">
      <c r="A333" t="s">
        <v>7757</v>
      </c>
      <c r="B333" t="s">
        <v>7757</v>
      </c>
      <c r="C333" s="94" t="s">
        <v>7758</v>
      </c>
      <c r="D333" s="93" t="s">
        <v>7759</v>
      </c>
      <c r="E333" s="93" t="s">
        <v>704</v>
      </c>
      <c r="F333" s="93" t="s">
        <v>22</v>
      </c>
      <c r="G333" s="93" t="s">
        <v>23</v>
      </c>
      <c r="H333" s="93"/>
      <c r="I333" s="93" t="s">
        <v>24</v>
      </c>
      <c r="J333" s="93" t="s">
        <v>24</v>
      </c>
      <c r="K333" s="2">
        <v>100210110209</v>
      </c>
      <c r="L333" t="s">
        <v>25</v>
      </c>
      <c r="M333" t="s">
        <v>1253</v>
      </c>
      <c r="N333" t="s">
        <v>1595</v>
      </c>
      <c r="O333" t="s">
        <v>7756</v>
      </c>
      <c r="P333" s="86">
        <v>65</v>
      </c>
      <c r="Q333" s="87"/>
      <c r="R333" s="88" t="s">
        <v>28</v>
      </c>
      <c r="S333" s="89"/>
      <c r="T333" s="1">
        <v>446</v>
      </c>
      <c r="U333" s="90">
        <v>231.92</v>
      </c>
      <c r="V333" s="91">
        <v>0.48000000000000004</v>
      </c>
      <c r="W333" s="88" t="s">
        <v>11040</v>
      </c>
      <c r="X333" s="83">
        <v>90119000000</v>
      </c>
      <c r="Y333" s="83" t="s">
        <v>30</v>
      </c>
      <c r="Z333" s="83" t="s">
        <v>31</v>
      </c>
    </row>
    <row r="334" spans="1:26" x14ac:dyDescent="0.25">
      <c r="A334" t="s">
        <v>8503</v>
      </c>
      <c r="B334" t="s">
        <v>8503</v>
      </c>
      <c r="C334" s="94" t="s">
        <v>8504</v>
      </c>
      <c r="D334" s="93" t="s">
        <v>8505</v>
      </c>
      <c r="E334" s="93" t="s">
        <v>704</v>
      </c>
      <c r="F334" s="93" t="s">
        <v>22</v>
      </c>
      <c r="G334" s="93" t="s">
        <v>23</v>
      </c>
      <c r="H334" s="93"/>
      <c r="I334" s="93" t="s">
        <v>745</v>
      </c>
      <c r="J334" s="93" t="s">
        <v>24</v>
      </c>
      <c r="K334" s="2">
        <v>100210110501</v>
      </c>
      <c r="L334" t="s">
        <v>25</v>
      </c>
      <c r="M334" t="s">
        <v>1253</v>
      </c>
      <c r="N334" t="s">
        <v>8506</v>
      </c>
      <c r="O334" t="s">
        <v>8507</v>
      </c>
      <c r="P334" s="86">
        <v>65</v>
      </c>
      <c r="Q334" s="87"/>
      <c r="R334" s="88" t="s">
        <v>28</v>
      </c>
      <c r="S334" s="89"/>
      <c r="T334" s="1">
        <v>6665</v>
      </c>
      <c r="U334" s="90">
        <v>4665.5</v>
      </c>
      <c r="V334" s="91">
        <v>0.3</v>
      </c>
      <c r="W334" s="88" t="s">
        <v>11041</v>
      </c>
      <c r="X334" s="83">
        <v>85234910009</v>
      </c>
      <c r="Y334" s="83" t="s">
        <v>30</v>
      </c>
      <c r="Z334" s="83" t="s">
        <v>31</v>
      </c>
    </row>
    <row r="335" spans="1:26" x14ac:dyDescent="0.25">
      <c r="A335" s="93" t="s">
        <v>5223</v>
      </c>
      <c r="B335" s="93" t="s">
        <v>5223</v>
      </c>
      <c r="C335" s="94" t="s">
        <v>5224</v>
      </c>
      <c r="D335" s="93" t="s">
        <v>5224</v>
      </c>
      <c r="E335" s="93" t="s">
        <v>704</v>
      </c>
      <c r="F335" s="93" t="s">
        <v>22</v>
      </c>
      <c r="G335" s="93" t="s">
        <v>23</v>
      </c>
      <c r="H335" s="93"/>
      <c r="I335" s="93" t="s">
        <v>24</v>
      </c>
      <c r="J335" s="93" t="s">
        <v>24</v>
      </c>
      <c r="K335" s="95">
        <v>100210951095</v>
      </c>
      <c r="L335" s="93" t="s">
        <v>25</v>
      </c>
      <c r="M335" s="93" t="s">
        <v>26</v>
      </c>
      <c r="N335" s="93" t="s">
        <v>27</v>
      </c>
      <c r="O335" s="93" t="s">
        <v>26</v>
      </c>
      <c r="P335" s="86">
        <v>30</v>
      </c>
      <c r="Q335" s="87"/>
      <c r="R335" s="88" t="s">
        <v>28</v>
      </c>
      <c r="S335" s="89"/>
      <c r="T335" s="1">
        <v>296</v>
      </c>
      <c r="U335" s="90">
        <v>153.91999999999999</v>
      </c>
      <c r="V335" s="91">
        <v>0.48000000000000004</v>
      </c>
      <c r="W335" s="88" t="s">
        <v>11035</v>
      </c>
      <c r="X335" s="83">
        <v>90119000000</v>
      </c>
      <c r="Y335" s="83" t="s">
        <v>994</v>
      </c>
      <c r="Z335" s="83" t="s">
        <v>31</v>
      </c>
    </row>
    <row r="336" spans="1:26" x14ac:dyDescent="0.25">
      <c r="A336" t="s">
        <v>5225</v>
      </c>
      <c r="B336" t="s">
        <v>5225</v>
      </c>
      <c r="C336" s="94" t="s">
        <v>5226</v>
      </c>
      <c r="D336" s="93" t="s">
        <v>5226</v>
      </c>
      <c r="E336" s="93" t="s">
        <v>704</v>
      </c>
      <c r="F336" s="93" t="s">
        <v>22</v>
      </c>
      <c r="G336" s="93" t="s">
        <v>23</v>
      </c>
      <c r="H336" s="93"/>
      <c r="I336" s="93" t="s">
        <v>24</v>
      </c>
      <c r="J336" s="93" t="s">
        <v>24</v>
      </c>
      <c r="K336" s="2">
        <v>100210951095</v>
      </c>
      <c r="L336" t="s">
        <v>25</v>
      </c>
      <c r="M336" t="s">
        <v>26</v>
      </c>
      <c r="N336" t="s">
        <v>27</v>
      </c>
      <c r="O336" t="s">
        <v>26</v>
      </c>
      <c r="P336" s="86">
        <v>70</v>
      </c>
      <c r="Q336" s="87"/>
      <c r="R336" s="88" t="s">
        <v>28</v>
      </c>
      <c r="S336" s="89"/>
      <c r="T336" s="1">
        <v>4409</v>
      </c>
      <c r="U336" s="90">
        <v>2292.6799999999998</v>
      </c>
      <c r="V336" s="91">
        <v>0.48000000000000004</v>
      </c>
      <c r="W336" s="88" t="s">
        <v>11035</v>
      </c>
      <c r="X336" s="83">
        <v>94054990900</v>
      </c>
      <c r="Y336" s="83" t="s">
        <v>722</v>
      </c>
      <c r="Z336" s="83" t="s">
        <v>31</v>
      </c>
    </row>
    <row r="337" spans="1:26" x14ac:dyDescent="0.25">
      <c r="A337" t="s">
        <v>5227</v>
      </c>
      <c r="B337" t="s">
        <v>5227</v>
      </c>
      <c r="C337" s="94" t="s">
        <v>5228</v>
      </c>
      <c r="D337" s="93" t="s">
        <v>5228</v>
      </c>
      <c r="E337" s="93" t="s">
        <v>704</v>
      </c>
      <c r="F337" s="93" t="s">
        <v>22</v>
      </c>
      <c r="G337" s="93" t="s">
        <v>23</v>
      </c>
      <c r="H337" s="93"/>
      <c r="I337" s="93" t="s">
        <v>24</v>
      </c>
      <c r="J337" s="93" t="s">
        <v>24</v>
      </c>
      <c r="K337" s="2">
        <v>100210011502</v>
      </c>
      <c r="L337" t="s">
        <v>25</v>
      </c>
      <c r="M337" t="s">
        <v>1019</v>
      </c>
      <c r="N337" t="s">
        <v>5229</v>
      </c>
      <c r="O337" t="s">
        <v>5230</v>
      </c>
      <c r="P337" s="86">
        <v>2</v>
      </c>
      <c r="Q337" s="87"/>
      <c r="R337" s="88" t="s">
        <v>28</v>
      </c>
      <c r="S337" s="89"/>
      <c r="T337" s="1">
        <v>8519</v>
      </c>
      <c r="U337" s="90">
        <v>4429.88</v>
      </c>
      <c r="V337" s="91">
        <v>0.48</v>
      </c>
      <c r="W337" s="88" t="s">
        <v>11035</v>
      </c>
      <c r="X337" s="83">
        <v>90019000900</v>
      </c>
      <c r="Y337" s="83" t="s">
        <v>994</v>
      </c>
      <c r="Z337" s="83" t="s">
        <v>31</v>
      </c>
    </row>
    <row r="338" spans="1:26" x14ac:dyDescent="0.25">
      <c r="A338" t="s">
        <v>5231</v>
      </c>
      <c r="B338" t="s">
        <v>5231</v>
      </c>
      <c r="C338" s="94" t="s">
        <v>5232</v>
      </c>
      <c r="D338" s="93" t="s">
        <v>5233</v>
      </c>
      <c r="E338" s="93" t="s">
        <v>704</v>
      </c>
      <c r="F338" s="93" t="s">
        <v>22</v>
      </c>
      <c r="G338" s="93" t="s">
        <v>23</v>
      </c>
      <c r="H338" s="93"/>
      <c r="I338" s="93" t="s">
        <v>24</v>
      </c>
      <c r="J338" s="93" t="s">
        <v>24</v>
      </c>
      <c r="K338" s="2">
        <v>100210010126</v>
      </c>
      <c r="L338" t="s">
        <v>25</v>
      </c>
      <c r="M338" t="s">
        <v>1019</v>
      </c>
      <c r="N338" t="s">
        <v>5234</v>
      </c>
      <c r="O338" t="s">
        <v>5235</v>
      </c>
      <c r="P338" s="86" t="s">
        <v>8797</v>
      </c>
      <c r="Q338" s="87"/>
      <c r="R338" s="88" t="s">
        <v>28</v>
      </c>
      <c r="S338" s="89"/>
      <c r="T338" s="1">
        <v>4773</v>
      </c>
      <c r="U338" s="90">
        <v>2481.96</v>
      </c>
      <c r="V338" s="91">
        <v>0.48</v>
      </c>
      <c r="W338" s="88" t="s">
        <v>11035</v>
      </c>
      <c r="X338" s="83">
        <v>90119000000</v>
      </c>
      <c r="Y338" s="83" t="s">
        <v>30</v>
      </c>
      <c r="Z338" s="83" t="s">
        <v>31</v>
      </c>
    </row>
    <row r="339" spans="1:26" x14ac:dyDescent="0.25">
      <c r="A339" t="s">
        <v>5236</v>
      </c>
      <c r="B339" t="s">
        <v>5236</v>
      </c>
      <c r="C339" s="94" t="s">
        <v>5237</v>
      </c>
      <c r="D339" s="93" t="s">
        <v>11042</v>
      </c>
      <c r="E339" s="93" t="s">
        <v>704</v>
      </c>
      <c r="F339" s="93" t="s">
        <v>22</v>
      </c>
      <c r="G339" s="93" t="s">
        <v>23</v>
      </c>
      <c r="H339" s="93"/>
      <c r="I339" s="93" t="s">
        <v>24</v>
      </c>
      <c r="J339" s="93" t="s">
        <v>24</v>
      </c>
      <c r="K339" s="2">
        <v>100210010126</v>
      </c>
      <c r="L339" t="s">
        <v>25</v>
      </c>
      <c r="M339" t="s">
        <v>1019</v>
      </c>
      <c r="N339" t="s">
        <v>5234</v>
      </c>
      <c r="O339" t="s">
        <v>5235</v>
      </c>
      <c r="P339" s="86">
        <v>2</v>
      </c>
      <c r="Q339" s="87"/>
      <c r="R339" s="88" t="s">
        <v>28</v>
      </c>
      <c r="S339" s="89"/>
      <c r="T339" s="1">
        <v>4241</v>
      </c>
      <c r="U339" s="90">
        <v>2205.3200000000002</v>
      </c>
      <c r="V339" s="91">
        <v>0.48</v>
      </c>
      <c r="W339" s="88" t="s">
        <v>11035</v>
      </c>
      <c r="X339" s="83">
        <v>90118000000</v>
      </c>
      <c r="Y339" s="83" t="s">
        <v>994</v>
      </c>
      <c r="Z339" s="83" t="s">
        <v>739</v>
      </c>
    </row>
    <row r="340" spans="1:26" x14ac:dyDescent="0.25">
      <c r="A340" t="s">
        <v>5238</v>
      </c>
      <c r="B340" t="s">
        <v>5238</v>
      </c>
      <c r="C340" s="94" t="s">
        <v>5239</v>
      </c>
      <c r="D340" s="93" t="s">
        <v>11043</v>
      </c>
      <c r="E340" s="93" t="s">
        <v>704</v>
      </c>
      <c r="F340" s="93" t="s">
        <v>22</v>
      </c>
      <c r="G340" s="93" t="s">
        <v>23</v>
      </c>
      <c r="H340" s="93"/>
      <c r="I340" s="93" t="s">
        <v>24</v>
      </c>
      <c r="J340" s="93" t="s">
        <v>24</v>
      </c>
      <c r="K340" s="2">
        <v>100210010126</v>
      </c>
      <c r="L340" t="s">
        <v>25</v>
      </c>
      <c r="M340" t="s">
        <v>1019</v>
      </c>
      <c r="N340" t="s">
        <v>5234</v>
      </c>
      <c r="O340" t="s">
        <v>5235</v>
      </c>
      <c r="P340" s="86" t="s">
        <v>8797</v>
      </c>
      <c r="Q340" s="87"/>
      <c r="R340" s="88" t="s">
        <v>28</v>
      </c>
      <c r="S340" s="89"/>
      <c r="T340" s="1">
        <v>5181</v>
      </c>
      <c r="U340" s="90">
        <v>2694.12</v>
      </c>
      <c r="V340" s="91">
        <v>0.48000000000000004</v>
      </c>
      <c r="W340" s="88" t="s">
        <v>11035</v>
      </c>
      <c r="X340" s="83">
        <v>90118000000</v>
      </c>
      <c r="Y340" s="83" t="s">
        <v>994</v>
      </c>
      <c r="Z340" s="83" t="s">
        <v>739</v>
      </c>
    </row>
    <row r="341" spans="1:26" x14ac:dyDescent="0.25">
      <c r="A341" t="s">
        <v>828</v>
      </c>
      <c r="B341" t="s">
        <v>828</v>
      </c>
      <c r="C341" s="94" t="s">
        <v>829</v>
      </c>
      <c r="D341" s="93" t="s">
        <v>830</v>
      </c>
      <c r="E341" s="93" t="s">
        <v>704</v>
      </c>
      <c r="F341" s="93" t="s">
        <v>22</v>
      </c>
      <c r="G341" s="93" t="s">
        <v>23</v>
      </c>
      <c r="H341" s="93"/>
      <c r="I341" s="93" t="s">
        <v>24</v>
      </c>
      <c r="J341" s="93" t="s">
        <v>24</v>
      </c>
      <c r="K341" s="2">
        <v>100210951095</v>
      </c>
      <c r="L341" t="s">
        <v>25</v>
      </c>
      <c r="M341" t="s">
        <v>26</v>
      </c>
      <c r="N341" t="s">
        <v>27</v>
      </c>
      <c r="O341" t="s">
        <v>26</v>
      </c>
      <c r="P341" s="86">
        <v>20</v>
      </c>
      <c r="Q341" s="87"/>
      <c r="R341" s="88" t="s">
        <v>28</v>
      </c>
      <c r="S341" s="98"/>
      <c r="T341" s="1">
        <v>4754</v>
      </c>
      <c r="U341" s="90">
        <v>3565.5</v>
      </c>
      <c r="V341" s="91">
        <v>0.25</v>
      </c>
      <c r="W341" s="88" t="s">
        <v>11036</v>
      </c>
      <c r="X341" s="83">
        <v>90118000000</v>
      </c>
      <c r="Y341" s="83" t="s">
        <v>30</v>
      </c>
      <c r="Z341" s="83" t="s">
        <v>31</v>
      </c>
    </row>
    <row r="342" spans="1:26" x14ac:dyDescent="0.25">
      <c r="A342" s="93" t="s">
        <v>8018</v>
      </c>
      <c r="B342" s="93" t="s">
        <v>8018</v>
      </c>
      <c r="C342" s="94" t="s">
        <v>8019</v>
      </c>
      <c r="D342" s="93" t="s">
        <v>8020</v>
      </c>
      <c r="E342" s="93" t="s">
        <v>704</v>
      </c>
      <c r="F342" s="93" t="s">
        <v>22</v>
      </c>
      <c r="G342" s="93" t="s">
        <v>752</v>
      </c>
      <c r="H342" s="93"/>
      <c r="I342" s="93" t="s">
        <v>24</v>
      </c>
      <c r="J342" s="93" t="s">
        <v>24</v>
      </c>
      <c r="K342" s="95">
        <v>100210951095</v>
      </c>
      <c r="L342" s="93" t="s">
        <v>25</v>
      </c>
      <c r="M342" s="93" t="s">
        <v>26</v>
      </c>
      <c r="N342" s="93" t="s">
        <v>27</v>
      </c>
      <c r="O342" s="93" t="s">
        <v>26</v>
      </c>
      <c r="P342" s="86" t="s">
        <v>11037</v>
      </c>
      <c r="Q342" s="87"/>
      <c r="R342" s="88" t="s">
        <v>28</v>
      </c>
      <c r="S342" s="89"/>
      <c r="T342" s="1">
        <v>146757</v>
      </c>
      <c r="U342" s="90">
        <v>102729.9</v>
      </c>
      <c r="V342" s="91">
        <v>0.30000000000000004</v>
      </c>
      <c r="W342" s="88" t="s">
        <v>11038</v>
      </c>
      <c r="X342" s="83">
        <v>90119000000</v>
      </c>
      <c r="Y342" s="83" t="s">
        <v>30</v>
      </c>
      <c r="Z342" s="83" t="s">
        <v>31</v>
      </c>
    </row>
    <row r="343" spans="1:26" x14ac:dyDescent="0.25">
      <c r="A343" t="s">
        <v>5240</v>
      </c>
      <c r="B343" t="s">
        <v>5240</v>
      </c>
      <c r="C343" s="94" t="s">
        <v>5241</v>
      </c>
      <c r="D343" s="93" t="s">
        <v>5241</v>
      </c>
      <c r="E343" s="93" t="s">
        <v>704</v>
      </c>
      <c r="F343" s="93" t="s">
        <v>22</v>
      </c>
      <c r="G343" s="93" t="s">
        <v>23</v>
      </c>
      <c r="H343" s="93"/>
      <c r="I343" s="93" t="s">
        <v>24</v>
      </c>
      <c r="J343" s="93" t="s">
        <v>24</v>
      </c>
      <c r="K343" s="2">
        <v>100210011502</v>
      </c>
      <c r="L343" t="s">
        <v>25</v>
      </c>
      <c r="M343" t="s">
        <v>1019</v>
      </c>
      <c r="N343" t="s">
        <v>5229</v>
      </c>
      <c r="O343" t="s">
        <v>5230</v>
      </c>
      <c r="P343" s="86">
        <v>2</v>
      </c>
      <c r="Q343" s="87"/>
      <c r="R343" s="88" t="s">
        <v>28</v>
      </c>
      <c r="S343" s="89"/>
      <c r="T343" s="1">
        <v>1570</v>
      </c>
      <c r="U343" s="90">
        <v>816.4</v>
      </c>
      <c r="V343" s="91">
        <v>0.48000000000000004</v>
      </c>
      <c r="W343" s="83" t="s">
        <v>11035</v>
      </c>
      <c r="X343" s="83">
        <v>90021900000</v>
      </c>
      <c r="Y343" s="83" t="s">
        <v>994</v>
      </c>
      <c r="Z343" s="83" t="s">
        <v>31</v>
      </c>
    </row>
    <row r="344" spans="1:26" x14ac:dyDescent="0.25">
      <c r="A344" s="93" t="s">
        <v>8021</v>
      </c>
      <c r="B344" s="93" t="s">
        <v>8021</v>
      </c>
      <c r="C344" s="94" t="s">
        <v>8022</v>
      </c>
      <c r="D344" s="93" t="s">
        <v>8022</v>
      </c>
      <c r="E344" s="93" t="s">
        <v>704</v>
      </c>
      <c r="F344" s="93" t="s">
        <v>22</v>
      </c>
      <c r="G344" s="93" t="s">
        <v>23</v>
      </c>
      <c r="H344" s="93"/>
      <c r="I344" s="93" t="s">
        <v>745</v>
      </c>
      <c r="J344" s="93" t="s">
        <v>745</v>
      </c>
      <c r="K344" s="95">
        <v>100210110208</v>
      </c>
      <c r="L344" s="93" t="s">
        <v>25</v>
      </c>
      <c r="M344" s="93" t="s">
        <v>1253</v>
      </c>
      <c r="N344" s="93" t="s">
        <v>1595</v>
      </c>
      <c r="O344" s="93" t="s">
        <v>2143</v>
      </c>
      <c r="P344" s="86">
        <v>75</v>
      </c>
      <c r="Q344" s="87"/>
      <c r="R344" s="88" t="s">
        <v>28</v>
      </c>
      <c r="S344" s="89"/>
      <c r="T344" s="1">
        <v>8952</v>
      </c>
      <c r="U344" s="90">
        <v>6266.4</v>
      </c>
      <c r="V344" s="91">
        <v>0.30000000000000004</v>
      </c>
      <c r="W344" s="88" t="s">
        <v>11038</v>
      </c>
      <c r="X344" s="83">
        <v>84714900000</v>
      </c>
      <c r="Y344" s="83" t="s">
        <v>722</v>
      </c>
      <c r="Z344" s="83" t="s">
        <v>31</v>
      </c>
    </row>
    <row r="345" spans="1:26" x14ac:dyDescent="0.25">
      <c r="A345" t="s">
        <v>5242</v>
      </c>
      <c r="B345" t="s">
        <v>5242</v>
      </c>
      <c r="C345" s="94" t="s">
        <v>5243</v>
      </c>
      <c r="D345" s="93" t="s">
        <v>5243</v>
      </c>
      <c r="E345" s="93" t="s">
        <v>704</v>
      </c>
      <c r="F345" s="93" t="s">
        <v>22</v>
      </c>
      <c r="G345" s="93" t="s">
        <v>23</v>
      </c>
      <c r="H345" s="93"/>
      <c r="I345" s="93" t="s">
        <v>745</v>
      </c>
      <c r="J345" s="93" t="s">
        <v>745</v>
      </c>
      <c r="K345" s="2">
        <v>100210042599</v>
      </c>
      <c r="L345" t="s">
        <v>25</v>
      </c>
      <c r="M345" t="s">
        <v>5198</v>
      </c>
      <c r="N345" t="s">
        <v>4357</v>
      </c>
      <c r="O345" t="s">
        <v>5244</v>
      </c>
      <c r="P345" s="86" t="s">
        <v>8797</v>
      </c>
      <c r="Q345" s="87"/>
      <c r="R345" s="88" t="s">
        <v>28</v>
      </c>
      <c r="S345" s="89"/>
      <c r="T345" s="1">
        <v>154930</v>
      </c>
      <c r="U345" s="90">
        <v>80563.600000000006</v>
      </c>
      <c r="V345" s="91">
        <v>0.48</v>
      </c>
      <c r="W345" s="88" t="s">
        <v>11035</v>
      </c>
      <c r="X345" s="83">
        <v>90118000000</v>
      </c>
      <c r="Y345" s="83" t="s">
        <v>994</v>
      </c>
      <c r="Z345" s="83" t="s">
        <v>739</v>
      </c>
    </row>
    <row r="346" spans="1:26" x14ac:dyDescent="0.25">
      <c r="A346" s="83" t="s">
        <v>11044</v>
      </c>
      <c r="B346" s="83" t="s">
        <v>11044</v>
      </c>
      <c r="C346" s="84" t="s">
        <v>11045</v>
      </c>
      <c r="D346" s="83" t="s">
        <v>11045</v>
      </c>
      <c r="E346" s="83" t="s">
        <v>704</v>
      </c>
      <c r="F346" s="83" t="s">
        <v>22</v>
      </c>
      <c r="G346" s="83" t="s">
        <v>23</v>
      </c>
      <c r="H346" s="83" t="s">
        <v>11046</v>
      </c>
      <c r="I346" s="93" t="s">
        <v>24</v>
      </c>
      <c r="J346" s="93" t="s">
        <v>24</v>
      </c>
      <c r="K346" s="85">
        <v>100210010127</v>
      </c>
      <c r="L346" s="83" t="s">
        <v>25</v>
      </c>
      <c r="M346" s="83" t="s">
        <v>1019</v>
      </c>
      <c r="N346" s="83" t="s">
        <v>5234</v>
      </c>
      <c r="O346" s="83" t="s">
        <v>5291</v>
      </c>
      <c r="P346" s="86"/>
      <c r="Q346" s="96"/>
      <c r="R346" s="88" t="s">
        <v>28</v>
      </c>
      <c r="S346" s="84"/>
      <c r="T346" s="97">
        <v>1665</v>
      </c>
      <c r="U346" s="90">
        <v>865.8</v>
      </c>
      <c r="V346" s="91">
        <v>0.48000000000000004</v>
      </c>
      <c r="W346" s="88" t="s">
        <v>11035</v>
      </c>
      <c r="X346" s="83">
        <v>90118000000</v>
      </c>
      <c r="Y346" s="83" t="s">
        <v>994</v>
      </c>
      <c r="Z346" s="83" t="s">
        <v>31</v>
      </c>
    </row>
    <row r="347" spans="1:26" x14ac:dyDescent="0.25">
      <c r="A347" s="83" t="s">
        <v>11047</v>
      </c>
      <c r="B347" s="83" t="s">
        <v>11047</v>
      </c>
      <c r="C347" s="84" t="s">
        <v>11048</v>
      </c>
      <c r="D347" s="83" t="s">
        <v>11048</v>
      </c>
      <c r="E347" s="83" t="s">
        <v>704</v>
      </c>
      <c r="F347" s="83" t="s">
        <v>22</v>
      </c>
      <c r="G347" s="83" t="s">
        <v>23</v>
      </c>
      <c r="H347" s="83" t="s">
        <v>11046</v>
      </c>
      <c r="I347" s="93" t="s">
        <v>24</v>
      </c>
      <c r="J347" s="93" t="s">
        <v>24</v>
      </c>
      <c r="K347" s="85">
        <v>100210010127</v>
      </c>
      <c r="L347" s="83" t="s">
        <v>25</v>
      </c>
      <c r="M347" s="83" t="s">
        <v>1019</v>
      </c>
      <c r="N347" s="83" t="s">
        <v>5234</v>
      </c>
      <c r="O347" s="83" t="s">
        <v>5291</v>
      </c>
      <c r="P347" s="86"/>
      <c r="Q347" s="96"/>
      <c r="R347" s="88" t="s">
        <v>28</v>
      </c>
      <c r="S347" s="84"/>
      <c r="T347" s="97">
        <v>1747</v>
      </c>
      <c r="U347" s="90">
        <v>908.44</v>
      </c>
      <c r="V347" s="91">
        <v>0.48</v>
      </c>
      <c r="W347" s="88" t="s">
        <v>11035</v>
      </c>
      <c r="X347" s="83">
        <v>90118000000</v>
      </c>
      <c r="Y347" s="83" t="s">
        <v>994</v>
      </c>
      <c r="Z347" s="83" t="s">
        <v>31</v>
      </c>
    </row>
    <row r="348" spans="1:26" x14ac:dyDescent="0.25">
      <c r="A348" t="s">
        <v>5245</v>
      </c>
      <c r="B348" t="s">
        <v>5245</v>
      </c>
      <c r="C348" s="94" t="s">
        <v>5246</v>
      </c>
      <c r="D348" s="93" t="s">
        <v>11049</v>
      </c>
      <c r="E348" s="93" t="s">
        <v>704</v>
      </c>
      <c r="F348" s="93" t="s">
        <v>22</v>
      </c>
      <c r="G348" s="93" t="s">
        <v>23</v>
      </c>
      <c r="H348" s="93"/>
      <c r="I348" s="93" t="s">
        <v>24</v>
      </c>
      <c r="J348" s="93" t="s">
        <v>24</v>
      </c>
      <c r="K348" s="2">
        <v>100210011510</v>
      </c>
      <c r="L348" t="s">
        <v>25</v>
      </c>
      <c r="M348" t="s">
        <v>1019</v>
      </c>
      <c r="N348" t="s">
        <v>5229</v>
      </c>
      <c r="O348" t="s">
        <v>5247</v>
      </c>
      <c r="P348" s="86" t="s">
        <v>8797</v>
      </c>
      <c r="Q348" s="87"/>
      <c r="R348" s="88" t="s">
        <v>28</v>
      </c>
      <c r="S348" s="98"/>
      <c r="T348" s="1">
        <v>53470</v>
      </c>
      <c r="U348" s="90">
        <v>27804.400000000001</v>
      </c>
      <c r="V348" s="91">
        <v>0.48</v>
      </c>
      <c r="W348" s="88" t="s">
        <v>11035</v>
      </c>
      <c r="X348" s="83">
        <v>90118000000</v>
      </c>
      <c r="Y348" s="83" t="s">
        <v>994</v>
      </c>
      <c r="Z348" s="83" t="s">
        <v>31</v>
      </c>
    </row>
    <row r="349" spans="1:26" x14ac:dyDescent="0.25">
      <c r="A349" t="s">
        <v>5248</v>
      </c>
      <c r="B349" t="s">
        <v>5248</v>
      </c>
      <c r="C349" s="94" t="s">
        <v>5249</v>
      </c>
      <c r="D349" s="93" t="s">
        <v>11050</v>
      </c>
      <c r="E349" s="93" t="s">
        <v>704</v>
      </c>
      <c r="F349" s="93" t="s">
        <v>22</v>
      </c>
      <c r="G349" s="93" t="s">
        <v>23</v>
      </c>
      <c r="H349" s="93"/>
      <c r="I349" s="93" t="s">
        <v>24</v>
      </c>
      <c r="J349" s="93" t="s">
        <v>24</v>
      </c>
      <c r="K349" s="2">
        <v>100210011510</v>
      </c>
      <c r="L349" t="s">
        <v>25</v>
      </c>
      <c r="M349" t="s">
        <v>1019</v>
      </c>
      <c r="N349" t="s">
        <v>5229</v>
      </c>
      <c r="O349" t="s">
        <v>5247</v>
      </c>
      <c r="P349" s="86" t="s">
        <v>8797</v>
      </c>
      <c r="Q349" s="87"/>
      <c r="R349" s="88" t="s">
        <v>28</v>
      </c>
      <c r="S349" s="89"/>
      <c r="T349" s="1">
        <v>48815</v>
      </c>
      <c r="U349" s="90">
        <v>25383.8</v>
      </c>
      <c r="V349" s="91">
        <v>0.48000000000000004</v>
      </c>
      <c r="W349" s="88" t="s">
        <v>11035</v>
      </c>
      <c r="X349" s="83">
        <v>90118000000</v>
      </c>
      <c r="Y349" s="83" t="s">
        <v>994</v>
      </c>
      <c r="Z349" s="83" t="s">
        <v>31</v>
      </c>
    </row>
    <row r="350" spans="1:26" x14ac:dyDescent="0.25">
      <c r="A350" t="s">
        <v>831</v>
      </c>
      <c r="B350" t="s">
        <v>831</v>
      </c>
      <c r="C350" s="94" t="s">
        <v>832</v>
      </c>
      <c r="D350" s="93" t="s">
        <v>833</v>
      </c>
      <c r="E350" s="93" t="s">
        <v>704</v>
      </c>
      <c r="F350" s="93" t="s">
        <v>22</v>
      </c>
      <c r="G350" s="93" t="s">
        <v>23</v>
      </c>
      <c r="H350" s="93"/>
      <c r="I350" s="93" t="s">
        <v>24</v>
      </c>
      <c r="J350" s="93" t="s">
        <v>24</v>
      </c>
      <c r="K350" s="2">
        <v>100210951095</v>
      </c>
      <c r="L350" t="s">
        <v>25</v>
      </c>
      <c r="M350" t="s">
        <v>26</v>
      </c>
      <c r="N350" t="s">
        <v>27</v>
      </c>
      <c r="O350" t="s">
        <v>26</v>
      </c>
      <c r="P350" s="86">
        <v>17</v>
      </c>
      <c r="Q350" s="87"/>
      <c r="R350" s="88" t="s">
        <v>28</v>
      </c>
      <c r="S350" s="98"/>
      <c r="T350" s="1">
        <v>284</v>
      </c>
      <c r="U350" s="90">
        <v>213</v>
      </c>
      <c r="V350" s="91">
        <v>0.25</v>
      </c>
      <c r="W350" s="88" t="s">
        <v>11036</v>
      </c>
      <c r="X350" s="83">
        <v>90022000000</v>
      </c>
      <c r="Y350" s="83" t="s">
        <v>30</v>
      </c>
      <c r="Z350" s="83" t="s">
        <v>31</v>
      </c>
    </row>
    <row r="351" spans="1:26" x14ac:dyDescent="0.25">
      <c r="A351" t="s">
        <v>834</v>
      </c>
      <c r="B351" t="s">
        <v>834</v>
      </c>
      <c r="C351" s="94" t="s">
        <v>835</v>
      </c>
      <c r="D351" s="93" t="s">
        <v>836</v>
      </c>
      <c r="E351" s="93" t="s">
        <v>704</v>
      </c>
      <c r="F351" s="93" t="s">
        <v>22</v>
      </c>
      <c r="G351" s="93" t="s">
        <v>23</v>
      </c>
      <c r="H351" s="93"/>
      <c r="I351" s="93" t="s">
        <v>24</v>
      </c>
      <c r="J351" s="93" t="s">
        <v>24</v>
      </c>
      <c r="K351" s="2">
        <v>100210951095</v>
      </c>
      <c r="L351" t="s">
        <v>25</v>
      </c>
      <c r="M351" t="s">
        <v>26</v>
      </c>
      <c r="N351" t="s">
        <v>27</v>
      </c>
      <c r="O351" t="s">
        <v>26</v>
      </c>
      <c r="P351" s="86">
        <v>2</v>
      </c>
      <c r="Q351" s="87"/>
      <c r="R351" s="88" t="s">
        <v>28</v>
      </c>
      <c r="S351" s="98"/>
      <c r="T351" s="1">
        <v>108</v>
      </c>
      <c r="U351" s="90">
        <v>81</v>
      </c>
      <c r="V351" s="91">
        <v>0.25</v>
      </c>
      <c r="W351" s="88" t="s">
        <v>11036</v>
      </c>
      <c r="X351" s="83">
        <v>90022000000</v>
      </c>
      <c r="Y351" s="83" t="s">
        <v>30</v>
      </c>
      <c r="Z351" s="83" t="s">
        <v>31</v>
      </c>
    </row>
    <row r="352" spans="1:26" x14ac:dyDescent="0.25">
      <c r="A352" t="s">
        <v>837</v>
      </c>
      <c r="B352" t="s">
        <v>837</v>
      </c>
      <c r="C352" s="94" t="s">
        <v>838</v>
      </c>
      <c r="D352" s="93" t="s">
        <v>839</v>
      </c>
      <c r="E352" s="93" t="s">
        <v>704</v>
      </c>
      <c r="F352" s="93" t="s">
        <v>22</v>
      </c>
      <c r="G352" s="93" t="s">
        <v>23</v>
      </c>
      <c r="H352" s="93"/>
      <c r="I352" s="93" t="s">
        <v>24</v>
      </c>
      <c r="J352" s="93" t="s">
        <v>24</v>
      </c>
      <c r="K352" s="2">
        <v>100210951095</v>
      </c>
      <c r="L352" t="s">
        <v>25</v>
      </c>
      <c r="M352" t="s">
        <v>26</v>
      </c>
      <c r="N352" t="s">
        <v>27</v>
      </c>
      <c r="O352" t="s">
        <v>26</v>
      </c>
      <c r="P352" s="86">
        <v>2</v>
      </c>
      <c r="Q352" s="87"/>
      <c r="R352" s="88" t="s">
        <v>28</v>
      </c>
      <c r="S352" s="98"/>
      <c r="T352" s="1">
        <v>56</v>
      </c>
      <c r="U352" s="90">
        <v>42</v>
      </c>
      <c r="V352" s="91">
        <v>0.25</v>
      </c>
      <c r="W352" s="88" t="s">
        <v>11036</v>
      </c>
      <c r="X352" s="83">
        <v>90029000900</v>
      </c>
      <c r="Y352" s="83" t="s">
        <v>30</v>
      </c>
      <c r="Z352" s="83" t="s">
        <v>31</v>
      </c>
    </row>
    <row r="353" spans="1:26" x14ac:dyDescent="0.25">
      <c r="A353" t="s">
        <v>840</v>
      </c>
      <c r="B353" t="s">
        <v>840</v>
      </c>
      <c r="C353" s="94" t="s">
        <v>841</v>
      </c>
      <c r="D353" s="93" t="s">
        <v>842</v>
      </c>
      <c r="E353" s="93" t="s">
        <v>704</v>
      </c>
      <c r="F353" s="93" t="s">
        <v>22</v>
      </c>
      <c r="G353" s="93" t="s">
        <v>23</v>
      </c>
      <c r="H353" s="93"/>
      <c r="I353" s="93" t="s">
        <v>24</v>
      </c>
      <c r="J353" s="93" t="s">
        <v>24</v>
      </c>
      <c r="K353" s="2">
        <v>100210951095</v>
      </c>
      <c r="L353" t="s">
        <v>25</v>
      </c>
      <c r="M353" t="s">
        <v>26</v>
      </c>
      <c r="N353" t="s">
        <v>27</v>
      </c>
      <c r="O353" t="s">
        <v>26</v>
      </c>
      <c r="P353" s="86">
        <v>17</v>
      </c>
      <c r="Q353" s="87"/>
      <c r="R353" s="88" t="s">
        <v>28</v>
      </c>
      <c r="S353" s="98"/>
      <c r="T353" s="1">
        <v>56</v>
      </c>
      <c r="U353" s="90">
        <v>42</v>
      </c>
      <c r="V353" s="91">
        <v>0.25</v>
      </c>
      <c r="W353" s="88" t="s">
        <v>11036</v>
      </c>
      <c r="X353" s="83">
        <v>90022000000</v>
      </c>
      <c r="Y353" s="83" t="s">
        <v>30</v>
      </c>
      <c r="Z353" s="83" t="s">
        <v>31</v>
      </c>
    </row>
    <row r="354" spans="1:26" x14ac:dyDescent="0.25">
      <c r="A354" t="s">
        <v>843</v>
      </c>
      <c r="B354" t="s">
        <v>843</v>
      </c>
      <c r="C354" s="94" t="s">
        <v>844</v>
      </c>
      <c r="D354" s="93" t="s">
        <v>845</v>
      </c>
      <c r="E354" s="93" t="s">
        <v>704</v>
      </c>
      <c r="F354" s="93" t="s">
        <v>22</v>
      </c>
      <c r="G354" s="93" t="s">
        <v>23</v>
      </c>
      <c r="H354" s="93"/>
      <c r="I354" s="93" t="s">
        <v>24</v>
      </c>
      <c r="J354" s="93" t="s">
        <v>24</v>
      </c>
      <c r="K354" s="2">
        <v>100210951095</v>
      </c>
      <c r="L354" t="s">
        <v>25</v>
      </c>
      <c r="M354" t="s">
        <v>26</v>
      </c>
      <c r="N354" t="s">
        <v>27</v>
      </c>
      <c r="O354" t="s">
        <v>26</v>
      </c>
      <c r="P354" s="86">
        <v>17</v>
      </c>
      <c r="Q354" s="87"/>
      <c r="R354" s="88" t="s">
        <v>28</v>
      </c>
      <c r="S354" s="98"/>
      <c r="T354" s="1">
        <v>552</v>
      </c>
      <c r="U354" s="90">
        <v>414</v>
      </c>
      <c r="V354" s="91">
        <v>0.25</v>
      </c>
      <c r="W354" s="88" t="s">
        <v>11036</v>
      </c>
      <c r="X354" s="83">
        <v>90022000000</v>
      </c>
      <c r="Y354" s="83" t="s">
        <v>30</v>
      </c>
      <c r="Z354" s="83" t="s">
        <v>31</v>
      </c>
    </row>
    <row r="355" spans="1:26" x14ac:dyDescent="0.25">
      <c r="A355" t="s">
        <v>846</v>
      </c>
      <c r="B355" t="s">
        <v>846</v>
      </c>
      <c r="C355" s="94" t="s">
        <v>847</v>
      </c>
      <c r="D355" s="93" t="s">
        <v>848</v>
      </c>
      <c r="E355" s="93" t="s">
        <v>704</v>
      </c>
      <c r="F355" s="93" t="s">
        <v>22</v>
      </c>
      <c r="G355" s="93" t="s">
        <v>23</v>
      </c>
      <c r="H355" s="93"/>
      <c r="I355" s="93" t="s">
        <v>24</v>
      </c>
      <c r="J355" s="93" t="s">
        <v>24</v>
      </c>
      <c r="K355" s="2">
        <v>100210951095</v>
      </c>
      <c r="L355" t="s">
        <v>25</v>
      </c>
      <c r="M355" t="s">
        <v>26</v>
      </c>
      <c r="N355" t="s">
        <v>27</v>
      </c>
      <c r="O355" t="s">
        <v>26</v>
      </c>
      <c r="P355" s="86">
        <v>17</v>
      </c>
      <c r="Q355" s="87"/>
      <c r="R355" s="88" t="s">
        <v>28</v>
      </c>
      <c r="S355" s="98"/>
      <c r="T355" s="1">
        <v>140</v>
      </c>
      <c r="U355" s="90">
        <v>105</v>
      </c>
      <c r="V355" s="91">
        <v>0.25</v>
      </c>
      <c r="W355" s="88" t="s">
        <v>11036</v>
      </c>
      <c r="X355" s="83">
        <v>90029000900</v>
      </c>
      <c r="Y355" s="83" t="s">
        <v>30</v>
      </c>
      <c r="Z355" s="83" t="s">
        <v>31</v>
      </c>
    </row>
    <row r="356" spans="1:26" x14ac:dyDescent="0.25">
      <c r="A356" t="s">
        <v>849</v>
      </c>
      <c r="B356" t="s">
        <v>849</v>
      </c>
      <c r="C356" s="94" t="s">
        <v>850</v>
      </c>
      <c r="D356" s="93" t="s">
        <v>851</v>
      </c>
      <c r="E356" s="93" t="s">
        <v>704</v>
      </c>
      <c r="F356" s="93" t="s">
        <v>22</v>
      </c>
      <c r="G356" s="93" t="s">
        <v>23</v>
      </c>
      <c r="H356" s="93"/>
      <c r="I356" s="93" t="s">
        <v>24</v>
      </c>
      <c r="J356" s="93" t="s">
        <v>24</v>
      </c>
      <c r="K356" s="2">
        <v>100210951095</v>
      </c>
      <c r="L356" t="s">
        <v>25</v>
      </c>
      <c r="M356" t="s">
        <v>26</v>
      </c>
      <c r="N356" t="s">
        <v>27</v>
      </c>
      <c r="O356" t="s">
        <v>26</v>
      </c>
      <c r="P356" s="86">
        <v>17</v>
      </c>
      <c r="Q356" s="87"/>
      <c r="R356" s="88" t="s">
        <v>28</v>
      </c>
      <c r="S356" s="98"/>
      <c r="T356" s="1">
        <v>116</v>
      </c>
      <c r="U356" s="90">
        <v>87</v>
      </c>
      <c r="V356" s="91">
        <v>0.25</v>
      </c>
      <c r="W356" s="88" t="s">
        <v>11036</v>
      </c>
      <c r="X356" s="83">
        <v>90022000000</v>
      </c>
      <c r="Y356" s="83" t="s">
        <v>30</v>
      </c>
      <c r="Z356" s="83" t="s">
        <v>31</v>
      </c>
    </row>
    <row r="357" spans="1:26" x14ac:dyDescent="0.25">
      <c r="A357" t="s">
        <v>852</v>
      </c>
      <c r="B357" t="s">
        <v>852</v>
      </c>
      <c r="C357" s="94" t="s">
        <v>853</v>
      </c>
      <c r="D357" s="93" t="s">
        <v>854</v>
      </c>
      <c r="E357" s="93" t="s">
        <v>704</v>
      </c>
      <c r="F357" s="93" t="s">
        <v>22</v>
      </c>
      <c r="G357" s="93" t="s">
        <v>23</v>
      </c>
      <c r="H357" s="93"/>
      <c r="I357" s="93" t="s">
        <v>24</v>
      </c>
      <c r="J357" s="93" t="s">
        <v>24</v>
      </c>
      <c r="K357" s="2">
        <v>100210951095</v>
      </c>
      <c r="L357" t="s">
        <v>25</v>
      </c>
      <c r="M357" t="s">
        <v>26</v>
      </c>
      <c r="N357" t="s">
        <v>27</v>
      </c>
      <c r="O357" t="s">
        <v>26</v>
      </c>
      <c r="P357" s="86">
        <v>17</v>
      </c>
      <c r="Q357" s="87"/>
      <c r="R357" s="88" t="s">
        <v>28</v>
      </c>
      <c r="S357" s="98"/>
      <c r="T357" s="1">
        <v>35</v>
      </c>
      <c r="U357" s="90">
        <v>26.25</v>
      </c>
      <c r="V357" s="91">
        <v>0.25</v>
      </c>
      <c r="W357" s="88" t="s">
        <v>11036</v>
      </c>
      <c r="X357" s="83">
        <v>90119000000</v>
      </c>
      <c r="Y357" s="83" t="s">
        <v>30</v>
      </c>
      <c r="Z357" s="83" t="s">
        <v>31</v>
      </c>
    </row>
    <row r="358" spans="1:26" x14ac:dyDescent="0.25">
      <c r="A358" t="s">
        <v>855</v>
      </c>
      <c r="B358" t="s">
        <v>855</v>
      </c>
      <c r="C358" s="94" t="s">
        <v>856</v>
      </c>
      <c r="D358" s="93" t="s">
        <v>857</v>
      </c>
      <c r="E358" s="93" t="s">
        <v>704</v>
      </c>
      <c r="F358" s="93" t="s">
        <v>22</v>
      </c>
      <c r="G358" s="93" t="s">
        <v>23</v>
      </c>
      <c r="H358" s="93"/>
      <c r="I358" s="93" t="s">
        <v>24</v>
      </c>
      <c r="J358" s="93" t="s">
        <v>24</v>
      </c>
      <c r="K358" s="2">
        <v>100210951095</v>
      </c>
      <c r="L358" t="s">
        <v>25</v>
      </c>
      <c r="M358" t="s">
        <v>26</v>
      </c>
      <c r="N358" t="s">
        <v>27</v>
      </c>
      <c r="O358" t="s">
        <v>26</v>
      </c>
      <c r="P358" s="86">
        <v>17</v>
      </c>
      <c r="Q358" s="87"/>
      <c r="R358" s="88" t="s">
        <v>28</v>
      </c>
      <c r="S358" s="98"/>
      <c r="T358" s="1">
        <v>74</v>
      </c>
      <c r="U358" s="90">
        <v>55.5</v>
      </c>
      <c r="V358" s="91">
        <v>0.25</v>
      </c>
      <c r="W358" s="88" t="s">
        <v>11036</v>
      </c>
      <c r="X358" s="83">
        <v>90022000000</v>
      </c>
      <c r="Y358" s="83" t="s">
        <v>30</v>
      </c>
      <c r="Z358" s="83" t="s">
        <v>31</v>
      </c>
    </row>
    <row r="359" spans="1:26" x14ac:dyDescent="0.25">
      <c r="A359" t="s">
        <v>858</v>
      </c>
      <c r="B359" t="s">
        <v>858</v>
      </c>
      <c r="C359" s="94" t="s">
        <v>859</v>
      </c>
      <c r="D359" s="93" t="s">
        <v>860</v>
      </c>
      <c r="E359" s="93" t="s">
        <v>704</v>
      </c>
      <c r="F359" s="93" t="s">
        <v>22</v>
      </c>
      <c r="G359" s="93" t="s">
        <v>23</v>
      </c>
      <c r="H359" s="93"/>
      <c r="I359" s="93" t="s">
        <v>24</v>
      </c>
      <c r="J359" s="93" t="s">
        <v>24</v>
      </c>
      <c r="K359" s="2">
        <v>100210951095</v>
      </c>
      <c r="L359" t="s">
        <v>25</v>
      </c>
      <c r="M359" t="s">
        <v>26</v>
      </c>
      <c r="N359" t="s">
        <v>27</v>
      </c>
      <c r="O359" t="s">
        <v>26</v>
      </c>
      <c r="P359" s="86">
        <v>17</v>
      </c>
      <c r="Q359" s="87"/>
      <c r="R359" s="88" t="s">
        <v>28</v>
      </c>
      <c r="S359" s="98"/>
      <c r="T359" s="1">
        <v>48</v>
      </c>
      <c r="U359" s="90">
        <v>36</v>
      </c>
      <c r="V359" s="91">
        <v>0.25</v>
      </c>
      <c r="W359" s="88" t="s">
        <v>11036</v>
      </c>
      <c r="X359" s="83">
        <v>90022000000</v>
      </c>
      <c r="Y359" s="83" t="s">
        <v>30</v>
      </c>
      <c r="Z359" s="83" t="s">
        <v>31</v>
      </c>
    </row>
    <row r="360" spans="1:26" x14ac:dyDescent="0.25">
      <c r="A360" t="s">
        <v>861</v>
      </c>
      <c r="B360" t="s">
        <v>861</v>
      </c>
      <c r="C360" s="94" t="s">
        <v>862</v>
      </c>
      <c r="D360" s="93" t="s">
        <v>863</v>
      </c>
      <c r="E360" s="93" t="s">
        <v>704</v>
      </c>
      <c r="F360" s="93" t="s">
        <v>22</v>
      </c>
      <c r="G360" s="93" t="s">
        <v>23</v>
      </c>
      <c r="H360" s="93"/>
      <c r="I360" s="93" t="s">
        <v>24</v>
      </c>
      <c r="J360" s="93" t="s">
        <v>24</v>
      </c>
      <c r="K360" s="2">
        <v>100210951095</v>
      </c>
      <c r="L360" t="s">
        <v>25</v>
      </c>
      <c r="M360" t="s">
        <v>26</v>
      </c>
      <c r="N360" t="s">
        <v>27</v>
      </c>
      <c r="O360" t="s">
        <v>26</v>
      </c>
      <c r="P360" s="86">
        <v>17</v>
      </c>
      <c r="Q360" s="87"/>
      <c r="R360" s="88" t="s">
        <v>28</v>
      </c>
      <c r="S360" s="98"/>
      <c r="T360" s="1">
        <v>48</v>
      </c>
      <c r="U360" s="90">
        <v>36</v>
      </c>
      <c r="V360" s="91">
        <v>0.25</v>
      </c>
      <c r="W360" s="88" t="s">
        <v>11036</v>
      </c>
      <c r="X360" s="83">
        <v>90022000000</v>
      </c>
      <c r="Y360" s="83" t="s">
        <v>30</v>
      </c>
      <c r="Z360" s="83" t="s">
        <v>31</v>
      </c>
    </row>
    <row r="361" spans="1:26" x14ac:dyDescent="0.25">
      <c r="A361" t="s">
        <v>864</v>
      </c>
      <c r="B361" t="s">
        <v>864</v>
      </c>
      <c r="C361" s="94" t="s">
        <v>865</v>
      </c>
      <c r="D361" s="93" t="s">
        <v>866</v>
      </c>
      <c r="E361" s="93" t="s">
        <v>704</v>
      </c>
      <c r="F361" s="93" t="s">
        <v>22</v>
      </c>
      <c r="G361" s="93" t="s">
        <v>23</v>
      </c>
      <c r="H361" s="93"/>
      <c r="I361" s="93" t="s">
        <v>24</v>
      </c>
      <c r="J361" s="93" t="s">
        <v>24</v>
      </c>
      <c r="K361" s="2">
        <v>100210951095</v>
      </c>
      <c r="L361" t="s">
        <v>25</v>
      </c>
      <c r="M361" t="s">
        <v>26</v>
      </c>
      <c r="N361" t="s">
        <v>27</v>
      </c>
      <c r="O361" t="s">
        <v>26</v>
      </c>
      <c r="P361" s="86">
        <v>17</v>
      </c>
      <c r="Q361" s="87"/>
      <c r="R361" s="88" t="s">
        <v>28</v>
      </c>
      <c r="S361" s="98"/>
      <c r="T361" s="1">
        <v>48</v>
      </c>
      <c r="U361" s="90">
        <v>36</v>
      </c>
      <c r="V361" s="91">
        <v>0.25</v>
      </c>
      <c r="W361" s="88" t="s">
        <v>11036</v>
      </c>
      <c r="X361" s="83">
        <v>90022000000</v>
      </c>
      <c r="Y361" s="83" t="s">
        <v>30</v>
      </c>
      <c r="Z361" s="83" t="s">
        <v>31</v>
      </c>
    </row>
    <row r="362" spans="1:26" x14ac:dyDescent="0.25">
      <c r="A362" t="s">
        <v>867</v>
      </c>
      <c r="B362" t="s">
        <v>867</v>
      </c>
      <c r="C362" s="94" t="s">
        <v>868</v>
      </c>
      <c r="D362" s="93" t="s">
        <v>869</v>
      </c>
      <c r="E362" s="93" t="s">
        <v>704</v>
      </c>
      <c r="F362" s="93" t="s">
        <v>22</v>
      </c>
      <c r="G362" s="93" t="s">
        <v>23</v>
      </c>
      <c r="H362" s="93"/>
      <c r="I362" s="93" t="s">
        <v>24</v>
      </c>
      <c r="J362" s="93" t="s">
        <v>24</v>
      </c>
      <c r="K362" s="2">
        <v>100210951095</v>
      </c>
      <c r="L362" t="s">
        <v>25</v>
      </c>
      <c r="M362" t="s">
        <v>26</v>
      </c>
      <c r="N362" t="s">
        <v>27</v>
      </c>
      <c r="O362" t="s">
        <v>26</v>
      </c>
      <c r="P362" s="86">
        <v>17</v>
      </c>
      <c r="Q362" s="87"/>
      <c r="R362" s="88" t="s">
        <v>28</v>
      </c>
      <c r="S362" s="98"/>
      <c r="T362" s="1">
        <v>48</v>
      </c>
      <c r="U362" s="90">
        <v>36</v>
      </c>
      <c r="V362" s="91">
        <v>0.25</v>
      </c>
      <c r="W362" s="88" t="s">
        <v>11036</v>
      </c>
      <c r="X362" s="83">
        <v>90022000000</v>
      </c>
      <c r="Y362" s="83" t="s">
        <v>30</v>
      </c>
      <c r="Z362" s="83" t="s">
        <v>31</v>
      </c>
    </row>
    <row r="363" spans="1:26" x14ac:dyDescent="0.25">
      <c r="A363" t="s">
        <v>870</v>
      </c>
      <c r="B363" t="s">
        <v>870</v>
      </c>
      <c r="C363" s="94" t="s">
        <v>871</v>
      </c>
      <c r="D363" s="93" t="s">
        <v>872</v>
      </c>
      <c r="E363" s="93" t="s">
        <v>704</v>
      </c>
      <c r="F363" s="93" t="s">
        <v>22</v>
      </c>
      <c r="G363" s="93" t="s">
        <v>23</v>
      </c>
      <c r="H363" s="93"/>
      <c r="I363" s="93" t="s">
        <v>24</v>
      </c>
      <c r="J363" s="93" t="s">
        <v>24</v>
      </c>
      <c r="K363" s="2">
        <v>100210951095</v>
      </c>
      <c r="L363" t="s">
        <v>25</v>
      </c>
      <c r="M363" t="s">
        <v>26</v>
      </c>
      <c r="N363" t="s">
        <v>27</v>
      </c>
      <c r="O363" t="s">
        <v>26</v>
      </c>
      <c r="P363" s="86">
        <v>17</v>
      </c>
      <c r="Q363" s="87"/>
      <c r="R363" s="88" t="s">
        <v>28</v>
      </c>
      <c r="S363" s="98"/>
      <c r="T363" s="1">
        <v>484</v>
      </c>
      <c r="U363" s="90">
        <v>363</v>
      </c>
      <c r="V363" s="91">
        <v>0.25</v>
      </c>
      <c r="W363" s="88" t="s">
        <v>11036</v>
      </c>
      <c r="X363" s="83">
        <v>90022000000</v>
      </c>
      <c r="Y363" s="83" t="s">
        <v>30</v>
      </c>
      <c r="Z363" s="83" t="s">
        <v>31</v>
      </c>
    </row>
    <row r="364" spans="1:26" x14ac:dyDescent="0.25">
      <c r="A364" t="s">
        <v>873</v>
      </c>
      <c r="B364" t="s">
        <v>873</v>
      </c>
      <c r="C364" s="94" t="s">
        <v>874</v>
      </c>
      <c r="D364" s="93" t="s">
        <v>875</v>
      </c>
      <c r="E364" s="93" t="s">
        <v>704</v>
      </c>
      <c r="F364" s="93" t="s">
        <v>22</v>
      </c>
      <c r="G364" s="93" t="s">
        <v>23</v>
      </c>
      <c r="H364" s="93"/>
      <c r="I364" s="93" t="s">
        <v>24</v>
      </c>
      <c r="J364" s="93" t="s">
        <v>24</v>
      </c>
      <c r="K364" s="2">
        <v>100210951095</v>
      </c>
      <c r="L364" t="s">
        <v>25</v>
      </c>
      <c r="M364" t="s">
        <v>26</v>
      </c>
      <c r="N364" t="s">
        <v>27</v>
      </c>
      <c r="O364" t="s">
        <v>26</v>
      </c>
      <c r="P364" s="86">
        <v>17</v>
      </c>
      <c r="Q364" s="87"/>
      <c r="R364" s="88" t="s">
        <v>28</v>
      </c>
      <c r="S364" s="98"/>
      <c r="T364" s="1">
        <v>105</v>
      </c>
      <c r="U364" s="90">
        <v>78.75</v>
      </c>
      <c r="V364" s="91">
        <v>0.25</v>
      </c>
      <c r="W364" s="88" t="s">
        <v>11036</v>
      </c>
      <c r="X364" s="83">
        <v>90119000000</v>
      </c>
      <c r="Y364" s="83" t="s">
        <v>30</v>
      </c>
      <c r="Z364" s="83" t="s">
        <v>31</v>
      </c>
    </row>
    <row r="365" spans="1:26" x14ac:dyDescent="0.25">
      <c r="A365" t="s">
        <v>876</v>
      </c>
      <c r="B365" t="s">
        <v>876</v>
      </c>
      <c r="C365" s="94" t="s">
        <v>877</v>
      </c>
      <c r="D365" s="93" t="s">
        <v>878</v>
      </c>
      <c r="E365" s="93" t="s">
        <v>704</v>
      </c>
      <c r="F365" s="93" t="s">
        <v>22</v>
      </c>
      <c r="G365" s="93" t="s">
        <v>23</v>
      </c>
      <c r="H365" s="93"/>
      <c r="I365" s="93" t="s">
        <v>24</v>
      </c>
      <c r="J365" s="93" t="s">
        <v>24</v>
      </c>
      <c r="K365" s="2">
        <v>100210951095</v>
      </c>
      <c r="L365" t="s">
        <v>25</v>
      </c>
      <c r="M365" t="s">
        <v>26</v>
      </c>
      <c r="N365" t="s">
        <v>27</v>
      </c>
      <c r="O365" t="s">
        <v>26</v>
      </c>
      <c r="P365" s="86">
        <v>17</v>
      </c>
      <c r="Q365" s="87"/>
      <c r="R365" s="88" t="s">
        <v>28</v>
      </c>
      <c r="S365" s="98"/>
      <c r="T365" s="1">
        <v>105</v>
      </c>
      <c r="U365" s="90">
        <v>78.75</v>
      </c>
      <c r="V365" s="91">
        <v>0.25</v>
      </c>
      <c r="W365" s="88" t="s">
        <v>11036</v>
      </c>
      <c r="X365" s="83">
        <v>90119000000</v>
      </c>
      <c r="Y365" s="83" t="s">
        <v>30</v>
      </c>
      <c r="Z365" s="83" t="s">
        <v>31</v>
      </c>
    </row>
    <row r="366" spans="1:26" x14ac:dyDescent="0.25">
      <c r="A366" t="s">
        <v>879</v>
      </c>
      <c r="B366" t="s">
        <v>879</v>
      </c>
      <c r="C366" s="94" t="s">
        <v>880</v>
      </c>
      <c r="D366" s="93" t="s">
        <v>881</v>
      </c>
      <c r="E366" s="93" t="s">
        <v>704</v>
      </c>
      <c r="F366" s="93" t="s">
        <v>22</v>
      </c>
      <c r="G366" s="93" t="s">
        <v>23</v>
      </c>
      <c r="H366" s="93"/>
      <c r="I366" s="93" t="s">
        <v>24</v>
      </c>
      <c r="J366" s="93" t="s">
        <v>24</v>
      </c>
      <c r="K366" s="2">
        <v>100210951095</v>
      </c>
      <c r="L366" t="s">
        <v>25</v>
      </c>
      <c r="M366" t="s">
        <v>26</v>
      </c>
      <c r="N366" t="s">
        <v>27</v>
      </c>
      <c r="O366" t="s">
        <v>26</v>
      </c>
      <c r="P366" s="86">
        <v>17</v>
      </c>
      <c r="Q366" s="87"/>
      <c r="R366" s="88" t="s">
        <v>28</v>
      </c>
      <c r="S366" s="98"/>
      <c r="T366" s="1">
        <v>136</v>
      </c>
      <c r="U366" s="90">
        <v>102</v>
      </c>
      <c r="V366" s="91">
        <v>0.25</v>
      </c>
      <c r="W366" s="88" t="s">
        <v>11036</v>
      </c>
      <c r="X366" s="83">
        <v>90119000000</v>
      </c>
      <c r="Y366" s="83" t="s">
        <v>30</v>
      </c>
      <c r="Z366" s="83" t="s">
        <v>31</v>
      </c>
    </row>
    <row r="367" spans="1:26" x14ac:dyDescent="0.25">
      <c r="A367" t="s">
        <v>882</v>
      </c>
      <c r="B367" t="s">
        <v>882</v>
      </c>
      <c r="C367" s="94" t="s">
        <v>883</v>
      </c>
      <c r="D367" s="93" t="s">
        <v>884</v>
      </c>
      <c r="E367" s="93" t="s">
        <v>704</v>
      </c>
      <c r="F367" s="93" t="s">
        <v>22</v>
      </c>
      <c r="G367" s="93" t="s">
        <v>23</v>
      </c>
      <c r="H367" s="93"/>
      <c r="I367" s="93" t="s">
        <v>24</v>
      </c>
      <c r="J367" s="93" t="s">
        <v>24</v>
      </c>
      <c r="K367" s="2">
        <v>100210951095</v>
      </c>
      <c r="L367" t="s">
        <v>25</v>
      </c>
      <c r="M367" t="s">
        <v>26</v>
      </c>
      <c r="N367" t="s">
        <v>27</v>
      </c>
      <c r="O367" t="s">
        <v>26</v>
      </c>
      <c r="P367" s="86">
        <v>17</v>
      </c>
      <c r="Q367" s="87"/>
      <c r="R367" s="88" t="s">
        <v>28</v>
      </c>
      <c r="S367" s="98"/>
      <c r="T367" s="1">
        <v>86</v>
      </c>
      <c r="U367" s="90">
        <v>64.5</v>
      </c>
      <c r="V367" s="91">
        <v>0.25</v>
      </c>
      <c r="W367" s="88" t="s">
        <v>11036</v>
      </c>
      <c r="X367" s="83">
        <v>90119000000</v>
      </c>
      <c r="Y367" s="83" t="s">
        <v>30</v>
      </c>
      <c r="Z367" s="83" t="s">
        <v>31</v>
      </c>
    </row>
    <row r="368" spans="1:26" x14ac:dyDescent="0.25">
      <c r="A368" t="s">
        <v>885</v>
      </c>
      <c r="B368" t="s">
        <v>885</v>
      </c>
      <c r="C368" s="94" t="s">
        <v>886</v>
      </c>
      <c r="D368" s="93" t="s">
        <v>887</v>
      </c>
      <c r="E368" s="93" t="s">
        <v>704</v>
      </c>
      <c r="F368" s="93" t="s">
        <v>22</v>
      </c>
      <c r="G368" s="93" t="s">
        <v>23</v>
      </c>
      <c r="H368" s="93"/>
      <c r="I368" s="93" t="s">
        <v>24</v>
      </c>
      <c r="J368" s="93" t="s">
        <v>24</v>
      </c>
      <c r="K368" s="2">
        <v>100210951095</v>
      </c>
      <c r="L368" t="s">
        <v>25</v>
      </c>
      <c r="M368" t="s">
        <v>26</v>
      </c>
      <c r="N368" t="s">
        <v>27</v>
      </c>
      <c r="O368" t="s">
        <v>26</v>
      </c>
      <c r="P368" s="86">
        <v>17</v>
      </c>
      <c r="Q368" s="87"/>
      <c r="R368" s="88" t="s">
        <v>28</v>
      </c>
      <c r="S368" s="98"/>
      <c r="T368" s="1">
        <v>291</v>
      </c>
      <c r="U368" s="90">
        <v>218.25</v>
      </c>
      <c r="V368" s="91">
        <v>0.25</v>
      </c>
      <c r="W368" s="88" t="s">
        <v>11036</v>
      </c>
      <c r="X368" s="83">
        <v>90119000000</v>
      </c>
      <c r="Y368" s="83" t="s">
        <v>705</v>
      </c>
      <c r="Z368" s="83" t="s">
        <v>31</v>
      </c>
    </row>
    <row r="369" spans="1:26" x14ac:dyDescent="0.25">
      <c r="A369" t="s">
        <v>888</v>
      </c>
      <c r="B369" t="s">
        <v>888</v>
      </c>
      <c r="C369" s="94" t="s">
        <v>889</v>
      </c>
      <c r="D369" s="93" t="s">
        <v>890</v>
      </c>
      <c r="E369" s="93" t="s">
        <v>704</v>
      </c>
      <c r="F369" s="93" t="s">
        <v>22</v>
      </c>
      <c r="G369" s="93" t="s">
        <v>23</v>
      </c>
      <c r="H369" s="93"/>
      <c r="I369" s="93" t="s">
        <v>24</v>
      </c>
      <c r="J369" s="93" t="s">
        <v>24</v>
      </c>
      <c r="K369" s="2">
        <v>100210951095</v>
      </c>
      <c r="L369" t="s">
        <v>25</v>
      </c>
      <c r="M369" t="s">
        <v>26</v>
      </c>
      <c r="N369" t="s">
        <v>27</v>
      </c>
      <c r="O369" t="s">
        <v>26</v>
      </c>
      <c r="P369" s="86">
        <v>2</v>
      </c>
      <c r="Q369" s="87"/>
      <c r="R369" s="88" t="s">
        <v>28</v>
      </c>
      <c r="S369" s="98"/>
      <c r="T369" s="1">
        <v>98</v>
      </c>
      <c r="U369" s="90">
        <v>73.5</v>
      </c>
      <c r="V369" s="91">
        <v>0.25</v>
      </c>
      <c r="W369" s="88" t="s">
        <v>11036</v>
      </c>
      <c r="X369" s="83">
        <v>90119000000</v>
      </c>
      <c r="Y369" s="83" t="s">
        <v>30</v>
      </c>
      <c r="Z369" s="83" t="s">
        <v>31</v>
      </c>
    </row>
    <row r="370" spans="1:26" x14ac:dyDescent="0.25">
      <c r="A370" t="s">
        <v>892</v>
      </c>
      <c r="B370" t="s">
        <v>892</v>
      </c>
      <c r="C370" s="94" t="s">
        <v>893</v>
      </c>
      <c r="D370" s="93" t="s">
        <v>894</v>
      </c>
      <c r="E370" s="93" t="s">
        <v>704</v>
      </c>
      <c r="F370" s="93" t="s">
        <v>22</v>
      </c>
      <c r="G370" s="93" t="s">
        <v>23</v>
      </c>
      <c r="H370" s="93"/>
      <c r="I370" s="93" t="s">
        <v>24</v>
      </c>
      <c r="J370" s="93" t="s">
        <v>24</v>
      </c>
      <c r="K370" s="2">
        <v>100210951095</v>
      </c>
      <c r="L370" t="s">
        <v>25</v>
      </c>
      <c r="M370" t="s">
        <v>26</v>
      </c>
      <c r="N370" t="s">
        <v>27</v>
      </c>
      <c r="O370" t="s">
        <v>26</v>
      </c>
      <c r="P370" s="86">
        <v>17</v>
      </c>
      <c r="Q370" s="87"/>
      <c r="R370" s="88" t="s">
        <v>28</v>
      </c>
      <c r="S370" s="98"/>
      <c r="T370" s="1">
        <v>188</v>
      </c>
      <c r="U370" s="90">
        <v>141</v>
      </c>
      <c r="V370" s="91">
        <v>0.25</v>
      </c>
      <c r="W370" s="88" t="s">
        <v>11036</v>
      </c>
      <c r="X370" s="83">
        <v>94059900900</v>
      </c>
      <c r="Y370" s="83" t="s">
        <v>30</v>
      </c>
      <c r="Z370" s="83" t="s">
        <v>31</v>
      </c>
    </row>
    <row r="371" spans="1:26" x14ac:dyDescent="0.25">
      <c r="A371" t="s">
        <v>895</v>
      </c>
      <c r="B371" t="s">
        <v>895</v>
      </c>
      <c r="C371" s="94" t="s">
        <v>896</v>
      </c>
      <c r="D371" s="93" t="s">
        <v>897</v>
      </c>
      <c r="E371" s="93" t="s">
        <v>704</v>
      </c>
      <c r="F371" s="93" t="s">
        <v>22</v>
      </c>
      <c r="G371" s="93" t="s">
        <v>23</v>
      </c>
      <c r="H371" s="93"/>
      <c r="I371" s="93" t="s">
        <v>24</v>
      </c>
      <c r="J371" s="93" t="s">
        <v>24</v>
      </c>
      <c r="K371" s="2">
        <v>100210951095</v>
      </c>
      <c r="L371" t="s">
        <v>25</v>
      </c>
      <c r="M371" t="s">
        <v>26</v>
      </c>
      <c r="N371" t="s">
        <v>27</v>
      </c>
      <c r="O371" t="s">
        <v>26</v>
      </c>
      <c r="P371" s="86">
        <v>75</v>
      </c>
      <c r="Q371" s="87"/>
      <c r="R371" s="88" t="s">
        <v>28</v>
      </c>
      <c r="S371" s="98"/>
      <c r="T371" s="1">
        <v>33</v>
      </c>
      <c r="U371" s="90">
        <v>24.75</v>
      </c>
      <c r="V371" s="91">
        <v>0.25</v>
      </c>
      <c r="W371" s="88" t="s">
        <v>11036</v>
      </c>
      <c r="X371" s="83">
        <v>85392198900</v>
      </c>
      <c r="Y371" s="83" t="s">
        <v>30</v>
      </c>
      <c r="Z371" s="83" t="s">
        <v>31</v>
      </c>
    </row>
    <row r="372" spans="1:26" x14ac:dyDescent="0.25">
      <c r="A372" t="s">
        <v>898</v>
      </c>
      <c r="B372" t="s">
        <v>898</v>
      </c>
      <c r="C372" s="94" t="s">
        <v>899</v>
      </c>
      <c r="D372" s="93" t="s">
        <v>900</v>
      </c>
      <c r="E372" s="93" t="s">
        <v>704</v>
      </c>
      <c r="F372" s="93" t="s">
        <v>22</v>
      </c>
      <c r="G372" s="93" t="s">
        <v>23</v>
      </c>
      <c r="H372" s="93"/>
      <c r="I372" s="93" t="s">
        <v>24</v>
      </c>
      <c r="J372" s="93" t="s">
        <v>24</v>
      </c>
      <c r="K372" s="2">
        <v>100210951095</v>
      </c>
      <c r="L372" t="s">
        <v>25</v>
      </c>
      <c r="M372" t="s">
        <v>26</v>
      </c>
      <c r="N372" t="s">
        <v>27</v>
      </c>
      <c r="O372" t="s">
        <v>26</v>
      </c>
      <c r="P372" s="86">
        <v>17</v>
      </c>
      <c r="Q372" s="87"/>
      <c r="R372" s="88" t="s">
        <v>28</v>
      </c>
      <c r="S372" s="98"/>
      <c r="T372" s="1">
        <v>39</v>
      </c>
      <c r="U372" s="90">
        <v>29.25</v>
      </c>
      <c r="V372" s="91">
        <v>0.25</v>
      </c>
      <c r="W372" s="88" t="s">
        <v>11036</v>
      </c>
      <c r="X372" s="83">
        <v>85392198900</v>
      </c>
      <c r="Y372" s="83" t="s">
        <v>30</v>
      </c>
      <c r="Z372" s="83" t="s">
        <v>31</v>
      </c>
    </row>
    <row r="373" spans="1:26" x14ac:dyDescent="0.25">
      <c r="A373" t="s">
        <v>901</v>
      </c>
      <c r="B373" t="s">
        <v>901</v>
      </c>
      <c r="C373" s="94" t="s">
        <v>902</v>
      </c>
      <c r="D373" s="93" t="s">
        <v>11051</v>
      </c>
      <c r="E373" s="93" t="s">
        <v>704</v>
      </c>
      <c r="F373" s="93" t="s">
        <v>22</v>
      </c>
      <c r="G373" s="93" t="s">
        <v>23</v>
      </c>
      <c r="H373" s="93"/>
      <c r="I373" s="93" t="s">
        <v>24</v>
      </c>
      <c r="J373" s="93" t="s">
        <v>24</v>
      </c>
      <c r="K373" s="2">
        <v>100210951095</v>
      </c>
      <c r="L373" t="s">
        <v>25</v>
      </c>
      <c r="M373" t="s">
        <v>26</v>
      </c>
      <c r="N373" t="s">
        <v>27</v>
      </c>
      <c r="O373" t="s">
        <v>26</v>
      </c>
      <c r="P373" s="86">
        <v>17</v>
      </c>
      <c r="Q373" s="87"/>
      <c r="R373" s="88" t="s">
        <v>28</v>
      </c>
      <c r="S373" s="98"/>
      <c r="T373" s="1">
        <v>215</v>
      </c>
      <c r="U373" s="90">
        <v>161.25</v>
      </c>
      <c r="V373" s="91">
        <v>0.25</v>
      </c>
      <c r="W373" s="88" t="s">
        <v>11036</v>
      </c>
      <c r="X373" s="83">
        <v>90119000000</v>
      </c>
      <c r="Y373" s="83" t="s">
        <v>903</v>
      </c>
      <c r="Z373" s="83" t="s">
        <v>31</v>
      </c>
    </row>
    <row r="374" spans="1:26" x14ac:dyDescent="0.25">
      <c r="A374" t="s">
        <v>904</v>
      </c>
      <c r="B374" t="s">
        <v>904</v>
      </c>
      <c r="C374" s="94" t="s">
        <v>905</v>
      </c>
      <c r="D374" s="93" t="s">
        <v>906</v>
      </c>
      <c r="E374" s="93" t="s">
        <v>704</v>
      </c>
      <c r="F374" s="93" t="s">
        <v>22</v>
      </c>
      <c r="G374" s="93" t="s">
        <v>23</v>
      </c>
      <c r="H374" s="93"/>
      <c r="I374" s="93" t="s">
        <v>24</v>
      </c>
      <c r="J374" s="93" t="s">
        <v>24</v>
      </c>
      <c r="K374" s="2">
        <v>100210951095</v>
      </c>
      <c r="L374" t="s">
        <v>25</v>
      </c>
      <c r="M374" t="s">
        <v>26</v>
      </c>
      <c r="N374" t="s">
        <v>27</v>
      </c>
      <c r="O374" t="s">
        <v>26</v>
      </c>
      <c r="P374" s="86">
        <v>2</v>
      </c>
      <c r="Q374" s="87"/>
      <c r="R374" s="88" t="s">
        <v>28</v>
      </c>
      <c r="S374" s="98"/>
      <c r="T374" s="1">
        <v>50</v>
      </c>
      <c r="U374" s="90">
        <v>37.5</v>
      </c>
      <c r="V374" s="91">
        <v>0.25</v>
      </c>
      <c r="W374" s="88" t="s">
        <v>11036</v>
      </c>
      <c r="X374" s="83">
        <v>90119000000</v>
      </c>
      <c r="Y374" s="83" t="s">
        <v>907</v>
      </c>
      <c r="Z374" s="83" t="s">
        <v>31</v>
      </c>
    </row>
    <row r="375" spans="1:26" x14ac:dyDescent="0.25">
      <c r="A375" t="s">
        <v>908</v>
      </c>
      <c r="B375" t="s">
        <v>908</v>
      </c>
      <c r="C375" s="94" t="s">
        <v>909</v>
      </c>
      <c r="D375" s="93" t="s">
        <v>910</v>
      </c>
      <c r="E375" s="93" t="s">
        <v>704</v>
      </c>
      <c r="F375" s="93" t="s">
        <v>22</v>
      </c>
      <c r="G375" s="93" t="s">
        <v>23</v>
      </c>
      <c r="H375" s="93"/>
      <c r="I375" s="93" t="s">
        <v>24</v>
      </c>
      <c r="J375" s="93" t="s">
        <v>24</v>
      </c>
      <c r="K375" s="2">
        <v>100210951095</v>
      </c>
      <c r="L375" t="s">
        <v>25</v>
      </c>
      <c r="M375" t="s">
        <v>26</v>
      </c>
      <c r="N375" t="s">
        <v>27</v>
      </c>
      <c r="O375" t="s">
        <v>26</v>
      </c>
      <c r="P375" s="86">
        <v>2</v>
      </c>
      <c r="Q375" s="87"/>
      <c r="R375" s="88" t="s">
        <v>28</v>
      </c>
      <c r="S375" s="98"/>
      <c r="T375" s="1">
        <v>87</v>
      </c>
      <c r="U375" s="90">
        <v>65.25</v>
      </c>
      <c r="V375" s="91">
        <v>0.25</v>
      </c>
      <c r="W375" s="88" t="s">
        <v>11036</v>
      </c>
      <c r="X375" s="83">
        <v>90119000000</v>
      </c>
      <c r="Y375" s="83" t="s">
        <v>30</v>
      </c>
      <c r="Z375" s="83" t="s">
        <v>31</v>
      </c>
    </row>
    <row r="376" spans="1:26" x14ac:dyDescent="0.25">
      <c r="A376" t="s">
        <v>911</v>
      </c>
      <c r="B376" t="s">
        <v>911</v>
      </c>
      <c r="C376" s="94" t="s">
        <v>912</v>
      </c>
      <c r="D376" s="93" t="s">
        <v>913</v>
      </c>
      <c r="E376" s="93" t="s">
        <v>704</v>
      </c>
      <c r="F376" s="93" t="s">
        <v>22</v>
      </c>
      <c r="G376" s="93" t="s">
        <v>23</v>
      </c>
      <c r="H376" s="93"/>
      <c r="I376" s="93" t="s">
        <v>24</v>
      </c>
      <c r="J376" s="93" t="s">
        <v>24</v>
      </c>
      <c r="K376" s="2">
        <v>100210951095</v>
      </c>
      <c r="L376" t="s">
        <v>25</v>
      </c>
      <c r="M376" t="s">
        <v>26</v>
      </c>
      <c r="N376" t="s">
        <v>27</v>
      </c>
      <c r="O376" t="s">
        <v>26</v>
      </c>
      <c r="P376" s="86">
        <v>17</v>
      </c>
      <c r="Q376" s="87"/>
      <c r="R376" s="88" t="s">
        <v>28</v>
      </c>
      <c r="S376" s="98"/>
      <c r="T376" s="1">
        <v>9</v>
      </c>
      <c r="U376" s="90">
        <v>6.75</v>
      </c>
      <c r="V376" s="91">
        <v>0.25</v>
      </c>
      <c r="W376" s="88" t="s">
        <v>11036</v>
      </c>
      <c r="X376" s="83">
        <v>90119000000</v>
      </c>
      <c r="Y376" s="83" t="s">
        <v>914</v>
      </c>
      <c r="Z376" s="83" t="s">
        <v>31</v>
      </c>
    </row>
    <row r="377" spans="1:26" x14ac:dyDescent="0.25">
      <c r="A377" t="s">
        <v>915</v>
      </c>
      <c r="B377" t="s">
        <v>915</v>
      </c>
      <c r="C377" s="94" t="s">
        <v>916</v>
      </c>
      <c r="D377" s="93" t="s">
        <v>917</v>
      </c>
      <c r="E377" s="93" t="s">
        <v>704</v>
      </c>
      <c r="F377" s="93" t="s">
        <v>22</v>
      </c>
      <c r="G377" s="93" t="s">
        <v>23</v>
      </c>
      <c r="H377" s="93"/>
      <c r="I377" s="93" t="s">
        <v>24</v>
      </c>
      <c r="J377" s="93" t="s">
        <v>24</v>
      </c>
      <c r="K377" s="2">
        <v>100210951095</v>
      </c>
      <c r="L377" t="s">
        <v>25</v>
      </c>
      <c r="M377" t="s">
        <v>26</v>
      </c>
      <c r="N377" t="s">
        <v>27</v>
      </c>
      <c r="O377" t="s">
        <v>26</v>
      </c>
      <c r="P377" s="86">
        <v>2</v>
      </c>
      <c r="Q377" s="87"/>
      <c r="R377" s="88" t="s">
        <v>28</v>
      </c>
      <c r="S377" s="98"/>
      <c r="T377" s="1">
        <v>796</v>
      </c>
      <c r="U377" s="90">
        <v>597</v>
      </c>
      <c r="V377" s="91">
        <v>0.25</v>
      </c>
      <c r="W377" s="88" t="s">
        <v>11036</v>
      </c>
      <c r="X377" s="83">
        <v>85041080900</v>
      </c>
      <c r="Y377" s="83" t="s">
        <v>722</v>
      </c>
      <c r="Z377" s="83" t="s">
        <v>739</v>
      </c>
    </row>
    <row r="378" spans="1:26" x14ac:dyDescent="0.25">
      <c r="A378" t="s">
        <v>918</v>
      </c>
      <c r="B378" t="s">
        <v>918</v>
      </c>
      <c r="C378" s="94" t="s">
        <v>919</v>
      </c>
      <c r="D378" s="93" t="s">
        <v>920</v>
      </c>
      <c r="E378" s="93" t="s">
        <v>704</v>
      </c>
      <c r="F378" s="93" t="s">
        <v>22</v>
      </c>
      <c r="G378" s="93" t="s">
        <v>23</v>
      </c>
      <c r="H378" s="93"/>
      <c r="I378" s="93" t="s">
        <v>24</v>
      </c>
      <c r="J378" s="93" t="s">
        <v>24</v>
      </c>
      <c r="K378" s="2">
        <v>100210951095</v>
      </c>
      <c r="L378" t="s">
        <v>25</v>
      </c>
      <c r="M378" t="s">
        <v>26</v>
      </c>
      <c r="N378" t="s">
        <v>27</v>
      </c>
      <c r="O378" t="s">
        <v>26</v>
      </c>
      <c r="P378" s="86">
        <v>2</v>
      </c>
      <c r="Q378" s="87"/>
      <c r="R378" s="88" t="s">
        <v>28</v>
      </c>
      <c r="S378" s="98"/>
      <c r="T378" s="1">
        <v>78</v>
      </c>
      <c r="U378" s="90">
        <v>58.5</v>
      </c>
      <c r="V378" s="91">
        <v>0.25</v>
      </c>
      <c r="W378" s="88" t="s">
        <v>11036</v>
      </c>
      <c r="X378" s="83">
        <v>85041080900</v>
      </c>
      <c r="Y378" s="83" t="s">
        <v>903</v>
      </c>
      <c r="Z378" s="83" t="s">
        <v>31</v>
      </c>
    </row>
    <row r="379" spans="1:26" x14ac:dyDescent="0.25">
      <c r="A379" t="s">
        <v>921</v>
      </c>
      <c r="B379" t="s">
        <v>921</v>
      </c>
      <c r="C379" s="94" t="s">
        <v>922</v>
      </c>
      <c r="D379" s="93" t="s">
        <v>11052</v>
      </c>
      <c r="E379" s="93" t="s">
        <v>704</v>
      </c>
      <c r="F379" s="93" t="s">
        <v>22</v>
      </c>
      <c r="G379" s="93" t="s">
        <v>23</v>
      </c>
      <c r="H379" s="93"/>
      <c r="I379" s="93" t="s">
        <v>24</v>
      </c>
      <c r="J379" s="93" t="s">
        <v>24</v>
      </c>
      <c r="K379" s="2">
        <v>100210951095</v>
      </c>
      <c r="L379" t="s">
        <v>25</v>
      </c>
      <c r="M379" t="s">
        <v>26</v>
      </c>
      <c r="N379" t="s">
        <v>27</v>
      </c>
      <c r="O379" t="s">
        <v>26</v>
      </c>
      <c r="P379" s="86">
        <v>2</v>
      </c>
      <c r="Q379" s="87"/>
      <c r="R379" s="88" t="s">
        <v>28</v>
      </c>
      <c r="S379" s="98"/>
      <c r="T379" s="1">
        <v>772</v>
      </c>
      <c r="U379" s="90">
        <v>579</v>
      </c>
      <c r="V379" s="91">
        <v>0.25</v>
      </c>
      <c r="W379" s="88" t="s">
        <v>11036</v>
      </c>
      <c r="X379" s="83">
        <v>94054990900</v>
      </c>
      <c r="Y379" s="83" t="s">
        <v>903</v>
      </c>
      <c r="Z379" s="83" t="s">
        <v>739</v>
      </c>
    </row>
    <row r="380" spans="1:26" x14ac:dyDescent="0.25">
      <c r="A380" t="s">
        <v>923</v>
      </c>
      <c r="B380" t="s">
        <v>923</v>
      </c>
      <c r="C380" s="94" t="s">
        <v>924</v>
      </c>
      <c r="D380" s="93" t="s">
        <v>925</v>
      </c>
      <c r="E380" s="93" t="s">
        <v>704</v>
      </c>
      <c r="F380" s="93" t="s">
        <v>22</v>
      </c>
      <c r="G380" s="93" t="s">
        <v>23</v>
      </c>
      <c r="H380" s="93"/>
      <c r="I380" s="93" t="s">
        <v>24</v>
      </c>
      <c r="J380" s="93" t="s">
        <v>24</v>
      </c>
      <c r="K380" s="2">
        <v>100210951095</v>
      </c>
      <c r="L380" t="s">
        <v>25</v>
      </c>
      <c r="M380" t="s">
        <v>26</v>
      </c>
      <c r="N380" t="s">
        <v>27</v>
      </c>
      <c r="O380" t="s">
        <v>26</v>
      </c>
      <c r="P380" s="86">
        <v>17</v>
      </c>
      <c r="Q380" s="87"/>
      <c r="R380" s="88" t="s">
        <v>28</v>
      </c>
      <c r="S380" s="98"/>
      <c r="T380" s="1">
        <v>455</v>
      </c>
      <c r="U380" s="90">
        <v>341.25</v>
      </c>
      <c r="V380" s="91">
        <v>0.25</v>
      </c>
      <c r="W380" s="88" t="s">
        <v>11036</v>
      </c>
      <c r="X380" s="83">
        <v>90119000000</v>
      </c>
      <c r="Y380" s="83" t="s">
        <v>914</v>
      </c>
      <c r="Z380" s="83" t="s">
        <v>31</v>
      </c>
    </row>
    <row r="381" spans="1:26" x14ac:dyDescent="0.25">
      <c r="A381" t="s">
        <v>926</v>
      </c>
      <c r="B381" t="s">
        <v>926</v>
      </c>
      <c r="C381" s="94" t="s">
        <v>927</v>
      </c>
      <c r="D381" s="93" t="s">
        <v>928</v>
      </c>
      <c r="E381" s="93" t="s">
        <v>704</v>
      </c>
      <c r="F381" s="93" t="s">
        <v>22</v>
      </c>
      <c r="G381" s="93" t="s">
        <v>23</v>
      </c>
      <c r="H381" s="93"/>
      <c r="I381" s="93" t="s">
        <v>24</v>
      </c>
      <c r="J381" s="93" t="s">
        <v>24</v>
      </c>
      <c r="K381" s="2">
        <v>100210951095</v>
      </c>
      <c r="L381" t="s">
        <v>25</v>
      </c>
      <c r="M381" t="s">
        <v>26</v>
      </c>
      <c r="N381" t="s">
        <v>27</v>
      </c>
      <c r="O381" t="s">
        <v>26</v>
      </c>
      <c r="P381" s="86">
        <v>17</v>
      </c>
      <c r="Q381" s="87"/>
      <c r="R381" s="88" t="s">
        <v>28</v>
      </c>
      <c r="S381" s="98"/>
      <c r="T381" s="1">
        <v>100</v>
      </c>
      <c r="U381" s="90">
        <v>75</v>
      </c>
      <c r="V381" s="91">
        <v>0.25</v>
      </c>
      <c r="W381" s="88" t="s">
        <v>11036</v>
      </c>
      <c r="X381" s="83">
        <v>85365019900</v>
      </c>
      <c r="Y381" s="83" t="s">
        <v>914</v>
      </c>
      <c r="Z381" s="83" t="s">
        <v>31</v>
      </c>
    </row>
    <row r="382" spans="1:26" x14ac:dyDescent="0.25">
      <c r="A382" t="s">
        <v>929</v>
      </c>
      <c r="B382" t="s">
        <v>929</v>
      </c>
      <c r="C382" s="94" t="s">
        <v>930</v>
      </c>
      <c r="D382" s="93" t="s">
        <v>11053</v>
      </c>
      <c r="E382" s="93" t="s">
        <v>704</v>
      </c>
      <c r="F382" s="93" t="s">
        <v>22</v>
      </c>
      <c r="G382" s="93" t="s">
        <v>23</v>
      </c>
      <c r="H382" s="93"/>
      <c r="I382" s="93" t="s">
        <v>24</v>
      </c>
      <c r="J382" s="93" t="s">
        <v>24</v>
      </c>
      <c r="K382" s="2">
        <v>100210951095</v>
      </c>
      <c r="L382" t="s">
        <v>25</v>
      </c>
      <c r="M382" t="s">
        <v>26</v>
      </c>
      <c r="N382" t="s">
        <v>27</v>
      </c>
      <c r="O382" t="s">
        <v>26</v>
      </c>
      <c r="P382" s="86">
        <v>17</v>
      </c>
      <c r="Q382" s="87"/>
      <c r="R382" s="88" t="s">
        <v>28</v>
      </c>
      <c r="S382" s="98"/>
      <c r="T382" s="1">
        <v>1391</v>
      </c>
      <c r="U382" s="90">
        <v>1043.25</v>
      </c>
      <c r="V382" s="91">
        <v>0.25</v>
      </c>
      <c r="W382" s="88" t="s">
        <v>11036</v>
      </c>
      <c r="X382" s="83">
        <v>90119000000</v>
      </c>
      <c r="Y382" s="83" t="s">
        <v>903</v>
      </c>
      <c r="Z382" s="83" t="s">
        <v>739</v>
      </c>
    </row>
    <row r="383" spans="1:26" x14ac:dyDescent="0.25">
      <c r="A383" t="s">
        <v>931</v>
      </c>
      <c r="B383" t="s">
        <v>931</v>
      </c>
      <c r="C383" s="94" t="s">
        <v>932</v>
      </c>
      <c r="D383" s="93" t="s">
        <v>933</v>
      </c>
      <c r="E383" s="93" t="s">
        <v>704</v>
      </c>
      <c r="F383" s="93" t="s">
        <v>22</v>
      </c>
      <c r="G383" s="93" t="s">
        <v>23</v>
      </c>
      <c r="H383" s="93"/>
      <c r="I383" s="93" t="s">
        <v>24</v>
      </c>
      <c r="J383" s="93" t="s">
        <v>24</v>
      </c>
      <c r="K383" s="2">
        <v>100210951095</v>
      </c>
      <c r="L383" t="s">
        <v>25</v>
      </c>
      <c r="M383" t="s">
        <v>26</v>
      </c>
      <c r="N383" t="s">
        <v>27</v>
      </c>
      <c r="O383" t="s">
        <v>26</v>
      </c>
      <c r="P383" s="86">
        <v>2</v>
      </c>
      <c r="Q383" s="87"/>
      <c r="R383" s="88" t="s">
        <v>28</v>
      </c>
      <c r="S383" s="98"/>
      <c r="T383" s="1">
        <v>98</v>
      </c>
      <c r="U383" s="90">
        <v>73.5</v>
      </c>
      <c r="V383" s="91">
        <v>0.25</v>
      </c>
      <c r="W383" s="88" t="s">
        <v>11036</v>
      </c>
      <c r="X383" s="83">
        <v>85444290900</v>
      </c>
      <c r="Y383" s="83" t="s">
        <v>30</v>
      </c>
      <c r="Z383" s="83" t="s">
        <v>31</v>
      </c>
    </row>
    <row r="384" spans="1:26" x14ac:dyDescent="0.25">
      <c r="A384" t="s">
        <v>934</v>
      </c>
      <c r="B384" t="s">
        <v>934</v>
      </c>
      <c r="C384" s="94" t="s">
        <v>935</v>
      </c>
      <c r="D384" s="93" t="s">
        <v>936</v>
      </c>
      <c r="E384" s="93" t="s">
        <v>704</v>
      </c>
      <c r="F384" s="93" t="s">
        <v>22</v>
      </c>
      <c r="G384" s="93" t="s">
        <v>23</v>
      </c>
      <c r="H384" s="93"/>
      <c r="I384" s="93" t="s">
        <v>24</v>
      </c>
      <c r="J384" s="93" t="s">
        <v>24</v>
      </c>
      <c r="K384" s="2">
        <v>100210951095</v>
      </c>
      <c r="L384" t="s">
        <v>25</v>
      </c>
      <c r="M384" t="s">
        <v>26</v>
      </c>
      <c r="N384" t="s">
        <v>27</v>
      </c>
      <c r="O384" t="s">
        <v>26</v>
      </c>
      <c r="P384" s="86">
        <v>32</v>
      </c>
      <c r="Q384" s="87"/>
      <c r="R384" s="88" t="s">
        <v>28</v>
      </c>
      <c r="S384" s="98"/>
      <c r="T384" s="1">
        <v>83</v>
      </c>
      <c r="U384" s="90">
        <v>62.25</v>
      </c>
      <c r="V384" s="91">
        <v>0.25</v>
      </c>
      <c r="W384" s="88" t="s">
        <v>11036</v>
      </c>
      <c r="X384" s="83">
        <v>90119000000</v>
      </c>
      <c r="Y384" s="83" t="s">
        <v>30</v>
      </c>
      <c r="Z384" s="83" t="s">
        <v>31</v>
      </c>
    </row>
    <row r="385" spans="1:26" x14ac:dyDescent="0.25">
      <c r="A385" t="s">
        <v>937</v>
      </c>
      <c r="B385" t="s">
        <v>937</v>
      </c>
      <c r="C385" s="94" t="s">
        <v>938</v>
      </c>
      <c r="D385" s="93" t="s">
        <v>939</v>
      </c>
      <c r="E385" s="93" t="s">
        <v>704</v>
      </c>
      <c r="F385" s="93" t="s">
        <v>22</v>
      </c>
      <c r="G385" s="93" t="s">
        <v>23</v>
      </c>
      <c r="H385" s="93"/>
      <c r="I385" s="93" t="s">
        <v>24</v>
      </c>
      <c r="J385" s="93" t="s">
        <v>24</v>
      </c>
      <c r="K385" s="2">
        <v>100210951095</v>
      </c>
      <c r="L385" t="s">
        <v>25</v>
      </c>
      <c r="M385" t="s">
        <v>26</v>
      </c>
      <c r="N385" t="s">
        <v>27</v>
      </c>
      <c r="O385" t="s">
        <v>26</v>
      </c>
      <c r="P385" s="86">
        <v>2</v>
      </c>
      <c r="Q385" s="87"/>
      <c r="R385" s="88" t="s">
        <v>28</v>
      </c>
      <c r="S385" s="98"/>
      <c r="T385" s="1">
        <v>298</v>
      </c>
      <c r="U385" s="90">
        <v>223.5</v>
      </c>
      <c r="V385" s="91">
        <v>0.25</v>
      </c>
      <c r="W385" s="83" t="s">
        <v>11036</v>
      </c>
      <c r="X385" s="83">
        <v>90119000000</v>
      </c>
      <c r="Y385" s="83" t="s">
        <v>30</v>
      </c>
      <c r="Z385" s="83" t="s">
        <v>31</v>
      </c>
    </row>
    <row r="386" spans="1:26" x14ac:dyDescent="0.25">
      <c r="A386" t="s">
        <v>940</v>
      </c>
      <c r="B386" t="s">
        <v>940</v>
      </c>
      <c r="C386" s="94" t="s">
        <v>941</v>
      </c>
      <c r="D386" s="93" t="s">
        <v>942</v>
      </c>
      <c r="E386" s="93" t="s">
        <v>704</v>
      </c>
      <c r="F386" s="93" t="s">
        <v>22</v>
      </c>
      <c r="G386" s="93" t="s">
        <v>23</v>
      </c>
      <c r="H386" s="93"/>
      <c r="I386" s="93" t="s">
        <v>24</v>
      </c>
      <c r="J386" s="93" t="s">
        <v>24</v>
      </c>
      <c r="K386" s="2">
        <v>100210951095</v>
      </c>
      <c r="L386" t="s">
        <v>25</v>
      </c>
      <c r="M386" t="s">
        <v>26</v>
      </c>
      <c r="N386" t="s">
        <v>27</v>
      </c>
      <c r="O386" t="s">
        <v>26</v>
      </c>
      <c r="P386" s="86">
        <v>2</v>
      </c>
      <c r="Q386" s="87"/>
      <c r="R386" s="88" t="s">
        <v>28</v>
      </c>
      <c r="S386" s="98"/>
      <c r="T386" s="1">
        <v>455</v>
      </c>
      <c r="U386" s="90">
        <v>341.25</v>
      </c>
      <c r="V386" s="91">
        <v>0.25</v>
      </c>
      <c r="W386" s="88" t="s">
        <v>11036</v>
      </c>
      <c r="X386" s="83">
        <v>90119000000</v>
      </c>
      <c r="Y386" s="83" t="s">
        <v>30</v>
      </c>
      <c r="Z386" s="83" t="s">
        <v>31</v>
      </c>
    </row>
    <row r="387" spans="1:26" x14ac:dyDescent="0.25">
      <c r="A387" t="s">
        <v>943</v>
      </c>
      <c r="B387" t="s">
        <v>943</v>
      </c>
      <c r="C387" s="94" t="s">
        <v>944</v>
      </c>
      <c r="D387" s="93" t="s">
        <v>945</v>
      </c>
      <c r="E387" s="93" t="s">
        <v>704</v>
      </c>
      <c r="F387" s="93" t="s">
        <v>22</v>
      </c>
      <c r="G387" s="93" t="s">
        <v>23</v>
      </c>
      <c r="H387" s="93"/>
      <c r="I387" s="93" t="s">
        <v>24</v>
      </c>
      <c r="J387" s="93" t="s">
        <v>24</v>
      </c>
      <c r="K387" s="2">
        <v>100210951095</v>
      </c>
      <c r="L387" t="s">
        <v>25</v>
      </c>
      <c r="M387" t="s">
        <v>26</v>
      </c>
      <c r="N387" t="s">
        <v>27</v>
      </c>
      <c r="O387" t="s">
        <v>26</v>
      </c>
      <c r="P387" s="86">
        <v>2</v>
      </c>
      <c r="Q387" s="87"/>
      <c r="R387" s="88" t="s">
        <v>28</v>
      </c>
      <c r="S387" s="98"/>
      <c r="T387" s="1">
        <v>389</v>
      </c>
      <c r="U387" s="90">
        <v>291.75</v>
      </c>
      <c r="V387" s="91">
        <v>0.25</v>
      </c>
      <c r="W387" s="88" t="s">
        <v>11036</v>
      </c>
      <c r="X387" s="83">
        <v>90119000000</v>
      </c>
      <c r="Y387" s="83" t="s">
        <v>30</v>
      </c>
      <c r="Z387" s="83" t="s">
        <v>31</v>
      </c>
    </row>
    <row r="388" spans="1:26" x14ac:dyDescent="0.25">
      <c r="A388" t="s">
        <v>946</v>
      </c>
      <c r="B388" t="s">
        <v>946</v>
      </c>
      <c r="C388" s="94" t="s">
        <v>947</v>
      </c>
      <c r="D388" s="93" t="s">
        <v>948</v>
      </c>
      <c r="E388" s="93" t="s">
        <v>704</v>
      </c>
      <c r="F388" s="93" t="s">
        <v>22</v>
      </c>
      <c r="G388" s="93" t="s">
        <v>23</v>
      </c>
      <c r="H388" s="93"/>
      <c r="I388" s="93" t="s">
        <v>24</v>
      </c>
      <c r="J388" s="93" t="s">
        <v>24</v>
      </c>
      <c r="K388" s="2">
        <v>100210951095</v>
      </c>
      <c r="L388" t="s">
        <v>25</v>
      </c>
      <c r="M388" t="s">
        <v>26</v>
      </c>
      <c r="N388" t="s">
        <v>27</v>
      </c>
      <c r="O388" t="s">
        <v>26</v>
      </c>
      <c r="P388" s="86">
        <v>2</v>
      </c>
      <c r="Q388" s="87"/>
      <c r="R388" s="88" t="s">
        <v>28</v>
      </c>
      <c r="S388" s="98"/>
      <c r="T388" s="1">
        <v>191</v>
      </c>
      <c r="U388" s="90">
        <v>143.25</v>
      </c>
      <c r="V388" s="91">
        <v>0.25</v>
      </c>
      <c r="W388" s="88" t="s">
        <v>11036</v>
      </c>
      <c r="X388" s="83">
        <v>90119000000</v>
      </c>
      <c r="Y388" s="83" t="s">
        <v>30</v>
      </c>
      <c r="Z388" s="83" t="s">
        <v>31</v>
      </c>
    </row>
    <row r="389" spans="1:26" x14ac:dyDescent="0.25">
      <c r="A389" t="s">
        <v>949</v>
      </c>
      <c r="B389" t="s">
        <v>949</v>
      </c>
      <c r="C389" s="94" t="s">
        <v>950</v>
      </c>
      <c r="D389" s="93" t="s">
        <v>951</v>
      </c>
      <c r="E389" s="93" t="s">
        <v>704</v>
      </c>
      <c r="F389" s="93" t="s">
        <v>22</v>
      </c>
      <c r="G389" s="93" t="s">
        <v>23</v>
      </c>
      <c r="H389" s="93"/>
      <c r="I389" s="93" t="s">
        <v>24</v>
      </c>
      <c r="J389" s="93" t="s">
        <v>24</v>
      </c>
      <c r="K389" s="2">
        <v>100210951095</v>
      </c>
      <c r="L389" t="s">
        <v>25</v>
      </c>
      <c r="M389" t="s">
        <v>26</v>
      </c>
      <c r="N389" t="s">
        <v>27</v>
      </c>
      <c r="O389" t="s">
        <v>26</v>
      </c>
      <c r="P389" s="86">
        <v>2</v>
      </c>
      <c r="Q389" s="87"/>
      <c r="R389" s="88" t="s">
        <v>28</v>
      </c>
      <c r="S389" s="98"/>
      <c r="T389" s="1">
        <v>266</v>
      </c>
      <c r="U389" s="90">
        <v>199.5</v>
      </c>
      <c r="V389" s="91">
        <v>0.25</v>
      </c>
      <c r="W389" s="88" t="s">
        <v>11036</v>
      </c>
      <c r="X389" s="83">
        <v>73170080900</v>
      </c>
      <c r="Y389" s="83" t="s">
        <v>30</v>
      </c>
      <c r="Z389" s="83" t="s">
        <v>31</v>
      </c>
    </row>
    <row r="390" spans="1:26" x14ac:dyDescent="0.25">
      <c r="A390" t="s">
        <v>952</v>
      </c>
      <c r="B390" t="s">
        <v>952</v>
      </c>
      <c r="C390" s="94" t="s">
        <v>953</v>
      </c>
      <c r="D390" s="93" t="s">
        <v>954</v>
      </c>
      <c r="E390" s="93" t="s">
        <v>704</v>
      </c>
      <c r="F390" s="93" t="s">
        <v>22</v>
      </c>
      <c r="G390" s="93" t="s">
        <v>23</v>
      </c>
      <c r="H390" s="93"/>
      <c r="I390" s="93" t="s">
        <v>24</v>
      </c>
      <c r="J390" s="93" t="s">
        <v>24</v>
      </c>
      <c r="K390" s="2">
        <v>100210951095</v>
      </c>
      <c r="L390" t="s">
        <v>25</v>
      </c>
      <c r="M390" t="s">
        <v>26</v>
      </c>
      <c r="N390" t="s">
        <v>27</v>
      </c>
      <c r="O390" t="s">
        <v>26</v>
      </c>
      <c r="P390" s="86">
        <v>2</v>
      </c>
      <c r="Q390" s="87"/>
      <c r="R390" s="88" t="s">
        <v>28</v>
      </c>
      <c r="S390" s="98"/>
      <c r="T390" s="1">
        <v>2975</v>
      </c>
      <c r="U390" s="90">
        <v>2231.25</v>
      </c>
      <c r="V390" s="91">
        <v>0.25</v>
      </c>
      <c r="W390" s="88" t="s">
        <v>11036</v>
      </c>
      <c r="X390" s="83">
        <v>90118000000</v>
      </c>
      <c r="Y390" s="83" t="s">
        <v>30</v>
      </c>
      <c r="Z390" s="83" t="s">
        <v>31</v>
      </c>
    </row>
    <row r="391" spans="1:26" x14ac:dyDescent="0.25">
      <c r="A391" t="s">
        <v>955</v>
      </c>
      <c r="B391" t="s">
        <v>955</v>
      </c>
      <c r="C391" s="94" t="s">
        <v>956</v>
      </c>
      <c r="D391" s="93" t="s">
        <v>957</v>
      </c>
      <c r="E391" s="93" t="s">
        <v>704</v>
      </c>
      <c r="F391" s="93" t="s">
        <v>22</v>
      </c>
      <c r="G391" s="93" t="s">
        <v>23</v>
      </c>
      <c r="H391" s="93"/>
      <c r="I391" s="93" t="s">
        <v>24</v>
      </c>
      <c r="J391" s="93" t="s">
        <v>24</v>
      </c>
      <c r="K391" s="2">
        <v>100210951095</v>
      </c>
      <c r="L391" t="s">
        <v>25</v>
      </c>
      <c r="M391" t="s">
        <v>26</v>
      </c>
      <c r="N391" t="s">
        <v>27</v>
      </c>
      <c r="O391" t="s">
        <v>26</v>
      </c>
      <c r="P391" s="86">
        <v>79</v>
      </c>
      <c r="Q391" s="87"/>
      <c r="R391" s="88" t="s">
        <v>28</v>
      </c>
      <c r="S391" s="98"/>
      <c r="T391" s="1">
        <v>369</v>
      </c>
      <c r="U391" s="90">
        <v>276.75</v>
      </c>
      <c r="V391" s="91">
        <v>0.25</v>
      </c>
      <c r="W391" s="88" t="s">
        <v>11036</v>
      </c>
      <c r="X391" s="83">
        <v>94054990900</v>
      </c>
      <c r="Y391" s="83" t="s">
        <v>30</v>
      </c>
      <c r="Z391" s="83" t="s">
        <v>31</v>
      </c>
    </row>
    <row r="392" spans="1:26" x14ac:dyDescent="0.25">
      <c r="A392" t="s">
        <v>958</v>
      </c>
      <c r="B392" t="s">
        <v>958</v>
      </c>
      <c r="C392" s="94" t="s">
        <v>959</v>
      </c>
      <c r="D392" s="93" t="s">
        <v>960</v>
      </c>
      <c r="E392" s="93" t="s">
        <v>704</v>
      </c>
      <c r="F392" s="93" t="s">
        <v>22</v>
      </c>
      <c r="G392" s="93" t="s">
        <v>23</v>
      </c>
      <c r="H392" s="93"/>
      <c r="I392" s="93" t="s">
        <v>24</v>
      </c>
      <c r="J392" s="93" t="s">
        <v>24</v>
      </c>
      <c r="K392" s="2">
        <v>100210951095</v>
      </c>
      <c r="L392" t="s">
        <v>25</v>
      </c>
      <c r="M392" t="s">
        <v>26</v>
      </c>
      <c r="N392" t="s">
        <v>27</v>
      </c>
      <c r="O392" t="s">
        <v>26</v>
      </c>
      <c r="P392" s="86">
        <v>2</v>
      </c>
      <c r="Q392" s="87"/>
      <c r="R392" s="88" t="s">
        <v>28</v>
      </c>
      <c r="S392" s="98"/>
      <c r="T392" s="1">
        <v>1488</v>
      </c>
      <c r="U392" s="90">
        <v>1116</v>
      </c>
      <c r="V392" s="91">
        <v>0.25</v>
      </c>
      <c r="W392" s="88" t="s">
        <v>11036</v>
      </c>
      <c r="X392" s="83">
        <v>90118000000</v>
      </c>
      <c r="Y392" s="83" t="s">
        <v>30</v>
      </c>
      <c r="Z392" s="83" t="s">
        <v>31</v>
      </c>
    </row>
    <row r="393" spans="1:26" x14ac:dyDescent="0.25">
      <c r="A393" t="s">
        <v>961</v>
      </c>
      <c r="B393" t="s">
        <v>961</v>
      </c>
      <c r="C393" s="94" t="s">
        <v>962</v>
      </c>
      <c r="D393" s="93" t="s">
        <v>963</v>
      </c>
      <c r="E393" s="93" t="s">
        <v>704</v>
      </c>
      <c r="F393" s="93" t="s">
        <v>22</v>
      </c>
      <c r="G393" s="93" t="s">
        <v>23</v>
      </c>
      <c r="H393" s="93"/>
      <c r="I393" s="93" t="s">
        <v>24</v>
      </c>
      <c r="J393" s="93" t="s">
        <v>24</v>
      </c>
      <c r="K393" s="2">
        <v>100210951095</v>
      </c>
      <c r="L393" t="s">
        <v>25</v>
      </c>
      <c r="M393" t="s">
        <v>26</v>
      </c>
      <c r="N393" t="s">
        <v>27</v>
      </c>
      <c r="O393" t="s">
        <v>26</v>
      </c>
      <c r="P393" s="86">
        <v>2</v>
      </c>
      <c r="Q393" s="87"/>
      <c r="R393" s="88" t="s">
        <v>28</v>
      </c>
      <c r="S393" s="98"/>
      <c r="T393" s="1">
        <v>1612</v>
      </c>
      <c r="U393" s="90">
        <v>1209</v>
      </c>
      <c r="V393" s="91">
        <v>0.25</v>
      </c>
      <c r="W393" s="88" t="s">
        <v>11036</v>
      </c>
      <c r="X393" s="83">
        <v>90118000000</v>
      </c>
      <c r="Y393" s="83" t="s">
        <v>30</v>
      </c>
      <c r="Z393" s="83" t="s">
        <v>31</v>
      </c>
    </row>
    <row r="394" spans="1:26" x14ac:dyDescent="0.25">
      <c r="A394" t="s">
        <v>964</v>
      </c>
      <c r="B394" t="s">
        <v>964</v>
      </c>
      <c r="C394" s="94" t="s">
        <v>965</v>
      </c>
      <c r="D394" s="93" t="s">
        <v>966</v>
      </c>
      <c r="E394" s="93" t="s">
        <v>704</v>
      </c>
      <c r="F394" s="93" t="s">
        <v>22</v>
      </c>
      <c r="G394" s="93" t="s">
        <v>23</v>
      </c>
      <c r="H394" s="93"/>
      <c r="I394" s="93" t="s">
        <v>24</v>
      </c>
      <c r="J394" s="93" t="s">
        <v>24</v>
      </c>
      <c r="K394" s="2">
        <v>100210951095</v>
      </c>
      <c r="L394" t="s">
        <v>25</v>
      </c>
      <c r="M394" t="s">
        <v>26</v>
      </c>
      <c r="N394" t="s">
        <v>27</v>
      </c>
      <c r="O394" t="s">
        <v>26</v>
      </c>
      <c r="P394" s="86">
        <v>2</v>
      </c>
      <c r="Q394" s="87"/>
      <c r="R394" s="88" t="s">
        <v>28</v>
      </c>
      <c r="S394" s="98"/>
      <c r="T394" s="1">
        <v>1612</v>
      </c>
      <c r="U394" s="90">
        <v>1209</v>
      </c>
      <c r="V394" s="91">
        <v>0.25</v>
      </c>
      <c r="W394" s="88" t="s">
        <v>11036</v>
      </c>
      <c r="X394" s="83">
        <v>90118000000</v>
      </c>
      <c r="Y394" s="83" t="s">
        <v>30</v>
      </c>
      <c r="Z394" s="83" t="s">
        <v>31</v>
      </c>
    </row>
    <row r="395" spans="1:26" x14ac:dyDescent="0.25">
      <c r="A395" t="s">
        <v>967</v>
      </c>
      <c r="B395" t="s">
        <v>967</v>
      </c>
      <c r="C395" s="94" t="s">
        <v>968</v>
      </c>
      <c r="D395" s="93" t="s">
        <v>969</v>
      </c>
      <c r="E395" s="93" t="s">
        <v>704</v>
      </c>
      <c r="F395" s="93" t="s">
        <v>22</v>
      </c>
      <c r="G395" s="93" t="s">
        <v>23</v>
      </c>
      <c r="H395" s="93"/>
      <c r="I395" s="93" t="s">
        <v>24</v>
      </c>
      <c r="J395" s="93" t="s">
        <v>24</v>
      </c>
      <c r="K395" s="2">
        <v>100210951095</v>
      </c>
      <c r="L395" t="s">
        <v>25</v>
      </c>
      <c r="M395" t="s">
        <v>26</v>
      </c>
      <c r="N395" t="s">
        <v>27</v>
      </c>
      <c r="O395" t="s">
        <v>26</v>
      </c>
      <c r="P395" s="86">
        <v>2</v>
      </c>
      <c r="Q395" s="87"/>
      <c r="R395" s="88" t="s">
        <v>28</v>
      </c>
      <c r="S395" s="98"/>
      <c r="T395" s="1">
        <v>1653</v>
      </c>
      <c r="U395" s="90">
        <v>1239.75</v>
      </c>
      <c r="V395" s="91">
        <v>0.25</v>
      </c>
      <c r="W395" s="88" t="s">
        <v>11036</v>
      </c>
      <c r="X395" s="83">
        <v>90118000000</v>
      </c>
      <c r="Y395" s="83" t="s">
        <v>30</v>
      </c>
      <c r="Z395" s="83" t="s">
        <v>31</v>
      </c>
    </row>
    <row r="396" spans="1:26" x14ac:dyDescent="0.25">
      <c r="A396" t="s">
        <v>970</v>
      </c>
      <c r="B396" t="s">
        <v>970</v>
      </c>
      <c r="C396" s="94" t="s">
        <v>971</v>
      </c>
      <c r="D396" s="93" t="s">
        <v>972</v>
      </c>
      <c r="E396" s="93" t="s">
        <v>704</v>
      </c>
      <c r="F396" s="93" t="s">
        <v>22</v>
      </c>
      <c r="G396" s="93" t="s">
        <v>23</v>
      </c>
      <c r="H396" s="93"/>
      <c r="I396" s="93" t="s">
        <v>24</v>
      </c>
      <c r="J396" s="93" t="s">
        <v>24</v>
      </c>
      <c r="K396" s="2">
        <v>100210951095</v>
      </c>
      <c r="L396" t="s">
        <v>25</v>
      </c>
      <c r="M396" t="s">
        <v>26</v>
      </c>
      <c r="N396" t="s">
        <v>27</v>
      </c>
      <c r="O396" t="s">
        <v>26</v>
      </c>
      <c r="P396" s="86">
        <v>2</v>
      </c>
      <c r="Q396" s="87"/>
      <c r="R396" s="88" t="s">
        <v>28</v>
      </c>
      <c r="S396" s="98"/>
      <c r="T396" s="1">
        <v>1097</v>
      </c>
      <c r="U396" s="90">
        <v>822.75</v>
      </c>
      <c r="V396" s="91">
        <v>0.25</v>
      </c>
      <c r="W396" s="88" t="s">
        <v>11036</v>
      </c>
      <c r="X396" s="83">
        <v>90118000000</v>
      </c>
      <c r="Y396" s="83" t="s">
        <v>30</v>
      </c>
      <c r="Z396" s="83" t="s">
        <v>31</v>
      </c>
    </row>
    <row r="397" spans="1:26" x14ac:dyDescent="0.25">
      <c r="A397" t="s">
        <v>973</v>
      </c>
      <c r="B397" t="s">
        <v>973</v>
      </c>
      <c r="C397" s="94" t="s">
        <v>974</v>
      </c>
      <c r="D397" s="93" t="s">
        <v>975</v>
      </c>
      <c r="E397" s="93" t="s">
        <v>704</v>
      </c>
      <c r="F397" s="93" t="s">
        <v>22</v>
      </c>
      <c r="G397" s="93" t="s">
        <v>23</v>
      </c>
      <c r="H397" s="93"/>
      <c r="I397" s="93" t="s">
        <v>24</v>
      </c>
      <c r="J397" s="93" t="s">
        <v>24</v>
      </c>
      <c r="K397" s="2">
        <v>100210951095</v>
      </c>
      <c r="L397" t="s">
        <v>25</v>
      </c>
      <c r="M397" t="s">
        <v>26</v>
      </c>
      <c r="N397" t="s">
        <v>27</v>
      </c>
      <c r="O397" t="s">
        <v>26</v>
      </c>
      <c r="P397" s="86">
        <v>38</v>
      </c>
      <c r="Q397" s="87"/>
      <c r="R397" s="88" t="s">
        <v>28</v>
      </c>
      <c r="S397" s="98"/>
      <c r="T397" s="1">
        <v>214</v>
      </c>
      <c r="U397" s="90">
        <v>160.5</v>
      </c>
      <c r="V397" s="91">
        <v>0.25</v>
      </c>
      <c r="W397" s="88" t="s">
        <v>11036</v>
      </c>
      <c r="X397" s="83">
        <v>90118000000</v>
      </c>
      <c r="Y397" s="83" t="s">
        <v>30</v>
      </c>
      <c r="Z397" s="83" t="s">
        <v>31</v>
      </c>
    </row>
    <row r="398" spans="1:26" x14ac:dyDescent="0.25">
      <c r="A398" t="s">
        <v>976</v>
      </c>
      <c r="B398" t="s">
        <v>976</v>
      </c>
      <c r="C398" s="94" t="s">
        <v>977</v>
      </c>
      <c r="D398" s="93" t="s">
        <v>978</v>
      </c>
      <c r="E398" s="93" t="s">
        <v>704</v>
      </c>
      <c r="F398" s="93" t="s">
        <v>22</v>
      </c>
      <c r="G398" s="93" t="s">
        <v>23</v>
      </c>
      <c r="H398" s="93"/>
      <c r="I398" s="93" t="s">
        <v>24</v>
      </c>
      <c r="J398" s="93" t="s">
        <v>24</v>
      </c>
      <c r="K398" s="2">
        <v>100210951095</v>
      </c>
      <c r="L398" t="s">
        <v>25</v>
      </c>
      <c r="M398" t="s">
        <v>26</v>
      </c>
      <c r="N398" t="s">
        <v>27</v>
      </c>
      <c r="O398" t="s">
        <v>26</v>
      </c>
      <c r="P398" s="86">
        <v>32</v>
      </c>
      <c r="Q398" s="87"/>
      <c r="R398" s="88" t="s">
        <v>28</v>
      </c>
      <c r="S398" s="98"/>
      <c r="T398" s="1">
        <v>230</v>
      </c>
      <c r="U398" s="90">
        <v>172.5</v>
      </c>
      <c r="V398" s="91">
        <v>0.25</v>
      </c>
      <c r="W398" s="88" t="s">
        <v>11036</v>
      </c>
      <c r="X398" s="83">
        <v>90119000000</v>
      </c>
      <c r="Y398" s="83" t="s">
        <v>30</v>
      </c>
      <c r="Z398" s="83" t="s">
        <v>31</v>
      </c>
    </row>
    <row r="399" spans="1:26" x14ac:dyDescent="0.25">
      <c r="A399" t="s">
        <v>979</v>
      </c>
      <c r="B399" t="s">
        <v>979</v>
      </c>
      <c r="C399" s="94" t="s">
        <v>980</v>
      </c>
      <c r="D399" s="93" t="s">
        <v>981</v>
      </c>
      <c r="E399" s="93" t="s">
        <v>704</v>
      </c>
      <c r="F399" s="93" t="s">
        <v>22</v>
      </c>
      <c r="G399" s="93" t="s">
        <v>23</v>
      </c>
      <c r="H399" s="93"/>
      <c r="I399" s="93" t="s">
        <v>24</v>
      </c>
      <c r="J399" s="93" t="s">
        <v>24</v>
      </c>
      <c r="K399" s="2">
        <v>100210951095</v>
      </c>
      <c r="L399" t="s">
        <v>25</v>
      </c>
      <c r="M399" t="s">
        <v>26</v>
      </c>
      <c r="N399" t="s">
        <v>27</v>
      </c>
      <c r="O399" t="s">
        <v>26</v>
      </c>
      <c r="P399" s="86">
        <v>47</v>
      </c>
      <c r="Q399" s="87"/>
      <c r="R399" s="88" t="s">
        <v>28</v>
      </c>
      <c r="S399" s="98"/>
      <c r="T399" s="1">
        <v>293</v>
      </c>
      <c r="U399" s="90">
        <v>219.75</v>
      </c>
      <c r="V399" s="91">
        <v>0.25</v>
      </c>
      <c r="W399" s="88" t="s">
        <v>11036</v>
      </c>
      <c r="X399" s="83">
        <v>90118000000</v>
      </c>
      <c r="Y399" s="83" t="s">
        <v>30</v>
      </c>
      <c r="Z399" s="83" t="s">
        <v>31</v>
      </c>
    </row>
    <row r="400" spans="1:26" x14ac:dyDescent="0.25">
      <c r="A400" t="s">
        <v>982</v>
      </c>
      <c r="B400" t="s">
        <v>982</v>
      </c>
      <c r="C400" s="94" t="s">
        <v>983</v>
      </c>
      <c r="D400" s="93" t="s">
        <v>984</v>
      </c>
      <c r="E400" s="93" t="s">
        <v>704</v>
      </c>
      <c r="F400" s="93" t="s">
        <v>22</v>
      </c>
      <c r="G400" s="93" t="s">
        <v>23</v>
      </c>
      <c r="H400" s="93"/>
      <c r="I400" s="93" t="s">
        <v>24</v>
      </c>
      <c r="J400" s="93" t="s">
        <v>24</v>
      </c>
      <c r="K400" s="2">
        <v>100210951095</v>
      </c>
      <c r="L400" t="s">
        <v>25</v>
      </c>
      <c r="M400" t="s">
        <v>26</v>
      </c>
      <c r="N400" t="s">
        <v>27</v>
      </c>
      <c r="O400" t="s">
        <v>26</v>
      </c>
      <c r="P400" s="86">
        <v>2</v>
      </c>
      <c r="Q400" s="87"/>
      <c r="R400" s="88" t="s">
        <v>28</v>
      </c>
      <c r="S400" s="98"/>
      <c r="T400" s="1">
        <v>701</v>
      </c>
      <c r="U400" s="90">
        <v>525.75</v>
      </c>
      <c r="V400" s="91">
        <v>0.25</v>
      </c>
      <c r="W400" s="88" t="s">
        <v>11036</v>
      </c>
      <c r="X400" s="83">
        <v>94054990900</v>
      </c>
      <c r="Y400" s="83" t="s">
        <v>903</v>
      </c>
      <c r="Z400" s="83" t="s">
        <v>739</v>
      </c>
    </row>
    <row r="401" spans="1:26" x14ac:dyDescent="0.25">
      <c r="A401" t="s">
        <v>985</v>
      </c>
      <c r="B401" t="s">
        <v>985</v>
      </c>
      <c r="C401" s="94" t="s">
        <v>986</v>
      </c>
      <c r="D401" s="93" t="s">
        <v>987</v>
      </c>
      <c r="E401" s="93" t="s">
        <v>704</v>
      </c>
      <c r="F401" s="93" t="s">
        <v>22</v>
      </c>
      <c r="G401" s="93" t="s">
        <v>23</v>
      </c>
      <c r="H401" s="93"/>
      <c r="I401" s="93" t="s">
        <v>24</v>
      </c>
      <c r="J401" s="93" t="s">
        <v>24</v>
      </c>
      <c r="K401" s="2">
        <v>100210951095</v>
      </c>
      <c r="L401" t="s">
        <v>25</v>
      </c>
      <c r="M401" t="s">
        <v>26</v>
      </c>
      <c r="N401" t="s">
        <v>27</v>
      </c>
      <c r="O401" t="s">
        <v>26</v>
      </c>
      <c r="P401" s="86">
        <v>2</v>
      </c>
      <c r="Q401" s="87"/>
      <c r="R401" s="88" t="s">
        <v>28</v>
      </c>
      <c r="S401" s="98"/>
      <c r="T401" s="1">
        <v>629</v>
      </c>
      <c r="U401" s="90">
        <v>471.75</v>
      </c>
      <c r="V401" s="91">
        <v>0.25</v>
      </c>
      <c r="W401" s="88" t="s">
        <v>11036</v>
      </c>
      <c r="X401" s="83">
        <v>94054990900</v>
      </c>
      <c r="Y401" s="83" t="s">
        <v>722</v>
      </c>
      <c r="Z401" s="83" t="s">
        <v>739</v>
      </c>
    </row>
    <row r="402" spans="1:26" x14ac:dyDescent="0.25">
      <c r="A402" t="s">
        <v>988</v>
      </c>
      <c r="B402" t="s">
        <v>988</v>
      </c>
      <c r="C402" s="94" t="s">
        <v>989</v>
      </c>
      <c r="D402" s="93" t="s">
        <v>990</v>
      </c>
      <c r="E402" s="93" t="s">
        <v>704</v>
      </c>
      <c r="F402" s="93" t="s">
        <v>22</v>
      </c>
      <c r="G402" s="93" t="s">
        <v>23</v>
      </c>
      <c r="H402" s="93"/>
      <c r="I402" s="93" t="s">
        <v>24</v>
      </c>
      <c r="J402" s="93" t="s">
        <v>24</v>
      </c>
      <c r="K402" s="2">
        <v>100210951095</v>
      </c>
      <c r="L402" t="s">
        <v>25</v>
      </c>
      <c r="M402" t="s">
        <v>26</v>
      </c>
      <c r="N402" t="s">
        <v>27</v>
      </c>
      <c r="O402" t="s">
        <v>26</v>
      </c>
      <c r="P402" s="86">
        <v>17</v>
      </c>
      <c r="Q402" s="87"/>
      <c r="R402" s="88" t="s">
        <v>28</v>
      </c>
      <c r="S402" s="98"/>
      <c r="T402" s="1">
        <v>214</v>
      </c>
      <c r="U402" s="90">
        <v>160.5</v>
      </c>
      <c r="V402" s="91">
        <v>0.25</v>
      </c>
      <c r="W402" s="88" t="s">
        <v>11036</v>
      </c>
      <c r="X402" s="83">
        <v>90022000000</v>
      </c>
      <c r="Y402" s="83" t="s">
        <v>30</v>
      </c>
      <c r="Z402" s="83" t="s">
        <v>31</v>
      </c>
    </row>
    <row r="403" spans="1:26" x14ac:dyDescent="0.25">
      <c r="A403" t="s">
        <v>991</v>
      </c>
      <c r="B403" t="s">
        <v>991</v>
      </c>
      <c r="C403" s="94" t="s">
        <v>992</v>
      </c>
      <c r="D403" s="93" t="s">
        <v>993</v>
      </c>
      <c r="E403" s="93" t="s">
        <v>704</v>
      </c>
      <c r="F403" s="93" t="s">
        <v>22</v>
      </c>
      <c r="G403" s="93" t="s">
        <v>23</v>
      </c>
      <c r="H403" s="93"/>
      <c r="I403" s="93" t="s">
        <v>24</v>
      </c>
      <c r="J403" s="93" t="s">
        <v>24</v>
      </c>
      <c r="K403" s="2">
        <v>100210951095</v>
      </c>
      <c r="L403" t="s">
        <v>25</v>
      </c>
      <c r="M403" t="s">
        <v>26</v>
      </c>
      <c r="N403" t="s">
        <v>27</v>
      </c>
      <c r="O403" t="s">
        <v>26</v>
      </c>
      <c r="P403" s="86">
        <v>17</v>
      </c>
      <c r="Q403" s="87"/>
      <c r="R403" s="88" t="s">
        <v>28</v>
      </c>
      <c r="S403" s="98"/>
      <c r="T403" s="1">
        <v>135</v>
      </c>
      <c r="U403" s="90">
        <v>101.25</v>
      </c>
      <c r="V403" s="91">
        <v>0.25</v>
      </c>
      <c r="W403" s="88" t="s">
        <v>11036</v>
      </c>
      <c r="X403" s="83">
        <v>90022000000</v>
      </c>
      <c r="Y403" s="83" t="s">
        <v>30</v>
      </c>
      <c r="Z403" s="83" t="s">
        <v>31</v>
      </c>
    </row>
    <row r="404" spans="1:26" x14ac:dyDescent="0.25">
      <c r="A404" t="s">
        <v>5250</v>
      </c>
      <c r="B404" t="s">
        <v>5250</v>
      </c>
      <c r="C404" s="94" t="s">
        <v>5251</v>
      </c>
      <c r="D404" s="93" t="s">
        <v>5252</v>
      </c>
      <c r="E404" s="93" t="s">
        <v>704</v>
      </c>
      <c r="F404" s="93" t="s">
        <v>22</v>
      </c>
      <c r="G404" s="93" t="s">
        <v>23</v>
      </c>
      <c r="H404" s="93"/>
      <c r="I404" s="93" t="s">
        <v>24</v>
      </c>
      <c r="J404" s="93" t="s">
        <v>24</v>
      </c>
      <c r="K404" s="2">
        <v>100210951095</v>
      </c>
      <c r="L404" t="s">
        <v>25</v>
      </c>
      <c r="M404" t="s">
        <v>26</v>
      </c>
      <c r="N404" t="s">
        <v>27</v>
      </c>
      <c r="O404" t="s">
        <v>26</v>
      </c>
      <c r="P404" s="86">
        <v>17</v>
      </c>
      <c r="Q404" s="87"/>
      <c r="R404" s="88" t="s">
        <v>28</v>
      </c>
      <c r="S404" s="89"/>
      <c r="T404" s="1">
        <v>87</v>
      </c>
      <c r="U404" s="90">
        <v>45.24</v>
      </c>
      <c r="V404" s="91">
        <v>0.48</v>
      </c>
      <c r="W404" s="88" t="s">
        <v>11035</v>
      </c>
      <c r="X404" s="83">
        <v>85399010000</v>
      </c>
      <c r="Y404" s="83" t="s">
        <v>30</v>
      </c>
      <c r="Z404" s="83" t="s">
        <v>31</v>
      </c>
    </row>
    <row r="405" spans="1:26" x14ac:dyDescent="0.25">
      <c r="A405" t="s">
        <v>995</v>
      </c>
      <c r="B405" t="s">
        <v>995</v>
      </c>
      <c r="C405" s="94" t="s">
        <v>996</v>
      </c>
      <c r="D405" s="93" t="s">
        <v>997</v>
      </c>
      <c r="E405" s="93" t="s">
        <v>704</v>
      </c>
      <c r="F405" s="93" t="s">
        <v>22</v>
      </c>
      <c r="G405" s="93" t="s">
        <v>23</v>
      </c>
      <c r="H405" s="93"/>
      <c r="I405" s="93" t="s">
        <v>24</v>
      </c>
      <c r="J405" s="93" t="s">
        <v>24</v>
      </c>
      <c r="K405" s="2">
        <v>100210951095</v>
      </c>
      <c r="L405" t="s">
        <v>25</v>
      </c>
      <c r="M405" t="s">
        <v>26</v>
      </c>
      <c r="N405" t="s">
        <v>27</v>
      </c>
      <c r="O405" t="s">
        <v>26</v>
      </c>
      <c r="P405" s="86">
        <v>2</v>
      </c>
      <c r="Q405" s="96"/>
      <c r="R405" s="88" t="s">
        <v>28</v>
      </c>
      <c r="S405" s="84"/>
      <c r="T405" s="1">
        <v>620</v>
      </c>
      <c r="U405" s="90">
        <v>465</v>
      </c>
      <c r="V405" s="91">
        <v>0.25</v>
      </c>
      <c r="W405" s="88" t="s">
        <v>11036</v>
      </c>
      <c r="X405" s="83">
        <v>90022000000</v>
      </c>
      <c r="Y405" s="83" t="s">
        <v>30</v>
      </c>
      <c r="Z405" s="83" t="s">
        <v>31</v>
      </c>
    </row>
    <row r="406" spans="1:26" x14ac:dyDescent="0.25">
      <c r="A406" t="s">
        <v>998</v>
      </c>
      <c r="B406" t="s">
        <v>998</v>
      </c>
      <c r="C406" s="94" t="s">
        <v>999</v>
      </c>
      <c r="D406" s="93" t="s">
        <v>11054</v>
      </c>
      <c r="E406" s="93" t="s">
        <v>704</v>
      </c>
      <c r="F406" s="93" t="s">
        <v>22</v>
      </c>
      <c r="G406" s="93" t="s">
        <v>23</v>
      </c>
      <c r="H406" s="93"/>
      <c r="I406" s="93" t="s">
        <v>24</v>
      </c>
      <c r="J406" s="93" t="s">
        <v>24</v>
      </c>
      <c r="K406" s="2">
        <v>100210951095</v>
      </c>
      <c r="L406" t="s">
        <v>25</v>
      </c>
      <c r="M406" t="s">
        <v>26</v>
      </c>
      <c r="N406" t="s">
        <v>27</v>
      </c>
      <c r="O406" t="s">
        <v>26</v>
      </c>
      <c r="P406" s="86">
        <v>17</v>
      </c>
      <c r="Q406" s="87"/>
      <c r="R406" s="88" t="s">
        <v>28</v>
      </c>
      <c r="S406" s="98"/>
      <c r="T406" s="1">
        <v>49</v>
      </c>
      <c r="U406" s="90">
        <v>36.75</v>
      </c>
      <c r="V406" s="91">
        <v>0.25</v>
      </c>
      <c r="W406" s="88" t="s">
        <v>11036</v>
      </c>
      <c r="X406" s="83">
        <v>90022000000</v>
      </c>
      <c r="Y406" s="83" t="s">
        <v>30</v>
      </c>
      <c r="Z406" s="83" t="s">
        <v>31</v>
      </c>
    </row>
    <row r="407" spans="1:26" x14ac:dyDescent="0.25">
      <c r="A407" t="s">
        <v>1000</v>
      </c>
      <c r="B407" t="s">
        <v>1000</v>
      </c>
      <c r="C407" s="94" t="s">
        <v>1001</v>
      </c>
      <c r="D407" s="93" t="s">
        <v>11055</v>
      </c>
      <c r="E407" s="93" t="s">
        <v>704</v>
      </c>
      <c r="F407" s="93" t="s">
        <v>22</v>
      </c>
      <c r="G407" s="93" t="s">
        <v>23</v>
      </c>
      <c r="H407" s="93"/>
      <c r="I407" s="93" t="s">
        <v>24</v>
      </c>
      <c r="J407" s="93" t="s">
        <v>24</v>
      </c>
      <c r="K407" s="2">
        <v>100210951095</v>
      </c>
      <c r="L407" t="s">
        <v>25</v>
      </c>
      <c r="M407" t="s">
        <v>26</v>
      </c>
      <c r="N407" t="s">
        <v>27</v>
      </c>
      <c r="O407" t="s">
        <v>26</v>
      </c>
      <c r="P407" s="86">
        <v>17</v>
      </c>
      <c r="Q407" s="87"/>
      <c r="R407" s="88" t="s">
        <v>28</v>
      </c>
      <c r="S407" s="98"/>
      <c r="T407" s="1">
        <v>890</v>
      </c>
      <c r="U407" s="90">
        <v>667.5</v>
      </c>
      <c r="V407" s="91">
        <v>0.25</v>
      </c>
      <c r="W407" s="88" t="s">
        <v>11036</v>
      </c>
      <c r="X407" s="83">
        <v>94054990900</v>
      </c>
      <c r="Y407" s="83" t="s">
        <v>722</v>
      </c>
      <c r="Z407" s="83" t="s">
        <v>739</v>
      </c>
    </row>
    <row r="408" spans="1:26" x14ac:dyDescent="0.25">
      <c r="A408" t="s">
        <v>1002</v>
      </c>
      <c r="B408" t="s">
        <v>1002</v>
      </c>
      <c r="C408" s="94" t="s">
        <v>1003</v>
      </c>
      <c r="D408" s="93" t="s">
        <v>1004</v>
      </c>
      <c r="E408" s="93" t="s">
        <v>704</v>
      </c>
      <c r="F408" s="93" t="s">
        <v>22</v>
      </c>
      <c r="G408" s="93" t="s">
        <v>23</v>
      </c>
      <c r="H408" s="93"/>
      <c r="I408" s="93" t="s">
        <v>24</v>
      </c>
      <c r="J408" s="93" t="s">
        <v>24</v>
      </c>
      <c r="K408" s="2">
        <v>100210951095</v>
      </c>
      <c r="L408" t="s">
        <v>25</v>
      </c>
      <c r="M408" t="s">
        <v>26</v>
      </c>
      <c r="N408" t="s">
        <v>27</v>
      </c>
      <c r="O408" t="s">
        <v>26</v>
      </c>
      <c r="P408" s="86">
        <v>17</v>
      </c>
      <c r="Q408" s="87"/>
      <c r="R408" s="88" t="s">
        <v>28</v>
      </c>
      <c r="S408" s="98"/>
      <c r="T408" s="1">
        <v>141</v>
      </c>
      <c r="U408" s="90">
        <v>105.75</v>
      </c>
      <c r="V408" s="91">
        <v>0.25</v>
      </c>
      <c r="W408" s="88" t="s">
        <v>11036</v>
      </c>
      <c r="X408" s="83">
        <v>94054990900</v>
      </c>
      <c r="Y408" s="83" t="s">
        <v>30</v>
      </c>
      <c r="Z408" s="83" t="s">
        <v>31</v>
      </c>
    </row>
    <row r="409" spans="1:26" x14ac:dyDescent="0.25">
      <c r="A409" t="s">
        <v>1005</v>
      </c>
      <c r="B409" t="s">
        <v>1005</v>
      </c>
      <c r="C409" s="94" t="s">
        <v>1006</v>
      </c>
      <c r="D409" s="93" t="s">
        <v>11056</v>
      </c>
      <c r="E409" s="93" t="s">
        <v>704</v>
      </c>
      <c r="F409" s="93" t="s">
        <v>22</v>
      </c>
      <c r="G409" s="93" t="s">
        <v>23</v>
      </c>
      <c r="H409" s="93"/>
      <c r="I409" s="93" t="s">
        <v>24</v>
      </c>
      <c r="J409" s="93" t="s">
        <v>24</v>
      </c>
      <c r="K409" s="2">
        <v>100210951095</v>
      </c>
      <c r="L409" t="s">
        <v>25</v>
      </c>
      <c r="M409" t="s">
        <v>26</v>
      </c>
      <c r="N409" t="s">
        <v>27</v>
      </c>
      <c r="O409" t="s">
        <v>26</v>
      </c>
      <c r="P409" s="86">
        <v>17</v>
      </c>
      <c r="Q409" s="87"/>
      <c r="R409" s="88" t="s">
        <v>28</v>
      </c>
      <c r="S409" s="98"/>
      <c r="T409" s="1">
        <v>171</v>
      </c>
      <c r="U409" s="90">
        <v>128.25</v>
      </c>
      <c r="V409" s="91">
        <v>0.25</v>
      </c>
      <c r="W409" s="88" t="s">
        <v>11036</v>
      </c>
      <c r="X409" s="83">
        <v>90119000000</v>
      </c>
      <c r="Y409" s="83" t="s">
        <v>30</v>
      </c>
      <c r="Z409" s="83" t="s">
        <v>31</v>
      </c>
    </row>
    <row r="410" spans="1:26" x14ac:dyDescent="0.25">
      <c r="A410" t="s">
        <v>1007</v>
      </c>
      <c r="B410" t="s">
        <v>1007</v>
      </c>
      <c r="C410" s="94" t="s">
        <v>1008</v>
      </c>
      <c r="D410" s="93" t="s">
        <v>1009</v>
      </c>
      <c r="E410" s="93" t="s">
        <v>704</v>
      </c>
      <c r="F410" s="93" t="s">
        <v>22</v>
      </c>
      <c r="G410" s="93" t="s">
        <v>23</v>
      </c>
      <c r="H410" s="93"/>
      <c r="I410" s="93" t="s">
        <v>24</v>
      </c>
      <c r="J410" s="93" t="s">
        <v>24</v>
      </c>
      <c r="K410" s="2">
        <v>100210951095</v>
      </c>
      <c r="L410" t="s">
        <v>25</v>
      </c>
      <c r="M410" t="s">
        <v>26</v>
      </c>
      <c r="N410" t="s">
        <v>27</v>
      </c>
      <c r="O410" t="s">
        <v>26</v>
      </c>
      <c r="P410" s="86">
        <v>17</v>
      </c>
      <c r="Q410" s="87"/>
      <c r="R410" s="88" t="s">
        <v>28</v>
      </c>
      <c r="S410" s="98"/>
      <c r="T410" s="1">
        <v>59</v>
      </c>
      <c r="U410" s="90">
        <v>44.25</v>
      </c>
      <c r="V410" s="91">
        <v>0.25</v>
      </c>
      <c r="W410" s="88" t="s">
        <v>11036</v>
      </c>
      <c r="X410" s="83">
        <v>90022000000</v>
      </c>
      <c r="Y410" s="83" t="s">
        <v>30</v>
      </c>
      <c r="Z410" s="83" t="s">
        <v>31</v>
      </c>
    </row>
    <row r="411" spans="1:26" x14ac:dyDescent="0.25">
      <c r="A411" t="s">
        <v>1010</v>
      </c>
      <c r="B411" t="s">
        <v>1010</v>
      </c>
      <c r="C411" s="94" t="s">
        <v>1011</v>
      </c>
      <c r="D411" s="93" t="s">
        <v>1012</v>
      </c>
      <c r="E411" s="93" t="s">
        <v>704</v>
      </c>
      <c r="F411" s="93" t="s">
        <v>22</v>
      </c>
      <c r="G411" s="93" t="s">
        <v>23</v>
      </c>
      <c r="H411" s="93"/>
      <c r="I411" s="93" t="s">
        <v>24</v>
      </c>
      <c r="J411" s="93" t="s">
        <v>24</v>
      </c>
      <c r="K411" s="2">
        <v>100210951095</v>
      </c>
      <c r="L411" t="s">
        <v>25</v>
      </c>
      <c r="M411" t="s">
        <v>26</v>
      </c>
      <c r="N411" t="s">
        <v>27</v>
      </c>
      <c r="O411" t="s">
        <v>26</v>
      </c>
      <c r="P411" s="86">
        <v>17</v>
      </c>
      <c r="Q411" s="87"/>
      <c r="R411" s="88" t="s">
        <v>28</v>
      </c>
      <c r="S411" s="98"/>
      <c r="T411" s="1">
        <v>59</v>
      </c>
      <c r="U411" s="90">
        <v>44.25</v>
      </c>
      <c r="V411" s="91">
        <v>0.25</v>
      </c>
      <c r="W411" s="88" t="s">
        <v>11036</v>
      </c>
      <c r="X411" s="83">
        <v>90022000000</v>
      </c>
      <c r="Y411" s="83" t="s">
        <v>30</v>
      </c>
      <c r="Z411" s="83" t="s">
        <v>31</v>
      </c>
    </row>
    <row r="412" spans="1:26" x14ac:dyDescent="0.25">
      <c r="A412" t="s">
        <v>1013</v>
      </c>
      <c r="B412" t="s">
        <v>1013</v>
      </c>
      <c r="C412" s="94" t="s">
        <v>1014</v>
      </c>
      <c r="D412" s="93" t="s">
        <v>1015</v>
      </c>
      <c r="E412" s="93" t="s">
        <v>704</v>
      </c>
      <c r="F412" s="93" t="s">
        <v>22</v>
      </c>
      <c r="G412" s="93" t="s">
        <v>23</v>
      </c>
      <c r="H412" s="93"/>
      <c r="I412" s="93" t="s">
        <v>24</v>
      </c>
      <c r="J412" s="93" t="s">
        <v>24</v>
      </c>
      <c r="K412" s="2">
        <v>100210951095</v>
      </c>
      <c r="L412" t="s">
        <v>25</v>
      </c>
      <c r="M412" t="s">
        <v>26</v>
      </c>
      <c r="N412" t="s">
        <v>27</v>
      </c>
      <c r="O412" t="s">
        <v>26</v>
      </c>
      <c r="P412" s="86">
        <v>17</v>
      </c>
      <c r="Q412" s="87"/>
      <c r="R412" s="88" t="s">
        <v>28</v>
      </c>
      <c r="S412" s="98"/>
      <c r="T412" s="1">
        <v>59</v>
      </c>
      <c r="U412" s="90">
        <v>44.25</v>
      </c>
      <c r="V412" s="91">
        <v>0.25</v>
      </c>
      <c r="W412" s="88" t="s">
        <v>11036</v>
      </c>
      <c r="X412" s="83">
        <v>90022000000</v>
      </c>
      <c r="Y412" s="83" t="s">
        <v>30</v>
      </c>
      <c r="Z412" s="83" t="s">
        <v>31</v>
      </c>
    </row>
    <row r="413" spans="1:26" x14ac:dyDescent="0.25">
      <c r="A413" t="s">
        <v>1016</v>
      </c>
      <c r="B413" t="s">
        <v>1016</v>
      </c>
      <c r="C413" s="94" t="s">
        <v>1017</v>
      </c>
      <c r="D413" s="93" t="s">
        <v>1018</v>
      </c>
      <c r="E413" s="93" t="s">
        <v>704</v>
      </c>
      <c r="F413" s="93" t="s">
        <v>22</v>
      </c>
      <c r="G413" s="93" t="s">
        <v>23</v>
      </c>
      <c r="H413" s="93"/>
      <c r="I413" s="93" t="s">
        <v>24</v>
      </c>
      <c r="J413" s="93" t="s">
        <v>24</v>
      </c>
      <c r="K413" s="2">
        <v>100210951095</v>
      </c>
      <c r="L413" t="s">
        <v>25</v>
      </c>
      <c r="M413" t="s">
        <v>26</v>
      </c>
      <c r="N413" t="s">
        <v>27</v>
      </c>
      <c r="O413" t="s">
        <v>26</v>
      </c>
      <c r="P413" s="86">
        <v>17</v>
      </c>
      <c r="Q413" s="87"/>
      <c r="R413" s="88" t="s">
        <v>28</v>
      </c>
      <c r="S413" s="98"/>
      <c r="T413" s="1">
        <v>59</v>
      </c>
      <c r="U413" s="90">
        <v>44.25</v>
      </c>
      <c r="V413" s="91">
        <v>0.25</v>
      </c>
      <c r="W413" s="88" t="s">
        <v>11036</v>
      </c>
      <c r="X413" s="83">
        <v>90022000000</v>
      </c>
      <c r="Y413" s="83" t="s">
        <v>30</v>
      </c>
      <c r="Z413" s="83" t="s">
        <v>31</v>
      </c>
    </row>
    <row r="414" spans="1:26" x14ac:dyDescent="0.25">
      <c r="A414" t="s">
        <v>5253</v>
      </c>
      <c r="B414" t="s">
        <v>5253</v>
      </c>
      <c r="C414" s="94" t="s">
        <v>5254</v>
      </c>
      <c r="D414" s="93" t="s">
        <v>5255</v>
      </c>
      <c r="E414" s="93" t="s">
        <v>704</v>
      </c>
      <c r="F414" s="93" t="s">
        <v>22</v>
      </c>
      <c r="G414" s="93" t="s">
        <v>23</v>
      </c>
      <c r="H414" s="93"/>
      <c r="I414" s="93" t="s">
        <v>24</v>
      </c>
      <c r="J414" s="93" t="s">
        <v>24</v>
      </c>
      <c r="K414" s="2">
        <v>100210951095</v>
      </c>
      <c r="L414" t="s">
        <v>25</v>
      </c>
      <c r="M414" t="s">
        <v>26</v>
      </c>
      <c r="N414" t="s">
        <v>27</v>
      </c>
      <c r="O414" t="s">
        <v>26</v>
      </c>
      <c r="P414" s="86">
        <v>22</v>
      </c>
      <c r="Q414" s="87"/>
      <c r="R414" s="88" t="s">
        <v>28</v>
      </c>
      <c r="S414" s="89"/>
      <c r="T414" s="1">
        <v>486</v>
      </c>
      <c r="U414" s="90">
        <v>252.72</v>
      </c>
      <c r="V414" s="91">
        <v>0.48</v>
      </c>
      <c r="W414" s="88" t="s">
        <v>11035</v>
      </c>
      <c r="X414" s="83">
        <v>90022000000</v>
      </c>
      <c r="Y414" s="83" t="s">
        <v>1927</v>
      </c>
      <c r="Z414" s="83" t="s">
        <v>31</v>
      </c>
    </row>
    <row r="415" spans="1:26" x14ac:dyDescent="0.25">
      <c r="A415" t="s">
        <v>1022</v>
      </c>
      <c r="B415" t="s">
        <v>1022</v>
      </c>
      <c r="C415" s="94" t="s">
        <v>1023</v>
      </c>
      <c r="D415" s="93" t="s">
        <v>1024</v>
      </c>
      <c r="E415" s="93" t="s">
        <v>704</v>
      </c>
      <c r="F415" s="93" t="s">
        <v>22</v>
      </c>
      <c r="G415" s="93" t="s">
        <v>23</v>
      </c>
      <c r="H415" s="93"/>
      <c r="I415" s="93" t="s">
        <v>24</v>
      </c>
      <c r="J415" s="93" t="s">
        <v>24</v>
      </c>
      <c r="K415" s="2">
        <v>100210951095</v>
      </c>
      <c r="L415" t="s">
        <v>25</v>
      </c>
      <c r="M415" t="s">
        <v>26</v>
      </c>
      <c r="N415" t="s">
        <v>27</v>
      </c>
      <c r="O415" t="s">
        <v>26</v>
      </c>
      <c r="P415" s="86">
        <v>17</v>
      </c>
      <c r="Q415" s="87"/>
      <c r="R415" s="88" t="s">
        <v>28</v>
      </c>
      <c r="S415" s="98"/>
      <c r="T415" s="1">
        <v>327</v>
      </c>
      <c r="U415" s="90">
        <v>245.25</v>
      </c>
      <c r="V415" s="91">
        <v>0.25</v>
      </c>
      <c r="W415" s="88" t="s">
        <v>11036</v>
      </c>
      <c r="X415" s="83">
        <v>90029000900</v>
      </c>
      <c r="Y415" s="83" t="s">
        <v>30</v>
      </c>
      <c r="Z415" s="83" t="s">
        <v>31</v>
      </c>
    </row>
    <row r="416" spans="1:26" x14ac:dyDescent="0.25">
      <c r="A416" t="s">
        <v>1025</v>
      </c>
      <c r="B416" t="s">
        <v>1025</v>
      </c>
      <c r="C416" s="94" t="s">
        <v>1026</v>
      </c>
      <c r="D416" s="93" t="s">
        <v>1027</v>
      </c>
      <c r="E416" s="93" t="s">
        <v>704</v>
      </c>
      <c r="F416" s="93" t="s">
        <v>22</v>
      </c>
      <c r="G416" s="93" t="s">
        <v>23</v>
      </c>
      <c r="H416" s="93"/>
      <c r="I416" s="93" t="s">
        <v>24</v>
      </c>
      <c r="J416" s="93" t="s">
        <v>24</v>
      </c>
      <c r="K416" s="2">
        <v>100210951095</v>
      </c>
      <c r="L416" t="s">
        <v>25</v>
      </c>
      <c r="M416" t="s">
        <v>26</v>
      </c>
      <c r="N416" t="s">
        <v>27</v>
      </c>
      <c r="O416" t="s">
        <v>26</v>
      </c>
      <c r="P416" s="86">
        <v>2</v>
      </c>
      <c r="Q416" s="87"/>
      <c r="R416" s="88" t="s">
        <v>28</v>
      </c>
      <c r="S416" s="98"/>
      <c r="T416" s="1">
        <v>687</v>
      </c>
      <c r="U416" s="90">
        <v>515.25</v>
      </c>
      <c r="V416" s="91">
        <v>0.25</v>
      </c>
      <c r="W416" s="88" t="s">
        <v>11036</v>
      </c>
      <c r="X416" s="83">
        <v>94054990900</v>
      </c>
      <c r="Y416" s="83" t="s">
        <v>722</v>
      </c>
      <c r="Z416" s="83" t="s">
        <v>739</v>
      </c>
    </row>
    <row r="417" spans="1:26" x14ac:dyDescent="0.25">
      <c r="A417" t="s">
        <v>1028</v>
      </c>
      <c r="B417" t="s">
        <v>1028</v>
      </c>
      <c r="C417" s="94" t="s">
        <v>1029</v>
      </c>
      <c r="D417" s="93" t="s">
        <v>1030</v>
      </c>
      <c r="E417" s="93" t="s">
        <v>704</v>
      </c>
      <c r="F417" s="93" t="s">
        <v>22</v>
      </c>
      <c r="G417" s="93" t="s">
        <v>23</v>
      </c>
      <c r="H417" s="93"/>
      <c r="I417" s="93" t="s">
        <v>24</v>
      </c>
      <c r="J417" s="93" t="s">
        <v>24</v>
      </c>
      <c r="K417" s="2">
        <v>100210951095</v>
      </c>
      <c r="L417" t="s">
        <v>25</v>
      </c>
      <c r="M417" t="s">
        <v>26</v>
      </c>
      <c r="N417" t="s">
        <v>27</v>
      </c>
      <c r="O417" t="s">
        <v>26</v>
      </c>
      <c r="P417" s="86">
        <v>2</v>
      </c>
      <c r="Q417" s="87"/>
      <c r="R417" s="88" t="s">
        <v>28</v>
      </c>
      <c r="S417" s="98"/>
      <c r="T417" s="1">
        <v>339</v>
      </c>
      <c r="U417" s="90">
        <v>254.25</v>
      </c>
      <c r="V417" s="91">
        <v>0.25</v>
      </c>
      <c r="W417" s="88" t="s">
        <v>11036</v>
      </c>
      <c r="X417" s="83">
        <v>90022000000</v>
      </c>
      <c r="Y417" s="83" t="s">
        <v>30</v>
      </c>
      <c r="Z417" s="83" t="s">
        <v>31</v>
      </c>
    </row>
    <row r="418" spans="1:26" x14ac:dyDescent="0.25">
      <c r="A418" t="s">
        <v>1031</v>
      </c>
      <c r="B418" t="s">
        <v>1031</v>
      </c>
      <c r="C418" s="94" t="s">
        <v>1032</v>
      </c>
      <c r="D418" s="93" t="s">
        <v>1033</v>
      </c>
      <c r="E418" s="93" t="s">
        <v>704</v>
      </c>
      <c r="F418" s="93" t="s">
        <v>22</v>
      </c>
      <c r="G418" s="93" t="s">
        <v>23</v>
      </c>
      <c r="H418" s="93"/>
      <c r="I418" s="93" t="s">
        <v>24</v>
      </c>
      <c r="J418" s="93" t="s">
        <v>24</v>
      </c>
      <c r="K418" s="2">
        <v>100210951095</v>
      </c>
      <c r="L418" t="s">
        <v>25</v>
      </c>
      <c r="M418" t="s">
        <v>26</v>
      </c>
      <c r="N418" t="s">
        <v>27</v>
      </c>
      <c r="O418" t="s">
        <v>26</v>
      </c>
      <c r="P418" s="86">
        <v>2</v>
      </c>
      <c r="Q418" s="87"/>
      <c r="R418" s="88" t="s">
        <v>28</v>
      </c>
      <c r="S418" s="98"/>
      <c r="T418" s="1">
        <v>2473</v>
      </c>
      <c r="U418" s="90">
        <v>1854.75</v>
      </c>
      <c r="V418" s="91">
        <v>0.25</v>
      </c>
      <c r="W418" s="88" t="s">
        <v>11036</v>
      </c>
      <c r="X418" s="83">
        <v>90119000000</v>
      </c>
      <c r="Y418" s="83" t="s">
        <v>30</v>
      </c>
      <c r="Z418" s="83" t="s">
        <v>739</v>
      </c>
    </row>
    <row r="419" spans="1:26" x14ac:dyDescent="0.25">
      <c r="A419" t="s">
        <v>1034</v>
      </c>
      <c r="B419" t="s">
        <v>1034</v>
      </c>
      <c r="C419" s="94" t="s">
        <v>1035</v>
      </c>
      <c r="D419" s="93" t="s">
        <v>1036</v>
      </c>
      <c r="E419" s="93" t="s">
        <v>704</v>
      </c>
      <c r="F419" s="93" t="s">
        <v>22</v>
      </c>
      <c r="G419" s="93" t="s">
        <v>23</v>
      </c>
      <c r="H419" s="93"/>
      <c r="I419" s="93" t="s">
        <v>24</v>
      </c>
      <c r="J419" s="93" t="s">
        <v>24</v>
      </c>
      <c r="K419" s="2">
        <v>100210951095</v>
      </c>
      <c r="L419" t="s">
        <v>25</v>
      </c>
      <c r="M419" t="s">
        <v>26</v>
      </c>
      <c r="N419" t="s">
        <v>27</v>
      </c>
      <c r="O419" t="s">
        <v>26</v>
      </c>
      <c r="P419" s="86">
        <v>17</v>
      </c>
      <c r="Q419" s="87"/>
      <c r="R419" s="88" t="s">
        <v>28</v>
      </c>
      <c r="S419" s="98"/>
      <c r="T419" s="1">
        <v>166</v>
      </c>
      <c r="U419" s="90">
        <v>124.5</v>
      </c>
      <c r="V419" s="91">
        <v>0.25</v>
      </c>
      <c r="W419" s="88" t="s">
        <v>11036</v>
      </c>
      <c r="X419" s="83">
        <v>90119000000</v>
      </c>
      <c r="Y419" s="83" t="s">
        <v>30</v>
      </c>
      <c r="Z419" s="83" t="s">
        <v>31</v>
      </c>
    </row>
    <row r="420" spans="1:26" x14ac:dyDescent="0.25">
      <c r="A420" t="s">
        <v>1037</v>
      </c>
      <c r="B420" t="s">
        <v>1037</v>
      </c>
      <c r="C420" s="94" t="s">
        <v>1038</v>
      </c>
      <c r="D420" s="93" t="s">
        <v>11057</v>
      </c>
      <c r="E420" s="93" t="s">
        <v>704</v>
      </c>
      <c r="F420" s="93" t="s">
        <v>22</v>
      </c>
      <c r="G420" s="93" t="s">
        <v>23</v>
      </c>
      <c r="H420" s="93"/>
      <c r="I420" s="93" t="s">
        <v>24</v>
      </c>
      <c r="J420" s="93" t="s">
        <v>24</v>
      </c>
      <c r="K420" s="2">
        <v>100210951095</v>
      </c>
      <c r="L420" t="s">
        <v>25</v>
      </c>
      <c r="M420" t="s">
        <v>26</v>
      </c>
      <c r="N420" t="s">
        <v>27</v>
      </c>
      <c r="O420" t="s">
        <v>26</v>
      </c>
      <c r="P420" s="86">
        <v>17</v>
      </c>
      <c r="Q420" s="87"/>
      <c r="R420" s="88" t="s">
        <v>28</v>
      </c>
      <c r="S420" s="98"/>
      <c r="T420" s="1">
        <v>166</v>
      </c>
      <c r="U420" s="90">
        <v>124.5</v>
      </c>
      <c r="V420" s="91">
        <v>0.25</v>
      </c>
      <c r="W420" s="88" t="s">
        <v>11036</v>
      </c>
      <c r="X420" s="83">
        <v>90119000000</v>
      </c>
      <c r="Y420" s="83" t="s">
        <v>30</v>
      </c>
      <c r="Z420" s="83" t="s">
        <v>31</v>
      </c>
    </row>
    <row r="421" spans="1:26" x14ac:dyDescent="0.25">
      <c r="A421" t="s">
        <v>1039</v>
      </c>
      <c r="B421" t="s">
        <v>1039</v>
      </c>
      <c r="C421" s="94" t="s">
        <v>1040</v>
      </c>
      <c r="D421" s="93" t="s">
        <v>11058</v>
      </c>
      <c r="E421" s="93" t="s">
        <v>704</v>
      </c>
      <c r="F421" s="93" t="s">
        <v>22</v>
      </c>
      <c r="G421" s="93" t="s">
        <v>23</v>
      </c>
      <c r="H421" s="93"/>
      <c r="I421" s="93" t="s">
        <v>24</v>
      </c>
      <c r="J421" s="93" t="s">
        <v>24</v>
      </c>
      <c r="K421" s="2">
        <v>100210951095</v>
      </c>
      <c r="L421" t="s">
        <v>25</v>
      </c>
      <c r="M421" t="s">
        <v>26</v>
      </c>
      <c r="N421" t="s">
        <v>27</v>
      </c>
      <c r="O421" t="s">
        <v>26</v>
      </c>
      <c r="P421" s="86">
        <v>17</v>
      </c>
      <c r="Q421" s="87"/>
      <c r="R421" s="88" t="s">
        <v>28</v>
      </c>
      <c r="S421" s="98"/>
      <c r="T421" s="1">
        <v>166</v>
      </c>
      <c r="U421" s="90">
        <v>124.5</v>
      </c>
      <c r="V421" s="91">
        <v>0.25</v>
      </c>
      <c r="W421" s="88" t="s">
        <v>11036</v>
      </c>
      <c r="X421" s="83">
        <v>90119000000</v>
      </c>
      <c r="Y421" s="83" t="s">
        <v>30</v>
      </c>
      <c r="Z421" s="83" t="s">
        <v>31</v>
      </c>
    </row>
    <row r="422" spans="1:26" x14ac:dyDescent="0.25">
      <c r="A422" t="s">
        <v>1041</v>
      </c>
      <c r="B422" t="s">
        <v>1041</v>
      </c>
      <c r="C422" s="94" t="s">
        <v>1042</v>
      </c>
      <c r="D422" s="93" t="s">
        <v>1043</v>
      </c>
      <c r="E422" s="93" t="s">
        <v>704</v>
      </c>
      <c r="F422" s="93" t="s">
        <v>22</v>
      </c>
      <c r="G422" s="93" t="s">
        <v>23</v>
      </c>
      <c r="H422" s="93"/>
      <c r="I422" s="93" t="s">
        <v>24</v>
      </c>
      <c r="J422" s="93" t="s">
        <v>24</v>
      </c>
      <c r="K422" s="2">
        <v>100210951095</v>
      </c>
      <c r="L422" t="s">
        <v>25</v>
      </c>
      <c r="M422" t="s">
        <v>26</v>
      </c>
      <c r="N422" t="s">
        <v>27</v>
      </c>
      <c r="O422" t="s">
        <v>26</v>
      </c>
      <c r="P422" s="86">
        <v>17</v>
      </c>
      <c r="Q422" s="87"/>
      <c r="R422" s="88" t="s">
        <v>28</v>
      </c>
      <c r="S422" s="98"/>
      <c r="T422" s="1">
        <v>342</v>
      </c>
      <c r="U422" s="90">
        <v>256.5</v>
      </c>
      <c r="V422" s="91">
        <v>0.25</v>
      </c>
      <c r="W422" s="88" t="s">
        <v>11036</v>
      </c>
      <c r="X422" s="83">
        <v>90119000000</v>
      </c>
      <c r="Y422" s="83" t="s">
        <v>30</v>
      </c>
      <c r="Z422" s="83" t="s">
        <v>31</v>
      </c>
    </row>
    <row r="423" spans="1:26" x14ac:dyDescent="0.25">
      <c r="A423" t="s">
        <v>1044</v>
      </c>
      <c r="B423" t="s">
        <v>1044</v>
      </c>
      <c r="C423" s="94" t="s">
        <v>1045</v>
      </c>
      <c r="D423" s="93" t="s">
        <v>1046</v>
      </c>
      <c r="E423" s="93" t="s">
        <v>704</v>
      </c>
      <c r="F423" s="93" t="s">
        <v>22</v>
      </c>
      <c r="G423" s="93" t="s">
        <v>23</v>
      </c>
      <c r="H423" s="93"/>
      <c r="I423" s="93" t="s">
        <v>24</v>
      </c>
      <c r="J423" s="93" t="s">
        <v>24</v>
      </c>
      <c r="K423" s="2">
        <v>100210951095</v>
      </c>
      <c r="L423" t="s">
        <v>25</v>
      </c>
      <c r="M423" t="s">
        <v>26</v>
      </c>
      <c r="N423" t="s">
        <v>27</v>
      </c>
      <c r="O423" t="s">
        <v>26</v>
      </c>
      <c r="P423" s="86">
        <v>17</v>
      </c>
      <c r="Q423" s="87"/>
      <c r="R423" s="88" t="s">
        <v>28</v>
      </c>
      <c r="S423" s="98"/>
      <c r="T423" s="1">
        <v>202</v>
      </c>
      <c r="U423" s="90">
        <v>151.5</v>
      </c>
      <c r="V423" s="91">
        <v>0.25</v>
      </c>
      <c r="W423" s="88" t="s">
        <v>11036</v>
      </c>
      <c r="X423" s="83">
        <v>90119000000</v>
      </c>
      <c r="Y423" s="83" t="s">
        <v>30</v>
      </c>
      <c r="Z423" s="83" t="s">
        <v>31</v>
      </c>
    </row>
    <row r="424" spans="1:26" x14ac:dyDescent="0.25">
      <c r="A424" t="s">
        <v>1047</v>
      </c>
      <c r="B424" t="s">
        <v>1047</v>
      </c>
      <c r="C424" s="94" t="s">
        <v>1048</v>
      </c>
      <c r="D424" s="93" t="s">
        <v>1049</v>
      </c>
      <c r="E424" s="93" t="s">
        <v>704</v>
      </c>
      <c r="F424" s="93" t="s">
        <v>22</v>
      </c>
      <c r="G424" s="93" t="s">
        <v>23</v>
      </c>
      <c r="H424" s="93"/>
      <c r="I424" s="93" t="s">
        <v>24</v>
      </c>
      <c r="J424" s="93" t="s">
        <v>24</v>
      </c>
      <c r="K424" s="2">
        <v>100210951095</v>
      </c>
      <c r="L424" t="s">
        <v>25</v>
      </c>
      <c r="M424" t="s">
        <v>26</v>
      </c>
      <c r="N424" t="s">
        <v>27</v>
      </c>
      <c r="O424" t="s">
        <v>26</v>
      </c>
      <c r="P424" s="86">
        <v>17</v>
      </c>
      <c r="Q424" s="87"/>
      <c r="R424" s="88" t="s">
        <v>28</v>
      </c>
      <c r="S424" s="98"/>
      <c r="T424" s="1">
        <v>315</v>
      </c>
      <c r="U424" s="90">
        <v>236.25</v>
      </c>
      <c r="V424" s="91">
        <v>0.25</v>
      </c>
      <c r="W424" s="88" t="s">
        <v>11036</v>
      </c>
      <c r="X424" s="83">
        <v>90119000000</v>
      </c>
      <c r="Y424" s="83" t="s">
        <v>30</v>
      </c>
      <c r="Z424" s="83" t="s">
        <v>31</v>
      </c>
    </row>
    <row r="425" spans="1:26" x14ac:dyDescent="0.25">
      <c r="A425" t="s">
        <v>1050</v>
      </c>
      <c r="B425" t="s">
        <v>1050</v>
      </c>
      <c r="C425" s="94" t="s">
        <v>1051</v>
      </c>
      <c r="D425" s="93" t="s">
        <v>1052</v>
      </c>
      <c r="E425" s="93" t="s">
        <v>704</v>
      </c>
      <c r="F425" s="93" t="s">
        <v>22</v>
      </c>
      <c r="G425" s="93" t="s">
        <v>23</v>
      </c>
      <c r="H425" s="93"/>
      <c r="I425" s="93" t="s">
        <v>24</v>
      </c>
      <c r="J425" s="93" t="s">
        <v>24</v>
      </c>
      <c r="K425" s="2">
        <v>100210951095</v>
      </c>
      <c r="L425" t="s">
        <v>25</v>
      </c>
      <c r="M425" t="s">
        <v>26</v>
      </c>
      <c r="N425" t="s">
        <v>27</v>
      </c>
      <c r="O425" t="s">
        <v>26</v>
      </c>
      <c r="P425" s="86">
        <v>17</v>
      </c>
      <c r="Q425" s="87"/>
      <c r="R425" s="88" t="s">
        <v>28</v>
      </c>
      <c r="S425" s="98"/>
      <c r="T425" s="1">
        <v>315</v>
      </c>
      <c r="U425" s="90">
        <v>236.25</v>
      </c>
      <c r="V425" s="91">
        <v>0.25</v>
      </c>
      <c r="W425" s="88" t="s">
        <v>11036</v>
      </c>
      <c r="X425" s="83">
        <v>90119000000</v>
      </c>
      <c r="Y425" s="83" t="s">
        <v>30</v>
      </c>
      <c r="Z425" s="83" t="s">
        <v>31</v>
      </c>
    </row>
    <row r="426" spans="1:26" x14ac:dyDescent="0.25">
      <c r="A426" t="s">
        <v>1053</v>
      </c>
      <c r="B426" t="s">
        <v>1053</v>
      </c>
      <c r="C426" s="94" t="s">
        <v>1054</v>
      </c>
      <c r="D426" s="93" t="s">
        <v>1055</v>
      </c>
      <c r="E426" s="93" t="s">
        <v>704</v>
      </c>
      <c r="F426" s="93" t="s">
        <v>22</v>
      </c>
      <c r="G426" s="93" t="s">
        <v>23</v>
      </c>
      <c r="H426" s="93"/>
      <c r="I426" s="93" t="s">
        <v>24</v>
      </c>
      <c r="J426" s="93" t="s">
        <v>24</v>
      </c>
      <c r="K426" s="2">
        <v>100210951095</v>
      </c>
      <c r="L426" t="s">
        <v>25</v>
      </c>
      <c r="M426" t="s">
        <v>26</v>
      </c>
      <c r="N426" t="s">
        <v>27</v>
      </c>
      <c r="O426" t="s">
        <v>26</v>
      </c>
      <c r="P426" s="86">
        <v>2</v>
      </c>
      <c r="Q426" s="87"/>
      <c r="R426" s="88" t="s">
        <v>28</v>
      </c>
      <c r="S426" s="98"/>
      <c r="T426" s="1">
        <v>967</v>
      </c>
      <c r="U426" s="90">
        <v>725.25</v>
      </c>
      <c r="V426" s="91">
        <v>0.25</v>
      </c>
      <c r="W426" s="88" t="s">
        <v>11036</v>
      </c>
      <c r="X426" s="83">
        <v>90118000000</v>
      </c>
      <c r="Y426" s="83" t="s">
        <v>722</v>
      </c>
      <c r="Z426" s="83" t="s">
        <v>739</v>
      </c>
    </row>
    <row r="427" spans="1:26" x14ac:dyDescent="0.25">
      <c r="A427" t="s">
        <v>1056</v>
      </c>
      <c r="B427" t="s">
        <v>1056</v>
      </c>
      <c r="C427" s="94" t="s">
        <v>1057</v>
      </c>
      <c r="D427" s="93" t="s">
        <v>1058</v>
      </c>
      <c r="E427" s="93" t="s">
        <v>704</v>
      </c>
      <c r="F427" s="93" t="s">
        <v>22</v>
      </c>
      <c r="G427" s="93" t="s">
        <v>23</v>
      </c>
      <c r="H427" s="93"/>
      <c r="I427" s="93" t="s">
        <v>24</v>
      </c>
      <c r="J427" s="93" t="s">
        <v>24</v>
      </c>
      <c r="K427" s="2">
        <v>100210951095</v>
      </c>
      <c r="L427" t="s">
        <v>25</v>
      </c>
      <c r="M427" t="s">
        <v>26</v>
      </c>
      <c r="N427" t="s">
        <v>27</v>
      </c>
      <c r="O427" t="s">
        <v>26</v>
      </c>
      <c r="P427" s="86">
        <v>17</v>
      </c>
      <c r="Q427" s="87"/>
      <c r="R427" s="88" t="s">
        <v>28</v>
      </c>
      <c r="S427" s="98"/>
      <c r="T427" s="1">
        <v>261</v>
      </c>
      <c r="U427" s="90">
        <v>195.75</v>
      </c>
      <c r="V427" s="91">
        <v>0.25</v>
      </c>
      <c r="W427" s="88" t="s">
        <v>11036</v>
      </c>
      <c r="X427" s="83">
        <v>90022000000</v>
      </c>
      <c r="Y427" s="83" t="s">
        <v>30</v>
      </c>
      <c r="Z427" s="83" t="s">
        <v>31</v>
      </c>
    </row>
    <row r="428" spans="1:26" x14ac:dyDescent="0.25">
      <c r="A428" t="s">
        <v>1059</v>
      </c>
      <c r="B428" t="s">
        <v>1059</v>
      </c>
      <c r="C428" s="94" t="s">
        <v>1060</v>
      </c>
      <c r="D428" s="93" t="s">
        <v>1061</v>
      </c>
      <c r="E428" s="93" t="s">
        <v>704</v>
      </c>
      <c r="F428" s="93" t="s">
        <v>22</v>
      </c>
      <c r="G428" s="93" t="s">
        <v>23</v>
      </c>
      <c r="H428" s="93"/>
      <c r="I428" s="93" t="s">
        <v>24</v>
      </c>
      <c r="J428" s="93" t="s">
        <v>24</v>
      </c>
      <c r="K428" s="2">
        <v>100210951095</v>
      </c>
      <c r="L428" t="s">
        <v>25</v>
      </c>
      <c r="M428" t="s">
        <v>26</v>
      </c>
      <c r="N428" t="s">
        <v>27</v>
      </c>
      <c r="O428" t="s">
        <v>26</v>
      </c>
      <c r="P428" s="86">
        <v>2</v>
      </c>
      <c r="Q428" s="87"/>
      <c r="R428" s="88" t="s">
        <v>28</v>
      </c>
      <c r="S428" s="98"/>
      <c r="T428" s="1">
        <v>55</v>
      </c>
      <c r="U428" s="90">
        <v>41.25</v>
      </c>
      <c r="V428" s="91">
        <v>0.25</v>
      </c>
      <c r="W428" s="88" t="s">
        <v>11036</v>
      </c>
      <c r="X428" s="83">
        <v>90119000000</v>
      </c>
      <c r="Y428" s="83" t="s">
        <v>30</v>
      </c>
      <c r="Z428" s="83" t="s">
        <v>31</v>
      </c>
    </row>
    <row r="429" spans="1:26" x14ac:dyDescent="0.25">
      <c r="A429" t="s">
        <v>1062</v>
      </c>
      <c r="B429" t="s">
        <v>1062</v>
      </c>
      <c r="C429" s="94" t="s">
        <v>1063</v>
      </c>
      <c r="D429" s="93" t="s">
        <v>11059</v>
      </c>
      <c r="E429" s="93" t="s">
        <v>704</v>
      </c>
      <c r="F429" s="93" t="s">
        <v>22</v>
      </c>
      <c r="G429" s="93" t="s">
        <v>23</v>
      </c>
      <c r="H429" s="93"/>
      <c r="I429" s="93" t="s">
        <v>24</v>
      </c>
      <c r="J429" s="93" t="s">
        <v>24</v>
      </c>
      <c r="K429" s="2">
        <v>100210951095</v>
      </c>
      <c r="L429" t="s">
        <v>25</v>
      </c>
      <c r="M429" t="s">
        <v>26</v>
      </c>
      <c r="N429" t="s">
        <v>27</v>
      </c>
      <c r="O429" t="s">
        <v>26</v>
      </c>
      <c r="P429" s="86">
        <v>2</v>
      </c>
      <c r="Q429" s="87"/>
      <c r="R429" s="88" t="s">
        <v>28</v>
      </c>
      <c r="S429" s="98"/>
      <c r="T429" s="1">
        <v>487</v>
      </c>
      <c r="U429" s="90">
        <v>365.25</v>
      </c>
      <c r="V429" s="91">
        <v>0.25</v>
      </c>
      <c r="W429" s="88" t="s">
        <v>11036</v>
      </c>
      <c r="X429" s="83">
        <v>94054990900</v>
      </c>
      <c r="Y429" s="83" t="s">
        <v>30</v>
      </c>
      <c r="Z429" s="83" t="s">
        <v>739</v>
      </c>
    </row>
    <row r="430" spans="1:26" x14ac:dyDescent="0.25">
      <c r="A430" t="s">
        <v>1064</v>
      </c>
      <c r="B430" t="s">
        <v>1064</v>
      </c>
      <c r="C430" s="94" t="s">
        <v>1065</v>
      </c>
      <c r="D430" s="93" t="s">
        <v>1066</v>
      </c>
      <c r="E430" s="93" t="s">
        <v>704</v>
      </c>
      <c r="F430" s="93" t="s">
        <v>22</v>
      </c>
      <c r="G430" s="93" t="s">
        <v>23</v>
      </c>
      <c r="H430" s="93"/>
      <c r="I430" s="93" t="s">
        <v>24</v>
      </c>
      <c r="J430" s="93" t="s">
        <v>24</v>
      </c>
      <c r="K430" s="2">
        <v>100210951095</v>
      </c>
      <c r="L430" t="s">
        <v>25</v>
      </c>
      <c r="M430" t="s">
        <v>26</v>
      </c>
      <c r="N430" t="s">
        <v>27</v>
      </c>
      <c r="O430" t="s">
        <v>26</v>
      </c>
      <c r="P430" s="86">
        <v>2</v>
      </c>
      <c r="Q430" s="87"/>
      <c r="R430" s="88" t="s">
        <v>28</v>
      </c>
      <c r="S430" s="98"/>
      <c r="T430" s="1">
        <v>1462</v>
      </c>
      <c r="U430" s="90">
        <v>1096.5</v>
      </c>
      <c r="V430" s="91">
        <v>0.25</v>
      </c>
      <c r="W430" s="88" t="s">
        <v>11036</v>
      </c>
      <c r="X430" s="83">
        <v>94054990900</v>
      </c>
      <c r="Y430" s="83" t="s">
        <v>722</v>
      </c>
      <c r="Z430" s="83" t="s">
        <v>739</v>
      </c>
    </row>
    <row r="431" spans="1:26" x14ac:dyDescent="0.25">
      <c r="A431" t="s">
        <v>1067</v>
      </c>
      <c r="B431" t="s">
        <v>1067</v>
      </c>
      <c r="C431" s="94" t="s">
        <v>1068</v>
      </c>
      <c r="D431" s="93" t="s">
        <v>1069</v>
      </c>
      <c r="E431" s="93" t="s">
        <v>704</v>
      </c>
      <c r="F431" s="93" t="s">
        <v>22</v>
      </c>
      <c r="G431" s="93" t="s">
        <v>23</v>
      </c>
      <c r="H431" s="93"/>
      <c r="I431" s="93" t="s">
        <v>24</v>
      </c>
      <c r="J431" s="93" t="s">
        <v>24</v>
      </c>
      <c r="K431" s="2">
        <v>100210951095</v>
      </c>
      <c r="L431" t="s">
        <v>25</v>
      </c>
      <c r="M431" t="s">
        <v>26</v>
      </c>
      <c r="N431" t="s">
        <v>27</v>
      </c>
      <c r="O431" t="s">
        <v>26</v>
      </c>
      <c r="P431" s="86">
        <v>17</v>
      </c>
      <c r="Q431" s="87"/>
      <c r="R431" s="88" t="s">
        <v>28</v>
      </c>
      <c r="S431" s="98"/>
      <c r="T431" s="1">
        <v>218</v>
      </c>
      <c r="U431" s="90">
        <v>163.5</v>
      </c>
      <c r="V431" s="91">
        <v>0.25</v>
      </c>
      <c r="W431" s="88" t="s">
        <v>11036</v>
      </c>
      <c r="X431" s="83">
        <v>90011090900</v>
      </c>
      <c r="Y431" s="83" t="s">
        <v>1070</v>
      </c>
      <c r="Z431" s="83" t="s">
        <v>31</v>
      </c>
    </row>
    <row r="432" spans="1:26" x14ac:dyDescent="0.25">
      <c r="A432" t="s">
        <v>1071</v>
      </c>
      <c r="B432" t="s">
        <v>1071</v>
      </c>
      <c r="C432" s="94" t="s">
        <v>1072</v>
      </c>
      <c r="D432" s="93" t="s">
        <v>1073</v>
      </c>
      <c r="E432" s="93" t="s">
        <v>704</v>
      </c>
      <c r="F432" s="93" t="s">
        <v>22</v>
      </c>
      <c r="G432" s="93" t="s">
        <v>23</v>
      </c>
      <c r="H432" s="93"/>
      <c r="I432" s="93" t="s">
        <v>24</v>
      </c>
      <c r="J432" s="93" t="s">
        <v>24</v>
      </c>
      <c r="K432" s="2">
        <v>100210951095</v>
      </c>
      <c r="L432" t="s">
        <v>25</v>
      </c>
      <c r="M432" t="s">
        <v>26</v>
      </c>
      <c r="N432" t="s">
        <v>27</v>
      </c>
      <c r="O432" t="s">
        <v>26</v>
      </c>
      <c r="P432" s="86">
        <v>2</v>
      </c>
      <c r="Q432" s="87"/>
      <c r="R432" s="88" t="s">
        <v>28</v>
      </c>
      <c r="S432" s="98"/>
      <c r="T432" s="1">
        <v>349</v>
      </c>
      <c r="U432" s="90">
        <v>261.75</v>
      </c>
      <c r="V432" s="91">
        <v>0.25</v>
      </c>
      <c r="W432" s="88" t="s">
        <v>11036</v>
      </c>
      <c r="X432" s="83">
        <v>90011090900</v>
      </c>
      <c r="Y432" s="83" t="s">
        <v>1070</v>
      </c>
      <c r="Z432" s="83" t="s">
        <v>31</v>
      </c>
    </row>
    <row r="433" spans="1:26" x14ac:dyDescent="0.25">
      <c r="A433" t="s">
        <v>1074</v>
      </c>
      <c r="B433" t="s">
        <v>1074</v>
      </c>
      <c r="C433" s="94" t="s">
        <v>1075</v>
      </c>
      <c r="D433" s="93" t="s">
        <v>1076</v>
      </c>
      <c r="E433" s="93" t="s">
        <v>704</v>
      </c>
      <c r="F433" s="93" t="s">
        <v>22</v>
      </c>
      <c r="G433" s="93" t="s">
        <v>23</v>
      </c>
      <c r="H433" s="93"/>
      <c r="I433" s="93" t="s">
        <v>24</v>
      </c>
      <c r="J433" s="93" t="s">
        <v>24</v>
      </c>
      <c r="K433" s="2">
        <v>100210951095</v>
      </c>
      <c r="L433" t="s">
        <v>25</v>
      </c>
      <c r="M433" t="s">
        <v>26</v>
      </c>
      <c r="N433" t="s">
        <v>27</v>
      </c>
      <c r="O433" t="s">
        <v>26</v>
      </c>
      <c r="P433" s="86">
        <v>17</v>
      </c>
      <c r="Q433" s="87"/>
      <c r="R433" s="88" t="s">
        <v>28</v>
      </c>
      <c r="S433" s="98"/>
      <c r="T433" s="1">
        <v>543</v>
      </c>
      <c r="U433" s="90">
        <v>407.25</v>
      </c>
      <c r="V433" s="91">
        <v>0.25</v>
      </c>
      <c r="W433" s="88" t="s">
        <v>11036</v>
      </c>
      <c r="X433" s="83">
        <v>90011090900</v>
      </c>
      <c r="Y433" s="83" t="s">
        <v>1070</v>
      </c>
      <c r="Z433" s="83" t="s">
        <v>31</v>
      </c>
    </row>
    <row r="434" spans="1:26" x14ac:dyDescent="0.25">
      <c r="A434" t="s">
        <v>1077</v>
      </c>
      <c r="B434" t="s">
        <v>1077</v>
      </c>
      <c r="C434" s="94" t="s">
        <v>1078</v>
      </c>
      <c r="D434" s="93" t="s">
        <v>1079</v>
      </c>
      <c r="E434" s="93" t="s">
        <v>704</v>
      </c>
      <c r="F434" s="93" t="s">
        <v>22</v>
      </c>
      <c r="G434" s="93" t="s">
        <v>23</v>
      </c>
      <c r="H434" s="93"/>
      <c r="I434" s="93" t="s">
        <v>24</v>
      </c>
      <c r="J434" s="93" t="s">
        <v>24</v>
      </c>
      <c r="K434" s="2">
        <v>100210951095</v>
      </c>
      <c r="L434" t="s">
        <v>25</v>
      </c>
      <c r="M434" t="s">
        <v>26</v>
      </c>
      <c r="N434" t="s">
        <v>27</v>
      </c>
      <c r="O434" t="s">
        <v>26</v>
      </c>
      <c r="P434" s="86">
        <v>12</v>
      </c>
      <c r="Q434" s="87"/>
      <c r="R434" s="88" t="s">
        <v>28</v>
      </c>
      <c r="S434" s="98"/>
      <c r="T434" s="1">
        <v>518</v>
      </c>
      <c r="U434" s="90">
        <v>388.5</v>
      </c>
      <c r="V434" s="91">
        <v>0.25</v>
      </c>
      <c r="W434" s="88" t="s">
        <v>11036</v>
      </c>
      <c r="X434" s="83">
        <v>90011090900</v>
      </c>
      <c r="Y434" s="83" t="s">
        <v>1070</v>
      </c>
      <c r="Z434" s="83" t="s">
        <v>31</v>
      </c>
    </row>
    <row r="435" spans="1:26" x14ac:dyDescent="0.25">
      <c r="A435" t="s">
        <v>1080</v>
      </c>
      <c r="B435" t="s">
        <v>1080</v>
      </c>
      <c r="C435" s="94" t="s">
        <v>1081</v>
      </c>
      <c r="D435" s="93" t="s">
        <v>1082</v>
      </c>
      <c r="E435" s="93" t="s">
        <v>704</v>
      </c>
      <c r="F435" s="93" t="s">
        <v>22</v>
      </c>
      <c r="G435" s="93" t="s">
        <v>23</v>
      </c>
      <c r="H435" s="93"/>
      <c r="I435" s="93" t="s">
        <v>24</v>
      </c>
      <c r="J435" s="93" t="s">
        <v>24</v>
      </c>
      <c r="K435" s="2">
        <v>100210951095</v>
      </c>
      <c r="L435" t="s">
        <v>25</v>
      </c>
      <c r="M435" t="s">
        <v>26</v>
      </c>
      <c r="N435" t="s">
        <v>27</v>
      </c>
      <c r="O435" t="s">
        <v>26</v>
      </c>
      <c r="P435" s="86">
        <v>17</v>
      </c>
      <c r="Q435" s="87"/>
      <c r="R435" s="88" t="s">
        <v>28</v>
      </c>
      <c r="S435" s="98"/>
      <c r="T435" s="1">
        <v>269</v>
      </c>
      <c r="U435" s="90">
        <v>201.75</v>
      </c>
      <c r="V435" s="91">
        <v>0.25</v>
      </c>
      <c r="W435" s="88" t="s">
        <v>11036</v>
      </c>
      <c r="X435" s="83">
        <v>90011090900</v>
      </c>
      <c r="Y435" s="83" t="s">
        <v>1070</v>
      </c>
      <c r="Z435" s="83" t="s">
        <v>31</v>
      </c>
    </row>
    <row r="436" spans="1:26" x14ac:dyDescent="0.25">
      <c r="A436" t="s">
        <v>1083</v>
      </c>
      <c r="B436" t="s">
        <v>1083</v>
      </c>
      <c r="C436" s="94" t="s">
        <v>1084</v>
      </c>
      <c r="D436" s="93" t="s">
        <v>1085</v>
      </c>
      <c r="E436" s="93" t="s">
        <v>704</v>
      </c>
      <c r="F436" s="93" t="s">
        <v>22</v>
      </c>
      <c r="G436" s="93" t="s">
        <v>23</v>
      </c>
      <c r="H436" s="93"/>
      <c r="I436" s="93" t="s">
        <v>24</v>
      </c>
      <c r="J436" s="93" t="s">
        <v>24</v>
      </c>
      <c r="K436" s="2">
        <v>100210951095</v>
      </c>
      <c r="L436" t="s">
        <v>25</v>
      </c>
      <c r="M436" t="s">
        <v>26</v>
      </c>
      <c r="N436" t="s">
        <v>27</v>
      </c>
      <c r="O436" t="s">
        <v>26</v>
      </c>
      <c r="P436" s="86">
        <v>17</v>
      </c>
      <c r="Q436" s="87"/>
      <c r="R436" s="88" t="s">
        <v>28</v>
      </c>
      <c r="S436" s="98"/>
      <c r="T436" s="1">
        <v>218</v>
      </c>
      <c r="U436" s="90">
        <v>163.5</v>
      </c>
      <c r="V436" s="91">
        <v>0.25</v>
      </c>
      <c r="W436" s="88" t="s">
        <v>11036</v>
      </c>
      <c r="X436" s="83">
        <v>90011090900</v>
      </c>
      <c r="Y436" s="83" t="s">
        <v>1070</v>
      </c>
      <c r="Z436" s="83" t="s">
        <v>31</v>
      </c>
    </row>
    <row r="437" spans="1:26" x14ac:dyDescent="0.25">
      <c r="A437" t="s">
        <v>1086</v>
      </c>
      <c r="B437" t="s">
        <v>1086</v>
      </c>
      <c r="C437" s="94" t="s">
        <v>1087</v>
      </c>
      <c r="D437" s="93" t="s">
        <v>1088</v>
      </c>
      <c r="E437" s="93" t="s">
        <v>704</v>
      </c>
      <c r="F437" s="93" t="s">
        <v>22</v>
      </c>
      <c r="G437" s="93" t="s">
        <v>23</v>
      </c>
      <c r="H437" s="93"/>
      <c r="I437" s="93" t="s">
        <v>24</v>
      </c>
      <c r="J437" s="93" t="s">
        <v>24</v>
      </c>
      <c r="K437" s="2">
        <v>100210951095</v>
      </c>
      <c r="L437" t="s">
        <v>25</v>
      </c>
      <c r="M437" t="s">
        <v>26</v>
      </c>
      <c r="N437" t="s">
        <v>27</v>
      </c>
      <c r="O437" t="s">
        <v>26</v>
      </c>
      <c r="P437" s="86">
        <v>17</v>
      </c>
      <c r="Q437" s="87"/>
      <c r="R437" s="88" t="s">
        <v>28</v>
      </c>
      <c r="S437" s="98"/>
      <c r="T437" s="1">
        <v>370</v>
      </c>
      <c r="U437" s="90">
        <v>277.5</v>
      </c>
      <c r="V437" s="91">
        <v>0.25</v>
      </c>
      <c r="W437" s="88" t="s">
        <v>11036</v>
      </c>
      <c r="X437" s="83">
        <v>90011090900</v>
      </c>
      <c r="Y437" s="83" t="s">
        <v>1070</v>
      </c>
      <c r="Z437" s="83" t="s">
        <v>31</v>
      </c>
    </row>
    <row r="438" spans="1:26" x14ac:dyDescent="0.25">
      <c r="A438" t="s">
        <v>1089</v>
      </c>
      <c r="B438" t="s">
        <v>1089</v>
      </c>
      <c r="C438" s="94" t="s">
        <v>1090</v>
      </c>
      <c r="D438" s="93" t="s">
        <v>1091</v>
      </c>
      <c r="E438" s="93" t="s">
        <v>704</v>
      </c>
      <c r="F438" s="93" t="s">
        <v>22</v>
      </c>
      <c r="G438" s="93" t="s">
        <v>23</v>
      </c>
      <c r="H438" s="93"/>
      <c r="I438" s="93" t="s">
        <v>24</v>
      </c>
      <c r="J438" s="93" t="s">
        <v>24</v>
      </c>
      <c r="K438" s="2">
        <v>100210951095</v>
      </c>
      <c r="L438" t="s">
        <v>25</v>
      </c>
      <c r="M438" t="s">
        <v>26</v>
      </c>
      <c r="N438" t="s">
        <v>27</v>
      </c>
      <c r="O438" t="s">
        <v>26</v>
      </c>
      <c r="P438" s="86">
        <v>17</v>
      </c>
      <c r="Q438" s="87"/>
      <c r="R438" s="88" t="s">
        <v>28</v>
      </c>
      <c r="S438" s="98"/>
      <c r="T438" s="1">
        <v>458</v>
      </c>
      <c r="U438" s="90">
        <v>343.5</v>
      </c>
      <c r="V438" s="91">
        <v>0.25</v>
      </c>
      <c r="W438" s="88" t="s">
        <v>11036</v>
      </c>
      <c r="X438" s="83">
        <v>90011090900</v>
      </c>
      <c r="Y438" s="83" t="s">
        <v>1070</v>
      </c>
      <c r="Z438" s="83" t="s">
        <v>31</v>
      </c>
    </row>
    <row r="439" spans="1:26" x14ac:dyDescent="0.25">
      <c r="A439" t="s">
        <v>1092</v>
      </c>
      <c r="B439" t="s">
        <v>1092</v>
      </c>
      <c r="C439" s="94" t="s">
        <v>1093</v>
      </c>
      <c r="D439" s="93" t="s">
        <v>1094</v>
      </c>
      <c r="E439" s="93" t="s">
        <v>704</v>
      </c>
      <c r="F439" s="93" t="s">
        <v>22</v>
      </c>
      <c r="G439" s="93" t="s">
        <v>23</v>
      </c>
      <c r="H439" s="93"/>
      <c r="I439" s="93" t="s">
        <v>24</v>
      </c>
      <c r="J439" s="93" t="s">
        <v>24</v>
      </c>
      <c r="K439" s="2">
        <v>100210951095</v>
      </c>
      <c r="L439" t="s">
        <v>25</v>
      </c>
      <c r="M439" t="s">
        <v>26</v>
      </c>
      <c r="N439" t="s">
        <v>27</v>
      </c>
      <c r="O439" t="s">
        <v>26</v>
      </c>
      <c r="P439" s="86">
        <v>17</v>
      </c>
      <c r="Q439" s="87"/>
      <c r="R439" s="88" t="s">
        <v>28</v>
      </c>
      <c r="S439" s="98"/>
      <c r="T439" s="1">
        <v>535</v>
      </c>
      <c r="U439" s="90">
        <v>401.25</v>
      </c>
      <c r="V439" s="91">
        <v>0.25</v>
      </c>
      <c r="W439" s="88" t="s">
        <v>11036</v>
      </c>
      <c r="X439" s="83">
        <v>90011090900</v>
      </c>
      <c r="Y439" s="83" t="s">
        <v>1070</v>
      </c>
      <c r="Z439" s="83" t="s">
        <v>31</v>
      </c>
    </row>
    <row r="440" spans="1:26" x14ac:dyDescent="0.25">
      <c r="A440" t="s">
        <v>1095</v>
      </c>
      <c r="B440" t="s">
        <v>1095</v>
      </c>
      <c r="C440" s="94" t="s">
        <v>1096</v>
      </c>
      <c r="D440" s="93" t="s">
        <v>1096</v>
      </c>
      <c r="E440" s="93" t="s">
        <v>704</v>
      </c>
      <c r="F440" s="93" t="s">
        <v>22</v>
      </c>
      <c r="G440" s="93" t="s">
        <v>23</v>
      </c>
      <c r="H440" s="93"/>
      <c r="I440" s="93" t="s">
        <v>24</v>
      </c>
      <c r="J440" s="93" t="s">
        <v>24</v>
      </c>
      <c r="K440" s="2">
        <v>100210951095</v>
      </c>
      <c r="L440" t="s">
        <v>25</v>
      </c>
      <c r="M440" t="s">
        <v>26</v>
      </c>
      <c r="N440" t="s">
        <v>27</v>
      </c>
      <c r="O440" t="s">
        <v>26</v>
      </c>
      <c r="P440" s="86">
        <v>2</v>
      </c>
      <c r="Q440" s="87"/>
      <c r="R440" s="88" t="s">
        <v>28</v>
      </c>
      <c r="S440" s="98"/>
      <c r="T440" s="1">
        <v>514</v>
      </c>
      <c r="U440" s="90">
        <v>385.5</v>
      </c>
      <c r="V440" s="91">
        <v>0.25</v>
      </c>
      <c r="W440" s="88" t="s">
        <v>11036</v>
      </c>
      <c r="X440" s="83">
        <v>90011090900</v>
      </c>
      <c r="Y440" s="83" t="s">
        <v>1070</v>
      </c>
      <c r="Z440" s="83" t="s">
        <v>31</v>
      </c>
    </row>
    <row r="441" spans="1:26" x14ac:dyDescent="0.25">
      <c r="A441" t="s">
        <v>1097</v>
      </c>
      <c r="B441" t="s">
        <v>1097</v>
      </c>
      <c r="C441" s="94" t="s">
        <v>1098</v>
      </c>
      <c r="D441" s="93" t="s">
        <v>1099</v>
      </c>
      <c r="E441" s="93" t="s">
        <v>704</v>
      </c>
      <c r="F441" s="93" t="s">
        <v>22</v>
      </c>
      <c r="G441" s="93" t="s">
        <v>23</v>
      </c>
      <c r="H441" s="93"/>
      <c r="I441" s="93" t="s">
        <v>24</v>
      </c>
      <c r="J441" s="93" t="s">
        <v>24</v>
      </c>
      <c r="K441" s="2">
        <v>100210951095</v>
      </c>
      <c r="L441" t="s">
        <v>25</v>
      </c>
      <c r="M441" t="s">
        <v>26</v>
      </c>
      <c r="N441" t="s">
        <v>27</v>
      </c>
      <c r="O441" t="s">
        <v>26</v>
      </c>
      <c r="P441" s="86">
        <v>12</v>
      </c>
      <c r="Q441" s="87"/>
      <c r="R441" s="88" t="s">
        <v>28</v>
      </c>
      <c r="S441" s="98"/>
      <c r="T441" s="1">
        <v>1230</v>
      </c>
      <c r="U441" s="90">
        <v>922.5</v>
      </c>
      <c r="V441" s="91">
        <v>0.25</v>
      </c>
      <c r="W441" s="88" t="s">
        <v>11036</v>
      </c>
      <c r="X441" s="83">
        <v>90011090900</v>
      </c>
      <c r="Y441" s="83" t="s">
        <v>1070</v>
      </c>
      <c r="Z441" s="83" t="s">
        <v>31</v>
      </c>
    </row>
    <row r="442" spans="1:26" x14ac:dyDescent="0.25">
      <c r="A442" t="s">
        <v>1100</v>
      </c>
      <c r="B442" t="s">
        <v>1100</v>
      </c>
      <c r="C442" s="94" t="s">
        <v>1101</v>
      </c>
      <c r="D442" s="93" t="s">
        <v>1102</v>
      </c>
      <c r="E442" s="93" t="s">
        <v>704</v>
      </c>
      <c r="F442" s="93" t="s">
        <v>22</v>
      </c>
      <c r="G442" s="93" t="s">
        <v>23</v>
      </c>
      <c r="H442" s="93"/>
      <c r="I442" s="93" t="s">
        <v>24</v>
      </c>
      <c r="J442" s="93" t="s">
        <v>24</v>
      </c>
      <c r="K442" s="2">
        <v>100210951095</v>
      </c>
      <c r="L442" t="s">
        <v>25</v>
      </c>
      <c r="M442" t="s">
        <v>26</v>
      </c>
      <c r="N442" t="s">
        <v>27</v>
      </c>
      <c r="O442" t="s">
        <v>26</v>
      </c>
      <c r="P442" s="86">
        <v>17</v>
      </c>
      <c r="Q442" s="87"/>
      <c r="R442" s="88" t="s">
        <v>28</v>
      </c>
      <c r="S442" s="98"/>
      <c r="T442" s="1">
        <v>1313</v>
      </c>
      <c r="U442" s="90">
        <v>984.75</v>
      </c>
      <c r="V442" s="91">
        <v>0.25</v>
      </c>
      <c r="W442" s="88" t="s">
        <v>11036</v>
      </c>
      <c r="X442" s="83">
        <v>90011090900</v>
      </c>
      <c r="Y442" s="83" t="s">
        <v>1070</v>
      </c>
      <c r="Z442" s="83" t="s">
        <v>31</v>
      </c>
    </row>
    <row r="443" spans="1:26" x14ac:dyDescent="0.25">
      <c r="A443" t="s">
        <v>1103</v>
      </c>
      <c r="B443" t="s">
        <v>1103</v>
      </c>
      <c r="C443" s="94" t="s">
        <v>1104</v>
      </c>
      <c r="D443" s="93" t="s">
        <v>1105</v>
      </c>
      <c r="E443" s="93" t="s">
        <v>704</v>
      </c>
      <c r="F443" s="93" t="s">
        <v>22</v>
      </c>
      <c r="G443" s="93" t="s">
        <v>23</v>
      </c>
      <c r="H443" s="93"/>
      <c r="I443" s="93" t="s">
        <v>24</v>
      </c>
      <c r="J443" s="93" t="s">
        <v>24</v>
      </c>
      <c r="K443" s="2">
        <v>100210951095</v>
      </c>
      <c r="L443" t="s">
        <v>25</v>
      </c>
      <c r="M443" t="s">
        <v>26</v>
      </c>
      <c r="N443" t="s">
        <v>27</v>
      </c>
      <c r="O443" t="s">
        <v>26</v>
      </c>
      <c r="P443" s="86">
        <v>12</v>
      </c>
      <c r="Q443" s="87"/>
      <c r="R443" s="88" t="s">
        <v>28</v>
      </c>
      <c r="S443" s="98"/>
      <c r="T443" s="1">
        <v>1694</v>
      </c>
      <c r="U443" s="90">
        <v>1270.5</v>
      </c>
      <c r="V443" s="91">
        <v>0.25</v>
      </c>
      <c r="W443" s="88" t="s">
        <v>11036</v>
      </c>
      <c r="X443" s="83">
        <v>90011090900</v>
      </c>
      <c r="Y443" s="83" t="s">
        <v>903</v>
      </c>
      <c r="Z443" s="83" t="s">
        <v>31</v>
      </c>
    </row>
    <row r="444" spans="1:26" x14ac:dyDescent="0.25">
      <c r="A444" t="s">
        <v>1106</v>
      </c>
      <c r="B444" t="s">
        <v>1106</v>
      </c>
      <c r="C444" s="94" t="s">
        <v>1107</v>
      </c>
      <c r="D444" s="93" t="s">
        <v>1108</v>
      </c>
      <c r="E444" s="93" t="s">
        <v>704</v>
      </c>
      <c r="F444" s="93" t="s">
        <v>22</v>
      </c>
      <c r="G444" s="93" t="s">
        <v>23</v>
      </c>
      <c r="H444" s="93"/>
      <c r="I444" s="93" t="s">
        <v>24</v>
      </c>
      <c r="J444" s="93" t="s">
        <v>24</v>
      </c>
      <c r="K444" s="2">
        <v>100210951095</v>
      </c>
      <c r="L444" t="s">
        <v>25</v>
      </c>
      <c r="M444" t="s">
        <v>26</v>
      </c>
      <c r="N444" t="s">
        <v>27</v>
      </c>
      <c r="O444" t="s">
        <v>26</v>
      </c>
      <c r="P444" s="86">
        <v>2</v>
      </c>
      <c r="Q444" s="87"/>
      <c r="R444" s="88" t="s">
        <v>28</v>
      </c>
      <c r="S444" s="98"/>
      <c r="T444" s="1">
        <v>176</v>
      </c>
      <c r="U444" s="90">
        <v>132</v>
      </c>
      <c r="V444" s="91">
        <v>0.25</v>
      </c>
      <c r="W444" s="88" t="s">
        <v>11036</v>
      </c>
      <c r="X444" s="83">
        <v>90011090900</v>
      </c>
      <c r="Y444" s="83" t="s">
        <v>1070</v>
      </c>
      <c r="Z444" s="83" t="s">
        <v>31</v>
      </c>
    </row>
    <row r="445" spans="1:26" x14ac:dyDescent="0.25">
      <c r="A445" t="s">
        <v>1109</v>
      </c>
      <c r="B445" t="s">
        <v>1109</v>
      </c>
      <c r="C445" s="94" t="s">
        <v>1110</v>
      </c>
      <c r="D445" s="93" t="s">
        <v>1111</v>
      </c>
      <c r="E445" s="93" t="s">
        <v>704</v>
      </c>
      <c r="F445" s="93" t="s">
        <v>22</v>
      </c>
      <c r="G445" s="93" t="s">
        <v>23</v>
      </c>
      <c r="H445" s="93"/>
      <c r="I445" s="93" t="s">
        <v>24</v>
      </c>
      <c r="J445" s="93" t="s">
        <v>24</v>
      </c>
      <c r="K445" s="2">
        <v>100210951095</v>
      </c>
      <c r="L445" t="s">
        <v>25</v>
      </c>
      <c r="M445" t="s">
        <v>26</v>
      </c>
      <c r="N445" t="s">
        <v>27</v>
      </c>
      <c r="O445" t="s">
        <v>26</v>
      </c>
      <c r="P445" s="86">
        <v>2</v>
      </c>
      <c r="Q445" s="87"/>
      <c r="R445" s="88" t="s">
        <v>28</v>
      </c>
      <c r="S445" s="98"/>
      <c r="T445" s="1">
        <v>289</v>
      </c>
      <c r="U445" s="90">
        <v>216.75</v>
      </c>
      <c r="V445" s="91">
        <v>0.25</v>
      </c>
      <c r="W445" s="88" t="s">
        <v>11036</v>
      </c>
      <c r="X445" s="83">
        <v>90011090900</v>
      </c>
      <c r="Y445" s="83" t="s">
        <v>1070</v>
      </c>
      <c r="Z445" s="83" t="s">
        <v>31</v>
      </c>
    </row>
    <row r="446" spans="1:26" x14ac:dyDescent="0.25">
      <c r="A446" t="s">
        <v>1112</v>
      </c>
      <c r="B446" t="s">
        <v>1112</v>
      </c>
      <c r="C446" s="94" t="s">
        <v>1113</v>
      </c>
      <c r="D446" s="93" t="s">
        <v>1114</v>
      </c>
      <c r="E446" s="93" t="s">
        <v>704</v>
      </c>
      <c r="F446" s="93" t="s">
        <v>22</v>
      </c>
      <c r="G446" s="93" t="s">
        <v>23</v>
      </c>
      <c r="H446" s="93"/>
      <c r="I446" s="93" t="s">
        <v>24</v>
      </c>
      <c r="J446" s="93" t="s">
        <v>24</v>
      </c>
      <c r="K446" s="2">
        <v>100210951095</v>
      </c>
      <c r="L446" t="s">
        <v>25</v>
      </c>
      <c r="M446" t="s">
        <v>26</v>
      </c>
      <c r="N446" t="s">
        <v>27</v>
      </c>
      <c r="O446" t="s">
        <v>26</v>
      </c>
      <c r="P446" s="86">
        <v>17</v>
      </c>
      <c r="Q446" s="87"/>
      <c r="R446" s="88" t="s">
        <v>28</v>
      </c>
      <c r="S446" s="98"/>
      <c r="T446" s="1">
        <v>117</v>
      </c>
      <c r="U446" s="90">
        <v>87.75</v>
      </c>
      <c r="V446" s="91">
        <v>0.25</v>
      </c>
      <c r="W446" s="88" t="s">
        <v>11036</v>
      </c>
      <c r="X446" s="83">
        <v>90011090900</v>
      </c>
      <c r="Y446" s="83" t="s">
        <v>1070</v>
      </c>
      <c r="Z446" s="83" t="s">
        <v>31</v>
      </c>
    </row>
    <row r="447" spans="1:26" x14ac:dyDescent="0.25">
      <c r="A447" t="s">
        <v>1115</v>
      </c>
      <c r="B447" t="s">
        <v>1115</v>
      </c>
      <c r="C447" s="94" t="s">
        <v>1116</v>
      </c>
      <c r="D447" s="93" t="s">
        <v>1117</v>
      </c>
      <c r="E447" s="93" t="s">
        <v>704</v>
      </c>
      <c r="F447" s="93" t="s">
        <v>22</v>
      </c>
      <c r="G447" s="93" t="s">
        <v>23</v>
      </c>
      <c r="H447" s="93"/>
      <c r="I447" s="93" t="s">
        <v>24</v>
      </c>
      <c r="J447" s="93" t="s">
        <v>24</v>
      </c>
      <c r="K447" s="2">
        <v>100210951095</v>
      </c>
      <c r="L447" t="s">
        <v>25</v>
      </c>
      <c r="M447" t="s">
        <v>26</v>
      </c>
      <c r="N447" t="s">
        <v>27</v>
      </c>
      <c r="O447" t="s">
        <v>26</v>
      </c>
      <c r="P447" s="86">
        <v>17</v>
      </c>
      <c r="Q447" s="87"/>
      <c r="R447" s="88" t="s">
        <v>28</v>
      </c>
      <c r="S447" s="98"/>
      <c r="T447" s="1">
        <v>140</v>
      </c>
      <c r="U447" s="90">
        <v>105</v>
      </c>
      <c r="V447" s="91">
        <v>0.25</v>
      </c>
      <c r="W447" s="83" t="s">
        <v>11036</v>
      </c>
      <c r="X447" s="83">
        <v>90011090900</v>
      </c>
      <c r="Y447" s="83" t="s">
        <v>1070</v>
      </c>
      <c r="Z447" s="83" t="s">
        <v>31</v>
      </c>
    </row>
    <row r="448" spans="1:26" x14ac:dyDescent="0.25">
      <c r="A448" t="s">
        <v>1118</v>
      </c>
      <c r="B448" t="s">
        <v>1118</v>
      </c>
      <c r="C448" s="94" t="s">
        <v>1119</v>
      </c>
      <c r="D448" s="93" t="s">
        <v>1120</v>
      </c>
      <c r="E448" s="93" t="s">
        <v>704</v>
      </c>
      <c r="F448" s="93" t="s">
        <v>22</v>
      </c>
      <c r="G448" s="93" t="s">
        <v>23</v>
      </c>
      <c r="H448" s="93"/>
      <c r="I448" s="93" t="s">
        <v>24</v>
      </c>
      <c r="J448" s="93" t="s">
        <v>24</v>
      </c>
      <c r="K448" s="2">
        <v>100210951095</v>
      </c>
      <c r="L448" t="s">
        <v>25</v>
      </c>
      <c r="M448" t="s">
        <v>26</v>
      </c>
      <c r="N448" t="s">
        <v>27</v>
      </c>
      <c r="O448" t="s">
        <v>26</v>
      </c>
      <c r="P448" s="86">
        <v>17</v>
      </c>
      <c r="Q448" s="87"/>
      <c r="R448" s="88" t="s">
        <v>28</v>
      </c>
      <c r="S448" s="98"/>
      <c r="T448" s="1">
        <v>209</v>
      </c>
      <c r="U448" s="90">
        <v>156.75</v>
      </c>
      <c r="V448" s="91">
        <v>0.25</v>
      </c>
      <c r="W448" s="88" t="s">
        <v>11036</v>
      </c>
      <c r="X448" s="83">
        <v>90011090900</v>
      </c>
      <c r="Y448" s="83" t="s">
        <v>1070</v>
      </c>
      <c r="Z448" s="83" t="s">
        <v>31</v>
      </c>
    </row>
    <row r="449" spans="1:26" x14ac:dyDescent="0.25">
      <c r="A449" t="s">
        <v>1121</v>
      </c>
      <c r="B449" t="s">
        <v>1121</v>
      </c>
      <c r="C449" s="94" t="s">
        <v>1122</v>
      </c>
      <c r="D449" s="93" t="s">
        <v>1123</v>
      </c>
      <c r="E449" s="93" t="s">
        <v>704</v>
      </c>
      <c r="F449" s="93" t="s">
        <v>22</v>
      </c>
      <c r="G449" s="93" t="s">
        <v>23</v>
      </c>
      <c r="H449" s="93"/>
      <c r="I449" s="93" t="s">
        <v>24</v>
      </c>
      <c r="J449" s="93" t="s">
        <v>24</v>
      </c>
      <c r="K449" s="2">
        <v>100210951095</v>
      </c>
      <c r="L449" t="s">
        <v>25</v>
      </c>
      <c r="M449" t="s">
        <v>26</v>
      </c>
      <c r="N449" t="s">
        <v>27</v>
      </c>
      <c r="O449" t="s">
        <v>26</v>
      </c>
      <c r="P449" s="86">
        <v>2</v>
      </c>
      <c r="Q449" s="87"/>
      <c r="R449" s="88" t="s">
        <v>28</v>
      </c>
      <c r="S449" s="98"/>
      <c r="T449" s="1">
        <v>584</v>
      </c>
      <c r="U449" s="90">
        <v>438</v>
      </c>
      <c r="V449" s="91">
        <v>0.25</v>
      </c>
      <c r="W449" s="88" t="s">
        <v>11036</v>
      </c>
      <c r="X449" s="83">
        <v>90011090900</v>
      </c>
      <c r="Y449" s="83" t="s">
        <v>1070</v>
      </c>
      <c r="Z449" s="83" t="s">
        <v>31</v>
      </c>
    </row>
    <row r="450" spans="1:26" x14ac:dyDescent="0.25">
      <c r="A450" t="s">
        <v>1124</v>
      </c>
      <c r="B450" t="s">
        <v>1124</v>
      </c>
      <c r="C450" s="94" t="s">
        <v>1125</v>
      </c>
      <c r="D450" s="93" t="s">
        <v>1126</v>
      </c>
      <c r="E450" s="93" t="s">
        <v>704</v>
      </c>
      <c r="F450" s="93" t="s">
        <v>22</v>
      </c>
      <c r="G450" s="93" t="s">
        <v>23</v>
      </c>
      <c r="H450" s="93"/>
      <c r="I450" s="93" t="s">
        <v>24</v>
      </c>
      <c r="J450" s="93" t="s">
        <v>24</v>
      </c>
      <c r="K450" s="2">
        <v>100210951095</v>
      </c>
      <c r="L450" t="s">
        <v>25</v>
      </c>
      <c r="M450" t="s">
        <v>26</v>
      </c>
      <c r="N450" t="s">
        <v>27</v>
      </c>
      <c r="O450" t="s">
        <v>26</v>
      </c>
      <c r="P450" s="86">
        <v>17</v>
      </c>
      <c r="Q450" s="87"/>
      <c r="R450" s="88" t="s">
        <v>28</v>
      </c>
      <c r="S450" s="98"/>
      <c r="T450" s="1">
        <v>1156</v>
      </c>
      <c r="U450" s="90">
        <v>867</v>
      </c>
      <c r="V450" s="91">
        <v>0.25</v>
      </c>
      <c r="W450" s="88" t="s">
        <v>11036</v>
      </c>
      <c r="X450" s="83">
        <v>90011090900</v>
      </c>
      <c r="Y450" s="83" t="s">
        <v>1070</v>
      </c>
      <c r="Z450" s="83" t="s">
        <v>31</v>
      </c>
    </row>
    <row r="451" spans="1:26" x14ac:dyDescent="0.25">
      <c r="A451" t="s">
        <v>1127</v>
      </c>
      <c r="B451" t="s">
        <v>1127</v>
      </c>
      <c r="C451" s="94" t="s">
        <v>1128</v>
      </c>
      <c r="D451" s="93" t="s">
        <v>1129</v>
      </c>
      <c r="E451" s="93" t="s">
        <v>704</v>
      </c>
      <c r="F451" s="93" t="s">
        <v>22</v>
      </c>
      <c r="G451" s="93" t="s">
        <v>23</v>
      </c>
      <c r="H451" s="93"/>
      <c r="I451" s="93" t="s">
        <v>24</v>
      </c>
      <c r="J451" s="93" t="s">
        <v>24</v>
      </c>
      <c r="K451" s="2">
        <v>100210951095</v>
      </c>
      <c r="L451" t="s">
        <v>25</v>
      </c>
      <c r="M451" t="s">
        <v>26</v>
      </c>
      <c r="N451" t="s">
        <v>27</v>
      </c>
      <c r="O451" t="s">
        <v>26</v>
      </c>
      <c r="P451" s="86">
        <v>2</v>
      </c>
      <c r="Q451" s="87"/>
      <c r="R451" s="88" t="s">
        <v>28</v>
      </c>
      <c r="S451" s="98"/>
      <c r="T451" s="1">
        <v>123</v>
      </c>
      <c r="U451" s="90">
        <v>92.25</v>
      </c>
      <c r="V451" s="91">
        <v>0.25</v>
      </c>
      <c r="W451" s="88" t="s">
        <v>11036</v>
      </c>
      <c r="X451" s="83">
        <v>90011090900</v>
      </c>
      <c r="Y451" s="83" t="s">
        <v>1070</v>
      </c>
      <c r="Z451" s="83" t="s">
        <v>31</v>
      </c>
    </row>
    <row r="452" spans="1:26" x14ac:dyDescent="0.25">
      <c r="A452" t="s">
        <v>1130</v>
      </c>
      <c r="B452" t="s">
        <v>1130</v>
      </c>
      <c r="C452" s="94" t="s">
        <v>1131</v>
      </c>
      <c r="D452" s="93" t="s">
        <v>1132</v>
      </c>
      <c r="E452" s="93" t="s">
        <v>704</v>
      </c>
      <c r="F452" s="93" t="s">
        <v>22</v>
      </c>
      <c r="G452" s="93" t="s">
        <v>23</v>
      </c>
      <c r="H452" s="93"/>
      <c r="I452" s="93" t="s">
        <v>24</v>
      </c>
      <c r="J452" s="93" t="s">
        <v>24</v>
      </c>
      <c r="K452" s="2">
        <v>100210951095</v>
      </c>
      <c r="L452" t="s">
        <v>25</v>
      </c>
      <c r="M452" t="s">
        <v>26</v>
      </c>
      <c r="N452" t="s">
        <v>27</v>
      </c>
      <c r="O452" t="s">
        <v>26</v>
      </c>
      <c r="P452" s="86">
        <v>17</v>
      </c>
      <c r="Q452" s="87"/>
      <c r="R452" s="88" t="s">
        <v>28</v>
      </c>
      <c r="S452" s="98"/>
      <c r="T452" s="1">
        <v>314</v>
      </c>
      <c r="U452" s="90">
        <v>235.5</v>
      </c>
      <c r="V452" s="91">
        <v>0.25</v>
      </c>
      <c r="W452" s="88" t="s">
        <v>11036</v>
      </c>
      <c r="X452" s="83">
        <v>90011090900</v>
      </c>
      <c r="Y452" s="83" t="s">
        <v>1070</v>
      </c>
      <c r="Z452" s="83" t="s">
        <v>31</v>
      </c>
    </row>
    <row r="453" spans="1:26" x14ac:dyDescent="0.25">
      <c r="A453" t="s">
        <v>1133</v>
      </c>
      <c r="B453" t="s">
        <v>1133</v>
      </c>
      <c r="C453" s="94" t="s">
        <v>1134</v>
      </c>
      <c r="D453" s="93" t="s">
        <v>1135</v>
      </c>
      <c r="E453" s="93" t="s">
        <v>704</v>
      </c>
      <c r="F453" s="93" t="s">
        <v>22</v>
      </c>
      <c r="G453" s="93" t="s">
        <v>23</v>
      </c>
      <c r="H453" s="93"/>
      <c r="I453" s="93" t="s">
        <v>24</v>
      </c>
      <c r="J453" s="93" t="s">
        <v>24</v>
      </c>
      <c r="K453" s="2">
        <v>100210951095</v>
      </c>
      <c r="L453" t="s">
        <v>25</v>
      </c>
      <c r="M453" t="s">
        <v>26</v>
      </c>
      <c r="N453" t="s">
        <v>27</v>
      </c>
      <c r="O453" t="s">
        <v>26</v>
      </c>
      <c r="P453" s="86">
        <v>17</v>
      </c>
      <c r="Q453" s="87"/>
      <c r="R453" s="88" t="s">
        <v>28</v>
      </c>
      <c r="S453" s="98"/>
      <c r="T453" s="1">
        <v>420</v>
      </c>
      <c r="U453" s="90">
        <v>315</v>
      </c>
      <c r="V453" s="91">
        <v>0.25</v>
      </c>
      <c r="W453" s="88" t="s">
        <v>11036</v>
      </c>
      <c r="X453" s="83">
        <v>90011090900</v>
      </c>
      <c r="Y453" s="83" t="s">
        <v>1070</v>
      </c>
      <c r="Z453" s="83" t="s">
        <v>31</v>
      </c>
    </row>
    <row r="454" spans="1:26" x14ac:dyDescent="0.25">
      <c r="A454" t="s">
        <v>1136</v>
      </c>
      <c r="B454" t="s">
        <v>1136</v>
      </c>
      <c r="C454" s="94" t="s">
        <v>1137</v>
      </c>
      <c r="D454" s="93" t="s">
        <v>1138</v>
      </c>
      <c r="E454" s="93" t="s">
        <v>704</v>
      </c>
      <c r="F454" s="93" t="s">
        <v>22</v>
      </c>
      <c r="G454" s="93" t="s">
        <v>23</v>
      </c>
      <c r="H454" s="93"/>
      <c r="I454" s="93" t="s">
        <v>24</v>
      </c>
      <c r="J454" s="93" t="s">
        <v>24</v>
      </c>
      <c r="K454" s="2">
        <v>100210951095</v>
      </c>
      <c r="L454" t="s">
        <v>25</v>
      </c>
      <c r="M454" t="s">
        <v>26</v>
      </c>
      <c r="N454" t="s">
        <v>27</v>
      </c>
      <c r="O454" t="s">
        <v>26</v>
      </c>
      <c r="P454" s="86">
        <v>2</v>
      </c>
      <c r="Q454" s="87"/>
      <c r="R454" s="88" t="s">
        <v>28</v>
      </c>
      <c r="S454" s="98"/>
      <c r="T454" s="1">
        <v>762</v>
      </c>
      <c r="U454" s="90">
        <v>571.5</v>
      </c>
      <c r="V454" s="91">
        <v>0.25</v>
      </c>
      <c r="W454" s="88" t="s">
        <v>11036</v>
      </c>
      <c r="X454" s="83">
        <v>90011090900</v>
      </c>
      <c r="Y454" s="83" t="s">
        <v>1070</v>
      </c>
      <c r="Z454" s="83" t="s">
        <v>31</v>
      </c>
    </row>
    <row r="455" spans="1:26" x14ac:dyDescent="0.25">
      <c r="A455" t="s">
        <v>1139</v>
      </c>
      <c r="B455" t="s">
        <v>1139</v>
      </c>
      <c r="C455" s="94" t="s">
        <v>1140</v>
      </c>
      <c r="D455" s="93" t="s">
        <v>1141</v>
      </c>
      <c r="E455" s="93" t="s">
        <v>704</v>
      </c>
      <c r="F455" s="93" t="s">
        <v>22</v>
      </c>
      <c r="G455" s="93" t="s">
        <v>23</v>
      </c>
      <c r="H455" s="93"/>
      <c r="I455" s="93" t="s">
        <v>24</v>
      </c>
      <c r="J455" s="93" t="s">
        <v>24</v>
      </c>
      <c r="K455" s="2">
        <v>100210951095</v>
      </c>
      <c r="L455" t="s">
        <v>25</v>
      </c>
      <c r="M455" t="s">
        <v>26</v>
      </c>
      <c r="N455" t="s">
        <v>27</v>
      </c>
      <c r="O455" t="s">
        <v>26</v>
      </c>
      <c r="P455" s="86">
        <v>17</v>
      </c>
      <c r="Q455" s="87"/>
      <c r="R455" s="88" t="s">
        <v>28</v>
      </c>
      <c r="S455" s="98"/>
      <c r="T455" s="1">
        <v>1170</v>
      </c>
      <c r="U455" s="90">
        <v>877.5</v>
      </c>
      <c r="V455" s="91">
        <v>0.25</v>
      </c>
      <c r="W455" s="88" t="s">
        <v>11036</v>
      </c>
      <c r="X455" s="83">
        <v>90011090900</v>
      </c>
      <c r="Y455" s="83" t="s">
        <v>903</v>
      </c>
      <c r="Z455" s="83" t="s">
        <v>31</v>
      </c>
    </row>
    <row r="456" spans="1:26" x14ac:dyDescent="0.25">
      <c r="A456" t="s">
        <v>1142</v>
      </c>
      <c r="B456" t="s">
        <v>1142</v>
      </c>
      <c r="C456" s="94" t="s">
        <v>1143</v>
      </c>
      <c r="D456" s="93" t="s">
        <v>1144</v>
      </c>
      <c r="E456" s="93" t="s">
        <v>704</v>
      </c>
      <c r="F456" s="93" t="s">
        <v>22</v>
      </c>
      <c r="G456" s="93" t="s">
        <v>23</v>
      </c>
      <c r="H456" s="93"/>
      <c r="I456" s="93" t="s">
        <v>24</v>
      </c>
      <c r="J456" s="93" t="s">
        <v>24</v>
      </c>
      <c r="K456" s="2">
        <v>100210951095</v>
      </c>
      <c r="L456" t="s">
        <v>25</v>
      </c>
      <c r="M456" t="s">
        <v>26</v>
      </c>
      <c r="N456" t="s">
        <v>27</v>
      </c>
      <c r="O456" t="s">
        <v>26</v>
      </c>
      <c r="P456" s="86">
        <v>17</v>
      </c>
      <c r="Q456" s="87"/>
      <c r="R456" s="88" t="s">
        <v>28</v>
      </c>
      <c r="S456" s="98"/>
      <c r="T456" s="1">
        <v>331</v>
      </c>
      <c r="U456" s="90">
        <v>248.25</v>
      </c>
      <c r="V456" s="91">
        <v>0.25</v>
      </c>
      <c r="W456" s="88" t="s">
        <v>11036</v>
      </c>
      <c r="X456" s="83">
        <v>90011090900</v>
      </c>
      <c r="Y456" s="83" t="s">
        <v>1070</v>
      </c>
      <c r="Z456" s="83" t="s">
        <v>31</v>
      </c>
    </row>
    <row r="457" spans="1:26" x14ac:dyDescent="0.25">
      <c r="A457" t="s">
        <v>1145</v>
      </c>
      <c r="B457" t="s">
        <v>1145</v>
      </c>
      <c r="C457" s="94" t="s">
        <v>1146</v>
      </c>
      <c r="D457" s="93" t="s">
        <v>1147</v>
      </c>
      <c r="E457" s="93" t="s">
        <v>704</v>
      </c>
      <c r="F457" s="93" t="s">
        <v>22</v>
      </c>
      <c r="G457" s="93" t="s">
        <v>23</v>
      </c>
      <c r="H457" s="93"/>
      <c r="I457" s="93" t="s">
        <v>24</v>
      </c>
      <c r="J457" s="93" t="s">
        <v>24</v>
      </c>
      <c r="K457" s="2">
        <v>100210951095</v>
      </c>
      <c r="L457" t="s">
        <v>25</v>
      </c>
      <c r="M457" t="s">
        <v>26</v>
      </c>
      <c r="N457" t="s">
        <v>27</v>
      </c>
      <c r="O457" t="s">
        <v>26</v>
      </c>
      <c r="P457" s="86">
        <v>2</v>
      </c>
      <c r="Q457" s="87"/>
      <c r="R457" s="88" t="s">
        <v>28</v>
      </c>
      <c r="S457" s="98"/>
      <c r="T457" s="1">
        <v>669</v>
      </c>
      <c r="U457" s="90">
        <v>501.75</v>
      </c>
      <c r="V457" s="91">
        <v>0.25</v>
      </c>
      <c r="W457" s="88" t="s">
        <v>11036</v>
      </c>
      <c r="X457" s="83">
        <v>90011090900</v>
      </c>
      <c r="Y457" s="83" t="s">
        <v>1070</v>
      </c>
      <c r="Z457" s="83" t="s">
        <v>31</v>
      </c>
    </row>
    <row r="458" spans="1:26" x14ac:dyDescent="0.25">
      <c r="A458" t="s">
        <v>1148</v>
      </c>
      <c r="B458" t="s">
        <v>1148</v>
      </c>
      <c r="C458" s="94" t="s">
        <v>1149</v>
      </c>
      <c r="D458" s="93" t="s">
        <v>1150</v>
      </c>
      <c r="E458" s="93" t="s">
        <v>704</v>
      </c>
      <c r="F458" s="93" t="s">
        <v>22</v>
      </c>
      <c r="G458" s="93" t="s">
        <v>23</v>
      </c>
      <c r="H458" s="93"/>
      <c r="I458" s="93" t="s">
        <v>24</v>
      </c>
      <c r="J458" s="93" t="s">
        <v>24</v>
      </c>
      <c r="K458" s="2">
        <v>100210951095</v>
      </c>
      <c r="L458" t="s">
        <v>25</v>
      </c>
      <c r="M458" t="s">
        <v>26</v>
      </c>
      <c r="N458" t="s">
        <v>27</v>
      </c>
      <c r="O458" t="s">
        <v>26</v>
      </c>
      <c r="P458" s="86">
        <v>17</v>
      </c>
      <c r="Q458" s="87"/>
      <c r="R458" s="88" t="s">
        <v>28</v>
      </c>
      <c r="S458" s="98"/>
      <c r="T458" s="1">
        <v>69</v>
      </c>
      <c r="U458" s="90">
        <v>51.75</v>
      </c>
      <c r="V458" s="91">
        <v>0.25</v>
      </c>
      <c r="W458" s="88" t="s">
        <v>11036</v>
      </c>
      <c r="X458" s="83">
        <v>94059900900</v>
      </c>
      <c r="Y458" s="83" t="s">
        <v>722</v>
      </c>
      <c r="Z458" s="83" t="s">
        <v>31</v>
      </c>
    </row>
    <row r="459" spans="1:26" x14ac:dyDescent="0.25">
      <c r="A459" t="s">
        <v>1151</v>
      </c>
      <c r="B459" t="s">
        <v>1151</v>
      </c>
      <c r="C459" s="94" t="s">
        <v>1152</v>
      </c>
      <c r="D459" s="93" t="s">
        <v>1152</v>
      </c>
      <c r="E459" s="93" t="s">
        <v>704</v>
      </c>
      <c r="F459" s="93" t="s">
        <v>22</v>
      </c>
      <c r="G459" s="93" t="s">
        <v>23</v>
      </c>
      <c r="H459" s="93"/>
      <c r="I459" s="93" t="s">
        <v>24</v>
      </c>
      <c r="J459" s="93" t="s">
        <v>24</v>
      </c>
      <c r="K459" s="2">
        <v>100210951095</v>
      </c>
      <c r="L459" t="s">
        <v>25</v>
      </c>
      <c r="M459" t="s">
        <v>26</v>
      </c>
      <c r="N459" t="s">
        <v>27</v>
      </c>
      <c r="O459" t="s">
        <v>26</v>
      </c>
      <c r="P459" s="86">
        <v>12</v>
      </c>
      <c r="Q459" s="87"/>
      <c r="R459" s="88" t="s">
        <v>28</v>
      </c>
      <c r="S459" s="98"/>
      <c r="T459" s="1">
        <v>1638</v>
      </c>
      <c r="U459" s="90">
        <v>1228.5</v>
      </c>
      <c r="V459" s="91">
        <v>0.25</v>
      </c>
      <c r="W459" s="88" t="s">
        <v>11036</v>
      </c>
      <c r="X459" s="83">
        <v>90011090900</v>
      </c>
      <c r="Y459" s="83" t="s">
        <v>30</v>
      </c>
      <c r="Z459" s="83" t="s">
        <v>31</v>
      </c>
    </row>
    <row r="460" spans="1:26" x14ac:dyDescent="0.25">
      <c r="A460" t="s">
        <v>1153</v>
      </c>
      <c r="B460" t="s">
        <v>1153</v>
      </c>
      <c r="C460" s="94" t="s">
        <v>1154</v>
      </c>
      <c r="D460" s="93" t="s">
        <v>1155</v>
      </c>
      <c r="E460" s="93" t="s">
        <v>704</v>
      </c>
      <c r="F460" s="93" t="s">
        <v>22</v>
      </c>
      <c r="G460" s="93" t="s">
        <v>23</v>
      </c>
      <c r="H460" s="93"/>
      <c r="I460" s="93" t="s">
        <v>24</v>
      </c>
      <c r="J460" s="93" t="s">
        <v>24</v>
      </c>
      <c r="K460" s="2">
        <v>100210951095</v>
      </c>
      <c r="L460" t="s">
        <v>25</v>
      </c>
      <c r="M460" t="s">
        <v>26</v>
      </c>
      <c r="N460" t="s">
        <v>27</v>
      </c>
      <c r="O460" t="s">
        <v>26</v>
      </c>
      <c r="P460" s="86">
        <v>17</v>
      </c>
      <c r="Q460" s="87"/>
      <c r="R460" s="88" t="s">
        <v>28</v>
      </c>
      <c r="S460" s="98"/>
      <c r="T460" s="1">
        <v>1096</v>
      </c>
      <c r="U460" s="90">
        <v>822</v>
      </c>
      <c r="V460" s="91">
        <v>0.25</v>
      </c>
      <c r="W460" s="88" t="s">
        <v>11036</v>
      </c>
      <c r="X460" s="83">
        <v>94054990900</v>
      </c>
      <c r="Y460" s="83" t="s">
        <v>30</v>
      </c>
      <c r="Z460" s="83" t="s">
        <v>739</v>
      </c>
    </row>
    <row r="461" spans="1:26" x14ac:dyDescent="0.25">
      <c r="A461" t="s">
        <v>1156</v>
      </c>
      <c r="B461" t="s">
        <v>1156</v>
      </c>
      <c r="C461" s="94" t="s">
        <v>1157</v>
      </c>
      <c r="D461" s="93" t="s">
        <v>1158</v>
      </c>
      <c r="E461" s="93" t="s">
        <v>704</v>
      </c>
      <c r="F461" s="93" t="s">
        <v>22</v>
      </c>
      <c r="G461" s="93" t="s">
        <v>23</v>
      </c>
      <c r="H461" s="93"/>
      <c r="I461" s="93" t="s">
        <v>24</v>
      </c>
      <c r="J461" s="93" t="s">
        <v>24</v>
      </c>
      <c r="K461" s="2">
        <v>100210951095</v>
      </c>
      <c r="L461" t="s">
        <v>25</v>
      </c>
      <c r="M461" t="s">
        <v>26</v>
      </c>
      <c r="N461" t="s">
        <v>27</v>
      </c>
      <c r="O461" t="s">
        <v>26</v>
      </c>
      <c r="P461" s="86">
        <v>12</v>
      </c>
      <c r="Q461" s="87"/>
      <c r="R461" s="88" t="s">
        <v>28</v>
      </c>
      <c r="S461" s="98"/>
      <c r="T461" s="1">
        <v>390</v>
      </c>
      <c r="U461" s="90">
        <v>292.5</v>
      </c>
      <c r="V461" s="91">
        <v>0.25</v>
      </c>
      <c r="W461" s="88" t="s">
        <v>11036</v>
      </c>
      <c r="X461" s="83">
        <v>94054990900</v>
      </c>
      <c r="Y461" s="83" t="s">
        <v>903</v>
      </c>
      <c r="Z461" s="83" t="s">
        <v>31</v>
      </c>
    </row>
    <row r="462" spans="1:26" x14ac:dyDescent="0.25">
      <c r="A462" t="s">
        <v>1159</v>
      </c>
      <c r="B462" t="s">
        <v>1159</v>
      </c>
      <c r="C462" s="94" t="s">
        <v>1160</v>
      </c>
      <c r="D462" s="93" t="s">
        <v>1161</v>
      </c>
      <c r="E462" s="93" t="s">
        <v>704</v>
      </c>
      <c r="F462" s="93" t="s">
        <v>22</v>
      </c>
      <c r="G462" s="93" t="s">
        <v>23</v>
      </c>
      <c r="H462" s="93"/>
      <c r="I462" s="93" t="s">
        <v>24</v>
      </c>
      <c r="J462" s="93" t="s">
        <v>24</v>
      </c>
      <c r="K462" s="2">
        <v>100210951095</v>
      </c>
      <c r="L462" t="s">
        <v>25</v>
      </c>
      <c r="M462" t="s">
        <v>26</v>
      </c>
      <c r="N462" t="s">
        <v>27</v>
      </c>
      <c r="O462" t="s">
        <v>26</v>
      </c>
      <c r="P462" s="86">
        <v>12</v>
      </c>
      <c r="Q462" s="87"/>
      <c r="R462" s="88" t="s">
        <v>28</v>
      </c>
      <c r="S462" s="98"/>
      <c r="T462" s="1">
        <v>109</v>
      </c>
      <c r="U462" s="90">
        <v>81.75</v>
      </c>
      <c r="V462" s="91">
        <v>0.25</v>
      </c>
      <c r="W462" s="88" t="s">
        <v>11036</v>
      </c>
      <c r="X462" s="83">
        <v>90119000000</v>
      </c>
      <c r="Y462" s="83" t="s">
        <v>30</v>
      </c>
      <c r="Z462" s="83" t="s">
        <v>31</v>
      </c>
    </row>
    <row r="463" spans="1:26" x14ac:dyDescent="0.25">
      <c r="A463" t="s">
        <v>1162</v>
      </c>
      <c r="B463" t="s">
        <v>1162</v>
      </c>
      <c r="C463" s="94" t="s">
        <v>1163</v>
      </c>
      <c r="D463" s="93" t="s">
        <v>1164</v>
      </c>
      <c r="E463" s="93" t="s">
        <v>704</v>
      </c>
      <c r="F463" s="93" t="s">
        <v>22</v>
      </c>
      <c r="G463" s="93" t="s">
        <v>23</v>
      </c>
      <c r="H463" s="93"/>
      <c r="I463" s="93" t="s">
        <v>24</v>
      </c>
      <c r="J463" s="93" t="s">
        <v>24</v>
      </c>
      <c r="K463" s="2">
        <v>100210951095</v>
      </c>
      <c r="L463" t="s">
        <v>25</v>
      </c>
      <c r="M463" t="s">
        <v>26</v>
      </c>
      <c r="N463" t="s">
        <v>27</v>
      </c>
      <c r="O463" t="s">
        <v>26</v>
      </c>
      <c r="P463" s="86">
        <v>17</v>
      </c>
      <c r="Q463" s="87"/>
      <c r="R463" s="88" t="s">
        <v>28</v>
      </c>
      <c r="S463" s="98"/>
      <c r="T463" s="1">
        <v>172</v>
      </c>
      <c r="U463" s="90">
        <v>129</v>
      </c>
      <c r="V463" s="91">
        <v>0.25</v>
      </c>
      <c r="W463" s="88" t="s">
        <v>11036</v>
      </c>
      <c r="X463" s="83">
        <v>90119000000</v>
      </c>
      <c r="Y463" s="83" t="s">
        <v>30</v>
      </c>
      <c r="Z463" s="83" t="s">
        <v>31</v>
      </c>
    </row>
    <row r="464" spans="1:26" x14ac:dyDescent="0.25">
      <c r="A464" t="s">
        <v>1165</v>
      </c>
      <c r="B464" t="s">
        <v>1165</v>
      </c>
      <c r="C464" s="94" t="s">
        <v>1166</v>
      </c>
      <c r="D464" s="93" t="s">
        <v>1167</v>
      </c>
      <c r="E464" s="93" t="s">
        <v>704</v>
      </c>
      <c r="F464" s="93" t="s">
        <v>22</v>
      </c>
      <c r="G464" s="93" t="s">
        <v>752</v>
      </c>
      <c r="H464" s="93"/>
      <c r="I464" s="93" t="s">
        <v>24</v>
      </c>
      <c r="J464" s="93" t="s">
        <v>24</v>
      </c>
      <c r="K464" s="2">
        <v>100210951095</v>
      </c>
      <c r="L464" t="s">
        <v>25</v>
      </c>
      <c r="M464" t="s">
        <v>26</v>
      </c>
      <c r="N464" t="s">
        <v>27</v>
      </c>
      <c r="O464" t="s">
        <v>26</v>
      </c>
      <c r="P464" s="86">
        <v>12</v>
      </c>
      <c r="Q464" s="87"/>
      <c r="R464" s="88" t="s">
        <v>28</v>
      </c>
      <c r="S464" s="89"/>
      <c r="T464" s="1">
        <v>505</v>
      </c>
      <c r="U464" s="90">
        <v>378.75</v>
      </c>
      <c r="V464" s="91">
        <v>0.25</v>
      </c>
      <c r="W464" s="88" t="s">
        <v>11036</v>
      </c>
      <c r="X464" s="83">
        <v>94054990900</v>
      </c>
      <c r="Y464" s="83" t="s">
        <v>722</v>
      </c>
      <c r="Z464" s="83" t="s">
        <v>739</v>
      </c>
    </row>
    <row r="465" spans="1:26" x14ac:dyDescent="0.25">
      <c r="A465" t="s">
        <v>1168</v>
      </c>
      <c r="B465" t="s">
        <v>1168</v>
      </c>
      <c r="C465" s="94" t="s">
        <v>1169</v>
      </c>
      <c r="D465" s="93" t="s">
        <v>1170</v>
      </c>
      <c r="E465" s="93" t="s">
        <v>704</v>
      </c>
      <c r="F465" s="93" t="s">
        <v>22</v>
      </c>
      <c r="G465" s="93" t="s">
        <v>23</v>
      </c>
      <c r="H465" s="93"/>
      <c r="I465" s="93" t="s">
        <v>24</v>
      </c>
      <c r="J465" s="93" t="s">
        <v>24</v>
      </c>
      <c r="K465" s="2">
        <v>100210951095</v>
      </c>
      <c r="L465" t="s">
        <v>25</v>
      </c>
      <c r="M465" t="s">
        <v>26</v>
      </c>
      <c r="N465" t="s">
        <v>27</v>
      </c>
      <c r="O465" t="s">
        <v>26</v>
      </c>
      <c r="P465" s="86">
        <v>2</v>
      </c>
      <c r="Q465" s="87"/>
      <c r="R465" s="88" t="s">
        <v>28</v>
      </c>
      <c r="S465" s="98"/>
      <c r="T465" s="1">
        <v>728</v>
      </c>
      <c r="U465" s="90">
        <v>546</v>
      </c>
      <c r="V465" s="91">
        <v>0.25</v>
      </c>
      <c r="W465" s="88" t="s">
        <v>11036</v>
      </c>
      <c r="X465" s="83">
        <v>94054990900</v>
      </c>
      <c r="Y465" s="83" t="s">
        <v>722</v>
      </c>
      <c r="Z465" s="83" t="s">
        <v>739</v>
      </c>
    </row>
    <row r="466" spans="1:26" x14ac:dyDescent="0.25">
      <c r="A466" t="s">
        <v>1171</v>
      </c>
      <c r="B466" t="s">
        <v>1171</v>
      </c>
      <c r="C466" s="94" t="s">
        <v>1172</v>
      </c>
      <c r="D466" s="93" t="s">
        <v>1173</v>
      </c>
      <c r="E466" s="93" t="s">
        <v>704</v>
      </c>
      <c r="F466" s="93" t="s">
        <v>22</v>
      </c>
      <c r="G466" s="93" t="s">
        <v>23</v>
      </c>
      <c r="H466" s="93"/>
      <c r="I466" s="93" t="s">
        <v>24</v>
      </c>
      <c r="J466" s="93" t="s">
        <v>24</v>
      </c>
      <c r="K466" s="2">
        <v>100210951095</v>
      </c>
      <c r="L466" t="s">
        <v>25</v>
      </c>
      <c r="M466" t="s">
        <v>26</v>
      </c>
      <c r="N466" t="s">
        <v>27</v>
      </c>
      <c r="O466" t="s">
        <v>26</v>
      </c>
      <c r="P466" s="86">
        <v>17</v>
      </c>
      <c r="Q466" s="87"/>
      <c r="R466" s="88" t="s">
        <v>28</v>
      </c>
      <c r="S466" s="98"/>
      <c r="T466" s="1">
        <v>677</v>
      </c>
      <c r="U466" s="90">
        <v>507.75</v>
      </c>
      <c r="V466" s="91">
        <v>0.25</v>
      </c>
      <c r="W466" s="88" t="s">
        <v>11036</v>
      </c>
      <c r="X466" s="83">
        <v>94054990900</v>
      </c>
      <c r="Y466" s="83" t="s">
        <v>903</v>
      </c>
      <c r="Z466" s="83" t="s">
        <v>31</v>
      </c>
    </row>
    <row r="467" spans="1:26" x14ac:dyDescent="0.25">
      <c r="A467" t="s">
        <v>1174</v>
      </c>
      <c r="B467" t="s">
        <v>1174</v>
      </c>
      <c r="C467" s="94" t="s">
        <v>1175</v>
      </c>
      <c r="D467" s="93" t="s">
        <v>11060</v>
      </c>
      <c r="E467" s="93" t="s">
        <v>704</v>
      </c>
      <c r="F467" s="93" t="s">
        <v>22</v>
      </c>
      <c r="G467" s="93" t="s">
        <v>23</v>
      </c>
      <c r="H467" s="93"/>
      <c r="I467" s="93" t="s">
        <v>24</v>
      </c>
      <c r="J467" s="93" t="s">
        <v>24</v>
      </c>
      <c r="K467" s="2">
        <v>100210951095</v>
      </c>
      <c r="L467" t="s">
        <v>25</v>
      </c>
      <c r="M467" t="s">
        <v>26</v>
      </c>
      <c r="N467" t="s">
        <v>27</v>
      </c>
      <c r="O467" t="s">
        <v>26</v>
      </c>
      <c r="P467" s="86">
        <v>2</v>
      </c>
      <c r="Q467" s="87"/>
      <c r="R467" s="88" t="s">
        <v>28</v>
      </c>
      <c r="S467" s="98"/>
      <c r="T467" s="1">
        <v>901</v>
      </c>
      <c r="U467" s="90">
        <v>675.75</v>
      </c>
      <c r="V467" s="91">
        <v>0.25</v>
      </c>
      <c r="W467" s="83" t="s">
        <v>11036</v>
      </c>
      <c r="X467" s="83">
        <v>94054990900</v>
      </c>
      <c r="Y467" s="83" t="s">
        <v>722</v>
      </c>
      <c r="Z467" s="83" t="s">
        <v>739</v>
      </c>
    </row>
    <row r="468" spans="1:26" x14ac:dyDescent="0.25">
      <c r="A468" t="s">
        <v>1176</v>
      </c>
      <c r="B468" t="s">
        <v>1176</v>
      </c>
      <c r="C468" s="94" t="s">
        <v>1177</v>
      </c>
      <c r="D468" s="93" t="s">
        <v>1177</v>
      </c>
      <c r="E468" s="93" t="s">
        <v>704</v>
      </c>
      <c r="F468" s="93" t="s">
        <v>22</v>
      </c>
      <c r="G468" s="93" t="s">
        <v>23</v>
      </c>
      <c r="H468" s="93"/>
      <c r="I468" s="93" t="s">
        <v>24</v>
      </c>
      <c r="J468" s="93" t="s">
        <v>24</v>
      </c>
      <c r="K468" s="2">
        <v>100210951095</v>
      </c>
      <c r="L468" t="s">
        <v>25</v>
      </c>
      <c r="M468" t="s">
        <v>26</v>
      </c>
      <c r="N468" t="s">
        <v>27</v>
      </c>
      <c r="O468" t="s">
        <v>26</v>
      </c>
      <c r="P468" s="86">
        <v>12</v>
      </c>
      <c r="Q468" s="87"/>
      <c r="R468" s="88" t="s">
        <v>28</v>
      </c>
      <c r="S468" s="98"/>
      <c r="T468" s="1">
        <v>1177</v>
      </c>
      <c r="U468" s="90">
        <v>882.75</v>
      </c>
      <c r="V468" s="91">
        <v>0.25</v>
      </c>
      <c r="W468" s="83" t="s">
        <v>11036</v>
      </c>
      <c r="X468" s="83">
        <v>90011090900</v>
      </c>
      <c r="Y468" s="83" t="s">
        <v>903</v>
      </c>
      <c r="Z468" s="83" t="s">
        <v>31</v>
      </c>
    </row>
    <row r="469" spans="1:26" x14ac:dyDescent="0.25">
      <c r="A469" t="s">
        <v>1178</v>
      </c>
      <c r="B469" t="s">
        <v>1178</v>
      </c>
      <c r="C469" s="94" t="s">
        <v>1179</v>
      </c>
      <c r="D469" s="93" t="s">
        <v>1180</v>
      </c>
      <c r="E469" s="93" t="s">
        <v>704</v>
      </c>
      <c r="F469" s="93" t="s">
        <v>22</v>
      </c>
      <c r="G469" s="93" t="s">
        <v>23</v>
      </c>
      <c r="H469" s="93"/>
      <c r="I469" s="93" t="s">
        <v>24</v>
      </c>
      <c r="J469" s="93" t="s">
        <v>24</v>
      </c>
      <c r="K469" s="2">
        <v>100210951095</v>
      </c>
      <c r="L469" t="s">
        <v>25</v>
      </c>
      <c r="M469" t="s">
        <v>26</v>
      </c>
      <c r="N469" t="s">
        <v>27</v>
      </c>
      <c r="O469" t="s">
        <v>26</v>
      </c>
      <c r="P469" s="86">
        <v>25</v>
      </c>
      <c r="Q469" s="87"/>
      <c r="R469" s="88" t="s">
        <v>28</v>
      </c>
      <c r="S469" s="98"/>
      <c r="T469" s="1">
        <v>2484</v>
      </c>
      <c r="U469" s="90">
        <v>1863</v>
      </c>
      <c r="V469" s="91">
        <v>0.25</v>
      </c>
      <c r="W469" s="88" t="s">
        <v>11036</v>
      </c>
      <c r="X469" s="83">
        <v>90119000000</v>
      </c>
      <c r="Y469" s="83" t="s">
        <v>994</v>
      </c>
      <c r="Z469" s="83" t="s">
        <v>739</v>
      </c>
    </row>
    <row r="470" spans="1:26" x14ac:dyDescent="0.25">
      <c r="A470" t="s">
        <v>1181</v>
      </c>
      <c r="B470" t="s">
        <v>1181</v>
      </c>
      <c r="C470" s="94" t="s">
        <v>1182</v>
      </c>
      <c r="D470" s="93" t="s">
        <v>1183</v>
      </c>
      <c r="E470" s="93" t="s">
        <v>704</v>
      </c>
      <c r="F470" s="93" t="s">
        <v>22</v>
      </c>
      <c r="G470" s="93" t="s">
        <v>23</v>
      </c>
      <c r="H470" s="93"/>
      <c r="I470" s="93" t="s">
        <v>24</v>
      </c>
      <c r="J470" s="93" t="s">
        <v>24</v>
      </c>
      <c r="K470" s="2">
        <v>100210951095</v>
      </c>
      <c r="L470" t="s">
        <v>25</v>
      </c>
      <c r="M470" t="s">
        <v>26</v>
      </c>
      <c r="N470" t="s">
        <v>27</v>
      </c>
      <c r="O470" t="s">
        <v>26</v>
      </c>
      <c r="P470" s="86">
        <v>2</v>
      </c>
      <c r="Q470" s="87"/>
      <c r="R470" s="88" t="s">
        <v>28</v>
      </c>
      <c r="S470" s="98"/>
      <c r="T470" s="1">
        <v>3046</v>
      </c>
      <c r="U470" s="90">
        <v>2284.5</v>
      </c>
      <c r="V470" s="91">
        <v>0.25</v>
      </c>
      <c r="W470" s="88" t="s">
        <v>11036</v>
      </c>
      <c r="X470" s="83">
        <v>90119000000</v>
      </c>
      <c r="Y470" s="83" t="s">
        <v>994</v>
      </c>
      <c r="Z470" s="83" t="s">
        <v>739</v>
      </c>
    </row>
    <row r="471" spans="1:26" x14ac:dyDescent="0.25">
      <c r="A471" t="s">
        <v>1184</v>
      </c>
      <c r="B471" t="s">
        <v>1184</v>
      </c>
      <c r="C471" s="94" t="s">
        <v>1185</v>
      </c>
      <c r="D471" s="93" t="s">
        <v>1186</v>
      </c>
      <c r="E471" s="93" t="s">
        <v>704</v>
      </c>
      <c r="F471" s="93" t="s">
        <v>22</v>
      </c>
      <c r="G471" s="93" t="s">
        <v>23</v>
      </c>
      <c r="H471" s="93"/>
      <c r="I471" s="93" t="s">
        <v>24</v>
      </c>
      <c r="J471" s="93" t="s">
        <v>24</v>
      </c>
      <c r="K471" s="2">
        <v>100210951095</v>
      </c>
      <c r="L471" t="s">
        <v>25</v>
      </c>
      <c r="M471" t="s">
        <v>26</v>
      </c>
      <c r="N471" t="s">
        <v>27</v>
      </c>
      <c r="O471" t="s">
        <v>26</v>
      </c>
      <c r="P471" s="86">
        <v>25</v>
      </c>
      <c r="Q471" s="87"/>
      <c r="R471" s="88" t="s">
        <v>28</v>
      </c>
      <c r="S471" s="98"/>
      <c r="T471" s="1">
        <v>3046</v>
      </c>
      <c r="U471" s="90">
        <v>2284.5</v>
      </c>
      <c r="V471" s="91">
        <v>0.25</v>
      </c>
      <c r="W471" s="88" t="s">
        <v>11036</v>
      </c>
      <c r="X471" s="83">
        <v>90119000000</v>
      </c>
      <c r="Y471" s="83" t="s">
        <v>994</v>
      </c>
      <c r="Z471" s="83" t="s">
        <v>739</v>
      </c>
    </row>
    <row r="472" spans="1:26" x14ac:dyDescent="0.25">
      <c r="A472" t="s">
        <v>1187</v>
      </c>
      <c r="B472" t="s">
        <v>1187</v>
      </c>
      <c r="C472" s="94" t="s">
        <v>1188</v>
      </c>
      <c r="D472" s="93" t="s">
        <v>1189</v>
      </c>
      <c r="E472" s="93" t="s">
        <v>704</v>
      </c>
      <c r="F472" s="93" t="s">
        <v>22</v>
      </c>
      <c r="G472" s="93" t="s">
        <v>23</v>
      </c>
      <c r="H472" s="93"/>
      <c r="I472" s="93" t="s">
        <v>24</v>
      </c>
      <c r="J472" s="93" t="s">
        <v>24</v>
      </c>
      <c r="K472" s="2">
        <v>100210951095</v>
      </c>
      <c r="L472" t="s">
        <v>25</v>
      </c>
      <c r="M472" t="s">
        <v>26</v>
      </c>
      <c r="N472" t="s">
        <v>27</v>
      </c>
      <c r="O472" t="s">
        <v>26</v>
      </c>
      <c r="P472" s="86">
        <v>25</v>
      </c>
      <c r="Q472" s="87"/>
      <c r="R472" s="88" t="s">
        <v>28</v>
      </c>
      <c r="S472" s="98"/>
      <c r="T472" s="1">
        <v>3046</v>
      </c>
      <c r="U472" s="90">
        <v>2284.5</v>
      </c>
      <c r="V472" s="91">
        <v>0.25</v>
      </c>
      <c r="W472" s="88" t="s">
        <v>11036</v>
      </c>
      <c r="X472" s="83">
        <v>90119000000</v>
      </c>
      <c r="Y472" s="83" t="s">
        <v>994</v>
      </c>
      <c r="Z472" s="83" t="s">
        <v>739</v>
      </c>
    </row>
    <row r="473" spans="1:26" x14ac:dyDescent="0.25">
      <c r="A473" t="s">
        <v>1190</v>
      </c>
      <c r="B473" t="s">
        <v>1190</v>
      </c>
      <c r="C473" s="94" t="s">
        <v>1191</v>
      </c>
      <c r="D473" s="93" t="s">
        <v>1192</v>
      </c>
      <c r="E473" s="93" t="s">
        <v>704</v>
      </c>
      <c r="F473" s="93" t="s">
        <v>22</v>
      </c>
      <c r="G473" s="93" t="s">
        <v>23</v>
      </c>
      <c r="H473" s="93"/>
      <c r="I473" s="93" t="s">
        <v>24</v>
      </c>
      <c r="J473" s="93" t="s">
        <v>24</v>
      </c>
      <c r="K473" s="2">
        <v>100210951095</v>
      </c>
      <c r="L473" t="s">
        <v>25</v>
      </c>
      <c r="M473" t="s">
        <v>26</v>
      </c>
      <c r="N473" t="s">
        <v>27</v>
      </c>
      <c r="O473" t="s">
        <v>26</v>
      </c>
      <c r="P473" s="86">
        <v>25</v>
      </c>
      <c r="Q473" s="87"/>
      <c r="R473" s="88" t="s">
        <v>28</v>
      </c>
      <c r="S473" s="98"/>
      <c r="T473" s="1">
        <v>3046</v>
      </c>
      <c r="U473" s="90">
        <v>2284.5</v>
      </c>
      <c r="V473" s="91">
        <v>0.25</v>
      </c>
      <c r="W473" s="88" t="s">
        <v>11036</v>
      </c>
      <c r="X473" s="83">
        <v>90119000000</v>
      </c>
      <c r="Y473" s="83" t="s">
        <v>994</v>
      </c>
      <c r="Z473" s="83" t="s">
        <v>739</v>
      </c>
    </row>
    <row r="474" spans="1:26" x14ac:dyDescent="0.25">
      <c r="A474" t="s">
        <v>1193</v>
      </c>
      <c r="B474" t="s">
        <v>1193</v>
      </c>
      <c r="C474" s="94" t="s">
        <v>1194</v>
      </c>
      <c r="D474" s="93" t="s">
        <v>1195</v>
      </c>
      <c r="E474" s="93" t="s">
        <v>704</v>
      </c>
      <c r="F474" s="93" t="s">
        <v>22</v>
      </c>
      <c r="G474" s="93" t="s">
        <v>23</v>
      </c>
      <c r="H474" s="93"/>
      <c r="I474" s="93" t="s">
        <v>24</v>
      </c>
      <c r="J474" s="93" t="s">
        <v>24</v>
      </c>
      <c r="K474" s="2">
        <v>100210951095</v>
      </c>
      <c r="L474" t="s">
        <v>25</v>
      </c>
      <c r="M474" t="s">
        <v>26</v>
      </c>
      <c r="N474" t="s">
        <v>27</v>
      </c>
      <c r="O474" t="s">
        <v>26</v>
      </c>
      <c r="P474" s="86">
        <v>25</v>
      </c>
      <c r="Q474" s="87"/>
      <c r="R474" s="88" t="s">
        <v>28</v>
      </c>
      <c r="S474" s="98"/>
      <c r="T474" s="1">
        <v>3046</v>
      </c>
      <c r="U474" s="90">
        <v>2284.5</v>
      </c>
      <c r="V474" s="91">
        <v>0.25</v>
      </c>
      <c r="W474" s="88" t="s">
        <v>11036</v>
      </c>
      <c r="X474" s="83">
        <v>90119000000</v>
      </c>
      <c r="Y474" s="83" t="s">
        <v>994</v>
      </c>
      <c r="Z474" s="83" t="s">
        <v>739</v>
      </c>
    </row>
    <row r="475" spans="1:26" x14ac:dyDescent="0.25">
      <c r="A475" t="s">
        <v>1196</v>
      </c>
      <c r="B475" t="s">
        <v>1196</v>
      </c>
      <c r="C475" s="94" t="s">
        <v>1197</v>
      </c>
      <c r="D475" s="93" t="s">
        <v>1198</v>
      </c>
      <c r="E475" s="93" t="s">
        <v>704</v>
      </c>
      <c r="F475" s="93" t="s">
        <v>22</v>
      </c>
      <c r="G475" s="93" t="s">
        <v>23</v>
      </c>
      <c r="H475" s="93"/>
      <c r="I475" s="93" t="s">
        <v>24</v>
      </c>
      <c r="J475" s="93" t="s">
        <v>24</v>
      </c>
      <c r="K475" s="2">
        <v>100210951095</v>
      </c>
      <c r="L475" t="s">
        <v>25</v>
      </c>
      <c r="M475" t="s">
        <v>26</v>
      </c>
      <c r="N475" t="s">
        <v>27</v>
      </c>
      <c r="O475" t="s">
        <v>26</v>
      </c>
      <c r="P475" s="86">
        <v>25</v>
      </c>
      <c r="Q475" s="87"/>
      <c r="R475" s="88" t="s">
        <v>28</v>
      </c>
      <c r="S475" s="98"/>
      <c r="T475" s="1">
        <v>3046</v>
      </c>
      <c r="U475" s="90">
        <v>2284.5</v>
      </c>
      <c r="V475" s="91">
        <v>0.25</v>
      </c>
      <c r="W475" s="88" t="s">
        <v>11036</v>
      </c>
      <c r="X475" s="83">
        <v>90119000000</v>
      </c>
      <c r="Y475" s="83" t="s">
        <v>994</v>
      </c>
      <c r="Z475" s="83" t="s">
        <v>739</v>
      </c>
    </row>
    <row r="476" spans="1:26" x14ac:dyDescent="0.25">
      <c r="A476" t="s">
        <v>1199</v>
      </c>
      <c r="B476" t="s">
        <v>1199</v>
      </c>
      <c r="C476" s="94" t="s">
        <v>1200</v>
      </c>
      <c r="D476" s="93" t="s">
        <v>1201</v>
      </c>
      <c r="E476" s="93" t="s">
        <v>704</v>
      </c>
      <c r="F476" s="93" t="s">
        <v>22</v>
      </c>
      <c r="G476" s="93" t="s">
        <v>23</v>
      </c>
      <c r="H476" s="93"/>
      <c r="I476" s="93" t="s">
        <v>24</v>
      </c>
      <c r="J476" s="93" t="s">
        <v>24</v>
      </c>
      <c r="K476" s="2">
        <v>100210951095</v>
      </c>
      <c r="L476" t="s">
        <v>25</v>
      </c>
      <c r="M476" t="s">
        <v>26</v>
      </c>
      <c r="N476" t="s">
        <v>27</v>
      </c>
      <c r="O476" t="s">
        <v>26</v>
      </c>
      <c r="P476" s="86">
        <v>2</v>
      </c>
      <c r="Q476" s="87"/>
      <c r="R476" s="88" t="s">
        <v>28</v>
      </c>
      <c r="S476" s="98"/>
      <c r="T476" s="1">
        <v>3518</v>
      </c>
      <c r="U476" s="90">
        <v>2638.5</v>
      </c>
      <c r="V476" s="91">
        <v>0.25</v>
      </c>
      <c r="W476" s="88" t="s">
        <v>11036</v>
      </c>
      <c r="X476" s="83">
        <v>90119000000</v>
      </c>
      <c r="Y476" s="83" t="s">
        <v>994</v>
      </c>
      <c r="Z476" s="83" t="s">
        <v>739</v>
      </c>
    </row>
    <row r="477" spans="1:26" x14ac:dyDescent="0.25">
      <c r="A477" t="s">
        <v>1202</v>
      </c>
      <c r="B477" t="s">
        <v>1202</v>
      </c>
      <c r="C477" s="94" t="s">
        <v>1203</v>
      </c>
      <c r="D477" s="93" t="s">
        <v>1204</v>
      </c>
      <c r="E477" s="93" t="s">
        <v>704</v>
      </c>
      <c r="F477" s="93" t="s">
        <v>22</v>
      </c>
      <c r="G477" s="93" t="s">
        <v>23</v>
      </c>
      <c r="H477" s="93"/>
      <c r="I477" s="93" t="s">
        <v>24</v>
      </c>
      <c r="J477" s="93" t="s">
        <v>24</v>
      </c>
      <c r="K477" s="2">
        <v>100210951095</v>
      </c>
      <c r="L477" t="s">
        <v>25</v>
      </c>
      <c r="M477" t="s">
        <v>26</v>
      </c>
      <c r="N477" t="s">
        <v>27</v>
      </c>
      <c r="O477" t="s">
        <v>26</v>
      </c>
      <c r="P477" s="86">
        <v>25</v>
      </c>
      <c r="Q477" s="87"/>
      <c r="R477" s="88" t="s">
        <v>28</v>
      </c>
      <c r="S477" s="98"/>
      <c r="T477" s="1">
        <v>2923</v>
      </c>
      <c r="U477" s="90">
        <v>2192.25</v>
      </c>
      <c r="V477" s="91">
        <v>0.25</v>
      </c>
      <c r="W477" s="88" t="s">
        <v>11036</v>
      </c>
      <c r="X477" s="83">
        <v>90119000000</v>
      </c>
      <c r="Y477" s="83" t="s">
        <v>994</v>
      </c>
      <c r="Z477" s="83" t="s">
        <v>739</v>
      </c>
    </row>
    <row r="478" spans="1:26" x14ac:dyDescent="0.25">
      <c r="A478" t="s">
        <v>1205</v>
      </c>
      <c r="B478" t="s">
        <v>1205</v>
      </c>
      <c r="C478" s="94" t="s">
        <v>1206</v>
      </c>
      <c r="D478" s="93" t="s">
        <v>1207</v>
      </c>
      <c r="E478" s="93" t="s">
        <v>704</v>
      </c>
      <c r="F478" s="93" t="s">
        <v>22</v>
      </c>
      <c r="G478" s="93" t="s">
        <v>23</v>
      </c>
      <c r="H478" s="93"/>
      <c r="I478" s="93" t="s">
        <v>24</v>
      </c>
      <c r="J478" s="93" t="s">
        <v>24</v>
      </c>
      <c r="K478" s="2">
        <v>100210951095</v>
      </c>
      <c r="L478" t="s">
        <v>25</v>
      </c>
      <c r="M478" t="s">
        <v>26</v>
      </c>
      <c r="N478" t="s">
        <v>27</v>
      </c>
      <c r="O478" t="s">
        <v>26</v>
      </c>
      <c r="P478" s="86">
        <v>25</v>
      </c>
      <c r="Q478" s="87"/>
      <c r="R478" s="88" t="s">
        <v>28</v>
      </c>
      <c r="S478" s="98"/>
      <c r="T478" s="1">
        <v>2923</v>
      </c>
      <c r="U478" s="90">
        <v>2192.25</v>
      </c>
      <c r="V478" s="91">
        <v>0.25</v>
      </c>
      <c r="W478" s="88" t="s">
        <v>11036</v>
      </c>
      <c r="X478" s="83">
        <v>90119000000</v>
      </c>
      <c r="Y478" s="83" t="s">
        <v>994</v>
      </c>
      <c r="Z478" s="83" t="s">
        <v>739</v>
      </c>
    </row>
    <row r="479" spans="1:26" x14ac:dyDescent="0.25">
      <c r="A479" t="s">
        <v>1208</v>
      </c>
      <c r="B479" t="s">
        <v>1208</v>
      </c>
      <c r="C479" s="94" t="s">
        <v>1209</v>
      </c>
      <c r="D479" s="93" t="s">
        <v>1210</v>
      </c>
      <c r="E479" s="93" t="s">
        <v>704</v>
      </c>
      <c r="F479" s="93" t="s">
        <v>22</v>
      </c>
      <c r="G479" s="93" t="s">
        <v>23</v>
      </c>
      <c r="H479" s="93"/>
      <c r="I479" s="93" t="s">
        <v>24</v>
      </c>
      <c r="J479" s="93" t="s">
        <v>24</v>
      </c>
      <c r="K479" s="2">
        <v>100210951095</v>
      </c>
      <c r="L479" t="s">
        <v>25</v>
      </c>
      <c r="M479" t="s">
        <v>26</v>
      </c>
      <c r="N479" t="s">
        <v>27</v>
      </c>
      <c r="O479" t="s">
        <v>26</v>
      </c>
      <c r="P479" s="86">
        <v>25</v>
      </c>
      <c r="Q479" s="87"/>
      <c r="R479" s="88" t="s">
        <v>28</v>
      </c>
      <c r="S479" s="98"/>
      <c r="T479" s="1">
        <v>2923</v>
      </c>
      <c r="U479" s="90">
        <v>2192.25</v>
      </c>
      <c r="V479" s="91">
        <v>0.25</v>
      </c>
      <c r="W479" s="88" t="s">
        <v>11036</v>
      </c>
      <c r="X479" s="83">
        <v>90119000000</v>
      </c>
      <c r="Y479" s="83" t="s">
        <v>994</v>
      </c>
      <c r="Z479" s="83" t="s">
        <v>739</v>
      </c>
    </row>
    <row r="480" spans="1:26" x14ac:dyDescent="0.25">
      <c r="A480" t="s">
        <v>1211</v>
      </c>
      <c r="B480" t="s">
        <v>1211</v>
      </c>
      <c r="C480" s="94" t="s">
        <v>1212</v>
      </c>
      <c r="D480" s="93" t="s">
        <v>1213</v>
      </c>
      <c r="E480" s="93" t="s">
        <v>704</v>
      </c>
      <c r="F480" s="93" t="s">
        <v>22</v>
      </c>
      <c r="G480" s="93" t="s">
        <v>23</v>
      </c>
      <c r="H480" s="93"/>
      <c r="I480" s="93" t="s">
        <v>24</v>
      </c>
      <c r="J480" s="93" t="s">
        <v>24</v>
      </c>
      <c r="K480" s="2">
        <v>100210951095</v>
      </c>
      <c r="L480" t="s">
        <v>25</v>
      </c>
      <c r="M480" t="s">
        <v>26</v>
      </c>
      <c r="N480" t="s">
        <v>27</v>
      </c>
      <c r="O480" t="s">
        <v>26</v>
      </c>
      <c r="P480" s="86">
        <v>25</v>
      </c>
      <c r="Q480" s="87"/>
      <c r="R480" s="88" t="s">
        <v>28</v>
      </c>
      <c r="S480" s="98"/>
      <c r="T480" s="1">
        <v>2697</v>
      </c>
      <c r="U480" s="90">
        <v>2022.75</v>
      </c>
      <c r="V480" s="91">
        <v>0.25</v>
      </c>
      <c r="W480" s="88" t="s">
        <v>11036</v>
      </c>
      <c r="X480" s="83">
        <v>90119000000</v>
      </c>
      <c r="Y480" s="83" t="s">
        <v>994</v>
      </c>
      <c r="Z480" s="83" t="s">
        <v>739</v>
      </c>
    </row>
    <row r="481" spans="1:26" x14ac:dyDescent="0.25">
      <c r="A481" t="s">
        <v>1214</v>
      </c>
      <c r="B481" t="s">
        <v>1214</v>
      </c>
      <c r="C481" s="94" t="s">
        <v>1215</v>
      </c>
      <c r="D481" s="93" t="s">
        <v>11061</v>
      </c>
      <c r="E481" s="93" t="s">
        <v>704</v>
      </c>
      <c r="F481" s="93" t="s">
        <v>22</v>
      </c>
      <c r="G481" s="93" t="s">
        <v>23</v>
      </c>
      <c r="H481" s="93"/>
      <c r="I481" s="93" t="s">
        <v>24</v>
      </c>
      <c r="J481" s="93" t="s">
        <v>24</v>
      </c>
      <c r="K481" s="2">
        <v>100210951095</v>
      </c>
      <c r="L481" t="s">
        <v>25</v>
      </c>
      <c r="M481" t="s">
        <v>26</v>
      </c>
      <c r="N481" t="s">
        <v>27</v>
      </c>
      <c r="O481" t="s">
        <v>26</v>
      </c>
      <c r="P481" s="86">
        <v>25</v>
      </c>
      <c r="Q481" s="87"/>
      <c r="R481" s="88" t="s">
        <v>28</v>
      </c>
      <c r="S481" s="98"/>
      <c r="T481" s="1">
        <v>2956</v>
      </c>
      <c r="U481" s="90">
        <v>2217</v>
      </c>
      <c r="V481" s="91">
        <v>0.25</v>
      </c>
      <c r="W481" s="88" t="s">
        <v>11036</v>
      </c>
      <c r="X481" s="83">
        <v>90119000000</v>
      </c>
      <c r="Y481" s="83" t="s">
        <v>994</v>
      </c>
      <c r="Z481" s="83" t="s">
        <v>739</v>
      </c>
    </row>
    <row r="482" spans="1:26" x14ac:dyDescent="0.25">
      <c r="A482" t="s">
        <v>1216</v>
      </c>
      <c r="B482" t="s">
        <v>1216</v>
      </c>
      <c r="C482" s="94" t="s">
        <v>1217</v>
      </c>
      <c r="D482" s="93" t="s">
        <v>11062</v>
      </c>
      <c r="E482" s="93" t="s">
        <v>704</v>
      </c>
      <c r="F482" s="93" t="s">
        <v>22</v>
      </c>
      <c r="G482" s="93" t="s">
        <v>23</v>
      </c>
      <c r="H482" s="93"/>
      <c r="I482" s="93" t="s">
        <v>24</v>
      </c>
      <c r="J482" s="93" t="s">
        <v>24</v>
      </c>
      <c r="K482" s="2">
        <v>100210951095</v>
      </c>
      <c r="L482" t="s">
        <v>25</v>
      </c>
      <c r="M482" t="s">
        <v>26</v>
      </c>
      <c r="N482" t="s">
        <v>27</v>
      </c>
      <c r="O482" t="s">
        <v>26</v>
      </c>
      <c r="P482" s="86">
        <v>25</v>
      </c>
      <c r="Q482" s="87"/>
      <c r="R482" s="88" t="s">
        <v>28</v>
      </c>
      <c r="S482" s="98"/>
      <c r="T482" s="1">
        <v>3518</v>
      </c>
      <c r="U482" s="90">
        <v>2638.5</v>
      </c>
      <c r="V482" s="91">
        <v>0.25</v>
      </c>
      <c r="W482" s="88" t="s">
        <v>11036</v>
      </c>
      <c r="X482" s="83">
        <v>90119000000</v>
      </c>
      <c r="Y482" s="83" t="s">
        <v>994</v>
      </c>
      <c r="Z482" s="83" t="s">
        <v>739</v>
      </c>
    </row>
    <row r="483" spans="1:26" x14ac:dyDescent="0.25">
      <c r="A483" t="s">
        <v>1218</v>
      </c>
      <c r="B483" t="s">
        <v>1218</v>
      </c>
      <c r="C483" s="94" t="s">
        <v>1219</v>
      </c>
      <c r="D483" s="93" t="s">
        <v>11063</v>
      </c>
      <c r="E483" s="93" t="s">
        <v>704</v>
      </c>
      <c r="F483" s="93" t="s">
        <v>22</v>
      </c>
      <c r="G483" s="93" t="s">
        <v>23</v>
      </c>
      <c r="H483" s="93"/>
      <c r="I483" s="93" t="s">
        <v>24</v>
      </c>
      <c r="J483" s="93" t="s">
        <v>24</v>
      </c>
      <c r="K483" s="2">
        <v>100210951095</v>
      </c>
      <c r="L483" t="s">
        <v>25</v>
      </c>
      <c r="M483" t="s">
        <v>26</v>
      </c>
      <c r="N483" t="s">
        <v>27</v>
      </c>
      <c r="O483" t="s">
        <v>26</v>
      </c>
      <c r="P483" s="86">
        <v>25</v>
      </c>
      <c r="Q483" s="87"/>
      <c r="R483" s="88" t="s">
        <v>28</v>
      </c>
      <c r="S483" s="98"/>
      <c r="T483" s="1">
        <v>3518</v>
      </c>
      <c r="U483" s="90">
        <v>2638.5</v>
      </c>
      <c r="V483" s="91">
        <v>0.25</v>
      </c>
      <c r="W483" s="88" t="s">
        <v>11036</v>
      </c>
      <c r="X483" s="83">
        <v>90119000000</v>
      </c>
      <c r="Y483" s="83" t="s">
        <v>994</v>
      </c>
      <c r="Z483" s="83" t="s">
        <v>739</v>
      </c>
    </row>
    <row r="484" spans="1:26" x14ac:dyDescent="0.25">
      <c r="A484" t="s">
        <v>1220</v>
      </c>
      <c r="B484" t="s">
        <v>1220</v>
      </c>
      <c r="C484" s="94" t="s">
        <v>1221</v>
      </c>
      <c r="D484" s="93" t="s">
        <v>11064</v>
      </c>
      <c r="E484" s="93" t="s">
        <v>704</v>
      </c>
      <c r="F484" s="93" t="s">
        <v>22</v>
      </c>
      <c r="G484" s="93" t="s">
        <v>23</v>
      </c>
      <c r="H484" s="93"/>
      <c r="I484" s="93" t="s">
        <v>24</v>
      </c>
      <c r="J484" s="93" t="s">
        <v>24</v>
      </c>
      <c r="K484" s="2">
        <v>100210951095</v>
      </c>
      <c r="L484" t="s">
        <v>25</v>
      </c>
      <c r="M484" t="s">
        <v>26</v>
      </c>
      <c r="N484" t="s">
        <v>27</v>
      </c>
      <c r="O484" t="s">
        <v>26</v>
      </c>
      <c r="P484" s="86">
        <v>25</v>
      </c>
      <c r="Q484" s="87"/>
      <c r="R484" s="88" t="s">
        <v>28</v>
      </c>
      <c r="S484" s="98"/>
      <c r="T484" s="1">
        <v>3518</v>
      </c>
      <c r="U484" s="90">
        <v>2638.5</v>
      </c>
      <c r="V484" s="91">
        <v>0.25</v>
      </c>
      <c r="W484" s="88" t="s">
        <v>11036</v>
      </c>
      <c r="X484" s="83">
        <v>90119000000</v>
      </c>
      <c r="Y484" s="83" t="s">
        <v>994</v>
      </c>
      <c r="Z484" s="83" t="s">
        <v>739</v>
      </c>
    </row>
    <row r="485" spans="1:26" x14ac:dyDescent="0.25">
      <c r="A485" t="s">
        <v>1222</v>
      </c>
      <c r="B485" t="s">
        <v>1222</v>
      </c>
      <c r="C485" s="94" t="s">
        <v>1223</v>
      </c>
      <c r="D485" s="93" t="s">
        <v>1224</v>
      </c>
      <c r="E485" s="93" t="s">
        <v>704</v>
      </c>
      <c r="F485" s="93" t="s">
        <v>22</v>
      </c>
      <c r="G485" s="93" t="s">
        <v>23</v>
      </c>
      <c r="H485" s="93"/>
      <c r="I485" s="93" t="s">
        <v>24</v>
      </c>
      <c r="J485" s="93" t="s">
        <v>24</v>
      </c>
      <c r="K485" s="2">
        <v>100210951095</v>
      </c>
      <c r="L485" t="s">
        <v>25</v>
      </c>
      <c r="M485" t="s">
        <v>26</v>
      </c>
      <c r="N485" t="s">
        <v>27</v>
      </c>
      <c r="O485" t="s">
        <v>26</v>
      </c>
      <c r="P485" s="86">
        <v>25</v>
      </c>
      <c r="Q485" s="87"/>
      <c r="R485" s="88" t="s">
        <v>28</v>
      </c>
      <c r="S485" s="98"/>
      <c r="T485" s="1">
        <v>3518</v>
      </c>
      <c r="U485" s="90">
        <v>2638.5</v>
      </c>
      <c r="V485" s="91">
        <v>0.25</v>
      </c>
      <c r="W485" s="88" t="s">
        <v>11036</v>
      </c>
      <c r="X485" s="83">
        <v>90119000000</v>
      </c>
      <c r="Y485" s="83" t="s">
        <v>994</v>
      </c>
      <c r="Z485" s="83" t="s">
        <v>739</v>
      </c>
    </row>
    <row r="486" spans="1:26" x14ac:dyDescent="0.25">
      <c r="A486" t="s">
        <v>1225</v>
      </c>
      <c r="B486" t="s">
        <v>1225</v>
      </c>
      <c r="C486" s="94" t="s">
        <v>1226</v>
      </c>
      <c r="D486" s="93" t="s">
        <v>11065</v>
      </c>
      <c r="E486" s="93" t="s">
        <v>704</v>
      </c>
      <c r="F486" s="93" t="s">
        <v>22</v>
      </c>
      <c r="G486" s="93" t="s">
        <v>23</v>
      </c>
      <c r="H486" s="93"/>
      <c r="I486" s="93" t="s">
        <v>24</v>
      </c>
      <c r="J486" s="93" t="s">
        <v>24</v>
      </c>
      <c r="K486" s="2">
        <v>100210951095</v>
      </c>
      <c r="L486" t="s">
        <v>25</v>
      </c>
      <c r="M486" t="s">
        <v>26</v>
      </c>
      <c r="N486" t="s">
        <v>27</v>
      </c>
      <c r="O486" t="s">
        <v>26</v>
      </c>
      <c r="P486" s="86">
        <v>15</v>
      </c>
      <c r="Q486" s="87"/>
      <c r="R486" s="88" t="s">
        <v>28</v>
      </c>
      <c r="S486" s="98"/>
      <c r="T486" s="1">
        <v>2484</v>
      </c>
      <c r="U486" s="90">
        <v>1863</v>
      </c>
      <c r="V486" s="91">
        <v>0.25</v>
      </c>
      <c r="W486" s="88" t="s">
        <v>11036</v>
      </c>
      <c r="X486" s="83">
        <v>90119000000</v>
      </c>
      <c r="Y486" s="83" t="s">
        <v>994</v>
      </c>
      <c r="Z486" s="83" t="s">
        <v>739</v>
      </c>
    </row>
    <row r="487" spans="1:26" x14ac:dyDescent="0.25">
      <c r="A487" t="s">
        <v>1227</v>
      </c>
      <c r="B487" t="s">
        <v>1227</v>
      </c>
      <c r="C487" s="94" t="s">
        <v>1228</v>
      </c>
      <c r="D487" s="93" t="s">
        <v>1229</v>
      </c>
      <c r="E487" s="93" t="s">
        <v>704</v>
      </c>
      <c r="F487" s="93" t="s">
        <v>22</v>
      </c>
      <c r="G487" s="93" t="s">
        <v>23</v>
      </c>
      <c r="H487" s="93"/>
      <c r="I487" s="93" t="s">
        <v>24</v>
      </c>
      <c r="J487" s="93" t="s">
        <v>24</v>
      </c>
      <c r="K487" s="2">
        <v>100210951095</v>
      </c>
      <c r="L487" t="s">
        <v>25</v>
      </c>
      <c r="M487" t="s">
        <v>26</v>
      </c>
      <c r="N487" t="s">
        <v>27</v>
      </c>
      <c r="O487" t="s">
        <v>26</v>
      </c>
      <c r="P487" s="86">
        <v>27</v>
      </c>
      <c r="Q487" s="87"/>
      <c r="R487" s="88" t="s">
        <v>28</v>
      </c>
      <c r="S487" s="98"/>
      <c r="T487" s="1">
        <v>8056</v>
      </c>
      <c r="U487" s="90">
        <v>6042</v>
      </c>
      <c r="V487" s="91">
        <v>0.25</v>
      </c>
      <c r="W487" s="88" t="s">
        <v>11036</v>
      </c>
      <c r="X487" s="83">
        <v>90132000000</v>
      </c>
      <c r="Y487" s="83" t="s">
        <v>1230</v>
      </c>
      <c r="Z487" s="83" t="s">
        <v>739</v>
      </c>
    </row>
    <row r="488" spans="1:26" x14ac:dyDescent="0.25">
      <c r="A488" t="s">
        <v>1231</v>
      </c>
      <c r="B488" t="s">
        <v>1231</v>
      </c>
      <c r="C488" s="94" t="s">
        <v>1232</v>
      </c>
      <c r="D488" s="93" t="s">
        <v>1233</v>
      </c>
      <c r="E488" s="93" t="s">
        <v>704</v>
      </c>
      <c r="F488" s="93" t="s">
        <v>22</v>
      </c>
      <c r="G488" s="93" t="s">
        <v>23</v>
      </c>
      <c r="H488" s="93"/>
      <c r="I488" s="93" t="s">
        <v>24</v>
      </c>
      <c r="J488" s="93" t="s">
        <v>24</v>
      </c>
      <c r="K488" s="2">
        <v>100210951095</v>
      </c>
      <c r="L488" t="s">
        <v>25</v>
      </c>
      <c r="M488" t="s">
        <v>26</v>
      </c>
      <c r="N488" t="s">
        <v>27</v>
      </c>
      <c r="O488" t="s">
        <v>26</v>
      </c>
      <c r="P488" s="86">
        <v>27</v>
      </c>
      <c r="Q488" s="87"/>
      <c r="R488" s="88" t="s">
        <v>28</v>
      </c>
      <c r="S488" s="98"/>
      <c r="T488" s="1">
        <v>10535</v>
      </c>
      <c r="U488" s="90">
        <v>7901.25</v>
      </c>
      <c r="V488" s="91">
        <v>0.25</v>
      </c>
      <c r="W488" s="88" t="s">
        <v>11036</v>
      </c>
      <c r="X488" s="83">
        <v>90132000000</v>
      </c>
      <c r="Y488" s="83" t="s">
        <v>1230</v>
      </c>
      <c r="Z488" s="83" t="s">
        <v>739</v>
      </c>
    </row>
    <row r="489" spans="1:26" x14ac:dyDescent="0.25">
      <c r="A489" t="s">
        <v>1234</v>
      </c>
      <c r="B489" t="s">
        <v>1234</v>
      </c>
      <c r="C489" s="94" t="s">
        <v>1235</v>
      </c>
      <c r="D489" s="93" t="s">
        <v>1236</v>
      </c>
      <c r="E489" s="93" t="s">
        <v>704</v>
      </c>
      <c r="F489" s="93" t="s">
        <v>22</v>
      </c>
      <c r="G489" s="93" t="s">
        <v>23</v>
      </c>
      <c r="H489" s="93"/>
      <c r="I489" s="93" t="s">
        <v>24</v>
      </c>
      <c r="J489" s="93" t="s">
        <v>24</v>
      </c>
      <c r="K489" s="2">
        <v>100210951095</v>
      </c>
      <c r="L489" t="s">
        <v>25</v>
      </c>
      <c r="M489" t="s">
        <v>26</v>
      </c>
      <c r="N489" t="s">
        <v>27</v>
      </c>
      <c r="O489" t="s">
        <v>26</v>
      </c>
      <c r="P489" s="86">
        <v>27</v>
      </c>
      <c r="Q489" s="87"/>
      <c r="R489" s="88" t="s">
        <v>28</v>
      </c>
      <c r="S489" s="98"/>
      <c r="T489" s="1">
        <v>10741</v>
      </c>
      <c r="U489" s="90">
        <v>8055.75</v>
      </c>
      <c r="V489" s="91">
        <v>0.25</v>
      </c>
      <c r="W489" s="88" t="s">
        <v>11036</v>
      </c>
      <c r="X489" s="83">
        <v>90132000000</v>
      </c>
      <c r="Y489" s="83" t="s">
        <v>1230</v>
      </c>
      <c r="Z489" s="83" t="s">
        <v>739</v>
      </c>
    </row>
    <row r="490" spans="1:26" x14ac:dyDescent="0.25">
      <c r="A490" t="s">
        <v>1237</v>
      </c>
      <c r="B490" t="s">
        <v>1237</v>
      </c>
      <c r="C490" s="94" t="s">
        <v>1238</v>
      </c>
      <c r="D490" s="93" t="s">
        <v>1239</v>
      </c>
      <c r="E490" s="93" t="s">
        <v>704</v>
      </c>
      <c r="F490" s="93" t="s">
        <v>22</v>
      </c>
      <c r="G490" s="93" t="s">
        <v>23</v>
      </c>
      <c r="H490" s="93"/>
      <c r="I490" s="93" t="s">
        <v>24</v>
      </c>
      <c r="J490" s="93" t="s">
        <v>24</v>
      </c>
      <c r="K490" s="2">
        <v>100210951095</v>
      </c>
      <c r="L490" t="s">
        <v>25</v>
      </c>
      <c r="M490" t="s">
        <v>26</v>
      </c>
      <c r="N490" t="s">
        <v>27</v>
      </c>
      <c r="O490" t="s">
        <v>26</v>
      </c>
      <c r="P490" s="86">
        <v>27</v>
      </c>
      <c r="Q490" s="87"/>
      <c r="R490" s="88" t="s">
        <v>28</v>
      </c>
      <c r="S490" s="98"/>
      <c r="T490" s="1">
        <v>7188</v>
      </c>
      <c r="U490" s="90">
        <v>5391</v>
      </c>
      <c r="V490" s="91">
        <v>0.25</v>
      </c>
      <c r="W490" s="88" t="s">
        <v>11036</v>
      </c>
      <c r="X490" s="83">
        <v>90132000000</v>
      </c>
      <c r="Y490" s="83" t="s">
        <v>1230</v>
      </c>
      <c r="Z490" s="83" t="s">
        <v>739</v>
      </c>
    </row>
    <row r="491" spans="1:26" x14ac:dyDescent="0.25">
      <c r="A491" t="s">
        <v>1240</v>
      </c>
      <c r="B491" t="s">
        <v>1240</v>
      </c>
      <c r="C491" s="94" t="s">
        <v>1241</v>
      </c>
      <c r="D491" s="93" t="s">
        <v>1242</v>
      </c>
      <c r="E491" s="93" t="s">
        <v>704</v>
      </c>
      <c r="F491" s="93" t="s">
        <v>22</v>
      </c>
      <c r="G491" s="93" t="s">
        <v>23</v>
      </c>
      <c r="H491" s="93"/>
      <c r="I491" s="93" t="s">
        <v>24</v>
      </c>
      <c r="J491" s="93" t="s">
        <v>24</v>
      </c>
      <c r="K491" s="2">
        <v>100210951095</v>
      </c>
      <c r="L491" t="s">
        <v>25</v>
      </c>
      <c r="M491" t="s">
        <v>26</v>
      </c>
      <c r="N491" t="s">
        <v>27</v>
      </c>
      <c r="O491" t="s">
        <v>26</v>
      </c>
      <c r="P491" s="86">
        <v>27</v>
      </c>
      <c r="Q491" s="87"/>
      <c r="R491" s="88" t="s">
        <v>28</v>
      </c>
      <c r="S491" s="98"/>
      <c r="T491" s="1">
        <v>13963</v>
      </c>
      <c r="U491" s="90">
        <v>10472.25</v>
      </c>
      <c r="V491" s="91">
        <v>0.25</v>
      </c>
      <c r="W491" s="88" t="s">
        <v>11036</v>
      </c>
      <c r="X491" s="83">
        <v>90132000000</v>
      </c>
      <c r="Y491" s="83" t="s">
        <v>1230</v>
      </c>
      <c r="Z491" s="83" t="s">
        <v>739</v>
      </c>
    </row>
    <row r="492" spans="1:26" x14ac:dyDescent="0.25">
      <c r="A492" t="s">
        <v>1243</v>
      </c>
      <c r="B492" t="s">
        <v>1243</v>
      </c>
      <c r="C492" s="94" t="s">
        <v>1244</v>
      </c>
      <c r="D492" s="93" t="s">
        <v>1245</v>
      </c>
      <c r="E492" s="93" t="s">
        <v>704</v>
      </c>
      <c r="F492" s="93" t="s">
        <v>22</v>
      </c>
      <c r="G492" s="93" t="s">
        <v>23</v>
      </c>
      <c r="H492" s="93"/>
      <c r="I492" s="93" t="s">
        <v>24</v>
      </c>
      <c r="J492" s="93" t="s">
        <v>24</v>
      </c>
      <c r="K492" s="2">
        <v>100210951095</v>
      </c>
      <c r="L492" t="s">
        <v>25</v>
      </c>
      <c r="M492" t="s">
        <v>26</v>
      </c>
      <c r="N492" t="s">
        <v>27</v>
      </c>
      <c r="O492" t="s">
        <v>26</v>
      </c>
      <c r="P492" s="86">
        <v>27</v>
      </c>
      <c r="Q492" s="87"/>
      <c r="R492" s="88" t="s">
        <v>28</v>
      </c>
      <c r="S492" s="98"/>
      <c r="T492" s="1">
        <v>4792</v>
      </c>
      <c r="U492" s="90">
        <v>3594</v>
      </c>
      <c r="V492" s="91">
        <v>0.25</v>
      </c>
      <c r="W492" s="88" t="s">
        <v>11036</v>
      </c>
      <c r="X492" s="83">
        <v>90132000000</v>
      </c>
      <c r="Y492" s="83" t="s">
        <v>1230</v>
      </c>
      <c r="Z492" s="83" t="s">
        <v>739</v>
      </c>
    </row>
    <row r="493" spans="1:26" x14ac:dyDescent="0.25">
      <c r="A493" s="83" t="s">
        <v>11066</v>
      </c>
      <c r="B493" s="83" t="s">
        <v>11066</v>
      </c>
      <c r="C493" s="84" t="s">
        <v>11067</v>
      </c>
      <c r="D493" s="83" t="s">
        <v>11068</v>
      </c>
      <c r="E493" s="83" t="s">
        <v>704</v>
      </c>
      <c r="F493" s="83" t="s">
        <v>22</v>
      </c>
      <c r="G493" s="83" t="s">
        <v>23</v>
      </c>
      <c r="H493" s="83"/>
      <c r="I493" s="93" t="s">
        <v>745</v>
      </c>
      <c r="J493" s="93" t="s">
        <v>24</v>
      </c>
      <c r="K493" s="85">
        <v>100210951095</v>
      </c>
      <c r="L493" s="83" t="s">
        <v>25</v>
      </c>
      <c r="M493" s="83" t="s">
        <v>26</v>
      </c>
      <c r="N493" s="83" t="s">
        <v>27</v>
      </c>
      <c r="O493" s="83" t="s">
        <v>26</v>
      </c>
      <c r="P493" s="86">
        <v>10</v>
      </c>
      <c r="Q493" s="96"/>
      <c r="R493" s="88" t="s">
        <v>28</v>
      </c>
      <c r="S493" s="83"/>
      <c r="T493" s="1">
        <v>577</v>
      </c>
      <c r="U493" s="90">
        <v>432.75</v>
      </c>
      <c r="V493" s="91">
        <v>0.25</v>
      </c>
      <c r="W493" s="88" t="s">
        <v>11036</v>
      </c>
      <c r="X493" s="83">
        <v>90022000000</v>
      </c>
      <c r="Y493" s="83" t="s">
        <v>1276</v>
      </c>
      <c r="Z493" s="83" t="s">
        <v>31</v>
      </c>
    </row>
    <row r="494" spans="1:26" x14ac:dyDescent="0.25">
      <c r="A494" s="83" t="s">
        <v>11069</v>
      </c>
      <c r="B494" s="83" t="s">
        <v>11069</v>
      </c>
      <c r="C494" s="84" t="s">
        <v>11070</v>
      </c>
      <c r="D494" s="83" t="s">
        <v>11071</v>
      </c>
      <c r="E494" s="83" t="s">
        <v>704</v>
      </c>
      <c r="F494" s="83" t="s">
        <v>22</v>
      </c>
      <c r="G494" s="83" t="s">
        <v>23</v>
      </c>
      <c r="H494" s="83"/>
      <c r="I494" s="93" t="s">
        <v>745</v>
      </c>
      <c r="J494" s="93" t="s">
        <v>24</v>
      </c>
      <c r="K494" s="85">
        <v>100210951095</v>
      </c>
      <c r="L494" s="83" t="s">
        <v>25</v>
      </c>
      <c r="M494" s="83" t="s">
        <v>26</v>
      </c>
      <c r="N494" s="83" t="s">
        <v>27</v>
      </c>
      <c r="O494" s="83" t="s">
        <v>26</v>
      </c>
      <c r="P494" s="86"/>
      <c r="Q494" s="96"/>
      <c r="R494" s="88" t="s">
        <v>28</v>
      </c>
      <c r="S494" s="83"/>
      <c r="T494" s="1">
        <v>3900</v>
      </c>
      <c r="U494" s="90">
        <v>2925</v>
      </c>
      <c r="V494" s="91">
        <v>0.25</v>
      </c>
      <c r="W494" s="88" t="s">
        <v>11036</v>
      </c>
      <c r="X494" s="83">
        <v>90022000000</v>
      </c>
      <c r="Y494" s="83" t="s">
        <v>1276</v>
      </c>
      <c r="Z494" s="83" t="s">
        <v>31</v>
      </c>
    </row>
    <row r="495" spans="1:26" x14ac:dyDescent="0.25">
      <c r="A495" s="83" t="s">
        <v>11072</v>
      </c>
      <c r="B495" s="83" t="s">
        <v>11072</v>
      </c>
      <c r="C495" s="84" t="s">
        <v>11073</v>
      </c>
      <c r="D495" s="83" t="s">
        <v>11073</v>
      </c>
      <c r="E495" s="83" t="s">
        <v>704</v>
      </c>
      <c r="F495" s="83" t="s">
        <v>22</v>
      </c>
      <c r="G495" s="83" t="s">
        <v>23</v>
      </c>
      <c r="H495" s="83"/>
      <c r="I495" s="93" t="s">
        <v>24</v>
      </c>
      <c r="J495" s="93" t="s">
        <v>24</v>
      </c>
      <c r="K495" s="85">
        <v>100210951095</v>
      </c>
      <c r="L495" s="83" t="s">
        <v>25</v>
      </c>
      <c r="M495" s="83" t="s">
        <v>26</v>
      </c>
      <c r="N495" s="83" t="s">
        <v>27</v>
      </c>
      <c r="O495" s="83" t="s">
        <v>26</v>
      </c>
      <c r="P495" s="86"/>
      <c r="Q495" s="96"/>
      <c r="R495" s="88" t="s">
        <v>28</v>
      </c>
      <c r="S495" s="83"/>
      <c r="T495" s="1">
        <v>300</v>
      </c>
      <c r="U495" s="90">
        <v>225</v>
      </c>
      <c r="V495" s="91">
        <v>0.25</v>
      </c>
      <c r="W495" s="88" t="s">
        <v>11036</v>
      </c>
      <c r="X495" s="83">
        <v>90119000000</v>
      </c>
      <c r="Y495" s="83" t="s">
        <v>30</v>
      </c>
      <c r="Z495" s="83" t="s">
        <v>31</v>
      </c>
    </row>
    <row r="496" spans="1:26" x14ac:dyDescent="0.25">
      <c r="A496" s="83" t="s">
        <v>11074</v>
      </c>
      <c r="B496" s="83" t="s">
        <v>11074</v>
      </c>
      <c r="C496" s="84" t="s">
        <v>11075</v>
      </c>
      <c r="D496" s="83" t="s">
        <v>11076</v>
      </c>
      <c r="E496" s="83" t="s">
        <v>704</v>
      </c>
      <c r="F496" s="83" t="s">
        <v>22</v>
      </c>
      <c r="G496" s="83" t="s">
        <v>23</v>
      </c>
      <c r="H496" s="83"/>
      <c r="I496" s="93" t="s">
        <v>24</v>
      </c>
      <c r="J496" s="93" t="s">
        <v>24</v>
      </c>
      <c r="K496" s="85">
        <v>100210951095</v>
      </c>
      <c r="L496" s="83" t="s">
        <v>25</v>
      </c>
      <c r="M496" s="83" t="s">
        <v>26</v>
      </c>
      <c r="N496" s="83" t="s">
        <v>27</v>
      </c>
      <c r="O496" s="83" t="s">
        <v>26</v>
      </c>
      <c r="P496" s="86"/>
      <c r="Q496" s="96"/>
      <c r="R496" s="88" t="s">
        <v>28</v>
      </c>
      <c r="S496" s="83"/>
      <c r="T496" s="1">
        <v>700</v>
      </c>
      <c r="U496" s="90">
        <v>525</v>
      </c>
      <c r="V496" s="91">
        <v>0.25</v>
      </c>
      <c r="W496" s="88" t="s">
        <v>11036</v>
      </c>
      <c r="X496" s="83">
        <v>90119000000</v>
      </c>
      <c r="Y496" s="83" t="s">
        <v>30</v>
      </c>
      <c r="Z496" s="83" t="s">
        <v>31</v>
      </c>
    </row>
    <row r="497" spans="1:26" x14ac:dyDescent="0.25">
      <c r="A497" t="s">
        <v>1246</v>
      </c>
      <c r="B497" t="s">
        <v>1246</v>
      </c>
      <c r="C497" s="94" t="s">
        <v>1247</v>
      </c>
      <c r="D497" s="93" t="s">
        <v>11077</v>
      </c>
      <c r="E497" s="93" t="s">
        <v>704</v>
      </c>
      <c r="F497" s="93" t="s">
        <v>22</v>
      </c>
      <c r="G497" s="93" t="s">
        <v>23</v>
      </c>
      <c r="H497" s="93"/>
      <c r="I497" s="93" t="s">
        <v>24</v>
      </c>
      <c r="J497" s="93" t="s">
        <v>24</v>
      </c>
      <c r="K497" s="2">
        <v>100210951095</v>
      </c>
      <c r="L497" t="s">
        <v>25</v>
      </c>
      <c r="M497" t="s">
        <v>26</v>
      </c>
      <c r="N497" t="s">
        <v>27</v>
      </c>
      <c r="O497" t="s">
        <v>26</v>
      </c>
      <c r="P497" s="86">
        <v>20</v>
      </c>
      <c r="Q497" s="87"/>
      <c r="R497" s="88" t="s">
        <v>28</v>
      </c>
      <c r="S497" s="98"/>
      <c r="T497" s="1">
        <v>322</v>
      </c>
      <c r="U497" s="90">
        <v>241.5</v>
      </c>
      <c r="V497" s="91">
        <v>0.25</v>
      </c>
      <c r="W497" s="88" t="s">
        <v>11036</v>
      </c>
      <c r="X497" s="83">
        <v>90119000000</v>
      </c>
      <c r="Y497" s="83" t="s">
        <v>994</v>
      </c>
      <c r="Z497" s="83" t="s">
        <v>31</v>
      </c>
    </row>
    <row r="498" spans="1:26" x14ac:dyDescent="0.25">
      <c r="A498" t="s">
        <v>1248</v>
      </c>
      <c r="B498" t="s">
        <v>1248</v>
      </c>
      <c r="C498" s="94" t="s">
        <v>1249</v>
      </c>
      <c r="D498" s="93" t="s">
        <v>1250</v>
      </c>
      <c r="E498" s="93" t="s">
        <v>704</v>
      </c>
      <c r="F498" s="93" t="s">
        <v>22</v>
      </c>
      <c r="G498" s="93" t="s">
        <v>23</v>
      </c>
      <c r="H498" s="93"/>
      <c r="I498" s="93" t="s">
        <v>24</v>
      </c>
      <c r="J498" s="93" t="s">
        <v>24</v>
      </c>
      <c r="K498" s="2">
        <v>100210951095</v>
      </c>
      <c r="L498" t="s">
        <v>25</v>
      </c>
      <c r="M498" t="s">
        <v>26</v>
      </c>
      <c r="N498" t="s">
        <v>27</v>
      </c>
      <c r="O498" t="s">
        <v>26</v>
      </c>
      <c r="P498" s="86">
        <v>20</v>
      </c>
      <c r="Q498" s="87"/>
      <c r="R498" s="88" t="s">
        <v>28</v>
      </c>
      <c r="S498" s="98"/>
      <c r="T498" s="1">
        <v>88</v>
      </c>
      <c r="U498" s="90">
        <v>66</v>
      </c>
      <c r="V498" s="91">
        <v>0.25</v>
      </c>
      <c r="W498" s="88" t="s">
        <v>11036</v>
      </c>
      <c r="X498" s="83">
        <v>85444290900</v>
      </c>
      <c r="Y498" s="83" t="s">
        <v>994</v>
      </c>
      <c r="Z498" s="83" t="s">
        <v>31</v>
      </c>
    </row>
    <row r="499" spans="1:26" x14ac:dyDescent="0.25">
      <c r="A499" t="s">
        <v>1251</v>
      </c>
      <c r="B499" t="s">
        <v>1251</v>
      </c>
      <c r="C499" s="94" t="s">
        <v>1252</v>
      </c>
      <c r="D499" s="93" t="s">
        <v>11078</v>
      </c>
      <c r="E499" s="93" t="s">
        <v>704</v>
      </c>
      <c r="F499" s="93" t="s">
        <v>22</v>
      </c>
      <c r="G499" s="93" t="s">
        <v>23</v>
      </c>
      <c r="H499" s="93"/>
      <c r="I499" s="93" t="s">
        <v>24</v>
      </c>
      <c r="J499" s="93" t="s">
        <v>24</v>
      </c>
      <c r="K499" s="2">
        <v>100210110199</v>
      </c>
      <c r="L499" t="s">
        <v>25</v>
      </c>
      <c r="M499" t="s">
        <v>1253</v>
      </c>
      <c r="N499" t="s">
        <v>1254</v>
      </c>
      <c r="O499" t="s">
        <v>1255</v>
      </c>
      <c r="P499" s="86">
        <v>10</v>
      </c>
      <c r="Q499" s="87"/>
      <c r="R499" s="88" t="s">
        <v>28</v>
      </c>
      <c r="S499" s="98"/>
      <c r="T499" s="1">
        <v>136</v>
      </c>
      <c r="U499" s="90">
        <v>102</v>
      </c>
      <c r="V499" s="91">
        <v>0.25</v>
      </c>
      <c r="W499" s="88" t="s">
        <v>11036</v>
      </c>
      <c r="X499" s="83">
        <v>85234920009</v>
      </c>
      <c r="Y499" s="83" t="s">
        <v>994</v>
      </c>
      <c r="Z499" s="83" t="s">
        <v>31</v>
      </c>
    </row>
    <row r="500" spans="1:26" x14ac:dyDescent="0.25">
      <c r="A500" s="83" t="s">
        <v>1259</v>
      </c>
      <c r="B500" s="83" t="s">
        <v>1259</v>
      </c>
      <c r="C500" s="84" t="s">
        <v>1260</v>
      </c>
      <c r="D500" s="83" t="s">
        <v>1261</v>
      </c>
      <c r="E500" s="83" t="s">
        <v>704</v>
      </c>
      <c r="F500" s="83" t="s">
        <v>22</v>
      </c>
      <c r="G500" s="83" t="s">
        <v>752</v>
      </c>
      <c r="H500" s="83"/>
      <c r="I500" s="93" t="s">
        <v>24</v>
      </c>
      <c r="J500" s="93" t="s">
        <v>24</v>
      </c>
      <c r="K500" s="85">
        <v>100210030506</v>
      </c>
      <c r="L500" s="83" t="s">
        <v>25</v>
      </c>
      <c r="M500" s="83" t="s">
        <v>1256</v>
      </c>
      <c r="N500" s="83" t="s">
        <v>1257</v>
      </c>
      <c r="O500" s="83" t="s">
        <v>1258</v>
      </c>
      <c r="P500" s="86">
        <v>23</v>
      </c>
      <c r="Q500" s="96"/>
      <c r="R500" s="88" t="s">
        <v>28</v>
      </c>
      <c r="S500" s="84"/>
      <c r="T500" s="1">
        <v>2854</v>
      </c>
      <c r="U500" s="90">
        <v>2140.5</v>
      </c>
      <c r="V500" s="91">
        <v>0.25</v>
      </c>
      <c r="W500" s="88" t="s">
        <v>11036</v>
      </c>
      <c r="X500" s="83">
        <v>90119000000</v>
      </c>
      <c r="Y500" s="83" t="s">
        <v>30</v>
      </c>
      <c r="Z500" s="83" t="s">
        <v>739</v>
      </c>
    </row>
    <row r="501" spans="1:26" x14ac:dyDescent="0.25">
      <c r="A501" s="83" t="s">
        <v>1262</v>
      </c>
      <c r="B501" s="83" t="s">
        <v>1262</v>
      </c>
      <c r="C501" s="84" t="s">
        <v>1263</v>
      </c>
      <c r="D501" s="83" t="s">
        <v>1264</v>
      </c>
      <c r="E501" s="83" t="s">
        <v>704</v>
      </c>
      <c r="F501" s="83" t="s">
        <v>22</v>
      </c>
      <c r="G501" s="83" t="s">
        <v>752</v>
      </c>
      <c r="H501" s="83"/>
      <c r="I501" s="93" t="s">
        <v>24</v>
      </c>
      <c r="J501" s="93" t="s">
        <v>24</v>
      </c>
      <c r="K501" s="85">
        <v>100210030506</v>
      </c>
      <c r="L501" s="83" t="s">
        <v>25</v>
      </c>
      <c r="M501" s="83" t="s">
        <v>1256</v>
      </c>
      <c r="N501" s="83" t="s">
        <v>1257</v>
      </c>
      <c r="O501" s="83" t="s">
        <v>1258</v>
      </c>
      <c r="P501" s="86">
        <v>23</v>
      </c>
      <c r="Q501" s="96"/>
      <c r="R501" s="88" t="s">
        <v>28</v>
      </c>
      <c r="S501" s="84"/>
      <c r="T501" s="1">
        <v>2686</v>
      </c>
      <c r="U501" s="90">
        <v>2014.5</v>
      </c>
      <c r="V501" s="91">
        <v>0.25</v>
      </c>
      <c r="W501" s="88" t="s">
        <v>11036</v>
      </c>
      <c r="X501" s="83">
        <v>90119000000</v>
      </c>
      <c r="Y501" s="83" t="s">
        <v>30</v>
      </c>
      <c r="Z501" s="83" t="s">
        <v>739</v>
      </c>
    </row>
    <row r="502" spans="1:26" x14ac:dyDescent="0.25">
      <c r="A502" s="83" t="s">
        <v>1265</v>
      </c>
      <c r="B502" s="83" t="s">
        <v>1265</v>
      </c>
      <c r="C502" s="84" t="s">
        <v>1266</v>
      </c>
      <c r="D502" s="83" t="s">
        <v>1267</v>
      </c>
      <c r="E502" s="83" t="s">
        <v>704</v>
      </c>
      <c r="F502" s="83" t="s">
        <v>22</v>
      </c>
      <c r="G502" s="83" t="s">
        <v>23</v>
      </c>
      <c r="H502" s="83"/>
      <c r="I502" s="93" t="s">
        <v>24</v>
      </c>
      <c r="J502" s="93" t="s">
        <v>24</v>
      </c>
      <c r="K502" s="85">
        <v>100210030506</v>
      </c>
      <c r="L502" s="83" t="s">
        <v>25</v>
      </c>
      <c r="M502" s="83" t="s">
        <v>1256</v>
      </c>
      <c r="N502" s="83" t="s">
        <v>1257</v>
      </c>
      <c r="O502" s="83" t="s">
        <v>1258</v>
      </c>
      <c r="P502" s="86">
        <v>23</v>
      </c>
      <c r="Q502" s="87"/>
      <c r="R502" s="88" t="s">
        <v>28</v>
      </c>
      <c r="S502" s="84"/>
      <c r="T502" s="1">
        <v>1305</v>
      </c>
      <c r="U502" s="90">
        <v>978.75</v>
      </c>
      <c r="V502" s="91">
        <v>0.25</v>
      </c>
      <c r="W502" s="88" t="s">
        <v>11036</v>
      </c>
      <c r="X502" s="83">
        <v>85371098990</v>
      </c>
      <c r="Y502" s="83" t="s">
        <v>30</v>
      </c>
      <c r="Z502" s="83" t="s">
        <v>739</v>
      </c>
    </row>
    <row r="503" spans="1:26" x14ac:dyDescent="0.25">
      <c r="A503" s="83" t="s">
        <v>1268</v>
      </c>
      <c r="B503" s="83" t="s">
        <v>1268</v>
      </c>
      <c r="C503" s="84" t="s">
        <v>1269</v>
      </c>
      <c r="D503" s="83" t="s">
        <v>1270</v>
      </c>
      <c r="E503" s="83" t="s">
        <v>704</v>
      </c>
      <c r="F503" s="83" t="s">
        <v>22</v>
      </c>
      <c r="G503" s="83" t="s">
        <v>23</v>
      </c>
      <c r="H503" s="83"/>
      <c r="I503" s="93" t="s">
        <v>24</v>
      </c>
      <c r="J503" s="93" t="s">
        <v>24</v>
      </c>
      <c r="K503" s="85">
        <v>100210030506</v>
      </c>
      <c r="L503" s="83" t="s">
        <v>25</v>
      </c>
      <c r="M503" s="83" t="s">
        <v>1256</v>
      </c>
      <c r="N503" s="83" t="s">
        <v>1257</v>
      </c>
      <c r="O503" s="83" t="s">
        <v>1258</v>
      </c>
      <c r="P503" s="86">
        <v>28</v>
      </c>
      <c r="Q503" s="87"/>
      <c r="R503" s="88" t="s">
        <v>28</v>
      </c>
      <c r="S503" s="84"/>
      <c r="T503" s="1">
        <v>1115</v>
      </c>
      <c r="U503" s="90">
        <v>836.25</v>
      </c>
      <c r="V503" s="91">
        <v>0.25</v>
      </c>
      <c r="W503" s="88" t="s">
        <v>11036</v>
      </c>
      <c r="X503" s="83">
        <v>90119000000</v>
      </c>
      <c r="Y503" s="83" t="s">
        <v>30</v>
      </c>
      <c r="Z503" s="83" t="s">
        <v>739</v>
      </c>
    </row>
    <row r="504" spans="1:26" x14ac:dyDescent="0.25">
      <c r="A504" s="83" t="s">
        <v>1271</v>
      </c>
      <c r="B504" s="83" t="s">
        <v>1271</v>
      </c>
      <c r="C504" s="84" t="s">
        <v>1272</v>
      </c>
      <c r="D504" s="83" t="s">
        <v>1272</v>
      </c>
      <c r="E504" s="83" t="s">
        <v>704</v>
      </c>
      <c r="F504" s="83" t="s">
        <v>22</v>
      </c>
      <c r="G504" s="83" t="s">
        <v>23</v>
      </c>
      <c r="H504" s="83"/>
      <c r="I504" s="93" t="s">
        <v>24</v>
      </c>
      <c r="J504" s="93" t="s">
        <v>24</v>
      </c>
      <c r="K504" s="85">
        <v>100210030506</v>
      </c>
      <c r="L504" s="83" t="s">
        <v>25</v>
      </c>
      <c r="M504" s="83" t="s">
        <v>1256</v>
      </c>
      <c r="N504" s="83" t="s">
        <v>1257</v>
      </c>
      <c r="O504" s="83" t="s">
        <v>1258</v>
      </c>
      <c r="P504" s="86">
        <v>33</v>
      </c>
      <c r="Q504" s="87"/>
      <c r="R504" s="88" t="s">
        <v>28</v>
      </c>
      <c r="S504" s="84"/>
      <c r="T504" s="1">
        <v>1473</v>
      </c>
      <c r="U504" s="90">
        <v>1104.75</v>
      </c>
      <c r="V504" s="91">
        <v>0.25</v>
      </c>
      <c r="W504" s="88" t="s">
        <v>11036</v>
      </c>
      <c r="X504" s="83">
        <v>90119000000</v>
      </c>
      <c r="Y504" s="83" t="s">
        <v>30</v>
      </c>
      <c r="Z504" s="83" t="s">
        <v>739</v>
      </c>
    </row>
    <row r="505" spans="1:26" x14ac:dyDescent="0.25">
      <c r="A505" s="83" t="s">
        <v>1273</v>
      </c>
      <c r="B505" s="83" t="s">
        <v>1273</v>
      </c>
      <c r="C505" s="84" t="s">
        <v>1274</v>
      </c>
      <c r="D505" s="83" t="s">
        <v>1275</v>
      </c>
      <c r="E505" s="83" t="s">
        <v>704</v>
      </c>
      <c r="F505" s="83" t="s">
        <v>22</v>
      </c>
      <c r="G505" s="83" t="s">
        <v>23</v>
      </c>
      <c r="H505" s="83"/>
      <c r="I505" s="93" t="s">
        <v>745</v>
      </c>
      <c r="J505" s="93" t="s">
        <v>24</v>
      </c>
      <c r="K505" s="85">
        <v>100210030506</v>
      </c>
      <c r="L505" s="83" t="s">
        <v>25</v>
      </c>
      <c r="M505" s="83" t="s">
        <v>1256</v>
      </c>
      <c r="N505" s="83" t="s">
        <v>1257</v>
      </c>
      <c r="O505" s="83" t="s">
        <v>1258</v>
      </c>
      <c r="P505" s="86">
        <v>31</v>
      </c>
      <c r="Q505" s="87"/>
      <c r="R505" s="88" t="s">
        <v>28</v>
      </c>
      <c r="S505" s="84"/>
      <c r="T505" s="1">
        <v>12585</v>
      </c>
      <c r="U505" s="90">
        <v>9438.75</v>
      </c>
      <c r="V505" s="91">
        <v>0.25</v>
      </c>
      <c r="W505" s="88" t="s">
        <v>11036</v>
      </c>
      <c r="X505" s="83">
        <v>90119000000</v>
      </c>
      <c r="Y505" s="83" t="s">
        <v>1276</v>
      </c>
      <c r="Z505" s="83" t="s">
        <v>739</v>
      </c>
    </row>
    <row r="506" spans="1:26" x14ac:dyDescent="0.25">
      <c r="A506" s="83" t="s">
        <v>1277</v>
      </c>
      <c r="B506" s="83" t="s">
        <v>1277</v>
      </c>
      <c r="C506" s="84" t="s">
        <v>1278</v>
      </c>
      <c r="D506" s="83" t="s">
        <v>1279</v>
      </c>
      <c r="E506" s="83" t="s">
        <v>704</v>
      </c>
      <c r="F506" s="83" t="s">
        <v>22</v>
      </c>
      <c r="G506" s="83" t="s">
        <v>23</v>
      </c>
      <c r="H506" s="83"/>
      <c r="I506" s="93" t="s">
        <v>24</v>
      </c>
      <c r="J506" s="93" t="s">
        <v>24</v>
      </c>
      <c r="K506" s="85">
        <v>100210030506</v>
      </c>
      <c r="L506" s="83" t="s">
        <v>25</v>
      </c>
      <c r="M506" s="83" t="s">
        <v>1256</v>
      </c>
      <c r="N506" s="83" t="s">
        <v>1257</v>
      </c>
      <c r="O506" s="83" t="s">
        <v>1258</v>
      </c>
      <c r="P506" s="86">
        <v>38</v>
      </c>
      <c r="Q506" s="87"/>
      <c r="R506" s="88" t="s">
        <v>28</v>
      </c>
      <c r="S506" s="84"/>
      <c r="T506" s="1">
        <v>4992</v>
      </c>
      <c r="U506" s="90">
        <v>3744</v>
      </c>
      <c r="V506" s="91">
        <v>0.25</v>
      </c>
      <c r="W506" s="88" t="s">
        <v>11036</v>
      </c>
      <c r="X506" s="83">
        <v>85011093900</v>
      </c>
      <c r="Y506" s="83" t="s">
        <v>30</v>
      </c>
      <c r="Z506" s="83" t="s">
        <v>739</v>
      </c>
    </row>
    <row r="507" spans="1:26" x14ac:dyDescent="0.25">
      <c r="A507" s="83" t="s">
        <v>10844</v>
      </c>
      <c r="B507" s="83" t="s">
        <v>10844</v>
      </c>
      <c r="C507" s="84" t="s">
        <v>10845</v>
      </c>
      <c r="D507" s="93" t="s">
        <v>11079</v>
      </c>
      <c r="E507" s="83" t="s">
        <v>704</v>
      </c>
      <c r="F507" s="83" t="s">
        <v>22</v>
      </c>
      <c r="G507" s="83" t="s">
        <v>23</v>
      </c>
      <c r="H507" s="83"/>
      <c r="I507" s="93" t="s">
        <v>24</v>
      </c>
      <c r="J507" s="93" t="s">
        <v>24</v>
      </c>
      <c r="K507" s="85">
        <v>100210951095</v>
      </c>
      <c r="L507" s="83" t="s">
        <v>25</v>
      </c>
      <c r="M507" s="83" t="s">
        <v>26</v>
      </c>
      <c r="N507" s="83" t="s">
        <v>27</v>
      </c>
      <c r="O507" s="83" t="s">
        <v>26</v>
      </c>
      <c r="P507" s="86">
        <v>34</v>
      </c>
      <c r="Q507" s="96"/>
      <c r="R507" s="88" t="s">
        <v>28</v>
      </c>
      <c r="S507" s="83"/>
      <c r="T507" s="1">
        <v>656</v>
      </c>
      <c r="U507" s="90">
        <v>492</v>
      </c>
      <c r="V507" s="91">
        <v>0.25</v>
      </c>
      <c r="W507" s="88" t="s">
        <v>11036</v>
      </c>
      <c r="X507" s="83">
        <v>85444290900</v>
      </c>
      <c r="Y507" s="83" t="s">
        <v>30</v>
      </c>
      <c r="Z507" s="83" t="s">
        <v>31</v>
      </c>
    </row>
    <row r="508" spans="1:26" x14ac:dyDescent="0.25">
      <c r="A508" s="83" t="s">
        <v>11080</v>
      </c>
      <c r="B508" s="83" t="s">
        <v>11080</v>
      </c>
      <c r="C508" s="84" t="s">
        <v>11081</v>
      </c>
      <c r="D508" s="83" t="s">
        <v>11082</v>
      </c>
      <c r="E508" s="83" t="s">
        <v>704</v>
      </c>
      <c r="F508" s="83" t="s">
        <v>22</v>
      </c>
      <c r="G508" s="83" t="s">
        <v>23</v>
      </c>
      <c r="H508" s="83"/>
      <c r="I508" s="93" t="s">
        <v>745</v>
      </c>
      <c r="J508" s="93" t="s">
        <v>24</v>
      </c>
      <c r="K508" s="85">
        <v>100210110203</v>
      </c>
      <c r="L508" s="83" t="s">
        <v>25</v>
      </c>
      <c r="M508" s="83" t="s">
        <v>1253</v>
      </c>
      <c r="N508" s="83" t="s">
        <v>1595</v>
      </c>
      <c r="O508" s="83" t="s">
        <v>4332</v>
      </c>
      <c r="P508" s="86">
        <v>100</v>
      </c>
      <c r="Q508" s="87" t="s">
        <v>1931</v>
      </c>
      <c r="R508" s="88" t="s">
        <v>1932</v>
      </c>
      <c r="S508" s="84" t="s">
        <v>1933</v>
      </c>
      <c r="T508" s="1">
        <v>2886</v>
      </c>
      <c r="U508" s="90">
        <v>2164.5</v>
      </c>
      <c r="V508" s="91">
        <v>0.25</v>
      </c>
      <c r="W508" s="88" t="s">
        <v>11036</v>
      </c>
      <c r="X508" s="83">
        <v>84715000000</v>
      </c>
      <c r="Y508" s="83" t="s">
        <v>722</v>
      </c>
      <c r="Z508" s="83" t="s">
        <v>739</v>
      </c>
    </row>
    <row r="509" spans="1:26" x14ac:dyDescent="0.25">
      <c r="A509" s="83" t="s">
        <v>11083</v>
      </c>
      <c r="B509" s="83" t="s">
        <v>11083</v>
      </c>
      <c r="C509" s="84" t="s">
        <v>11084</v>
      </c>
      <c r="D509" s="83" t="s">
        <v>11085</v>
      </c>
      <c r="E509" s="83" t="s">
        <v>704</v>
      </c>
      <c r="F509" s="83" t="s">
        <v>22</v>
      </c>
      <c r="G509" s="83" t="s">
        <v>23</v>
      </c>
      <c r="H509" s="83"/>
      <c r="I509" s="93" t="s">
        <v>745</v>
      </c>
      <c r="J509" s="93" t="s">
        <v>24</v>
      </c>
      <c r="K509" s="85">
        <v>100210110203</v>
      </c>
      <c r="L509" s="83" t="s">
        <v>25</v>
      </c>
      <c r="M509" s="83" t="s">
        <v>1253</v>
      </c>
      <c r="N509" s="83" t="s">
        <v>1595</v>
      </c>
      <c r="O509" s="83" t="s">
        <v>4332</v>
      </c>
      <c r="P509" s="86">
        <v>100</v>
      </c>
      <c r="Q509" s="87" t="s">
        <v>1931</v>
      </c>
      <c r="R509" s="88" t="s">
        <v>1932</v>
      </c>
      <c r="S509" s="84" t="s">
        <v>1933</v>
      </c>
      <c r="T509" s="1">
        <v>2924</v>
      </c>
      <c r="U509" s="90">
        <v>2193</v>
      </c>
      <c r="V509" s="91">
        <v>0.25</v>
      </c>
      <c r="W509" s="88" t="s">
        <v>11036</v>
      </c>
      <c r="X509" s="83">
        <v>84715000000</v>
      </c>
      <c r="Y509" s="83" t="s">
        <v>722</v>
      </c>
      <c r="Z509" s="83" t="s">
        <v>739</v>
      </c>
    </row>
    <row r="510" spans="1:26" x14ac:dyDescent="0.25">
      <c r="A510" s="83" t="s">
        <v>11086</v>
      </c>
      <c r="B510" s="83" t="s">
        <v>11086</v>
      </c>
      <c r="C510" s="84" t="s">
        <v>11087</v>
      </c>
      <c r="D510" s="83" t="s">
        <v>11088</v>
      </c>
      <c r="E510" s="83" t="s">
        <v>704</v>
      </c>
      <c r="F510" s="83" t="s">
        <v>22</v>
      </c>
      <c r="G510" s="93" t="s">
        <v>23</v>
      </c>
      <c r="H510" s="83"/>
      <c r="I510" s="93" t="s">
        <v>745</v>
      </c>
      <c r="J510" s="93" t="s">
        <v>24</v>
      </c>
      <c r="K510" s="85">
        <v>100210110203</v>
      </c>
      <c r="L510" s="83" t="s">
        <v>25</v>
      </c>
      <c r="M510" s="83" t="s">
        <v>1253</v>
      </c>
      <c r="N510" s="83" t="s">
        <v>1595</v>
      </c>
      <c r="O510" s="83" t="s">
        <v>4332</v>
      </c>
      <c r="P510" s="86">
        <v>100</v>
      </c>
      <c r="Q510" s="87" t="s">
        <v>1931</v>
      </c>
      <c r="R510" s="88" t="s">
        <v>1932</v>
      </c>
      <c r="S510" s="89" t="s">
        <v>1933</v>
      </c>
      <c r="T510" s="1">
        <v>5160</v>
      </c>
      <c r="U510" s="90">
        <v>3870</v>
      </c>
      <c r="V510" s="91">
        <v>0.25</v>
      </c>
      <c r="W510" s="88" t="s">
        <v>11036</v>
      </c>
      <c r="X510" s="83">
        <v>84715000000</v>
      </c>
      <c r="Y510" s="83" t="s">
        <v>722</v>
      </c>
      <c r="Z510" s="83" t="s">
        <v>739</v>
      </c>
    </row>
    <row r="511" spans="1:26" x14ac:dyDescent="0.25">
      <c r="A511" s="83" t="s">
        <v>11089</v>
      </c>
      <c r="B511" s="83" t="s">
        <v>11089</v>
      </c>
      <c r="C511" s="84" t="s">
        <v>11090</v>
      </c>
      <c r="D511" s="83" t="s">
        <v>11091</v>
      </c>
      <c r="E511" s="83" t="s">
        <v>704</v>
      </c>
      <c r="F511" s="83" t="s">
        <v>22</v>
      </c>
      <c r="G511" s="83" t="s">
        <v>23</v>
      </c>
      <c r="H511" s="83"/>
      <c r="I511" s="93" t="s">
        <v>745</v>
      </c>
      <c r="J511" s="93" t="s">
        <v>24</v>
      </c>
      <c r="K511" s="85">
        <v>100210110203</v>
      </c>
      <c r="L511" s="83" t="s">
        <v>25</v>
      </c>
      <c r="M511" s="83" t="s">
        <v>1253</v>
      </c>
      <c r="N511" s="83" t="s">
        <v>1595</v>
      </c>
      <c r="O511" s="83" t="s">
        <v>4332</v>
      </c>
      <c r="P511" s="86">
        <v>100</v>
      </c>
      <c r="Q511" s="87" t="s">
        <v>1931</v>
      </c>
      <c r="R511" s="88" t="s">
        <v>1932</v>
      </c>
      <c r="S511" s="84" t="s">
        <v>1933</v>
      </c>
      <c r="T511" s="1">
        <v>5171</v>
      </c>
      <c r="U511" s="90">
        <v>3878.25</v>
      </c>
      <c r="V511" s="91">
        <v>0.25</v>
      </c>
      <c r="W511" s="88" t="s">
        <v>11036</v>
      </c>
      <c r="X511" s="83">
        <v>84715000000</v>
      </c>
      <c r="Y511" s="83" t="s">
        <v>722</v>
      </c>
      <c r="Z511" s="83" t="s">
        <v>739</v>
      </c>
    </row>
    <row r="512" spans="1:26" x14ac:dyDescent="0.25">
      <c r="A512" s="83" t="s">
        <v>1280</v>
      </c>
      <c r="B512" s="83" t="s">
        <v>1280</v>
      </c>
      <c r="C512" s="84" t="s">
        <v>1281</v>
      </c>
      <c r="D512" s="83" t="s">
        <v>1282</v>
      </c>
      <c r="E512" s="83" t="s">
        <v>704</v>
      </c>
      <c r="F512" s="83" t="s">
        <v>22</v>
      </c>
      <c r="G512" s="83" t="s">
        <v>23</v>
      </c>
      <c r="H512" s="83"/>
      <c r="I512" s="93" t="s">
        <v>24</v>
      </c>
      <c r="J512" s="93" t="s">
        <v>24</v>
      </c>
      <c r="K512" s="85">
        <v>100210951095</v>
      </c>
      <c r="L512" s="83" t="s">
        <v>25</v>
      </c>
      <c r="M512" s="83" t="s">
        <v>26</v>
      </c>
      <c r="N512" s="83" t="s">
        <v>27</v>
      </c>
      <c r="O512" s="83" t="s">
        <v>26</v>
      </c>
      <c r="P512" s="86">
        <v>2</v>
      </c>
      <c r="Q512" s="87"/>
      <c r="R512" s="88" t="s">
        <v>28</v>
      </c>
      <c r="S512" s="84"/>
      <c r="T512" s="1">
        <v>6877</v>
      </c>
      <c r="U512" s="90">
        <v>5157.75</v>
      </c>
      <c r="V512" s="91">
        <v>0.25</v>
      </c>
      <c r="W512" s="88" t="s">
        <v>11036</v>
      </c>
      <c r="X512" s="83">
        <v>90119000000</v>
      </c>
      <c r="Y512" s="83" t="s">
        <v>30</v>
      </c>
      <c r="Z512" s="83" t="s">
        <v>739</v>
      </c>
    </row>
    <row r="513" spans="1:26" x14ac:dyDescent="0.25">
      <c r="A513" s="83" t="s">
        <v>1283</v>
      </c>
      <c r="B513" s="83" t="s">
        <v>1283</v>
      </c>
      <c r="C513" s="84" t="s">
        <v>1284</v>
      </c>
      <c r="D513" s="83" t="s">
        <v>1285</v>
      </c>
      <c r="E513" s="83" t="s">
        <v>704</v>
      </c>
      <c r="F513" s="83" t="s">
        <v>22</v>
      </c>
      <c r="G513" s="83" t="s">
        <v>23</v>
      </c>
      <c r="H513" s="83"/>
      <c r="I513" s="93" t="s">
        <v>24</v>
      </c>
      <c r="J513" s="93" t="s">
        <v>24</v>
      </c>
      <c r="K513" s="85">
        <v>100210951095</v>
      </c>
      <c r="L513" s="83" t="s">
        <v>25</v>
      </c>
      <c r="M513" s="83" t="s">
        <v>26</v>
      </c>
      <c r="N513" s="83" t="s">
        <v>27</v>
      </c>
      <c r="O513" s="83" t="s">
        <v>26</v>
      </c>
      <c r="P513" s="86">
        <v>23</v>
      </c>
      <c r="Q513" s="87"/>
      <c r="R513" s="88" t="s">
        <v>28</v>
      </c>
      <c r="S513" s="84"/>
      <c r="T513" s="1">
        <v>126</v>
      </c>
      <c r="U513" s="90">
        <v>94.5</v>
      </c>
      <c r="V513" s="91">
        <v>0.25</v>
      </c>
      <c r="W513" s="88" t="s">
        <v>11036</v>
      </c>
      <c r="X513" s="83">
        <v>85444290900</v>
      </c>
      <c r="Y513" s="83" t="s">
        <v>30</v>
      </c>
      <c r="Z513" s="83" t="s">
        <v>31</v>
      </c>
    </row>
    <row r="514" spans="1:26" x14ac:dyDescent="0.25">
      <c r="A514" s="83" t="s">
        <v>1286</v>
      </c>
      <c r="B514" s="83" t="s">
        <v>1286</v>
      </c>
      <c r="C514" s="84" t="s">
        <v>1287</v>
      </c>
      <c r="D514" s="83" t="s">
        <v>1288</v>
      </c>
      <c r="E514" s="83" t="s">
        <v>704</v>
      </c>
      <c r="F514" s="83" t="s">
        <v>22</v>
      </c>
      <c r="G514" s="83" t="s">
        <v>752</v>
      </c>
      <c r="H514" s="83"/>
      <c r="I514" s="93" t="s">
        <v>24</v>
      </c>
      <c r="J514" s="93" t="s">
        <v>24</v>
      </c>
      <c r="K514" s="85">
        <v>100210951095</v>
      </c>
      <c r="L514" s="83" t="s">
        <v>25</v>
      </c>
      <c r="M514" s="83" t="s">
        <v>26</v>
      </c>
      <c r="N514" s="83" t="s">
        <v>27</v>
      </c>
      <c r="O514" s="83" t="s">
        <v>26</v>
      </c>
      <c r="P514" s="86">
        <v>2</v>
      </c>
      <c r="Q514" s="87"/>
      <c r="R514" s="88" t="s">
        <v>28</v>
      </c>
      <c r="S514" s="84"/>
      <c r="T514" s="1">
        <v>1687</v>
      </c>
      <c r="U514" s="90">
        <v>1265.25</v>
      </c>
      <c r="V514" s="91">
        <v>0.25</v>
      </c>
      <c r="W514" s="88" t="s">
        <v>11036</v>
      </c>
      <c r="X514" s="83">
        <v>90119000000</v>
      </c>
      <c r="Y514" s="83" t="s">
        <v>30</v>
      </c>
      <c r="Z514" s="83" t="s">
        <v>739</v>
      </c>
    </row>
    <row r="515" spans="1:26" x14ac:dyDescent="0.25">
      <c r="A515" s="83" t="s">
        <v>1289</v>
      </c>
      <c r="B515" s="83" t="s">
        <v>1289</v>
      </c>
      <c r="C515" s="84" t="s">
        <v>1290</v>
      </c>
      <c r="D515" s="93" t="s">
        <v>1291</v>
      </c>
      <c r="E515" s="83" t="s">
        <v>704</v>
      </c>
      <c r="F515" s="83" t="s">
        <v>22</v>
      </c>
      <c r="G515" s="83" t="s">
        <v>23</v>
      </c>
      <c r="H515" s="83"/>
      <c r="I515" s="93" t="s">
        <v>24</v>
      </c>
      <c r="J515" s="93" t="s">
        <v>24</v>
      </c>
      <c r="K515" s="85">
        <v>100210030399</v>
      </c>
      <c r="L515" s="83" t="s">
        <v>25</v>
      </c>
      <c r="M515" s="83" t="s">
        <v>1256</v>
      </c>
      <c r="N515" s="83" t="s">
        <v>1292</v>
      </c>
      <c r="O515" s="83" t="s">
        <v>1293</v>
      </c>
      <c r="P515" s="86">
        <v>2</v>
      </c>
      <c r="Q515" s="96"/>
      <c r="R515" s="88" t="s">
        <v>28</v>
      </c>
      <c r="S515" s="83"/>
      <c r="T515" s="1">
        <v>865</v>
      </c>
      <c r="U515" s="90">
        <v>648.75</v>
      </c>
      <c r="V515" s="91">
        <v>0.25</v>
      </c>
      <c r="W515" s="83" t="s">
        <v>11036</v>
      </c>
      <c r="X515" s="83">
        <v>85414100000</v>
      </c>
      <c r="Y515" s="83" t="s">
        <v>722</v>
      </c>
      <c r="Z515" s="83" t="s">
        <v>739</v>
      </c>
    </row>
    <row r="516" spans="1:26" x14ac:dyDescent="0.25">
      <c r="A516" s="83" t="s">
        <v>1294</v>
      </c>
      <c r="B516" s="83" t="s">
        <v>1294</v>
      </c>
      <c r="C516" s="84" t="s">
        <v>1295</v>
      </c>
      <c r="D516" s="93" t="s">
        <v>1296</v>
      </c>
      <c r="E516" s="83" t="s">
        <v>704</v>
      </c>
      <c r="F516" s="83" t="s">
        <v>22</v>
      </c>
      <c r="G516" s="83" t="s">
        <v>23</v>
      </c>
      <c r="H516" s="83"/>
      <c r="I516" s="93" t="s">
        <v>24</v>
      </c>
      <c r="J516" s="93" t="s">
        <v>24</v>
      </c>
      <c r="K516" s="85">
        <v>100210030399</v>
      </c>
      <c r="L516" s="83" t="s">
        <v>25</v>
      </c>
      <c r="M516" s="83" t="s">
        <v>1256</v>
      </c>
      <c r="N516" s="83" t="s">
        <v>1292</v>
      </c>
      <c r="O516" s="83" t="s">
        <v>1293</v>
      </c>
      <c r="P516" s="86">
        <v>17</v>
      </c>
      <c r="Q516" s="96"/>
      <c r="R516" s="88" t="s">
        <v>28</v>
      </c>
      <c r="S516" s="83"/>
      <c r="T516" s="1">
        <v>366</v>
      </c>
      <c r="U516" s="90">
        <v>274.5</v>
      </c>
      <c r="V516" s="91">
        <v>0.25</v>
      </c>
      <c r="W516" s="88" t="s">
        <v>11036</v>
      </c>
      <c r="X516" s="83">
        <v>90022000000</v>
      </c>
      <c r="Y516" s="83" t="s">
        <v>30</v>
      </c>
      <c r="Z516" s="83" t="s">
        <v>31</v>
      </c>
    </row>
    <row r="517" spans="1:26" x14ac:dyDescent="0.25">
      <c r="A517" s="83" t="s">
        <v>1297</v>
      </c>
      <c r="B517" s="83" t="s">
        <v>1297</v>
      </c>
      <c r="C517" s="84" t="s">
        <v>1298</v>
      </c>
      <c r="D517" s="83" t="s">
        <v>1299</v>
      </c>
      <c r="E517" s="83" t="s">
        <v>704</v>
      </c>
      <c r="F517" s="83" t="s">
        <v>22</v>
      </c>
      <c r="G517" s="83" t="s">
        <v>23</v>
      </c>
      <c r="H517" s="83"/>
      <c r="I517" s="93" t="s">
        <v>24</v>
      </c>
      <c r="J517" s="93" t="s">
        <v>24</v>
      </c>
      <c r="K517" s="85">
        <v>100210030399</v>
      </c>
      <c r="L517" s="83" t="s">
        <v>25</v>
      </c>
      <c r="M517" s="83" t="s">
        <v>1256</v>
      </c>
      <c r="N517" s="83" t="s">
        <v>1292</v>
      </c>
      <c r="O517" s="83" t="s">
        <v>1293</v>
      </c>
      <c r="P517" s="86">
        <v>17</v>
      </c>
      <c r="Q517" s="96"/>
      <c r="R517" s="88" t="s">
        <v>28</v>
      </c>
      <c r="S517" s="83"/>
      <c r="T517" s="1">
        <v>620</v>
      </c>
      <c r="U517" s="90">
        <v>465</v>
      </c>
      <c r="V517" s="91">
        <v>0.25</v>
      </c>
      <c r="W517" s="88" t="s">
        <v>11036</v>
      </c>
      <c r="X517" s="83">
        <v>90029000900</v>
      </c>
      <c r="Y517" s="83" t="s">
        <v>30</v>
      </c>
      <c r="Z517" s="83" t="s">
        <v>31</v>
      </c>
    </row>
    <row r="518" spans="1:26" x14ac:dyDescent="0.25">
      <c r="A518" s="83" t="s">
        <v>1300</v>
      </c>
      <c r="B518" s="83" t="s">
        <v>1300</v>
      </c>
      <c r="C518" s="84" t="s">
        <v>1301</v>
      </c>
      <c r="D518" s="83" t="s">
        <v>1302</v>
      </c>
      <c r="E518" s="83" t="s">
        <v>704</v>
      </c>
      <c r="F518" s="83" t="s">
        <v>22</v>
      </c>
      <c r="G518" s="83" t="s">
        <v>23</v>
      </c>
      <c r="H518" s="83"/>
      <c r="I518" s="93" t="s">
        <v>24</v>
      </c>
      <c r="J518" s="93" t="s">
        <v>24</v>
      </c>
      <c r="K518" s="85">
        <v>100210010608</v>
      </c>
      <c r="L518" s="83" t="s">
        <v>25</v>
      </c>
      <c r="M518" s="83" t="s">
        <v>1019</v>
      </c>
      <c r="N518" s="83" t="s">
        <v>1303</v>
      </c>
      <c r="O518" s="83" t="s">
        <v>1304</v>
      </c>
      <c r="P518" s="86">
        <v>2</v>
      </c>
      <c r="Q518" s="96"/>
      <c r="R518" s="88" t="s">
        <v>28</v>
      </c>
      <c r="S518" s="83"/>
      <c r="T518" s="1">
        <v>73</v>
      </c>
      <c r="U518" s="90">
        <v>54.75</v>
      </c>
      <c r="V518" s="91">
        <v>0.25</v>
      </c>
      <c r="W518" s="88" t="s">
        <v>11036</v>
      </c>
      <c r="X518" s="83">
        <v>85444290900</v>
      </c>
      <c r="Y518" s="83" t="s">
        <v>30</v>
      </c>
      <c r="Z518" s="83" t="s">
        <v>31</v>
      </c>
    </row>
    <row r="519" spans="1:26" x14ac:dyDescent="0.25">
      <c r="A519" s="83" t="s">
        <v>11092</v>
      </c>
      <c r="B519" s="83" t="s">
        <v>11092</v>
      </c>
      <c r="C519" s="84" t="s">
        <v>11093</v>
      </c>
      <c r="D519" s="93" t="s">
        <v>11094</v>
      </c>
      <c r="E519" s="83" t="s">
        <v>704</v>
      </c>
      <c r="F519" s="83" t="s">
        <v>22</v>
      </c>
      <c r="G519" s="83" t="s">
        <v>23</v>
      </c>
      <c r="H519" s="83"/>
      <c r="I519" s="93" t="s">
        <v>745</v>
      </c>
      <c r="J519" s="93" t="s">
        <v>24</v>
      </c>
      <c r="K519" s="85">
        <v>100210951095</v>
      </c>
      <c r="L519" s="83" t="s">
        <v>25</v>
      </c>
      <c r="M519" s="83" t="s">
        <v>26</v>
      </c>
      <c r="N519" s="83" t="s">
        <v>27</v>
      </c>
      <c r="O519" s="83" t="s">
        <v>26</v>
      </c>
      <c r="P519" s="86">
        <v>15</v>
      </c>
      <c r="Q519" s="87"/>
      <c r="R519" s="88" t="s">
        <v>28</v>
      </c>
      <c r="S519" s="98"/>
      <c r="T519" s="1">
        <v>1687</v>
      </c>
      <c r="U519" s="90">
        <v>1265.25</v>
      </c>
      <c r="V519" s="91">
        <v>0.25</v>
      </c>
      <c r="W519" s="88" t="s">
        <v>11036</v>
      </c>
      <c r="X519" s="83">
        <v>84733020000</v>
      </c>
      <c r="Y519" s="83" t="s">
        <v>30</v>
      </c>
      <c r="Z519" s="83" t="s">
        <v>739</v>
      </c>
    </row>
    <row r="520" spans="1:26" x14ac:dyDescent="0.25">
      <c r="A520" s="83" t="s">
        <v>11095</v>
      </c>
      <c r="B520" s="83" t="s">
        <v>11095</v>
      </c>
      <c r="C520" s="84" t="s">
        <v>11096</v>
      </c>
      <c r="D520" s="93" t="s">
        <v>11097</v>
      </c>
      <c r="E520" s="83" t="s">
        <v>704</v>
      </c>
      <c r="F520" s="83" t="s">
        <v>22</v>
      </c>
      <c r="G520" s="83" t="s">
        <v>23</v>
      </c>
      <c r="H520" s="83"/>
      <c r="I520" s="93" t="s">
        <v>745</v>
      </c>
      <c r="J520" s="93" t="s">
        <v>24</v>
      </c>
      <c r="K520" s="85">
        <v>100210010618</v>
      </c>
      <c r="L520" s="83" t="s">
        <v>25</v>
      </c>
      <c r="M520" s="83" t="s">
        <v>1019</v>
      </c>
      <c r="N520" s="83" t="s">
        <v>1303</v>
      </c>
      <c r="O520" s="83" t="s">
        <v>1758</v>
      </c>
      <c r="P520" s="86">
        <v>28</v>
      </c>
      <c r="Q520" s="87"/>
      <c r="R520" s="88" t="s">
        <v>28</v>
      </c>
      <c r="S520" s="98"/>
      <c r="T520" s="1">
        <v>19584</v>
      </c>
      <c r="U520" s="90">
        <v>14688</v>
      </c>
      <c r="V520" s="91">
        <v>0.25</v>
      </c>
      <c r="W520" s="88" t="s">
        <v>11036</v>
      </c>
      <c r="X520" s="83">
        <v>90022000000</v>
      </c>
      <c r="Y520" s="83" t="s">
        <v>1276</v>
      </c>
      <c r="Z520" s="83" t="s">
        <v>31</v>
      </c>
    </row>
    <row r="521" spans="1:26" x14ac:dyDescent="0.25">
      <c r="A521" s="83" t="s">
        <v>11098</v>
      </c>
      <c r="B521" s="83" t="s">
        <v>11098</v>
      </c>
      <c r="C521" s="84" t="s">
        <v>11099</v>
      </c>
      <c r="D521" s="93" t="s">
        <v>11100</v>
      </c>
      <c r="E521" s="83" t="s">
        <v>704</v>
      </c>
      <c r="F521" s="83" t="s">
        <v>22</v>
      </c>
      <c r="G521" s="83" t="s">
        <v>23</v>
      </c>
      <c r="H521" s="83"/>
      <c r="I521" s="93" t="s">
        <v>24</v>
      </c>
      <c r="J521" s="93" t="s">
        <v>24</v>
      </c>
      <c r="K521" s="85">
        <v>100210951095</v>
      </c>
      <c r="L521" s="83" t="s">
        <v>25</v>
      </c>
      <c r="M521" s="83" t="s">
        <v>26</v>
      </c>
      <c r="N521" s="83" t="s">
        <v>27</v>
      </c>
      <c r="O521" s="83" t="s">
        <v>26</v>
      </c>
      <c r="P521" s="86">
        <v>4</v>
      </c>
      <c r="Q521" s="87"/>
      <c r="R521" s="88" t="s">
        <v>28</v>
      </c>
      <c r="S521" s="98"/>
      <c r="T521" s="1">
        <v>378</v>
      </c>
      <c r="U521" s="90">
        <v>283.5</v>
      </c>
      <c r="V521" s="91">
        <v>0.25</v>
      </c>
      <c r="W521" s="88" t="s">
        <v>11036</v>
      </c>
      <c r="X521" s="83">
        <v>85285210000</v>
      </c>
      <c r="Y521" s="83" t="s">
        <v>994</v>
      </c>
      <c r="Z521" s="83" t="s">
        <v>739</v>
      </c>
    </row>
    <row r="522" spans="1:26" x14ac:dyDescent="0.25">
      <c r="A522" s="83" t="s">
        <v>11101</v>
      </c>
      <c r="B522" s="83" t="s">
        <v>11101</v>
      </c>
      <c r="C522" s="84" t="s">
        <v>11102</v>
      </c>
      <c r="D522" s="93" t="s">
        <v>11103</v>
      </c>
      <c r="E522" s="83" t="s">
        <v>704</v>
      </c>
      <c r="F522" s="83" t="s">
        <v>22</v>
      </c>
      <c r="G522" s="83" t="s">
        <v>23</v>
      </c>
      <c r="H522" s="83"/>
      <c r="I522" s="93" t="s">
        <v>24</v>
      </c>
      <c r="J522" s="93" t="s">
        <v>24</v>
      </c>
      <c r="K522" s="85">
        <v>100210951095</v>
      </c>
      <c r="L522" s="83" t="s">
        <v>25</v>
      </c>
      <c r="M522" s="83" t="s">
        <v>26</v>
      </c>
      <c r="N522" s="83" t="s">
        <v>27</v>
      </c>
      <c r="O522" s="83" t="s">
        <v>26</v>
      </c>
      <c r="P522" s="86">
        <v>3</v>
      </c>
      <c r="Q522" s="87"/>
      <c r="R522" s="88" t="s">
        <v>28</v>
      </c>
      <c r="S522" s="98"/>
      <c r="T522" s="1">
        <v>17</v>
      </c>
      <c r="U522" s="90">
        <v>12.75</v>
      </c>
      <c r="V522" s="91">
        <v>0.25</v>
      </c>
      <c r="W522" s="88" t="s">
        <v>11036</v>
      </c>
      <c r="X522" s="83">
        <v>84718000000</v>
      </c>
      <c r="Y522" s="83" t="s">
        <v>903</v>
      </c>
      <c r="Z522" s="83" t="s">
        <v>31</v>
      </c>
    </row>
    <row r="523" spans="1:26" x14ac:dyDescent="0.25">
      <c r="A523" s="83" t="s">
        <v>9437</v>
      </c>
      <c r="B523" s="83" t="s">
        <v>9437</v>
      </c>
      <c r="C523" s="84" t="s">
        <v>9438</v>
      </c>
      <c r="D523" s="93" t="s">
        <v>11104</v>
      </c>
      <c r="E523" s="83" t="s">
        <v>704</v>
      </c>
      <c r="F523" s="83" t="s">
        <v>22</v>
      </c>
      <c r="G523" s="83" t="s">
        <v>23</v>
      </c>
      <c r="H523" s="83"/>
      <c r="I523" s="93" t="s">
        <v>745</v>
      </c>
      <c r="J523" s="93" t="s">
        <v>24</v>
      </c>
      <c r="K523" s="85">
        <v>100210951095</v>
      </c>
      <c r="L523" s="83" t="s">
        <v>25</v>
      </c>
      <c r="M523" s="83" t="s">
        <v>26</v>
      </c>
      <c r="N523" s="83" t="s">
        <v>27</v>
      </c>
      <c r="O523" s="83" t="s">
        <v>26</v>
      </c>
      <c r="P523" s="86">
        <v>5</v>
      </c>
      <c r="Q523" s="87"/>
      <c r="R523" s="88" t="s">
        <v>28</v>
      </c>
      <c r="S523" s="98"/>
      <c r="T523" s="1">
        <v>1405</v>
      </c>
      <c r="U523" s="90">
        <v>1053.75</v>
      </c>
      <c r="V523" s="91">
        <v>0.25</v>
      </c>
      <c r="W523" s="88" t="s">
        <v>11036</v>
      </c>
      <c r="X523" s="83">
        <v>90019000900</v>
      </c>
      <c r="Y523" s="83" t="s">
        <v>1276</v>
      </c>
      <c r="Z523" s="83" t="s">
        <v>31</v>
      </c>
    </row>
    <row r="524" spans="1:26" x14ac:dyDescent="0.25">
      <c r="A524" s="83" t="s">
        <v>9046</v>
      </c>
      <c r="B524" s="83" t="s">
        <v>9046</v>
      </c>
      <c r="C524" s="84" t="s">
        <v>9047</v>
      </c>
      <c r="D524" s="93" t="s">
        <v>11105</v>
      </c>
      <c r="E524" s="83" t="s">
        <v>704</v>
      </c>
      <c r="F524" s="83" t="s">
        <v>22</v>
      </c>
      <c r="G524" s="83" t="s">
        <v>23</v>
      </c>
      <c r="H524" s="83"/>
      <c r="I524" s="93" t="s">
        <v>745</v>
      </c>
      <c r="J524" s="93" t="s">
        <v>24</v>
      </c>
      <c r="K524" s="85">
        <v>100210951095</v>
      </c>
      <c r="L524" s="83" t="s">
        <v>25</v>
      </c>
      <c r="M524" s="83" t="s">
        <v>26</v>
      </c>
      <c r="N524" s="83" t="s">
        <v>27</v>
      </c>
      <c r="O524" s="83" t="s">
        <v>26</v>
      </c>
      <c r="P524" s="86">
        <v>34</v>
      </c>
      <c r="Q524" s="87"/>
      <c r="R524" s="88" t="s">
        <v>28</v>
      </c>
      <c r="S524" s="98"/>
      <c r="T524" s="1">
        <v>1212</v>
      </c>
      <c r="U524" s="90">
        <v>909</v>
      </c>
      <c r="V524" s="91">
        <v>0.25</v>
      </c>
      <c r="W524" s="88" t="s">
        <v>11036</v>
      </c>
      <c r="X524" s="83">
        <v>90022000000</v>
      </c>
      <c r="Y524" s="83" t="s">
        <v>1276</v>
      </c>
      <c r="Z524" s="83" t="s">
        <v>31</v>
      </c>
    </row>
    <row r="525" spans="1:26" x14ac:dyDescent="0.25">
      <c r="A525" s="83" t="s">
        <v>9048</v>
      </c>
      <c r="B525" s="83" t="s">
        <v>9048</v>
      </c>
      <c r="C525" s="84" t="s">
        <v>9049</v>
      </c>
      <c r="D525" s="93" t="s">
        <v>11106</v>
      </c>
      <c r="E525" s="83" t="s">
        <v>704</v>
      </c>
      <c r="F525" s="83" t="s">
        <v>22</v>
      </c>
      <c r="G525" s="83" t="s">
        <v>23</v>
      </c>
      <c r="H525" s="83"/>
      <c r="I525" s="93" t="s">
        <v>745</v>
      </c>
      <c r="J525" s="93" t="s">
        <v>24</v>
      </c>
      <c r="K525" s="85">
        <v>100210951095</v>
      </c>
      <c r="L525" s="83" t="s">
        <v>25</v>
      </c>
      <c r="M525" s="83" t="s">
        <v>26</v>
      </c>
      <c r="N525" s="83" t="s">
        <v>27</v>
      </c>
      <c r="O525" s="83" t="s">
        <v>26</v>
      </c>
      <c r="P525" s="86">
        <v>34</v>
      </c>
      <c r="Q525" s="87"/>
      <c r="R525" s="88" t="s">
        <v>28</v>
      </c>
      <c r="S525" s="98"/>
      <c r="T525" s="1">
        <v>1212</v>
      </c>
      <c r="U525" s="90">
        <v>909</v>
      </c>
      <c r="V525" s="91">
        <v>0.25</v>
      </c>
      <c r="W525" s="88" t="s">
        <v>11036</v>
      </c>
      <c r="X525" s="83">
        <v>90022000000</v>
      </c>
      <c r="Y525" s="83" t="s">
        <v>1276</v>
      </c>
      <c r="Z525" s="83" t="s">
        <v>31</v>
      </c>
    </row>
    <row r="526" spans="1:26" x14ac:dyDescent="0.25">
      <c r="A526" s="83" t="s">
        <v>9050</v>
      </c>
      <c r="B526" s="83" t="s">
        <v>9050</v>
      </c>
      <c r="C526" s="84" t="s">
        <v>9051</v>
      </c>
      <c r="D526" s="93" t="s">
        <v>11107</v>
      </c>
      <c r="E526" s="83" t="s">
        <v>704</v>
      </c>
      <c r="F526" s="83" t="s">
        <v>22</v>
      </c>
      <c r="G526" s="83" t="s">
        <v>23</v>
      </c>
      <c r="H526" s="83"/>
      <c r="I526" s="93" t="s">
        <v>745</v>
      </c>
      <c r="J526" s="93" t="s">
        <v>24</v>
      </c>
      <c r="K526" s="85">
        <v>100210951095</v>
      </c>
      <c r="L526" s="83" t="s">
        <v>25</v>
      </c>
      <c r="M526" s="83" t="s">
        <v>26</v>
      </c>
      <c r="N526" s="83" t="s">
        <v>27</v>
      </c>
      <c r="O526" s="83" t="s">
        <v>26</v>
      </c>
      <c r="P526" s="86">
        <v>34</v>
      </c>
      <c r="Q526" s="87"/>
      <c r="R526" s="88" t="s">
        <v>28</v>
      </c>
      <c r="S526" s="98"/>
      <c r="T526" s="1">
        <v>1212</v>
      </c>
      <c r="U526" s="90">
        <v>909</v>
      </c>
      <c r="V526" s="91">
        <v>0.25</v>
      </c>
      <c r="W526" s="88" t="s">
        <v>11036</v>
      </c>
      <c r="X526" s="83">
        <v>90022000000</v>
      </c>
      <c r="Y526" s="83" t="s">
        <v>1276</v>
      </c>
      <c r="Z526" s="83" t="s">
        <v>31</v>
      </c>
    </row>
    <row r="527" spans="1:26" x14ac:dyDescent="0.25">
      <c r="A527" s="83" t="s">
        <v>9052</v>
      </c>
      <c r="B527" s="83" t="s">
        <v>9052</v>
      </c>
      <c r="C527" s="84" t="s">
        <v>9053</v>
      </c>
      <c r="D527" s="93" t="s">
        <v>11108</v>
      </c>
      <c r="E527" s="83" t="s">
        <v>704</v>
      </c>
      <c r="F527" s="83" t="s">
        <v>22</v>
      </c>
      <c r="G527" s="83" t="s">
        <v>23</v>
      </c>
      <c r="H527" s="83"/>
      <c r="I527" s="93" t="s">
        <v>745</v>
      </c>
      <c r="J527" s="93" t="s">
        <v>24</v>
      </c>
      <c r="K527" s="85">
        <v>100210951095</v>
      </c>
      <c r="L527" s="83" t="s">
        <v>25</v>
      </c>
      <c r="M527" s="83" t="s">
        <v>26</v>
      </c>
      <c r="N527" s="83" t="s">
        <v>27</v>
      </c>
      <c r="O527" s="83" t="s">
        <v>26</v>
      </c>
      <c r="P527" s="86">
        <v>34</v>
      </c>
      <c r="Q527" s="87"/>
      <c r="R527" s="88" t="s">
        <v>28</v>
      </c>
      <c r="S527" s="98"/>
      <c r="T527" s="1">
        <v>1212</v>
      </c>
      <c r="U527" s="90">
        <v>909</v>
      </c>
      <c r="V527" s="91">
        <v>0.25</v>
      </c>
      <c r="W527" s="88" t="s">
        <v>11036</v>
      </c>
      <c r="X527" s="83">
        <v>90022000000</v>
      </c>
      <c r="Y527" s="83" t="s">
        <v>1276</v>
      </c>
      <c r="Z527" s="83" t="s">
        <v>31</v>
      </c>
    </row>
    <row r="528" spans="1:26" x14ac:dyDescent="0.25">
      <c r="A528" s="83" t="s">
        <v>9054</v>
      </c>
      <c r="B528" s="83" t="s">
        <v>9054</v>
      </c>
      <c r="C528" s="84" t="s">
        <v>9055</v>
      </c>
      <c r="D528" s="83" t="s">
        <v>11109</v>
      </c>
      <c r="E528" s="83" t="s">
        <v>704</v>
      </c>
      <c r="F528" s="83" t="s">
        <v>22</v>
      </c>
      <c r="G528" s="83" t="s">
        <v>23</v>
      </c>
      <c r="H528" s="83"/>
      <c r="I528" s="93" t="s">
        <v>745</v>
      </c>
      <c r="J528" s="93" t="s">
        <v>24</v>
      </c>
      <c r="K528" s="85">
        <v>100210951095</v>
      </c>
      <c r="L528" s="83" t="s">
        <v>25</v>
      </c>
      <c r="M528" s="83" t="s">
        <v>26</v>
      </c>
      <c r="N528" s="83" t="s">
        <v>27</v>
      </c>
      <c r="O528" s="83" t="s">
        <v>26</v>
      </c>
      <c r="P528" s="86">
        <v>34</v>
      </c>
      <c r="Q528" s="87"/>
      <c r="R528" s="88" t="s">
        <v>28</v>
      </c>
      <c r="S528" s="98"/>
      <c r="T528" s="1">
        <v>1212</v>
      </c>
      <c r="U528" s="90">
        <v>909</v>
      </c>
      <c r="V528" s="91">
        <v>0.25</v>
      </c>
      <c r="W528" s="88" t="s">
        <v>11036</v>
      </c>
      <c r="X528" s="83">
        <v>90022000000</v>
      </c>
      <c r="Y528" s="83" t="s">
        <v>1276</v>
      </c>
      <c r="Z528" s="83" t="s">
        <v>31</v>
      </c>
    </row>
    <row r="529" spans="1:26" x14ac:dyDescent="0.25">
      <c r="A529" s="93" t="s">
        <v>9056</v>
      </c>
      <c r="B529" s="93" t="s">
        <v>9056</v>
      </c>
      <c r="C529" s="94" t="s">
        <v>9057</v>
      </c>
      <c r="D529" s="93" t="s">
        <v>11110</v>
      </c>
      <c r="E529" s="93" t="s">
        <v>704</v>
      </c>
      <c r="F529" s="93" t="s">
        <v>22</v>
      </c>
      <c r="G529" s="83" t="s">
        <v>23</v>
      </c>
      <c r="H529" s="93"/>
      <c r="I529" s="93" t="s">
        <v>745</v>
      </c>
      <c r="J529" s="93" t="s">
        <v>24</v>
      </c>
      <c r="K529" s="95">
        <v>100210951095</v>
      </c>
      <c r="L529" s="93" t="s">
        <v>25</v>
      </c>
      <c r="M529" s="93" t="s">
        <v>26</v>
      </c>
      <c r="N529" s="93" t="s">
        <v>27</v>
      </c>
      <c r="O529" s="93" t="s">
        <v>26</v>
      </c>
      <c r="P529" s="86">
        <v>34</v>
      </c>
      <c r="Q529" s="87"/>
      <c r="R529" s="88" t="s">
        <v>28</v>
      </c>
      <c r="S529" s="98"/>
      <c r="T529" s="1">
        <v>1555</v>
      </c>
      <c r="U529" s="90">
        <v>1166.25</v>
      </c>
      <c r="V529" s="91">
        <v>0.25</v>
      </c>
      <c r="W529" s="88" t="s">
        <v>11036</v>
      </c>
      <c r="X529" s="83">
        <v>90022000000</v>
      </c>
      <c r="Y529" s="83" t="s">
        <v>1276</v>
      </c>
      <c r="Z529" s="83" t="s">
        <v>31</v>
      </c>
    </row>
    <row r="530" spans="1:26" x14ac:dyDescent="0.25">
      <c r="A530" s="93" t="s">
        <v>9058</v>
      </c>
      <c r="B530" s="93" t="s">
        <v>9058</v>
      </c>
      <c r="C530" s="94" t="s">
        <v>9059</v>
      </c>
      <c r="D530" s="93" t="s">
        <v>11111</v>
      </c>
      <c r="E530" s="93" t="s">
        <v>704</v>
      </c>
      <c r="F530" s="93" t="s">
        <v>22</v>
      </c>
      <c r="G530" s="83" t="s">
        <v>23</v>
      </c>
      <c r="H530" s="93"/>
      <c r="I530" s="93" t="s">
        <v>745</v>
      </c>
      <c r="J530" s="93" t="s">
        <v>24</v>
      </c>
      <c r="K530" s="95">
        <v>100210951095</v>
      </c>
      <c r="L530" s="93" t="s">
        <v>25</v>
      </c>
      <c r="M530" s="93" t="s">
        <v>26</v>
      </c>
      <c r="N530" s="93" t="s">
        <v>27</v>
      </c>
      <c r="O530" s="93" t="s">
        <v>26</v>
      </c>
      <c r="P530" s="86">
        <v>34</v>
      </c>
      <c r="Q530" s="87"/>
      <c r="R530" s="88" t="s">
        <v>28</v>
      </c>
      <c r="S530" s="98"/>
      <c r="T530" s="1">
        <v>1555</v>
      </c>
      <c r="U530" s="90">
        <v>1166.25</v>
      </c>
      <c r="V530" s="91">
        <v>0.25</v>
      </c>
      <c r="W530" s="88" t="s">
        <v>11036</v>
      </c>
      <c r="X530" s="83">
        <v>90022000000</v>
      </c>
      <c r="Y530" s="83" t="s">
        <v>1276</v>
      </c>
      <c r="Z530" s="83" t="s">
        <v>31</v>
      </c>
    </row>
    <row r="531" spans="1:26" x14ac:dyDescent="0.25">
      <c r="A531" t="s">
        <v>9060</v>
      </c>
      <c r="B531" t="s">
        <v>9060</v>
      </c>
      <c r="C531" s="94" t="s">
        <v>9061</v>
      </c>
      <c r="D531" s="93" t="s">
        <v>11112</v>
      </c>
      <c r="E531" s="93" t="s">
        <v>704</v>
      </c>
      <c r="F531" s="93" t="s">
        <v>22</v>
      </c>
      <c r="G531" s="83" t="s">
        <v>23</v>
      </c>
      <c r="H531" s="93"/>
      <c r="I531" s="93" t="s">
        <v>745</v>
      </c>
      <c r="J531" s="93" t="s">
        <v>24</v>
      </c>
      <c r="K531" s="2">
        <v>100210951095</v>
      </c>
      <c r="L531" t="s">
        <v>25</v>
      </c>
      <c r="M531" t="s">
        <v>26</v>
      </c>
      <c r="N531" t="s">
        <v>27</v>
      </c>
      <c r="O531" t="s">
        <v>26</v>
      </c>
      <c r="P531" s="86">
        <v>34</v>
      </c>
      <c r="Q531" s="87"/>
      <c r="R531" s="88" t="s">
        <v>28</v>
      </c>
      <c r="S531" s="98"/>
      <c r="T531" s="1">
        <v>1555</v>
      </c>
      <c r="U531" s="90">
        <v>1166.25</v>
      </c>
      <c r="V531" s="91">
        <v>0.25</v>
      </c>
      <c r="W531" s="83" t="s">
        <v>11036</v>
      </c>
      <c r="X531" s="83">
        <v>90022000000</v>
      </c>
      <c r="Y531" s="83" t="s">
        <v>1276</v>
      </c>
      <c r="Z531" s="83" t="s">
        <v>31</v>
      </c>
    </row>
    <row r="532" spans="1:26" x14ac:dyDescent="0.25">
      <c r="A532" t="s">
        <v>9062</v>
      </c>
      <c r="B532" t="s">
        <v>9062</v>
      </c>
      <c r="C532" s="94" t="s">
        <v>9063</v>
      </c>
      <c r="D532" s="93" t="s">
        <v>11113</v>
      </c>
      <c r="E532" s="93" t="s">
        <v>704</v>
      </c>
      <c r="F532" s="93" t="s">
        <v>22</v>
      </c>
      <c r="G532" s="83" t="s">
        <v>23</v>
      </c>
      <c r="H532" s="93"/>
      <c r="I532" s="93" t="s">
        <v>745</v>
      </c>
      <c r="J532" s="93" t="s">
        <v>24</v>
      </c>
      <c r="K532" s="2">
        <v>100210951095</v>
      </c>
      <c r="L532" t="s">
        <v>25</v>
      </c>
      <c r="M532" t="s">
        <v>26</v>
      </c>
      <c r="N532" t="s">
        <v>27</v>
      </c>
      <c r="O532" t="s">
        <v>26</v>
      </c>
      <c r="P532" s="86">
        <v>34</v>
      </c>
      <c r="Q532" s="87"/>
      <c r="R532" s="88" t="s">
        <v>28</v>
      </c>
      <c r="S532" s="98"/>
      <c r="T532" s="1">
        <v>1555</v>
      </c>
      <c r="U532" s="90">
        <v>1166.25</v>
      </c>
      <c r="V532" s="91">
        <v>0.25</v>
      </c>
      <c r="W532" s="88" t="s">
        <v>11036</v>
      </c>
      <c r="X532" s="83">
        <v>90022000000</v>
      </c>
      <c r="Y532" s="83" t="s">
        <v>1276</v>
      </c>
      <c r="Z532" s="83" t="s">
        <v>31</v>
      </c>
    </row>
    <row r="533" spans="1:26" x14ac:dyDescent="0.25">
      <c r="A533" t="s">
        <v>9064</v>
      </c>
      <c r="B533" t="s">
        <v>9064</v>
      </c>
      <c r="C533" s="94" t="s">
        <v>9065</v>
      </c>
      <c r="D533" s="93" t="s">
        <v>11114</v>
      </c>
      <c r="E533" s="93" t="s">
        <v>704</v>
      </c>
      <c r="F533" s="93" t="s">
        <v>22</v>
      </c>
      <c r="G533" s="83" t="s">
        <v>23</v>
      </c>
      <c r="H533" s="93"/>
      <c r="I533" s="93" t="s">
        <v>745</v>
      </c>
      <c r="J533" s="93" t="s">
        <v>24</v>
      </c>
      <c r="K533" s="2">
        <v>100210951095</v>
      </c>
      <c r="L533" t="s">
        <v>25</v>
      </c>
      <c r="M533" t="s">
        <v>26</v>
      </c>
      <c r="N533" t="s">
        <v>27</v>
      </c>
      <c r="O533" t="s">
        <v>26</v>
      </c>
      <c r="P533" s="86">
        <v>34</v>
      </c>
      <c r="Q533" s="87"/>
      <c r="R533" s="88" t="s">
        <v>28</v>
      </c>
      <c r="S533" s="98"/>
      <c r="T533" s="1">
        <v>1555</v>
      </c>
      <c r="U533" s="90">
        <v>1166.25</v>
      </c>
      <c r="V533" s="91">
        <v>0.25</v>
      </c>
      <c r="W533" s="88" t="s">
        <v>11036</v>
      </c>
      <c r="X533" s="83">
        <v>90022000000</v>
      </c>
      <c r="Y533" s="83" t="s">
        <v>1276</v>
      </c>
      <c r="Z533" s="83" t="s">
        <v>31</v>
      </c>
    </row>
    <row r="534" spans="1:26" x14ac:dyDescent="0.25">
      <c r="A534" t="s">
        <v>9066</v>
      </c>
      <c r="B534" t="s">
        <v>9066</v>
      </c>
      <c r="C534" s="94" t="s">
        <v>9067</v>
      </c>
      <c r="D534" s="93" t="s">
        <v>11115</v>
      </c>
      <c r="E534" s="93" t="s">
        <v>704</v>
      </c>
      <c r="F534" s="93" t="s">
        <v>22</v>
      </c>
      <c r="G534" s="83" t="s">
        <v>23</v>
      </c>
      <c r="H534" s="93"/>
      <c r="I534" s="93" t="s">
        <v>745</v>
      </c>
      <c r="J534" s="93" t="s">
        <v>24</v>
      </c>
      <c r="K534" s="2">
        <v>100210951095</v>
      </c>
      <c r="L534" t="s">
        <v>25</v>
      </c>
      <c r="M534" t="s">
        <v>26</v>
      </c>
      <c r="N534" t="s">
        <v>27</v>
      </c>
      <c r="O534" t="s">
        <v>26</v>
      </c>
      <c r="P534" s="86">
        <v>34</v>
      </c>
      <c r="Q534" s="87"/>
      <c r="R534" s="88" t="s">
        <v>28</v>
      </c>
      <c r="S534" s="98"/>
      <c r="T534" s="1">
        <v>1677</v>
      </c>
      <c r="U534" s="90">
        <v>1257.75</v>
      </c>
      <c r="V534" s="91">
        <v>0.25</v>
      </c>
      <c r="W534" s="88" t="s">
        <v>11036</v>
      </c>
      <c r="X534" s="83">
        <v>90022000000</v>
      </c>
      <c r="Y534" s="83" t="s">
        <v>1276</v>
      </c>
      <c r="Z534" s="83" t="s">
        <v>31</v>
      </c>
    </row>
    <row r="535" spans="1:26" x14ac:dyDescent="0.25">
      <c r="A535" t="s">
        <v>9068</v>
      </c>
      <c r="B535" t="s">
        <v>9068</v>
      </c>
      <c r="C535" s="94" t="s">
        <v>9069</v>
      </c>
      <c r="D535" s="93" t="s">
        <v>11116</v>
      </c>
      <c r="E535" s="93" t="s">
        <v>704</v>
      </c>
      <c r="F535" s="93" t="s">
        <v>22</v>
      </c>
      <c r="G535" s="83" t="s">
        <v>23</v>
      </c>
      <c r="H535" s="93"/>
      <c r="I535" s="93" t="s">
        <v>745</v>
      </c>
      <c r="J535" s="93" t="s">
        <v>24</v>
      </c>
      <c r="K535" s="2">
        <v>100210951095</v>
      </c>
      <c r="L535" t="s">
        <v>25</v>
      </c>
      <c r="M535" t="s">
        <v>26</v>
      </c>
      <c r="N535" t="s">
        <v>27</v>
      </c>
      <c r="O535" t="s">
        <v>26</v>
      </c>
      <c r="P535" s="86">
        <v>34</v>
      </c>
      <c r="Q535" s="87"/>
      <c r="R535" s="88" t="s">
        <v>28</v>
      </c>
      <c r="S535" s="98"/>
      <c r="T535" s="1">
        <v>1677</v>
      </c>
      <c r="U535" s="90">
        <v>1257.75</v>
      </c>
      <c r="V535" s="91">
        <v>0.25</v>
      </c>
      <c r="W535" s="88" t="s">
        <v>11036</v>
      </c>
      <c r="X535" s="83">
        <v>90022000000</v>
      </c>
      <c r="Y535" s="83" t="s">
        <v>1276</v>
      </c>
      <c r="Z535" s="83" t="s">
        <v>31</v>
      </c>
    </row>
    <row r="536" spans="1:26" x14ac:dyDescent="0.25">
      <c r="A536" t="s">
        <v>9070</v>
      </c>
      <c r="B536" t="s">
        <v>9070</v>
      </c>
      <c r="C536" s="94" t="s">
        <v>9071</v>
      </c>
      <c r="D536" s="93" t="s">
        <v>11117</v>
      </c>
      <c r="E536" s="93" t="s">
        <v>704</v>
      </c>
      <c r="F536" s="93" t="s">
        <v>22</v>
      </c>
      <c r="G536" s="83" t="s">
        <v>23</v>
      </c>
      <c r="H536" s="93"/>
      <c r="I536" s="93" t="s">
        <v>745</v>
      </c>
      <c r="J536" s="93" t="s">
        <v>24</v>
      </c>
      <c r="K536" s="2">
        <v>100210951095</v>
      </c>
      <c r="L536" t="s">
        <v>25</v>
      </c>
      <c r="M536" t="s">
        <v>26</v>
      </c>
      <c r="N536" t="s">
        <v>27</v>
      </c>
      <c r="O536" t="s">
        <v>26</v>
      </c>
      <c r="P536" s="86">
        <v>34</v>
      </c>
      <c r="Q536" s="87"/>
      <c r="R536" s="88" t="s">
        <v>28</v>
      </c>
      <c r="S536" s="98"/>
      <c r="T536" s="1">
        <v>1677</v>
      </c>
      <c r="U536" s="90">
        <v>1257.75</v>
      </c>
      <c r="V536" s="91">
        <v>0.25</v>
      </c>
      <c r="W536" s="88" t="s">
        <v>11036</v>
      </c>
      <c r="X536" s="83">
        <v>90022000000</v>
      </c>
      <c r="Y536" s="83" t="s">
        <v>1276</v>
      </c>
      <c r="Z536" s="83" t="s">
        <v>31</v>
      </c>
    </row>
    <row r="537" spans="1:26" x14ac:dyDescent="0.25">
      <c r="A537" t="s">
        <v>9072</v>
      </c>
      <c r="B537" t="s">
        <v>9072</v>
      </c>
      <c r="C537" s="94" t="s">
        <v>9073</v>
      </c>
      <c r="D537" s="93" t="s">
        <v>11118</v>
      </c>
      <c r="E537" s="93" t="s">
        <v>704</v>
      </c>
      <c r="F537" s="93" t="s">
        <v>22</v>
      </c>
      <c r="G537" s="83" t="s">
        <v>23</v>
      </c>
      <c r="H537" s="93"/>
      <c r="I537" s="93" t="s">
        <v>745</v>
      </c>
      <c r="J537" s="93" t="s">
        <v>24</v>
      </c>
      <c r="K537" s="2">
        <v>100210951095</v>
      </c>
      <c r="L537" t="s">
        <v>25</v>
      </c>
      <c r="M537" t="s">
        <v>26</v>
      </c>
      <c r="N537" t="s">
        <v>27</v>
      </c>
      <c r="O537" t="s">
        <v>26</v>
      </c>
      <c r="P537" s="86">
        <v>34</v>
      </c>
      <c r="Q537" s="87"/>
      <c r="R537" s="88" t="s">
        <v>28</v>
      </c>
      <c r="S537" s="98"/>
      <c r="T537" s="1">
        <v>1677</v>
      </c>
      <c r="U537" s="90">
        <v>1257.75</v>
      </c>
      <c r="V537" s="91">
        <v>0.25</v>
      </c>
      <c r="W537" s="88" t="s">
        <v>11036</v>
      </c>
      <c r="X537" s="83">
        <v>90022000000</v>
      </c>
      <c r="Y537" s="83" t="s">
        <v>1276</v>
      </c>
      <c r="Z537" s="83" t="s">
        <v>31</v>
      </c>
    </row>
    <row r="538" spans="1:26" x14ac:dyDescent="0.25">
      <c r="A538" t="s">
        <v>9074</v>
      </c>
      <c r="B538" t="s">
        <v>9074</v>
      </c>
      <c r="C538" s="94" t="s">
        <v>9075</v>
      </c>
      <c r="D538" s="93" t="s">
        <v>11119</v>
      </c>
      <c r="E538" s="93" t="s">
        <v>704</v>
      </c>
      <c r="F538" s="93" t="s">
        <v>22</v>
      </c>
      <c r="G538" s="83" t="s">
        <v>23</v>
      </c>
      <c r="H538" s="93"/>
      <c r="I538" s="93" t="s">
        <v>745</v>
      </c>
      <c r="J538" s="93" t="s">
        <v>24</v>
      </c>
      <c r="K538" s="2">
        <v>100210951095</v>
      </c>
      <c r="L538" t="s">
        <v>25</v>
      </c>
      <c r="M538" t="s">
        <v>26</v>
      </c>
      <c r="N538" t="s">
        <v>27</v>
      </c>
      <c r="O538" t="s">
        <v>26</v>
      </c>
      <c r="P538" s="86">
        <v>34</v>
      </c>
      <c r="Q538" s="87"/>
      <c r="R538" s="88" t="s">
        <v>28</v>
      </c>
      <c r="S538" s="98"/>
      <c r="T538" s="1">
        <v>1874</v>
      </c>
      <c r="U538" s="90">
        <v>1405.5</v>
      </c>
      <c r="V538" s="91">
        <v>0.25</v>
      </c>
      <c r="W538" s="88" t="s">
        <v>11036</v>
      </c>
      <c r="X538" s="83">
        <v>90022000000</v>
      </c>
      <c r="Y538" s="83" t="s">
        <v>1276</v>
      </c>
      <c r="Z538" s="83" t="s">
        <v>31</v>
      </c>
    </row>
    <row r="539" spans="1:26" x14ac:dyDescent="0.25">
      <c r="A539" t="s">
        <v>9076</v>
      </c>
      <c r="B539" t="s">
        <v>9076</v>
      </c>
      <c r="C539" s="94" t="s">
        <v>9077</v>
      </c>
      <c r="D539" s="93" t="s">
        <v>11120</v>
      </c>
      <c r="E539" s="93" t="s">
        <v>704</v>
      </c>
      <c r="F539" s="93" t="s">
        <v>22</v>
      </c>
      <c r="G539" s="83" t="s">
        <v>23</v>
      </c>
      <c r="H539" s="93"/>
      <c r="I539" s="93" t="s">
        <v>745</v>
      </c>
      <c r="J539" s="93" t="s">
        <v>24</v>
      </c>
      <c r="K539" s="2">
        <v>100210951095</v>
      </c>
      <c r="L539" t="s">
        <v>25</v>
      </c>
      <c r="M539" t="s">
        <v>26</v>
      </c>
      <c r="N539" t="s">
        <v>27</v>
      </c>
      <c r="O539" t="s">
        <v>26</v>
      </c>
      <c r="P539" s="86">
        <v>34</v>
      </c>
      <c r="Q539" s="87"/>
      <c r="R539" s="88" t="s">
        <v>28</v>
      </c>
      <c r="S539" s="98"/>
      <c r="T539" s="1">
        <v>1911</v>
      </c>
      <c r="U539" s="90">
        <v>1433.25</v>
      </c>
      <c r="V539" s="91">
        <v>0.25</v>
      </c>
      <c r="W539" s="88" t="s">
        <v>11036</v>
      </c>
      <c r="X539" s="83">
        <v>90022000000</v>
      </c>
      <c r="Y539" s="83" t="s">
        <v>1276</v>
      </c>
      <c r="Z539" s="83" t="s">
        <v>31</v>
      </c>
    </row>
    <row r="540" spans="1:26" x14ac:dyDescent="0.25">
      <c r="A540" t="s">
        <v>9078</v>
      </c>
      <c r="B540" t="s">
        <v>9078</v>
      </c>
      <c r="C540" s="94" t="s">
        <v>9079</v>
      </c>
      <c r="D540" s="93" t="s">
        <v>11121</v>
      </c>
      <c r="E540" s="93" t="s">
        <v>704</v>
      </c>
      <c r="F540" s="93" t="s">
        <v>22</v>
      </c>
      <c r="G540" s="83" t="s">
        <v>23</v>
      </c>
      <c r="H540" s="93"/>
      <c r="I540" s="93" t="s">
        <v>745</v>
      </c>
      <c r="J540" s="93" t="s">
        <v>24</v>
      </c>
      <c r="K540" s="2">
        <v>100210951095</v>
      </c>
      <c r="L540" t="s">
        <v>25</v>
      </c>
      <c r="M540" t="s">
        <v>26</v>
      </c>
      <c r="N540" t="s">
        <v>27</v>
      </c>
      <c r="O540" t="s">
        <v>26</v>
      </c>
      <c r="P540" s="86">
        <v>34</v>
      </c>
      <c r="Q540" s="87"/>
      <c r="R540" s="88" t="s">
        <v>28</v>
      </c>
      <c r="S540" s="98"/>
      <c r="T540" s="1">
        <v>1911</v>
      </c>
      <c r="U540" s="90">
        <v>1433.25</v>
      </c>
      <c r="V540" s="91">
        <v>0.25</v>
      </c>
      <c r="W540" s="88" t="s">
        <v>11036</v>
      </c>
      <c r="X540" s="83">
        <v>90022000000</v>
      </c>
      <c r="Y540" s="83" t="s">
        <v>1276</v>
      </c>
      <c r="Z540" s="83" t="s">
        <v>31</v>
      </c>
    </row>
    <row r="541" spans="1:26" x14ac:dyDescent="0.25">
      <c r="A541" t="s">
        <v>9080</v>
      </c>
      <c r="B541" t="s">
        <v>9080</v>
      </c>
      <c r="C541" s="94" t="s">
        <v>9081</v>
      </c>
      <c r="D541" s="93" t="s">
        <v>11122</v>
      </c>
      <c r="E541" s="93" t="s">
        <v>704</v>
      </c>
      <c r="F541" s="93" t="s">
        <v>22</v>
      </c>
      <c r="G541" s="83" t="s">
        <v>23</v>
      </c>
      <c r="H541" s="93"/>
      <c r="I541" s="93" t="s">
        <v>745</v>
      </c>
      <c r="J541" s="93" t="s">
        <v>24</v>
      </c>
      <c r="K541" s="2">
        <v>100210951095</v>
      </c>
      <c r="L541" t="s">
        <v>25</v>
      </c>
      <c r="M541" t="s">
        <v>26</v>
      </c>
      <c r="N541" t="s">
        <v>27</v>
      </c>
      <c r="O541" t="s">
        <v>26</v>
      </c>
      <c r="P541" s="86">
        <v>34</v>
      </c>
      <c r="Q541" s="87"/>
      <c r="R541" s="88" t="s">
        <v>28</v>
      </c>
      <c r="S541" s="98"/>
      <c r="T541" s="1">
        <v>1911</v>
      </c>
      <c r="U541" s="90">
        <v>1433.25</v>
      </c>
      <c r="V541" s="91">
        <v>0.25</v>
      </c>
      <c r="W541" s="88" t="s">
        <v>11036</v>
      </c>
      <c r="X541" s="83">
        <v>90022000000</v>
      </c>
      <c r="Y541" s="83" t="s">
        <v>1276</v>
      </c>
      <c r="Z541" s="83" t="s">
        <v>31</v>
      </c>
    </row>
    <row r="542" spans="1:26" x14ac:dyDescent="0.25">
      <c r="A542" s="83" t="s">
        <v>9082</v>
      </c>
      <c r="B542" s="83" t="s">
        <v>9082</v>
      </c>
      <c r="C542" s="84" t="s">
        <v>9083</v>
      </c>
      <c r="D542" s="93" t="s">
        <v>11123</v>
      </c>
      <c r="E542" s="83" t="s">
        <v>704</v>
      </c>
      <c r="F542" s="83" t="s">
        <v>22</v>
      </c>
      <c r="G542" s="83" t="s">
        <v>23</v>
      </c>
      <c r="H542" s="83"/>
      <c r="I542" s="93" t="s">
        <v>745</v>
      </c>
      <c r="J542" s="93" t="s">
        <v>24</v>
      </c>
      <c r="K542" s="85">
        <v>100210951095</v>
      </c>
      <c r="L542" s="83" t="s">
        <v>25</v>
      </c>
      <c r="M542" s="83" t="s">
        <v>26</v>
      </c>
      <c r="N542" s="83" t="s">
        <v>27</v>
      </c>
      <c r="O542" s="83" t="s">
        <v>26</v>
      </c>
      <c r="P542" s="86">
        <v>34</v>
      </c>
      <c r="Q542" s="96"/>
      <c r="R542" s="88" t="s">
        <v>28</v>
      </c>
      <c r="S542" s="84"/>
      <c r="T542" s="1">
        <v>1911</v>
      </c>
      <c r="U542" s="90">
        <v>1433.25</v>
      </c>
      <c r="V542" s="91">
        <v>0.25</v>
      </c>
      <c r="W542" s="88" t="s">
        <v>11036</v>
      </c>
      <c r="X542" s="83">
        <v>90022000000</v>
      </c>
      <c r="Y542" s="83" t="s">
        <v>1276</v>
      </c>
      <c r="Z542" s="83" t="s">
        <v>31</v>
      </c>
    </row>
    <row r="543" spans="1:26" x14ac:dyDescent="0.25">
      <c r="A543" t="s">
        <v>9084</v>
      </c>
      <c r="B543" t="s">
        <v>9084</v>
      </c>
      <c r="C543" s="94" t="s">
        <v>9085</v>
      </c>
      <c r="D543" s="93" t="s">
        <v>11124</v>
      </c>
      <c r="E543" s="93" t="s">
        <v>704</v>
      </c>
      <c r="F543" s="93" t="s">
        <v>22</v>
      </c>
      <c r="G543" s="83" t="s">
        <v>23</v>
      </c>
      <c r="H543" s="93"/>
      <c r="I543" s="93" t="s">
        <v>745</v>
      </c>
      <c r="J543" s="93" t="s">
        <v>24</v>
      </c>
      <c r="K543" s="2">
        <v>100210951095</v>
      </c>
      <c r="L543" t="s">
        <v>25</v>
      </c>
      <c r="M543" t="s">
        <v>26</v>
      </c>
      <c r="N543" t="s">
        <v>27</v>
      </c>
      <c r="O543" t="s">
        <v>26</v>
      </c>
      <c r="P543" s="86">
        <v>34</v>
      </c>
      <c r="Q543" s="87"/>
      <c r="R543" s="88" t="s">
        <v>28</v>
      </c>
      <c r="S543" s="98"/>
      <c r="T543" s="1">
        <v>1911</v>
      </c>
      <c r="U543" s="90">
        <v>1433.25</v>
      </c>
      <c r="V543" s="91">
        <v>0.25</v>
      </c>
      <c r="W543" s="88" t="s">
        <v>11036</v>
      </c>
      <c r="X543" s="83">
        <v>90022000000</v>
      </c>
      <c r="Y543" s="83" t="s">
        <v>1276</v>
      </c>
      <c r="Z543" s="83" t="s">
        <v>31</v>
      </c>
    </row>
    <row r="544" spans="1:26" x14ac:dyDescent="0.25">
      <c r="A544" t="s">
        <v>9086</v>
      </c>
      <c r="B544" t="s">
        <v>9086</v>
      </c>
      <c r="C544" s="94" t="s">
        <v>9087</v>
      </c>
      <c r="D544" s="93" t="s">
        <v>11125</v>
      </c>
      <c r="E544" s="93" t="s">
        <v>704</v>
      </c>
      <c r="F544" s="93" t="s">
        <v>22</v>
      </c>
      <c r="G544" s="83" t="s">
        <v>23</v>
      </c>
      <c r="H544" s="93"/>
      <c r="I544" s="93" t="s">
        <v>745</v>
      </c>
      <c r="J544" s="93" t="s">
        <v>24</v>
      </c>
      <c r="K544" s="2">
        <v>100210951095</v>
      </c>
      <c r="L544" t="s">
        <v>25</v>
      </c>
      <c r="M544" t="s">
        <v>26</v>
      </c>
      <c r="N544" t="s">
        <v>27</v>
      </c>
      <c r="O544" t="s">
        <v>26</v>
      </c>
      <c r="P544" s="86">
        <v>34</v>
      </c>
      <c r="Q544" s="87"/>
      <c r="R544" s="88" t="s">
        <v>28</v>
      </c>
      <c r="S544" s="98"/>
      <c r="T544" s="1">
        <v>2058</v>
      </c>
      <c r="U544" s="90">
        <v>1543.5</v>
      </c>
      <c r="V544" s="91">
        <v>0.25</v>
      </c>
      <c r="W544" s="88" t="s">
        <v>11036</v>
      </c>
      <c r="X544" s="83">
        <v>90022000000</v>
      </c>
      <c r="Y544" s="83" t="s">
        <v>1276</v>
      </c>
      <c r="Z544" s="83" t="s">
        <v>31</v>
      </c>
    </row>
    <row r="545" spans="1:26" x14ac:dyDescent="0.25">
      <c r="A545" t="s">
        <v>9088</v>
      </c>
      <c r="B545" t="s">
        <v>9088</v>
      </c>
      <c r="C545" s="94" t="s">
        <v>9089</v>
      </c>
      <c r="D545" s="93" t="s">
        <v>11126</v>
      </c>
      <c r="E545" s="93" t="s">
        <v>704</v>
      </c>
      <c r="F545" s="93" t="s">
        <v>22</v>
      </c>
      <c r="G545" s="83" t="s">
        <v>23</v>
      </c>
      <c r="H545" s="93"/>
      <c r="I545" s="93" t="s">
        <v>745</v>
      </c>
      <c r="J545" s="93" t="s">
        <v>24</v>
      </c>
      <c r="K545" s="2">
        <v>100210951095</v>
      </c>
      <c r="L545" t="s">
        <v>25</v>
      </c>
      <c r="M545" t="s">
        <v>26</v>
      </c>
      <c r="N545" t="s">
        <v>27</v>
      </c>
      <c r="O545" t="s">
        <v>26</v>
      </c>
      <c r="P545" s="86">
        <v>34</v>
      </c>
      <c r="Q545" s="87"/>
      <c r="R545" s="88" t="s">
        <v>28</v>
      </c>
      <c r="S545" s="98"/>
      <c r="T545" s="1">
        <v>2254</v>
      </c>
      <c r="U545" s="90">
        <v>1690.5</v>
      </c>
      <c r="V545" s="91">
        <v>0.25</v>
      </c>
      <c r="W545" s="88" t="s">
        <v>11036</v>
      </c>
      <c r="X545" s="83">
        <v>90022000000</v>
      </c>
      <c r="Y545" s="83" t="s">
        <v>1276</v>
      </c>
      <c r="Z545" s="83" t="s">
        <v>31</v>
      </c>
    </row>
    <row r="546" spans="1:26" x14ac:dyDescent="0.25">
      <c r="A546" t="s">
        <v>9090</v>
      </c>
      <c r="B546" t="s">
        <v>9090</v>
      </c>
      <c r="C546" s="94" t="s">
        <v>9091</v>
      </c>
      <c r="D546" s="93" t="s">
        <v>11127</v>
      </c>
      <c r="E546" s="93" t="s">
        <v>704</v>
      </c>
      <c r="F546" s="93" t="s">
        <v>22</v>
      </c>
      <c r="G546" s="83" t="s">
        <v>23</v>
      </c>
      <c r="H546" s="93"/>
      <c r="I546" s="93" t="s">
        <v>745</v>
      </c>
      <c r="J546" s="93" t="s">
        <v>24</v>
      </c>
      <c r="K546" s="2">
        <v>100210951095</v>
      </c>
      <c r="L546" t="s">
        <v>25</v>
      </c>
      <c r="M546" t="s">
        <v>26</v>
      </c>
      <c r="N546" t="s">
        <v>27</v>
      </c>
      <c r="O546" t="s">
        <v>26</v>
      </c>
      <c r="P546" s="86">
        <v>34</v>
      </c>
      <c r="Q546" s="87"/>
      <c r="R546" s="88" t="s">
        <v>28</v>
      </c>
      <c r="S546" s="98"/>
      <c r="T546" s="1">
        <v>2254</v>
      </c>
      <c r="U546" s="90">
        <v>1690.5</v>
      </c>
      <c r="V546" s="91">
        <v>0.25</v>
      </c>
      <c r="W546" s="88" t="s">
        <v>11036</v>
      </c>
      <c r="X546" s="83">
        <v>90022000000</v>
      </c>
      <c r="Y546" s="83" t="s">
        <v>1276</v>
      </c>
      <c r="Z546" s="83" t="s">
        <v>31</v>
      </c>
    </row>
    <row r="547" spans="1:26" x14ac:dyDescent="0.25">
      <c r="A547" t="s">
        <v>9092</v>
      </c>
      <c r="B547" t="s">
        <v>9092</v>
      </c>
      <c r="C547" s="94" t="s">
        <v>9093</v>
      </c>
      <c r="D547" s="93" t="s">
        <v>11128</v>
      </c>
      <c r="E547" s="93" t="s">
        <v>704</v>
      </c>
      <c r="F547" s="93" t="s">
        <v>22</v>
      </c>
      <c r="G547" s="83" t="s">
        <v>23</v>
      </c>
      <c r="H547" s="93"/>
      <c r="I547" s="93" t="s">
        <v>745</v>
      </c>
      <c r="J547" s="93" t="s">
        <v>24</v>
      </c>
      <c r="K547" s="2">
        <v>100210951095</v>
      </c>
      <c r="L547" t="s">
        <v>25</v>
      </c>
      <c r="M547" t="s">
        <v>26</v>
      </c>
      <c r="N547" t="s">
        <v>27</v>
      </c>
      <c r="O547" t="s">
        <v>26</v>
      </c>
      <c r="P547" s="86">
        <v>34</v>
      </c>
      <c r="Q547" s="87"/>
      <c r="R547" s="88" t="s">
        <v>28</v>
      </c>
      <c r="S547" s="98"/>
      <c r="T547" s="1">
        <v>2254</v>
      </c>
      <c r="U547" s="90">
        <v>1690.5</v>
      </c>
      <c r="V547" s="91">
        <v>0.25</v>
      </c>
      <c r="W547" s="88" t="s">
        <v>11036</v>
      </c>
      <c r="X547" s="83">
        <v>90022000000</v>
      </c>
      <c r="Y547" s="83" t="s">
        <v>1276</v>
      </c>
      <c r="Z547" s="83" t="s">
        <v>31</v>
      </c>
    </row>
    <row r="548" spans="1:26" x14ac:dyDescent="0.25">
      <c r="A548" t="s">
        <v>9094</v>
      </c>
      <c r="B548" t="s">
        <v>9094</v>
      </c>
      <c r="C548" s="94" t="s">
        <v>9095</v>
      </c>
      <c r="D548" s="93" t="s">
        <v>11129</v>
      </c>
      <c r="E548" s="93" t="s">
        <v>704</v>
      </c>
      <c r="F548" s="93" t="s">
        <v>22</v>
      </c>
      <c r="G548" s="83" t="s">
        <v>23</v>
      </c>
      <c r="H548" s="93"/>
      <c r="I548" s="93" t="s">
        <v>745</v>
      </c>
      <c r="J548" s="93" t="s">
        <v>24</v>
      </c>
      <c r="K548" s="2">
        <v>100210951095</v>
      </c>
      <c r="L548" t="s">
        <v>25</v>
      </c>
      <c r="M548" t="s">
        <v>26</v>
      </c>
      <c r="N548" t="s">
        <v>27</v>
      </c>
      <c r="O548" t="s">
        <v>26</v>
      </c>
      <c r="P548" s="86">
        <v>2</v>
      </c>
      <c r="Q548" s="87"/>
      <c r="R548" s="88" t="s">
        <v>28</v>
      </c>
      <c r="S548" s="98"/>
      <c r="T548" s="1">
        <v>2254</v>
      </c>
      <c r="U548" s="90">
        <v>1690.5</v>
      </c>
      <c r="V548" s="91">
        <v>0.25</v>
      </c>
      <c r="W548" s="88" t="s">
        <v>11036</v>
      </c>
      <c r="X548" s="83">
        <v>90022000000</v>
      </c>
      <c r="Y548" s="83" t="s">
        <v>1276</v>
      </c>
      <c r="Z548" s="83" t="s">
        <v>31</v>
      </c>
    </row>
    <row r="549" spans="1:26" x14ac:dyDescent="0.25">
      <c r="A549" t="s">
        <v>9096</v>
      </c>
      <c r="B549" t="s">
        <v>9096</v>
      </c>
      <c r="C549" s="94" t="s">
        <v>9097</v>
      </c>
      <c r="D549" s="93" t="s">
        <v>11130</v>
      </c>
      <c r="E549" s="93" t="s">
        <v>704</v>
      </c>
      <c r="F549" s="93" t="s">
        <v>22</v>
      </c>
      <c r="G549" s="83" t="s">
        <v>23</v>
      </c>
      <c r="H549" s="93"/>
      <c r="I549" s="93" t="s">
        <v>745</v>
      </c>
      <c r="J549" s="93" t="s">
        <v>24</v>
      </c>
      <c r="K549" s="2">
        <v>100210951095</v>
      </c>
      <c r="L549" t="s">
        <v>25</v>
      </c>
      <c r="M549" t="s">
        <v>26</v>
      </c>
      <c r="N549" t="s">
        <v>27</v>
      </c>
      <c r="O549" t="s">
        <v>26</v>
      </c>
      <c r="P549" s="86">
        <v>34</v>
      </c>
      <c r="Q549" s="87"/>
      <c r="R549" s="88" t="s">
        <v>28</v>
      </c>
      <c r="S549" s="98"/>
      <c r="T549" s="1">
        <v>2254</v>
      </c>
      <c r="U549" s="90">
        <v>1690.5</v>
      </c>
      <c r="V549" s="91">
        <v>0.25</v>
      </c>
      <c r="W549" s="88" t="s">
        <v>11036</v>
      </c>
      <c r="X549" s="83">
        <v>90022000000</v>
      </c>
      <c r="Y549" s="83" t="s">
        <v>1276</v>
      </c>
      <c r="Z549" s="83" t="s">
        <v>31</v>
      </c>
    </row>
    <row r="550" spans="1:26" x14ac:dyDescent="0.25">
      <c r="A550" t="s">
        <v>9098</v>
      </c>
      <c r="B550" t="s">
        <v>9098</v>
      </c>
      <c r="C550" s="94" t="s">
        <v>9099</v>
      </c>
      <c r="D550" s="93" t="s">
        <v>11131</v>
      </c>
      <c r="E550" s="93" t="s">
        <v>704</v>
      </c>
      <c r="F550" s="93" t="s">
        <v>22</v>
      </c>
      <c r="G550" s="83" t="s">
        <v>23</v>
      </c>
      <c r="H550" s="93"/>
      <c r="I550" s="93" t="s">
        <v>745</v>
      </c>
      <c r="J550" s="93" t="s">
        <v>24</v>
      </c>
      <c r="K550" s="2">
        <v>100210951095</v>
      </c>
      <c r="L550" t="s">
        <v>25</v>
      </c>
      <c r="M550" t="s">
        <v>26</v>
      </c>
      <c r="N550" t="s">
        <v>27</v>
      </c>
      <c r="O550" t="s">
        <v>26</v>
      </c>
      <c r="P550" s="86">
        <v>34</v>
      </c>
      <c r="Q550" s="87"/>
      <c r="R550" s="88" t="s">
        <v>28</v>
      </c>
      <c r="S550" s="98"/>
      <c r="T550" s="1">
        <v>2254</v>
      </c>
      <c r="U550" s="90">
        <v>1690.5</v>
      </c>
      <c r="V550" s="91">
        <v>0.25</v>
      </c>
      <c r="W550" s="88" t="s">
        <v>11036</v>
      </c>
      <c r="X550" s="83">
        <v>90022000000</v>
      </c>
      <c r="Y550" s="83" t="s">
        <v>1276</v>
      </c>
      <c r="Z550" s="83" t="s">
        <v>31</v>
      </c>
    </row>
    <row r="551" spans="1:26" x14ac:dyDescent="0.25">
      <c r="A551" t="s">
        <v>9100</v>
      </c>
      <c r="B551" t="s">
        <v>9100</v>
      </c>
      <c r="C551" s="94" t="s">
        <v>9101</v>
      </c>
      <c r="D551" s="93" t="s">
        <v>11132</v>
      </c>
      <c r="E551" s="93" t="s">
        <v>704</v>
      </c>
      <c r="F551" s="93" t="s">
        <v>22</v>
      </c>
      <c r="G551" s="83" t="s">
        <v>23</v>
      </c>
      <c r="H551" s="93"/>
      <c r="I551" s="93" t="s">
        <v>745</v>
      </c>
      <c r="J551" s="93" t="s">
        <v>24</v>
      </c>
      <c r="K551" s="2">
        <v>100210951095</v>
      </c>
      <c r="L551" t="s">
        <v>25</v>
      </c>
      <c r="M551" t="s">
        <v>26</v>
      </c>
      <c r="N551" t="s">
        <v>27</v>
      </c>
      <c r="O551" t="s">
        <v>26</v>
      </c>
      <c r="P551" s="86">
        <v>34</v>
      </c>
      <c r="Q551" s="87"/>
      <c r="R551" s="88" t="s">
        <v>28</v>
      </c>
      <c r="S551" s="98"/>
      <c r="T551" s="1">
        <v>2254</v>
      </c>
      <c r="U551" s="90">
        <v>1690.5</v>
      </c>
      <c r="V551" s="91">
        <v>0.25</v>
      </c>
      <c r="W551" s="88" t="s">
        <v>11036</v>
      </c>
      <c r="X551" s="83">
        <v>90022000000</v>
      </c>
      <c r="Y551" s="83" t="s">
        <v>1276</v>
      </c>
      <c r="Z551" s="83" t="s">
        <v>31</v>
      </c>
    </row>
    <row r="552" spans="1:26" x14ac:dyDescent="0.25">
      <c r="A552" t="s">
        <v>9102</v>
      </c>
      <c r="B552" t="s">
        <v>9102</v>
      </c>
      <c r="C552" s="94" t="s">
        <v>9103</v>
      </c>
      <c r="D552" s="93" t="s">
        <v>11133</v>
      </c>
      <c r="E552" s="93" t="s">
        <v>704</v>
      </c>
      <c r="F552" s="93" t="s">
        <v>22</v>
      </c>
      <c r="G552" s="83" t="s">
        <v>23</v>
      </c>
      <c r="H552" s="93"/>
      <c r="I552" s="93" t="s">
        <v>745</v>
      </c>
      <c r="J552" s="93" t="s">
        <v>24</v>
      </c>
      <c r="K552" s="2">
        <v>100210951095</v>
      </c>
      <c r="L552" t="s">
        <v>25</v>
      </c>
      <c r="M552" t="s">
        <v>26</v>
      </c>
      <c r="N552" t="s">
        <v>27</v>
      </c>
      <c r="O552" t="s">
        <v>26</v>
      </c>
      <c r="P552" s="86">
        <v>34</v>
      </c>
      <c r="Q552" s="87"/>
      <c r="R552" s="88" t="s">
        <v>28</v>
      </c>
      <c r="S552" s="98"/>
      <c r="T552" s="1">
        <v>2254</v>
      </c>
      <c r="U552" s="90">
        <v>1690.5</v>
      </c>
      <c r="V552" s="91">
        <v>0.25</v>
      </c>
      <c r="W552" s="88" t="s">
        <v>11036</v>
      </c>
      <c r="X552" s="83">
        <v>90022000000</v>
      </c>
      <c r="Y552" s="83" t="s">
        <v>1276</v>
      </c>
      <c r="Z552" s="83" t="s">
        <v>31</v>
      </c>
    </row>
    <row r="553" spans="1:26" x14ac:dyDescent="0.25">
      <c r="A553" t="s">
        <v>9104</v>
      </c>
      <c r="B553" t="s">
        <v>9104</v>
      </c>
      <c r="C553" s="94" t="s">
        <v>9105</v>
      </c>
      <c r="D553" s="93" t="s">
        <v>11134</v>
      </c>
      <c r="E553" s="93" t="s">
        <v>704</v>
      </c>
      <c r="F553" s="93" t="s">
        <v>22</v>
      </c>
      <c r="G553" s="83" t="s">
        <v>23</v>
      </c>
      <c r="H553" s="93"/>
      <c r="I553" s="93" t="s">
        <v>745</v>
      </c>
      <c r="J553" s="93" t="s">
        <v>24</v>
      </c>
      <c r="K553" s="2">
        <v>100210951095</v>
      </c>
      <c r="L553" t="s">
        <v>25</v>
      </c>
      <c r="M553" t="s">
        <v>26</v>
      </c>
      <c r="N553" t="s">
        <v>27</v>
      </c>
      <c r="O553" t="s">
        <v>26</v>
      </c>
      <c r="P553" s="86">
        <v>34</v>
      </c>
      <c r="Q553" s="87"/>
      <c r="R553" s="88" t="s">
        <v>28</v>
      </c>
      <c r="S553" s="98"/>
      <c r="T553" s="1">
        <v>2254</v>
      </c>
      <c r="U553" s="90">
        <v>1690.5</v>
      </c>
      <c r="V553" s="91">
        <v>0.25</v>
      </c>
      <c r="W553" s="88" t="s">
        <v>11036</v>
      </c>
      <c r="X553" s="83">
        <v>90022000000</v>
      </c>
      <c r="Y553" s="83" t="s">
        <v>1276</v>
      </c>
      <c r="Z553" s="83" t="s">
        <v>31</v>
      </c>
    </row>
    <row r="554" spans="1:26" x14ac:dyDescent="0.25">
      <c r="A554" t="s">
        <v>9106</v>
      </c>
      <c r="B554" t="s">
        <v>9106</v>
      </c>
      <c r="C554" s="94" t="s">
        <v>9107</v>
      </c>
      <c r="D554" s="93" t="s">
        <v>11135</v>
      </c>
      <c r="E554" s="93" t="s">
        <v>704</v>
      </c>
      <c r="F554" s="93" t="s">
        <v>22</v>
      </c>
      <c r="G554" s="83" t="s">
        <v>23</v>
      </c>
      <c r="H554" s="93"/>
      <c r="I554" s="93" t="s">
        <v>745</v>
      </c>
      <c r="J554" s="93" t="s">
        <v>24</v>
      </c>
      <c r="K554" s="2">
        <v>100210951095</v>
      </c>
      <c r="L554" t="s">
        <v>25</v>
      </c>
      <c r="M554" t="s">
        <v>26</v>
      </c>
      <c r="N554" t="s">
        <v>27</v>
      </c>
      <c r="O554" t="s">
        <v>26</v>
      </c>
      <c r="P554" s="86">
        <v>34</v>
      </c>
      <c r="Q554" s="87"/>
      <c r="R554" s="88" t="s">
        <v>28</v>
      </c>
      <c r="S554" s="98"/>
      <c r="T554" s="1">
        <v>2377</v>
      </c>
      <c r="U554" s="90">
        <v>1782.75</v>
      </c>
      <c r="V554" s="91">
        <v>0.25</v>
      </c>
      <c r="W554" s="88" t="s">
        <v>11036</v>
      </c>
      <c r="X554" s="83">
        <v>90022000000</v>
      </c>
      <c r="Y554" s="83" t="s">
        <v>1276</v>
      </c>
      <c r="Z554" s="83" t="s">
        <v>31</v>
      </c>
    </row>
    <row r="555" spans="1:26" x14ac:dyDescent="0.25">
      <c r="A555" t="s">
        <v>9108</v>
      </c>
      <c r="B555" t="s">
        <v>9108</v>
      </c>
      <c r="C555" s="94" t="s">
        <v>9109</v>
      </c>
      <c r="D555" s="93" t="s">
        <v>11136</v>
      </c>
      <c r="E555" s="93" t="s">
        <v>704</v>
      </c>
      <c r="F555" s="93" t="s">
        <v>22</v>
      </c>
      <c r="G555" s="83" t="s">
        <v>23</v>
      </c>
      <c r="H555" s="93"/>
      <c r="I555" s="93" t="s">
        <v>745</v>
      </c>
      <c r="J555" s="93" t="s">
        <v>24</v>
      </c>
      <c r="K555" s="2">
        <v>100210951095</v>
      </c>
      <c r="L555" t="s">
        <v>25</v>
      </c>
      <c r="M555" t="s">
        <v>26</v>
      </c>
      <c r="N555" t="s">
        <v>27</v>
      </c>
      <c r="O555" t="s">
        <v>26</v>
      </c>
      <c r="P555" s="86">
        <v>34</v>
      </c>
      <c r="Q555" s="87"/>
      <c r="R555" s="88" t="s">
        <v>28</v>
      </c>
      <c r="S555" s="98"/>
      <c r="T555" s="1">
        <v>2377</v>
      </c>
      <c r="U555" s="90">
        <v>1782.75</v>
      </c>
      <c r="V555" s="91">
        <v>0.25</v>
      </c>
      <c r="W555" s="88" t="s">
        <v>11036</v>
      </c>
      <c r="X555" s="83">
        <v>90022000000</v>
      </c>
      <c r="Y555" s="83" t="s">
        <v>1276</v>
      </c>
      <c r="Z555" s="83" t="s">
        <v>31</v>
      </c>
    </row>
    <row r="556" spans="1:26" x14ac:dyDescent="0.25">
      <c r="A556" t="s">
        <v>9110</v>
      </c>
      <c r="B556" t="s">
        <v>9110</v>
      </c>
      <c r="C556" s="94" t="s">
        <v>9111</v>
      </c>
      <c r="D556" s="93" t="s">
        <v>11137</v>
      </c>
      <c r="E556" s="93" t="s">
        <v>704</v>
      </c>
      <c r="F556" s="93" t="s">
        <v>22</v>
      </c>
      <c r="G556" s="83" t="s">
        <v>23</v>
      </c>
      <c r="H556" s="93"/>
      <c r="I556" s="93" t="s">
        <v>745</v>
      </c>
      <c r="J556" s="93" t="s">
        <v>24</v>
      </c>
      <c r="K556" s="2">
        <v>100210951095</v>
      </c>
      <c r="L556" t="s">
        <v>25</v>
      </c>
      <c r="M556" t="s">
        <v>26</v>
      </c>
      <c r="N556" t="s">
        <v>27</v>
      </c>
      <c r="O556" t="s">
        <v>26</v>
      </c>
      <c r="P556" s="86">
        <v>34</v>
      </c>
      <c r="Q556" s="87"/>
      <c r="R556" s="88" t="s">
        <v>28</v>
      </c>
      <c r="S556" s="98"/>
      <c r="T556" s="1">
        <v>2377</v>
      </c>
      <c r="U556" s="90">
        <v>1782.75</v>
      </c>
      <c r="V556" s="91">
        <v>0.25</v>
      </c>
      <c r="W556" s="88" t="s">
        <v>11036</v>
      </c>
      <c r="X556" s="83">
        <v>90022000000</v>
      </c>
      <c r="Y556" s="83" t="s">
        <v>1276</v>
      </c>
      <c r="Z556" s="83" t="s">
        <v>31</v>
      </c>
    </row>
    <row r="557" spans="1:26" x14ac:dyDescent="0.25">
      <c r="A557" t="s">
        <v>9112</v>
      </c>
      <c r="B557" t="s">
        <v>9112</v>
      </c>
      <c r="C557" s="94" t="s">
        <v>9113</v>
      </c>
      <c r="D557" s="93" t="s">
        <v>11138</v>
      </c>
      <c r="E557" s="93" t="s">
        <v>704</v>
      </c>
      <c r="F557" s="93" t="s">
        <v>22</v>
      </c>
      <c r="G557" s="83" t="s">
        <v>23</v>
      </c>
      <c r="H557" s="93"/>
      <c r="I557" s="93" t="s">
        <v>745</v>
      </c>
      <c r="J557" s="93" t="s">
        <v>24</v>
      </c>
      <c r="K557" s="2">
        <v>100210951095</v>
      </c>
      <c r="L557" t="s">
        <v>25</v>
      </c>
      <c r="M557" t="s">
        <v>26</v>
      </c>
      <c r="N557" t="s">
        <v>27</v>
      </c>
      <c r="O557" t="s">
        <v>26</v>
      </c>
      <c r="P557" s="86">
        <v>34</v>
      </c>
      <c r="Q557" s="87"/>
      <c r="R557" s="88" t="s">
        <v>28</v>
      </c>
      <c r="S557" s="98"/>
      <c r="T557" s="1">
        <v>2377</v>
      </c>
      <c r="U557" s="90">
        <v>1782.75</v>
      </c>
      <c r="V557" s="91">
        <v>0.25</v>
      </c>
      <c r="W557" s="88" t="s">
        <v>11036</v>
      </c>
      <c r="X557" s="83">
        <v>90022000000</v>
      </c>
      <c r="Y557" s="83" t="s">
        <v>1276</v>
      </c>
      <c r="Z557" s="83" t="s">
        <v>31</v>
      </c>
    </row>
    <row r="558" spans="1:26" x14ac:dyDescent="0.25">
      <c r="A558" t="s">
        <v>9114</v>
      </c>
      <c r="B558" t="s">
        <v>9114</v>
      </c>
      <c r="C558" s="94" t="s">
        <v>9115</v>
      </c>
      <c r="D558" s="93" t="s">
        <v>11139</v>
      </c>
      <c r="E558" s="93" t="s">
        <v>704</v>
      </c>
      <c r="F558" s="93" t="s">
        <v>22</v>
      </c>
      <c r="G558" s="83" t="s">
        <v>23</v>
      </c>
      <c r="H558" s="93"/>
      <c r="I558" s="93" t="s">
        <v>745</v>
      </c>
      <c r="J558" s="93" t="s">
        <v>24</v>
      </c>
      <c r="K558" s="2">
        <v>100210951095</v>
      </c>
      <c r="L558" t="s">
        <v>25</v>
      </c>
      <c r="M558" t="s">
        <v>26</v>
      </c>
      <c r="N558" t="s">
        <v>27</v>
      </c>
      <c r="O558" t="s">
        <v>26</v>
      </c>
      <c r="P558" s="86">
        <v>34</v>
      </c>
      <c r="Q558" s="87"/>
      <c r="R558" s="88" t="s">
        <v>28</v>
      </c>
      <c r="S558" s="98"/>
      <c r="T558" s="1">
        <v>2573</v>
      </c>
      <c r="U558" s="90">
        <v>1929.75</v>
      </c>
      <c r="V558" s="91">
        <v>0.25</v>
      </c>
      <c r="W558" s="88" t="s">
        <v>11036</v>
      </c>
      <c r="X558" s="83">
        <v>90022000000</v>
      </c>
      <c r="Y558" s="83" t="s">
        <v>1276</v>
      </c>
      <c r="Z558" s="83" t="s">
        <v>31</v>
      </c>
    </row>
    <row r="559" spans="1:26" x14ac:dyDescent="0.25">
      <c r="A559" t="s">
        <v>9116</v>
      </c>
      <c r="B559" t="s">
        <v>9116</v>
      </c>
      <c r="C559" s="94" t="s">
        <v>9117</v>
      </c>
      <c r="D559" s="93" t="s">
        <v>11140</v>
      </c>
      <c r="E559" s="93" t="s">
        <v>704</v>
      </c>
      <c r="F559" s="93" t="s">
        <v>22</v>
      </c>
      <c r="G559" s="83" t="s">
        <v>23</v>
      </c>
      <c r="H559" s="93"/>
      <c r="I559" s="93" t="s">
        <v>745</v>
      </c>
      <c r="J559" s="93" t="s">
        <v>24</v>
      </c>
      <c r="K559" s="2">
        <v>100210951095</v>
      </c>
      <c r="L559" t="s">
        <v>25</v>
      </c>
      <c r="M559" t="s">
        <v>26</v>
      </c>
      <c r="N559" t="s">
        <v>27</v>
      </c>
      <c r="O559" t="s">
        <v>26</v>
      </c>
      <c r="P559" s="86">
        <v>27</v>
      </c>
      <c r="Q559" s="87"/>
      <c r="R559" s="88" t="s">
        <v>28</v>
      </c>
      <c r="S559" s="98"/>
      <c r="T559" s="1">
        <v>2975</v>
      </c>
      <c r="U559" s="90">
        <v>2231.25</v>
      </c>
      <c r="V559" s="91">
        <v>0.25</v>
      </c>
      <c r="W559" s="88" t="s">
        <v>11036</v>
      </c>
      <c r="X559" s="83">
        <v>90029000000</v>
      </c>
      <c r="Y559" s="83" t="s">
        <v>1276</v>
      </c>
      <c r="Z559" s="83" t="s">
        <v>31</v>
      </c>
    </row>
    <row r="560" spans="1:26" x14ac:dyDescent="0.25">
      <c r="A560" t="s">
        <v>9118</v>
      </c>
      <c r="B560" t="s">
        <v>9118</v>
      </c>
      <c r="C560" s="94" t="s">
        <v>9119</v>
      </c>
      <c r="D560" s="93" t="s">
        <v>11141</v>
      </c>
      <c r="E560" s="93" t="s">
        <v>704</v>
      </c>
      <c r="F560" s="93" t="s">
        <v>22</v>
      </c>
      <c r="G560" s="83" t="s">
        <v>23</v>
      </c>
      <c r="H560" s="93"/>
      <c r="I560" s="93" t="s">
        <v>745</v>
      </c>
      <c r="J560" s="93" t="s">
        <v>24</v>
      </c>
      <c r="K560" s="2">
        <v>100210951095</v>
      </c>
      <c r="L560" t="s">
        <v>25</v>
      </c>
      <c r="M560" t="s">
        <v>26</v>
      </c>
      <c r="N560" t="s">
        <v>27</v>
      </c>
      <c r="O560" t="s">
        <v>26</v>
      </c>
      <c r="P560" s="86">
        <v>27</v>
      </c>
      <c r="Q560" s="87"/>
      <c r="R560" s="88" t="s">
        <v>28</v>
      </c>
      <c r="S560" s="98"/>
      <c r="T560" s="1">
        <v>3636</v>
      </c>
      <c r="U560" s="90">
        <v>2727</v>
      </c>
      <c r="V560" s="91">
        <v>0.25</v>
      </c>
      <c r="W560" s="88" t="s">
        <v>11036</v>
      </c>
      <c r="X560" s="83">
        <v>90029000000</v>
      </c>
      <c r="Y560" s="83" t="s">
        <v>1276</v>
      </c>
      <c r="Z560" s="83" t="s">
        <v>31</v>
      </c>
    </row>
    <row r="561" spans="1:26" x14ac:dyDescent="0.25">
      <c r="A561" t="s">
        <v>9120</v>
      </c>
      <c r="B561" t="s">
        <v>9120</v>
      </c>
      <c r="C561" s="94" t="s">
        <v>9121</v>
      </c>
      <c r="D561" s="93" t="s">
        <v>11142</v>
      </c>
      <c r="E561" s="93" t="s">
        <v>704</v>
      </c>
      <c r="F561" s="93" t="s">
        <v>22</v>
      </c>
      <c r="G561" s="83" t="s">
        <v>23</v>
      </c>
      <c r="H561" s="93"/>
      <c r="I561" s="93" t="s">
        <v>745</v>
      </c>
      <c r="J561" s="93" t="s">
        <v>24</v>
      </c>
      <c r="K561" s="2">
        <v>100210951095</v>
      </c>
      <c r="L561" t="s">
        <v>25</v>
      </c>
      <c r="M561" t="s">
        <v>26</v>
      </c>
      <c r="N561" t="s">
        <v>27</v>
      </c>
      <c r="O561" t="s">
        <v>26</v>
      </c>
      <c r="P561" s="86">
        <v>27</v>
      </c>
      <c r="Q561" s="87"/>
      <c r="R561" s="88" t="s">
        <v>28</v>
      </c>
      <c r="S561" s="98"/>
      <c r="T561" s="1">
        <v>2892</v>
      </c>
      <c r="U561" s="90">
        <v>2169</v>
      </c>
      <c r="V561" s="91">
        <v>0.25</v>
      </c>
      <c r="W561" s="88" t="s">
        <v>11036</v>
      </c>
      <c r="X561" s="83">
        <v>90029000000</v>
      </c>
      <c r="Y561" s="83" t="s">
        <v>1276</v>
      </c>
      <c r="Z561" s="83" t="s">
        <v>31</v>
      </c>
    </row>
    <row r="562" spans="1:26" x14ac:dyDescent="0.25">
      <c r="A562" t="s">
        <v>9122</v>
      </c>
      <c r="B562" t="s">
        <v>9122</v>
      </c>
      <c r="C562" s="94" t="s">
        <v>9123</v>
      </c>
      <c r="D562" s="93" t="s">
        <v>11143</v>
      </c>
      <c r="E562" s="93" t="s">
        <v>704</v>
      </c>
      <c r="F562" s="93" t="s">
        <v>22</v>
      </c>
      <c r="G562" s="83" t="s">
        <v>23</v>
      </c>
      <c r="H562" s="93"/>
      <c r="I562" s="93" t="s">
        <v>745</v>
      </c>
      <c r="J562" s="93" t="s">
        <v>24</v>
      </c>
      <c r="K562" s="2">
        <v>100210951095</v>
      </c>
      <c r="L562" t="s">
        <v>25</v>
      </c>
      <c r="M562" t="s">
        <v>26</v>
      </c>
      <c r="N562" t="s">
        <v>27</v>
      </c>
      <c r="O562" t="s">
        <v>26</v>
      </c>
      <c r="P562" s="86">
        <v>27</v>
      </c>
      <c r="Q562" s="87"/>
      <c r="R562" s="88" t="s">
        <v>28</v>
      </c>
      <c r="S562" s="98"/>
      <c r="T562" s="1">
        <v>4545</v>
      </c>
      <c r="U562" s="90">
        <v>3408.75</v>
      </c>
      <c r="V562" s="91">
        <v>0.25</v>
      </c>
      <c r="W562" s="88" t="s">
        <v>11036</v>
      </c>
      <c r="X562" s="83">
        <v>90029000000</v>
      </c>
      <c r="Y562" s="83" t="s">
        <v>1276</v>
      </c>
      <c r="Z562" s="83" t="s">
        <v>31</v>
      </c>
    </row>
    <row r="563" spans="1:26" x14ac:dyDescent="0.25">
      <c r="A563" t="s">
        <v>9124</v>
      </c>
      <c r="B563" t="s">
        <v>9124</v>
      </c>
      <c r="C563" s="94" t="s">
        <v>9125</v>
      </c>
      <c r="D563" s="93" t="s">
        <v>11144</v>
      </c>
      <c r="E563" s="93" t="s">
        <v>704</v>
      </c>
      <c r="F563" s="93" t="s">
        <v>22</v>
      </c>
      <c r="G563" s="83" t="s">
        <v>23</v>
      </c>
      <c r="H563" s="93"/>
      <c r="I563" s="93" t="s">
        <v>745</v>
      </c>
      <c r="J563" s="93" t="s">
        <v>24</v>
      </c>
      <c r="K563" s="2">
        <v>100210951095</v>
      </c>
      <c r="L563" t="s">
        <v>25</v>
      </c>
      <c r="M563" t="s">
        <v>26</v>
      </c>
      <c r="N563" t="s">
        <v>27</v>
      </c>
      <c r="O563" t="s">
        <v>26</v>
      </c>
      <c r="P563" s="86">
        <v>27</v>
      </c>
      <c r="Q563" s="87"/>
      <c r="R563" s="88" t="s">
        <v>28</v>
      </c>
      <c r="S563" s="98"/>
      <c r="T563" s="1">
        <v>3718</v>
      </c>
      <c r="U563" s="90">
        <v>2788.5</v>
      </c>
      <c r="V563" s="91">
        <v>0.25</v>
      </c>
      <c r="W563" s="88" t="s">
        <v>11036</v>
      </c>
      <c r="X563" s="83">
        <v>90029000000</v>
      </c>
      <c r="Y563" s="83" t="s">
        <v>1276</v>
      </c>
      <c r="Z563" s="83" t="s">
        <v>31</v>
      </c>
    </row>
    <row r="564" spans="1:26" x14ac:dyDescent="0.25">
      <c r="A564" t="s">
        <v>9126</v>
      </c>
      <c r="B564" t="s">
        <v>9126</v>
      </c>
      <c r="C564" s="94" t="s">
        <v>9127</v>
      </c>
      <c r="D564" s="93" t="s">
        <v>11145</v>
      </c>
      <c r="E564" s="93" t="s">
        <v>704</v>
      </c>
      <c r="F564" s="93" t="s">
        <v>22</v>
      </c>
      <c r="G564" s="83" t="s">
        <v>23</v>
      </c>
      <c r="H564" s="93"/>
      <c r="I564" s="93" t="s">
        <v>745</v>
      </c>
      <c r="J564" s="93" t="s">
        <v>24</v>
      </c>
      <c r="K564" s="2">
        <v>100210951095</v>
      </c>
      <c r="L564" t="s">
        <v>25</v>
      </c>
      <c r="M564" t="s">
        <v>26</v>
      </c>
      <c r="N564" t="s">
        <v>27</v>
      </c>
      <c r="O564" t="s">
        <v>26</v>
      </c>
      <c r="P564" s="86">
        <v>27</v>
      </c>
      <c r="Q564" s="87"/>
      <c r="R564" s="88" t="s">
        <v>28</v>
      </c>
      <c r="S564" s="98"/>
      <c r="T564" s="1">
        <v>6114</v>
      </c>
      <c r="U564" s="90">
        <v>4585.5</v>
      </c>
      <c r="V564" s="91">
        <v>0.25</v>
      </c>
      <c r="W564" s="88" t="s">
        <v>11036</v>
      </c>
      <c r="X564" s="83">
        <v>90029000000</v>
      </c>
      <c r="Y564" s="83" t="s">
        <v>1276</v>
      </c>
      <c r="Z564" s="83" t="s">
        <v>31</v>
      </c>
    </row>
    <row r="565" spans="1:26" x14ac:dyDescent="0.25">
      <c r="A565" t="s">
        <v>9439</v>
      </c>
      <c r="B565" t="s">
        <v>9439</v>
      </c>
      <c r="C565" s="94" t="s">
        <v>9440</v>
      </c>
      <c r="D565" s="93" t="s">
        <v>11146</v>
      </c>
      <c r="E565" s="93" t="s">
        <v>704</v>
      </c>
      <c r="F565" s="93" t="s">
        <v>22</v>
      </c>
      <c r="G565" s="83" t="s">
        <v>23</v>
      </c>
      <c r="H565" s="93"/>
      <c r="I565" s="93" t="s">
        <v>24</v>
      </c>
      <c r="J565" s="93" t="s">
        <v>24</v>
      </c>
      <c r="K565" s="2">
        <v>100210951095</v>
      </c>
      <c r="L565" t="s">
        <v>25</v>
      </c>
      <c r="M565" t="s">
        <v>26</v>
      </c>
      <c r="N565" t="s">
        <v>27</v>
      </c>
      <c r="O565" t="s">
        <v>26</v>
      </c>
      <c r="P565" s="86">
        <v>20</v>
      </c>
      <c r="Q565" s="87"/>
      <c r="R565" s="88" t="s">
        <v>28</v>
      </c>
      <c r="S565" s="98"/>
      <c r="T565" s="1">
        <v>2867</v>
      </c>
      <c r="U565" s="90">
        <v>2150.25</v>
      </c>
      <c r="V565" s="91">
        <v>0.25</v>
      </c>
      <c r="W565" s="88" t="s">
        <v>11036</v>
      </c>
      <c r="X565" s="83">
        <v>90022000000</v>
      </c>
      <c r="Y565" s="83" t="s">
        <v>1276</v>
      </c>
      <c r="Z565" s="83" t="s">
        <v>31</v>
      </c>
    </row>
    <row r="566" spans="1:26" x14ac:dyDescent="0.25">
      <c r="A566" t="s">
        <v>1307</v>
      </c>
      <c r="B566" t="s">
        <v>1307</v>
      </c>
      <c r="C566" s="94" t="s">
        <v>1308</v>
      </c>
      <c r="D566" s="93" t="s">
        <v>11147</v>
      </c>
      <c r="E566" s="93" t="s">
        <v>704</v>
      </c>
      <c r="F566" s="93" t="s">
        <v>22</v>
      </c>
      <c r="G566" s="83" t="s">
        <v>23</v>
      </c>
      <c r="H566" s="93"/>
      <c r="I566" s="93" t="s">
        <v>24</v>
      </c>
      <c r="J566" s="93" t="s">
        <v>24</v>
      </c>
      <c r="K566" s="2">
        <v>100210030505</v>
      </c>
      <c r="L566" t="s">
        <v>25</v>
      </c>
      <c r="M566" t="s">
        <v>1256</v>
      </c>
      <c r="N566" t="s">
        <v>1257</v>
      </c>
      <c r="O566" t="s">
        <v>1305</v>
      </c>
      <c r="P566" s="86">
        <v>30</v>
      </c>
      <c r="Q566" s="87"/>
      <c r="R566" s="88" t="s">
        <v>28</v>
      </c>
      <c r="S566" s="98"/>
      <c r="T566" s="1">
        <v>687</v>
      </c>
      <c r="U566" s="90">
        <v>515.25</v>
      </c>
      <c r="V566" s="91">
        <v>0.25</v>
      </c>
      <c r="W566" s="83" t="s">
        <v>11036</v>
      </c>
      <c r="X566" s="83">
        <v>90119000000</v>
      </c>
      <c r="Y566" s="83" t="s">
        <v>914</v>
      </c>
      <c r="Z566" s="83" t="s">
        <v>739</v>
      </c>
    </row>
    <row r="567" spans="1:26" x14ac:dyDescent="0.25">
      <c r="A567" t="s">
        <v>1309</v>
      </c>
      <c r="B567" t="s">
        <v>1309</v>
      </c>
      <c r="C567" s="94" t="s">
        <v>1310</v>
      </c>
      <c r="D567" s="93" t="s">
        <v>11148</v>
      </c>
      <c r="E567" s="93" t="s">
        <v>704</v>
      </c>
      <c r="F567" s="93" t="s">
        <v>22</v>
      </c>
      <c r="G567" s="83" t="s">
        <v>23</v>
      </c>
      <c r="H567" s="93"/>
      <c r="I567" s="93" t="s">
        <v>24</v>
      </c>
      <c r="J567" s="93" t="s">
        <v>24</v>
      </c>
      <c r="K567" s="2">
        <v>100210030505</v>
      </c>
      <c r="L567" t="s">
        <v>25</v>
      </c>
      <c r="M567" t="s">
        <v>1256</v>
      </c>
      <c r="N567" t="s">
        <v>1257</v>
      </c>
      <c r="O567" t="s">
        <v>1305</v>
      </c>
      <c r="P567" s="86">
        <v>2</v>
      </c>
      <c r="Q567" s="87"/>
      <c r="R567" s="88" t="s">
        <v>28</v>
      </c>
      <c r="S567" s="98"/>
      <c r="T567" s="1">
        <v>5941</v>
      </c>
      <c r="U567" s="90">
        <v>4455.75</v>
      </c>
      <c r="V567" s="91">
        <v>0.25</v>
      </c>
      <c r="W567" s="83" t="s">
        <v>11036</v>
      </c>
      <c r="X567" s="83">
        <v>90119000000</v>
      </c>
      <c r="Y567" s="83" t="s">
        <v>914</v>
      </c>
      <c r="Z567" s="83" t="s">
        <v>739</v>
      </c>
    </row>
    <row r="568" spans="1:26" x14ac:dyDescent="0.25">
      <c r="A568" t="s">
        <v>1311</v>
      </c>
      <c r="B568" t="s">
        <v>1311</v>
      </c>
      <c r="C568" s="94" t="s">
        <v>1312</v>
      </c>
      <c r="D568" s="93" t="s">
        <v>11149</v>
      </c>
      <c r="E568" s="93" t="s">
        <v>704</v>
      </c>
      <c r="F568" s="93" t="s">
        <v>22</v>
      </c>
      <c r="G568" s="83" t="s">
        <v>23</v>
      </c>
      <c r="H568" s="93"/>
      <c r="I568" s="93" t="s">
        <v>24</v>
      </c>
      <c r="J568" s="93" t="s">
        <v>24</v>
      </c>
      <c r="K568" s="2">
        <v>100210030505</v>
      </c>
      <c r="L568" t="s">
        <v>25</v>
      </c>
      <c r="M568" t="s">
        <v>1256</v>
      </c>
      <c r="N568" t="s">
        <v>1257</v>
      </c>
      <c r="O568" t="s">
        <v>1305</v>
      </c>
      <c r="P568" s="86">
        <v>2</v>
      </c>
      <c r="Q568" s="87"/>
      <c r="R568" s="88" t="s">
        <v>28</v>
      </c>
      <c r="S568" s="98"/>
      <c r="T568" s="1">
        <v>5941</v>
      </c>
      <c r="U568" s="90">
        <v>4455.75</v>
      </c>
      <c r="V568" s="91">
        <v>0.25</v>
      </c>
      <c r="W568" s="83" t="s">
        <v>11036</v>
      </c>
      <c r="X568" s="83">
        <v>90119000000</v>
      </c>
      <c r="Y568" s="83" t="s">
        <v>914</v>
      </c>
      <c r="Z568" s="83" t="s">
        <v>739</v>
      </c>
    </row>
    <row r="569" spans="1:26" x14ac:dyDescent="0.25">
      <c r="A569" s="93" t="s">
        <v>1313</v>
      </c>
      <c r="B569" s="93" t="s">
        <v>1313</v>
      </c>
      <c r="C569" s="94" t="s">
        <v>1314</v>
      </c>
      <c r="D569" s="93" t="s">
        <v>1315</v>
      </c>
      <c r="E569" s="93" t="s">
        <v>704</v>
      </c>
      <c r="F569" s="93" t="s">
        <v>22</v>
      </c>
      <c r="G569" s="83" t="s">
        <v>23</v>
      </c>
      <c r="H569" s="93"/>
      <c r="I569" s="93" t="s">
        <v>24</v>
      </c>
      <c r="J569" s="93" t="s">
        <v>24</v>
      </c>
      <c r="K569" s="95">
        <v>100210030506</v>
      </c>
      <c r="L569" s="93" t="s">
        <v>25</v>
      </c>
      <c r="M569" s="93" t="s">
        <v>1256</v>
      </c>
      <c r="N569" s="93" t="s">
        <v>1257</v>
      </c>
      <c r="O569" s="93" t="s">
        <v>1258</v>
      </c>
      <c r="P569" s="86">
        <v>55</v>
      </c>
      <c r="Q569" s="87"/>
      <c r="R569" s="88" t="s">
        <v>28</v>
      </c>
      <c r="S569" s="98"/>
      <c r="T569" s="1">
        <v>4743</v>
      </c>
      <c r="U569" s="90">
        <v>3557.25</v>
      </c>
      <c r="V569" s="91">
        <v>0.25</v>
      </c>
      <c r="W569" s="83" t="s">
        <v>11036</v>
      </c>
      <c r="X569" s="83">
        <v>90119000000</v>
      </c>
      <c r="Y569" s="83" t="s">
        <v>30</v>
      </c>
      <c r="Z569" s="83" t="s">
        <v>739</v>
      </c>
    </row>
    <row r="570" spans="1:26" x14ac:dyDescent="0.25">
      <c r="A570" t="s">
        <v>1316</v>
      </c>
      <c r="B570" t="s">
        <v>1316</v>
      </c>
      <c r="C570" s="94" t="s">
        <v>1317</v>
      </c>
      <c r="D570" s="93" t="s">
        <v>1318</v>
      </c>
      <c r="E570" s="93" t="s">
        <v>704</v>
      </c>
      <c r="F570" s="93" t="s">
        <v>22</v>
      </c>
      <c r="G570" s="83" t="s">
        <v>23</v>
      </c>
      <c r="H570" s="93"/>
      <c r="I570" s="93" t="s">
        <v>24</v>
      </c>
      <c r="J570" s="93" t="s">
        <v>24</v>
      </c>
      <c r="K570" s="2">
        <v>100210030506</v>
      </c>
      <c r="L570" t="s">
        <v>25</v>
      </c>
      <c r="M570" t="s">
        <v>1256</v>
      </c>
      <c r="N570" t="s">
        <v>1257</v>
      </c>
      <c r="O570" t="s">
        <v>1258</v>
      </c>
      <c r="P570" s="86">
        <v>48</v>
      </c>
      <c r="Q570" s="87"/>
      <c r="R570" s="88" t="s">
        <v>28</v>
      </c>
      <c r="S570" s="98"/>
      <c r="T570" s="1">
        <v>9894</v>
      </c>
      <c r="U570" s="90">
        <v>7420.5</v>
      </c>
      <c r="V570" s="91">
        <v>0.25</v>
      </c>
      <c r="W570" s="83" t="s">
        <v>11036</v>
      </c>
      <c r="X570" s="83">
        <v>90119000000</v>
      </c>
      <c r="Y570" s="83" t="s">
        <v>30</v>
      </c>
      <c r="Z570" s="83" t="s">
        <v>739</v>
      </c>
    </row>
    <row r="571" spans="1:26" x14ac:dyDescent="0.25">
      <c r="A571" t="s">
        <v>1319</v>
      </c>
      <c r="B571" t="s">
        <v>1319</v>
      </c>
      <c r="C571" s="94" t="s">
        <v>1320</v>
      </c>
      <c r="D571" s="93" t="s">
        <v>1321</v>
      </c>
      <c r="E571" s="93" t="s">
        <v>704</v>
      </c>
      <c r="F571" s="93" t="s">
        <v>22</v>
      </c>
      <c r="G571" s="83" t="s">
        <v>23</v>
      </c>
      <c r="H571" s="93"/>
      <c r="I571" s="93" t="s">
        <v>24</v>
      </c>
      <c r="J571" s="93" t="s">
        <v>24</v>
      </c>
      <c r="K571" s="2">
        <v>100210030506</v>
      </c>
      <c r="L571" t="s">
        <v>25</v>
      </c>
      <c r="M571" t="s">
        <v>1256</v>
      </c>
      <c r="N571" t="s">
        <v>1257</v>
      </c>
      <c r="O571" t="s">
        <v>1258</v>
      </c>
      <c r="P571" s="86">
        <v>28</v>
      </c>
      <c r="Q571" s="87"/>
      <c r="R571" s="88" t="s">
        <v>28</v>
      </c>
      <c r="S571" s="98"/>
      <c r="T571" s="1">
        <v>560</v>
      </c>
      <c r="U571" s="90">
        <v>420</v>
      </c>
      <c r="V571" s="91">
        <v>0.25</v>
      </c>
      <c r="W571" s="83" t="s">
        <v>11036</v>
      </c>
      <c r="X571" s="83">
        <v>90119000000</v>
      </c>
      <c r="Y571" s="83" t="s">
        <v>30</v>
      </c>
      <c r="Z571" s="83" t="s">
        <v>31</v>
      </c>
    </row>
    <row r="572" spans="1:26" x14ac:dyDescent="0.25">
      <c r="A572" t="s">
        <v>1322</v>
      </c>
      <c r="B572" t="s">
        <v>1322</v>
      </c>
      <c r="C572" s="94" t="s">
        <v>1323</v>
      </c>
      <c r="D572" s="93" t="s">
        <v>1324</v>
      </c>
      <c r="E572" s="93" t="s">
        <v>704</v>
      </c>
      <c r="F572" s="93" t="s">
        <v>22</v>
      </c>
      <c r="G572" s="83" t="s">
        <v>23</v>
      </c>
      <c r="H572" s="93"/>
      <c r="I572" s="93" t="s">
        <v>24</v>
      </c>
      <c r="J572" s="93" t="s">
        <v>24</v>
      </c>
      <c r="K572" s="2">
        <v>100210030506</v>
      </c>
      <c r="L572" t="s">
        <v>25</v>
      </c>
      <c r="M572" t="s">
        <v>1256</v>
      </c>
      <c r="N572" t="s">
        <v>1257</v>
      </c>
      <c r="O572" t="s">
        <v>1258</v>
      </c>
      <c r="P572" s="86">
        <v>38</v>
      </c>
      <c r="Q572" s="87"/>
      <c r="R572" s="88" t="s">
        <v>28</v>
      </c>
      <c r="S572" s="98"/>
      <c r="T572" s="1">
        <v>714</v>
      </c>
      <c r="U572" s="90">
        <v>535.5</v>
      </c>
      <c r="V572" s="91">
        <v>0.25</v>
      </c>
      <c r="W572" s="83" t="s">
        <v>11036</v>
      </c>
      <c r="X572" s="83">
        <v>90119000000</v>
      </c>
      <c r="Y572" s="83" t="s">
        <v>30</v>
      </c>
      <c r="Z572" s="83" t="s">
        <v>31</v>
      </c>
    </row>
    <row r="573" spans="1:26" x14ac:dyDescent="0.25">
      <c r="A573" t="s">
        <v>1325</v>
      </c>
      <c r="B573" t="s">
        <v>1325</v>
      </c>
      <c r="C573" s="94" t="s">
        <v>1326</v>
      </c>
      <c r="D573" s="93" t="s">
        <v>1327</v>
      </c>
      <c r="E573" s="93" t="s">
        <v>704</v>
      </c>
      <c r="F573" s="93" t="s">
        <v>22</v>
      </c>
      <c r="G573" s="83" t="s">
        <v>23</v>
      </c>
      <c r="H573" s="93"/>
      <c r="I573" s="93" t="s">
        <v>24</v>
      </c>
      <c r="J573" s="93" t="s">
        <v>24</v>
      </c>
      <c r="K573" s="2">
        <v>100210030506</v>
      </c>
      <c r="L573" t="s">
        <v>25</v>
      </c>
      <c r="M573" t="s">
        <v>1256</v>
      </c>
      <c r="N573" t="s">
        <v>1257</v>
      </c>
      <c r="O573" t="s">
        <v>1258</v>
      </c>
      <c r="P573" s="86">
        <v>38</v>
      </c>
      <c r="Q573" s="87"/>
      <c r="R573" s="88" t="s">
        <v>28</v>
      </c>
      <c r="S573" s="98"/>
      <c r="T573" s="1">
        <v>3672</v>
      </c>
      <c r="U573" s="90">
        <v>2754</v>
      </c>
      <c r="V573" s="91">
        <v>0.25</v>
      </c>
      <c r="W573" s="83" t="s">
        <v>11036</v>
      </c>
      <c r="X573" s="83">
        <v>90119000000</v>
      </c>
      <c r="Y573" s="83" t="s">
        <v>30</v>
      </c>
      <c r="Z573" s="83" t="s">
        <v>739</v>
      </c>
    </row>
    <row r="574" spans="1:26" x14ac:dyDescent="0.25">
      <c r="A574" t="s">
        <v>1328</v>
      </c>
      <c r="B574" t="s">
        <v>1328</v>
      </c>
      <c r="C574" s="94" t="s">
        <v>1329</v>
      </c>
      <c r="D574" s="93" t="s">
        <v>1330</v>
      </c>
      <c r="E574" s="93" t="s">
        <v>704</v>
      </c>
      <c r="F574" s="93" t="s">
        <v>22</v>
      </c>
      <c r="G574" s="83" t="s">
        <v>23</v>
      </c>
      <c r="H574" s="93"/>
      <c r="I574" s="93" t="s">
        <v>24</v>
      </c>
      <c r="J574" s="93" t="s">
        <v>24</v>
      </c>
      <c r="K574" s="2">
        <v>100210030506</v>
      </c>
      <c r="L574" t="s">
        <v>25</v>
      </c>
      <c r="M574" t="s">
        <v>1256</v>
      </c>
      <c r="N574" t="s">
        <v>1257</v>
      </c>
      <c r="O574" t="s">
        <v>1258</v>
      </c>
      <c r="P574" s="86">
        <v>59</v>
      </c>
      <c r="Q574" s="87"/>
      <c r="R574" s="88" t="s">
        <v>28</v>
      </c>
      <c r="S574" s="98"/>
      <c r="T574" s="1">
        <v>3672</v>
      </c>
      <c r="U574" s="90">
        <v>2754</v>
      </c>
      <c r="V574" s="91">
        <v>0.25</v>
      </c>
      <c r="W574" s="83" t="s">
        <v>11036</v>
      </c>
      <c r="X574" s="83">
        <v>90119000000</v>
      </c>
      <c r="Y574" s="83" t="s">
        <v>30</v>
      </c>
      <c r="Z574" s="83" t="s">
        <v>739</v>
      </c>
    </row>
    <row r="575" spans="1:26" x14ac:dyDescent="0.25">
      <c r="A575" t="s">
        <v>1331</v>
      </c>
      <c r="B575" t="s">
        <v>1331</v>
      </c>
      <c r="C575" s="94" t="s">
        <v>1332</v>
      </c>
      <c r="D575" s="93" t="s">
        <v>11150</v>
      </c>
      <c r="E575" s="93" t="s">
        <v>704</v>
      </c>
      <c r="F575" s="93" t="s">
        <v>22</v>
      </c>
      <c r="G575" s="83" t="s">
        <v>23</v>
      </c>
      <c r="H575" s="93"/>
      <c r="I575" s="93" t="s">
        <v>24</v>
      </c>
      <c r="J575" s="93" t="s">
        <v>24</v>
      </c>
      <c r="K575" s="2">
        <v>100210030506</v>
      </c>
      <c r="L575" t="s">
        <v>25</v>
      </c>
      <c r="M575" t="s">
        <v>1256</v>
      </c>
      <c r="N575" t="s">
        <v>1257</v>
      </c>
      <c r="O575" t="s">
        <v>1258</v>
      </c>
      <c r="P575" s="86">
        <v>77</v>
      </c>
      <c r="Q575" s="87"/>
      <c r="R575" s="88" t="s">
        <v>28</v>
      </c>
      <c r="S575" s="98"/>
      <c r="T575" s="1">
        <v>4131</v>
      </c>
      <c r="U575" s="90">
        <v>3098.25</v>
      </c>
      <c r="V575" s="91">
        <v>0.25</v>
      </c>
      <c r="W575" s="83" t="s">
        <v>11036</v>
      </c>
      <c r="X575" s="83">
        <v>39269097900</v>
      </c>
      <c r="Y575" s="83" t="s">
        <v>30</v>
      </c>
      <c r="Z575" s="83" t="s">
        <v>739</v>
      </c>
    </row>
    <row r="576" spans="1:26" x14ac:dyDescent="0.25">
      <c r="A576" t="s">
        <v>1333</v>
      </c>
      <c r="B576" t="s">
        <v>1333</v>
      </c>
      <c r="C576" s="94" t="s">
        <v>1334</v>
      </c>
      <c r="D576" s="93" t="s">
        <v>1335</v>
      </c>
      <c r="E576" s="93" t="s">
        <v>704</v>
      </c>
      <c r="F576" s="93" t="s">
        <v>22</v>
      </c>
      <c r="G576" s="83" t="s">
        <v>23</v>
      </c>
      <c r="H576" s="93"/>
      <c r="I576" s="93" t="s">
        <v>24</v>
      </c>
      <c r="J576" s="93" t="s">
        <v>24</v>
      </c>
      <c r="K576" s="2">
        <v>100210030506</v>
      </c>
      <c r="L576" t="s">
        <v>25</v>
      </c>
      <c r="M576" t="s">
        <v>1256</v>
      </c>
      <c r="N576" t="s">
        <v>1257</v>
      </c>
      <c r="O576" t="s">
        <v>1258</v>
      </c>
      <c r="P576" s="86">
        <v>77</v>
      </c>
      <c r="Q576" s="87"/>
      <c r="R576" s="88" t="s">
        <v>28</v>
      </c>
      <c r="S576" s="98"/>
      <c r="T576" s="1">
        <v>378</v>
      </c>
      <c r="U576" s="90">
        <v>283.5</v>
      </c>
      <c r="V576" s="91">
        <v>0.25</v>
      </c>
      <c r="W576" s="83" t="s">
        <v>11036</v>
      </c>
      <c r="X576" s="83">
        <v>90119000000</v>
      </c>
      <c r="Y576" s="83" t="s">
        <v>30</v>
      </c>
      <c r="Z576" s="83" t="s">
        <v>31</v>
      </c>
    </row>
    <row r="577" spans="1:26" x14ac:dyDescent="0.25">
      <c r="A577" t="s">
        <v>1336</v>
      </c>
      <c r="B577" t="s">
        <v>1336</v>
      </c>
      <c r="C577" s="94" t="s">
        <v>1337</v>
      </c>
      <c r="D577" s="93" t="s">
        <v>1338</v>
      </c>
      <c r="E577" s="93" t="s">
        <v>704</v>
      </c>
      <c r="F577" s="93" t="s">
        <v>22</v>
      </c>
      <c r="G577" s="83" t="s">
        <v>23</v>
      </c>
      <c r="H577" s="93"/>
      <c r="I577" s="93" t="s">
        <v>24</v>
      </c>
      <c r="J577" s="93" t="s">
        <v>24</v>
      </c>
      <c r="K577" s="2">
        <v>100210030506</v>
      </c>
      <c r="L577" t="s">
        <v>25</v>
      </c>
      <c r="M577" t="s">
        <v>1256</v>
      </c>
      <c r="N577" t="s">
        <v>1257</v>
      </c>
      <c r="O577" t="s">
        <v>1258</v>
      </c>
      <c r="P577" s="86">
        <v>38</v>
      </c>
      <c r="Q577" s="87"/>
      <c r="R577" s="88" t="s">
        <v>28</v>
      </c>
      <c r="S577" s="98"/>
      <c r="T577" s="1">
        <v>306</v>
      </c>
      <c r="U577" s="90">
        <v>229.5</v>
      </c>
      <c r="V577" s="91">
        <v>0.25</v>
      </c>
      <c r="W577" s="83" t="s">
        <v>11036</v>
      </c>
      <c r="X577" s="83">
        <v>90119000000</v>
      </c>
      <c r="Y577" s="83" t="s">
        <v>30</v>
      </c>
      <c r="Z577" s="83" t="s">
        <v>31</v>
      </c>
    </row>
    <row r="578" spans="1:26" x14ac:dyDescent="0.25">
      <c r="A578" t="s">
        <v>1339</v>
      </c>
      <c r="B578" t="s">
        <v>1339</v>
      </c>
      <c r="C578" s="94" t="s">
        <v>1340</v>
      </c>
      <c r="D578" s="93" t="s">
        <v>1341</v>
      </c>
      <c r="E578" s="93" t="s">
        <v>704</v>
      </c>
      <c r="F578" s="93" t="s">
        <v>22</v>
      </c>
      <c r="G578" s="83" t="s">
        <v>23</v>
      </c>
      <c r="H578" s="93"/>
      <c r="I578" s="93" t="s">
        <v>24</v>
      </c>
      <c r="J578" s="93" t="s">
        <v>24</v>
      </c>
      <c r="K578" s="2">
        <v>100210030506</v>
      </c>
      <c r="L578" t="s">
        <v>25</v>
      </c>
      <c r="M578" t="s">
        <v>1256</v>
      </c>
      <c r="N578" t="s">
        <v>1257</v>
      </c>
      <c r="O578" t="s">
        <v>1258</v>
      </c>
      <c r="P578" s="86">
        <v>38</v>
      </c>
      <c r="Q578" s="87"/>
      <c r="R578" s="88" t="s">
        <v>28</v>
      </c>
      <c r="S578" s="98"/>
      <c r="T578" s="1">
        <v>490</v>
      </c>
      <c r="U578" s="90">
        <v>367.5</v>
      </c>
      <c r="V578" s="91">
        <v>0.25</v>
      </c>
      <c r="W578" s="83" t="s">
        <v>11036</v>
      </c>
      <c r="X578" s="83">
        <v>90119000000</v>
      </c>
      <c r="Y578" s="83" t="s">
        <v>30</v>
      </c>
      <c r="Z578" s="83" t="s">
        <v>31</v>
      </c>
    </row>
    <row r="579" spans="1:26" x14ac:dyDescent="0.25">
      <c r="A579" t="s">
        <v>1342</v>
      </c>
      <c r="B579" t="s">
        <v>1342</v>
      </c>
      <c r="C579" s="94" t="s">
        <v>1343</v>
      </c>
      <c r="D579" s="93" t="s">
        <v>1344</v>
      </c>
      <c r="E579" s="93" t="s">
        <v>704</v>
      </c>
      <c r="F579" s="93" t="s">
        <v>22</v>
      </c>
      <c r="G579" s="83" t="s">
        <v>23</v>
      </c>
      <c r="H579" s="93"/>
      <c r="I579" s="93" t="s">
        <v>24</v>
      </c>
      <c r="J579" s="93" t="s">
        <v>24</v>
      </c>
      <c r="K579" s="2">
        <v>100210030506</v>
      </c>
      <c r="L579" t="s">
        <v>25</v>
      </c>
      <c r="M579" t="s">
        <v>1256</v>
      </c>
      <c r="N579" t="s">
        <v>1257</v>
      </c>
      <c r="O579" t="s">
        <v>1258</v>
      </c>
      <c r="P579" s="86">
        <v>38</v>
      </c>
      <c r="Q579" s="87"/>
      <c r="R579" s="88" t="s">
        <v>28</v>
      </c>
      <c r="S579" s="98"/>
      <c r="T579" s="1">
        <v>623</v>
      </c>
      <c r="U579" s="90">
        <v>467.25</v>
      </c>
      <c r="V579" s="91">
        <v>0.25</v>
      </c>
      <c r="W579" s="88" t="s">
        <v>11036</v>
      </c>
      <c r="X579" s="83">
        <v>90119000000</v>
      </c>
      <c r="Y579" s="83" t="s">
        <v>30</v>
      </c>
      <c r="Z579" s="83" t="s">
        <v>31</v>
      </c>
    </row>
    <row r="580" spans="1:26" x14ac:dyDescent="0.25">
      <c r="A580" t="s">
        <v>1345</v>
      </c>
      <c r="B580" t="s">
        <v>1345</v>
      </c>
      <c r="C580" s="94" t="s">
        <v>1346</v>
      </c>
      <c r="D580" s="93" t="s">
        <v>1347</v>
      </c>
      <c r="E580" s="93" t="s">
        <v>704</v>
      </c>
      <c r="F580" s="93" t="s">
        <v>22</v>
      </c>
      <c r="G580" s="83" t="s">
        <v>23</v>
      </c>
      <c r="H580" s="93"/>
      <c r="I580" s="93" t="s">
        <v>24</v>
      </c>
      <c r="J580" s="93" t="s">
        <v>24</v>
      </c>
      <c r="K580" s="2">
        <v>100210030506</v>
      </c>
      <c r="L580" t="s">
        <v>25</v>
      </c>
      <c r="M580" t="s">
        <v>1256</v>
      </c>
      <c r="N580" t="s">
        <v>1257</v>
      </c>
      <c r="O580" t="s">
        <v>1258</v>
      </c>
      <c r="P580" s="86">
        <v>38</v>
      </c>
      <c r="Q580" s="87"/>
      <c r="R580" s="88" t="s">
        <v>28</v>
      </c>
      <c r="S580" s="98"/>
      <c r="T580" s="1">
        <v>429</v>
      </c>
      <c r="U580" s="90">
        <v>321.75</v>
      </c>
      <c r="V580" s="91">
        <v>0.25</v>
      </c>
      <c r="W580" s="88" t="s">
        <v>11036</v>
      </c>
      <c r="X580" s="83">
        <v>90119000000</v>
      </c>
      <c r="Y580" s="83" t="s">
        <v>30</v>
      </c>
      <c r="Z580" s="83" t="s">
        <v>31</v>
      </c>
    </row>
    <row r="581" spans="1:26" x14ac:dyDescent="0.25">
      <c r="A581" t="s">
        <v>1348</v>
      </c>
      <c r="B581" t="s">
        <v>1348</v>
      </c>
      <c r="C581" s="94" t="s">
        <v>1349</v>
      </c>
      <c r="D581" s="93" t="s">
        <v>1350</v>
      </c>
      <c r="E581" s="93" t="s">
        <v>704</v>
      </c>
      <c r="F581" s="93" t="s">
        <v>22</v>
      </c>
      <c r="G581" s="83" t="s">
        <v>23</v>
      </c>
      <c r="H581" s="93"/>
      <c r="I581" s="93" t="s">
        <v>24</v>
      </c>
      <c r="J581" s="93" t="s">
        <v>24</v>
      </c>
      <c r="K581" s="2">
        <v>100210030506</v>
      </c>
      <c r="L581" t="s">
        <v>25</v>
      </c>
      <c r="M581" t="s">
        <v>1256</v>
      </c>
      <c r="N581" t="s">
        <v>1257</v>
      </c>
      <c r="O581" t="s">
        <v>1258</v>
      </c>
      <c r="P581" s="86">
        <v>38</v>
      </c>
      <c r="Q581" s="87"/>
      <c r="R581" s="88" t="s">
        <v>28</v>
      </c>
      <c r="S581" s="98"/>
      <c r="T581" s="1">
        <v>648</v>
      </c>
      <c r="U581" s="90">
        <v>486</v>
      </c>
      <c r="V581" s="91">
        <v>0.25</v>
      </c>
      <c r="W581" s="88" t="s">
        <v>11036</v>
      </c>
      <c r="X581" s="83">
        <v>90119000000</v>
      </c>
      <c r="Y581" s="83" t="s">
        <v>30</v>
      </c>
      <c r="Z581" s="83" t="s">
        <v>31</v>
      </c>
    </row>
    <row r="582" spans="1:26" x14ac:dyDescent="0.25">
      <c r="A582" t="s">
        <v>1351</v>
      </c>
      <c r="B582" t="s">
        <v>1351</v>
      </c>
      <c r="C582" s="94" t="s">
        <v>1352</v>
      </c>
      <c r="D582" s="93" t="s">
        <v>1353</v>
      </c>
      <c r="E582" s="93" t="s">
        <v>704</v>
      </c>
      <c r="F582" s="93" t="s">
        <v>22</v>
      </c>
      <c r="G582" s="83" t="s">
        <v>23</v>
      </c>
      <c r="H582" s="93"/>
      <c r="I582" s="93" t="s">
        <v>24</v>
      </c>
      <c r="J582" s="93" t="s">
        <v>24</v>
      </c>
      <c r="K582" s="2">
        <v>100210030506</v>
      </c>
      <c r="L582" t="s">
        <v>25</v>
      </c>
      <c r="M582" t="s">
        <v>1256</v>
      </c>
      <c r="N582" t="s">
        <v>1257</v>
      </c>
      <c r="O582" t="s">
        <v>1258</v>
      </c>
      <c r="P582" s="86">
        <v>55</v>
      </c>
      <c r="Q582" s="87"/>
      <c r="R582" s="88" t="s">
        <v>28</v>
      </c>
      <c r="S582" s="98"/>
      <c r="T582" s="1">
        <v>6732</v>
      </c>
      <c r="U582" s="90">
        <v>5049</v>
      </c>
      <c r="V582" s="91">
        <v>0.25</v>
      </c>
      <c r="W582" s="88" t="s">
        <v>11036</v>
      </c>
      <c r="X582" s="83">
        <v>90119000000</v>
      </c>
      <c r="Y582" s="83" t="s">
        <v>30</v>
      </c>
      <c r="Z582" s="83" t="s">
        <v>739</v>
      </c>
    </row>
    <row r="583" spans="1:26" x14ac:dyDescent="0.25">
      <c r="A583" t="s">
        <v>1354</v>
      </c>
      <c r="B583" t="s">
        <v>1354</v>
      </c>
      <c r="C583" s="94" t="s">
        <v>1355</v>
      </c>
      <c r="D583" s="93" t="s">
        <v>1356</v>
      </c>
      <c r="E583" s="93" t="s">
        <v>704</v>
      </c>
      <c r="F583" s="93" t="s">
        <v>22</v>
      </c>
      <c r="G583" s="83" t="s">
        <v>23</v>
      </c>
      <c r="H583" s="93"/>
      <c r="I583" s="93" t="s">
        <v>24</v>
      </c>
      <c r="J583" s="93" t="s">
        <v>24</v>
      </c>
      <c r="K583" s="2">
        <v>100210030506</v>
      </c>
      <c r="L583" t="s">
        <v>25</v>
      </c>
      <c r="M583" t="s">
        <v>1256</v>
      </c>
      <c r="N583" t="s">
        <v>1257</v>
      </c>
      <c r="O583" t="s">
        <v>1258</v>
      </c>
      <c r="P583" s="86">
        <v>48</v>
      </c>
      <c r="Q583" s="87"/>
      <c r="R583" s="88" t="s">
        <v>28</v>
      </c>
      <c r="S583" s="98"/>
      <c r="T583" s="1">
        <v>8466</v>
      </c>
      <c r="U583" s="90">
        <v>6349.5</v>
      </c>
      <c r="V583" s="91">
        <v>0.25</v>
      </c>
      <c r="W583" s="88" t="s">
        <v>11036</v>
      </c>
      <c r="X583" s="83">
        <v>90119000000</v>
      </c>
      <c r="Y583" s="83" t="s">
        <v>30</v>
      </c>
      <c r="Z583" s="83" t="s">
        <v>739</v>
      </c>
    </row>
    <row r="584" spans="1:26" x14ac:dyDescent="0.25">
      <c r="A584" s="83" t="s">
        <v>1357</v>
      </c>
      <c r="B584" s="83" t="s">
        <v>1357</v>
      </c>
      <c r="C584" s="84" t="s">
        <v>1358</v>
      </c>
      <c r="D584" s="93" t="s">
        <v>1359</v>
      </c>
      <c r="E584" s="83" t="s">
        <v>704</v>
      </c>
      <c r="F584" s="83" t="s">
        <v>22</v>
      </c>
      <c r="G584" s="83" t="s">
        <v>23</v>
      </c>
      <c r="H584" s="83"/>
      <c r="I584" s="93" t="s">
        <v>24</v>
      </c>
      <c r="J584" s="93" t="s">
        <v>24</v>
      </c>
      <c r="K584" s="85">
        <v>100210030506</v>
      </c>
      <c r="L584" s="83" t="s">
        <v>25</v>
      </c>
      <c r="M584" s="83" t="s">
        <v>1256</v>
      </c>
      <c r="N584" s="83" t="s">
        <v>1257</v>
      </c>
      <c r="O584" s="83" t="s">
        <v>1258</v>
      </c>
      <c r="P584" s="86">
        <v>48</v>
      </c>
      <c r="Q584" s="96"/>
      <c r="R584" s="88" t="s">
        <v>28</v>
      </c>
      <c r="S584" s="84"/>
      <c r="T584" s="1">
        <v>8109</v>
      </c>
      <c r="U584" s="90">
        <v>6081.75</v>
      </c>
      <c r="V584" s="91">
        <v>0.25</v>
      </c>
      <c r="W584" s="88" t="s">
        <v>11036</v>
      </c>
      <c r="X584" s="83">
        <v>90119000000</v>
      </c>
      <c r="Y584" s="83" t="s">
        <v>30</v>
      </c>
      <c r="Z584" s="83" t="s">
        <v>739</v>
      </c>
    </row>
    <row r="585" spans="1:26" x14ac:dyDescent="0.25">
      <c r="A585" t="s">
        <v>1360</v>
      </c>
      <c r="B585" t="s">
        <v>1360</v>
      </c>
      <c r="C585" s="94" t="s">
        <v>1361</v>
      </c>
      <c r="D585" s="93" t="s">
        <v>1362</v>
      </c>
      <c r="E585" s="93" t="s">
        <v>704</v>
      </c>
      <c r="F585" s="93" t="s">
        <v>22</v>
      </c>
      <c r="G585" s="83" t="s">
        <v>23</v>
      </c>
      <c r="H585" s="93"/>
      <c r="I585" s="93" t="s">
        <v>24</v>
      </c>
      <c r="J585" s="93" t="s">
        <v>24</v>
      </c>
      <c r="K585" s="2">
        <v>100210030506</v>
      </c>
      <c r="L585" t="s">
        <v>25</v>
      </c>
      <c r="M585" t="s">
        <v>1256</v>
      </c>
      <c r="N585" t="s">
        <v>1257</v>
      </c>
      <c r="O585" t="s">
        <v>1258</v>
      </c>
      <c r="P585" s="86">
        <v>45</v>
      </c>
      <c r="Q585" s="87"/>
      <c r="R585" s="88" t="s">
        <v>28</v>
      </c>
      <c r="S585" s="98"/>
      <c r="T585" s="1">
        <v>9690</v>
      </c>
      <c r="U585" s="90">
        <v>7267.5</v>
      </c>
      <c r="V585" s="91">
        <v>0.25</v>
      </c>
      <c r="W585" s="88" t="s">
        <v>11036</v>
      </c>
      <c r="X585" s="83">
        <v>90119000000</v>
      </c>
      <c r="Y585" s="83" t="s">
        <v>30</v>
      </c>
      <c r="Z585" s="83" t="s">
        <v>739</v>
      </c>
    </row>
    <row r="586" spans="1:26" x14ac:dyDescent="0.25">
      <c r="A586" t="s">
        <v>1363</v>
      </c>
      <c r="B586" t="s">
        <v>1363</v>
      </c>
      <c r="C586" s="94" t="s">
        <v>1364</v>
      </c>
      <c r="D586" s="93" t="s">
        <v>1365</v>
      </c>
      <c r="E586" s="93" t="s">
        <v>704</v>
      </c>
      <c r="F586" s="93" t="s">
        <v>22</v>
      </c>
      <c r="G586" s="83" t="s">
        <v>23</v>
      </c>
      <c r="H586" s="93"/>
      <c r="I586" s="93" t="s">
        <v>24</v>
      </c>
      <c r="J586" s="93" t="s">
        <v>24</v>
      </c>
      <c r="K586" s="2">
        <v>100210030506</v>
      </c>
      <c r="L586" t="s">
        <v>25</v>
      </c>
      <c r="M586" t="s">
        <v>1256</v>
      </c>
      <c r="N586" t="s">
        <v>1257</v>
      </c>
      <c r="O586" t="s">
        <v>1258</v>
      </c>
      <c r="P586" s="86">
        <v>38</v>
      </c>
      <c r="Q586" s="87"/>
      <c r="R586" s="88" t="s">
        <v>28</v>
      </c>
      <c r="S586" s="98"/>
      <c r="T586" s="1">
        <v>521</v>
      </c>
      <c r="U586" s="90">
        <v>390.75</v>
      </c>
      <c r="V586" s="91">
        <v>0.25</v>
      </c>
      <c r="W586" s="88" t="s">
        <v>11036</v>
      </c>
      <c r="X586" s="83">
        <v>90119000000</v>
      </c>
      <c r="Y586" s="83" t="s">
        <v>30</v>
      </c>
      <c r="Z586" s="83" t="s">
        <v>31</v>
      </c>
    </row>
    <row r="587" spans="1:26" x14ac:dyDescent="0.25">
      <c r="A587" t="s">
        <v>1366</v>
      </c>
      <c r="B587" t="s">
        <v>1366</v>
      </c>
      <c r="C587" s="94" t="s">
        <v>1367</v>
      </c>
      <c r="D587" s="93" t="s">
        <v>1368</v>
      </c>
      <c r="E587" s="93" t="s">
        <v>704</v>
      </c>
      <c r="F587" s="93" t="s">
        <v>22</v>
      </c>
      <c r="G587" s="83" t="s">
        <v>23</v>
      </c>
      <c r="H587" s="93"/>
      <c r="I587" s="93" t="s">
        <v>24</v>
      </c>
      <c r="J587" s="93" t="s">
        <v>24</v>
      </c>
      <c r="K587" s="2">
        <v>100210030506</v>
      </c>
      <c r="L587" t="s">
        <v>25</v>
      </c>
      <c r="M587" t="s">
        <v>1256</v>
      </c>
      <c r="N587" t="s">
        <v>1257</v>
      </c>
      <c r="O587" t="s">
        <v>1258</v>
      </c>
      <c r="P587" s="86">
        <v>38</v>
      </c>
      <c r="Q587" s="87"/>
      <c r="R587" s="88" t="s">
        <v>28</v>
      </c>
      <c r="S587" s="98"/>
      <c r="T587" s="1">
        <v>202</v>
      </c>
      <c r="U587" s="90">
        <v>151.5</v>
      </c>
      <c r="V587" s="91">
        <v>0.25</v>
      </c>
      <c r="W587" s="88" t="s">
        <v>11036</v>
      </c>
      <c r="X587" s="83">
        <v>90119000000</v>
      </c>
      <c r="Y587" s="83" t="s">
        <v>30</v>
      </c>
      <c r="Z587" s="83" t="s">
        <v>31</v>
      </c>
    </row>
    <row r="588" spans="1:26" x14ac:dyDescent="0.25">
      <c r="A588" t="s">
        <v>1369</v>
      </c>
      <c r="B588" t="s">
        <v>1369</v>
      </c>
      <c r="C588" s="94" t="s">
        <v>1370</v>
      </c>
      <c r="D588" s="93" t="s">
        <v>1371</v>
      </c>
      <c r="E588" s="93" t="s">
        <v>704</v>
      </c>
      <c r="F588" s="93" t="s">
        <v>22</v>
      </c>
      <c r="G588" s="83" t="s">
        <v>23</v>
      </c>
      <c r="H588" s="93"/>
      <c r="I588" s="93" t="s">
        <v>24</v>
      </c>
      <c r="J588" s="93" t="s">
        <v>24</v>
      </c>
      <c r="K588" s="2">
        <v>100210030506</v>
      </c>
      <c r="L588" t="s">
        <v>25</v>
      </c>
      <c r="M588" t="s">
        <v>1256</v>
      </c>
      <c r="N588" t="s">
        <v>1257</v>
      </c>
      <c r="O588" t="s">
        <v>1258</v>
      </c>
      <c r="P588" s="86" t="s">
        <v>8797</v>
      </c>
      <c r="Q588" s="87"/>
      <c r="R588" s="88" t="s">
        <v>28</v>
      </c>
      <c r="S588" s="98"/>
      <c r="T588" s="1">
        <v>230</v>
      </c>
      <c r="U588" s="90">
        <v>172.5</v>
      </c>
      <c r="V588" s="91">
        <v>0.25</v>
      </c>
      <c r="W588" s="88" t="s">
        <v>11036</v>
      </c>
      <c r="X588" s="83">
        <v>90119000000</v>
      </c>
      <c r="Y588" s="83" t="s">
        <v>30</v>
      </c>
      <c r="Z588" s="83" t="s">
        <v>31</v>
      </c>
    </row>
    <row r="589" spans="1:26" x14ac:dyDescent="0.25">
      <c r="A589" t="s">
        <v>1372</v>
      </c>
      <c r="B589" t="s">
        <v>1372</v>
      </c>
      <c r="C589" s="94" t="s">
        <v>1373</v>
      </c>
      <c r="D589" s="93" t="s">
        <v>1374</v>
      </c>
      <c r="E589" s="93" t="s">
        <v>704</v>
      </c>
      <c r="F589" s="93" t="s">
        <v>22</v>
      </c>
      <c r="G589" s="83" t="s">
        <v>23</v>
      </c>
      <c r="H589" s="93"/>
      <c r="I589" s="93" t="s">
        <v>24</v>
      </c>
      <c r="J589" s="93" t="s">
        <v>24</v>
      </c>
      <c r="K589" s="2">
        <v>100210030506</v>
      </c>
      <c r="L589" t="s">
        <v>25</v>
      </c>
      <c r="M589" t="s">
        <v>1256</v>
      </c>
      <c r="N589" t="s">
        <v>1257</v>
      </c>
      <c r="O589" t="s">
        <v>1258</v>
      </c>
      <c r="P589" s="86" t="s">
        <v>8797</v>
      </c>
      <c r="Q589" s="87"/>
      <c r="R589" s="88" t="s">
        <v>28</v>
      </c>
      <c r="S589" s="98"/>
      <c r="T589" s="1">
        <v>888</v>
      </c>
      <c r="U589" s="90">
        <v>666</v>
      </c>
      <c r="V589" s="91">
        <v>0.25</v>
      </c>
      <c r="W589" s="88" t="s">
        <v>11036</v>
      </c>
      <c r="X589" s="83">
        <v>90119000000</v>
      </c>
      <c r="Y589" s="83" t="s">
        <v>30</v>
      </c>
      <c r="Z589" s="83" t="s">
        <v>31</v>
      </c>
    </row>
    <row r="590" spans="1:26" x14ac:dyDescent="0.25">
      <c r="A590" t="s">
        <v>1375</v>
      </c>
      <c r="B590" t="s">
        <v>1375</v>
      </c>
      <c r="C590" s="94" t="s">
        <v>1376</v>
      </c>
      <c r="D590" s="93" t="s">
        <v>1377</v>
      </c>
      <c r="E590" s="93" t="s">
        <v>704</v>
      </c>
      <c r="F590" s="93" t="s">
        <v>22</v>
      </c>
      <c r="G590" s="83" t="s">
        <v>23</v>
      </c>
      <c r="H590" s="93"/>
      <c r="I590" s="93" t="s">
        <v>24</v>
      </c>
      <c r="J590" s="93" t="s">
        <v>24</v>
      </c>
      <c r="K590" s="2">
        <v>100210030506</v>
      </c>
      <c r="L590" t="s">
        <v>25</v>
      </c>
      <c r="M590" t="s">
        <v>1256</v>
      </c>
      <c r="N590" t="s">
        <v>1257</v>
      </c>
      <c r="O590" t="s">
        <v>1258</v>
      </c>
      <c r="P590" s="86" t="s">
        <v>8797</v>
      </c>
      <c r="Q590" s="87"/>
      <c r="R590" s="88" t="s">
        <v>28</v>
      </c>
      <c r="S590" s="98"/>
      <c r="T590" s="1">
        <v>3215</v>
      </c>
      <c r="U590" s="90">
        <v>2411.25</v>
      </c>
      <c r="V590" s="91">
        <v>0.25</v>
      </c>
      <c r="W590" s="88" t="s">
        <v>11036</v>
      </c>
      <c r="X590" s="83">
        <v>90119000000</v>
      </c>
      <c r="Y590" s="83" t="s">
        <v>30</v>
      </c>
      <c r="Z590" s="83" t="s">
        <v>739</v>
      </c>
    </row>
    <row r="591" spans="1:26" x14ac:dyDescent="0.25">
      <c r="A591" t="s">
        <v>1378</v>
      </c>
      <c r="B591" t="s">
        <v>1378</v>
      </c>
      <c r="C591" s="94" t="s">
        <v>1379</v>
      </c>
      <c r="D591" s="93" t="s">
        <v>1380</v>
      </c>
      <c r="E591" s="93" t="s">
        <v>704</v>
      </c>
      <c r="F591" s="93" t="s">
        <v>22</v>
      </c>
      <c r="G591" s="83" t="s">
        <v>23</v>
      </c>
      <c r="H591" s="93"/>
      <c r="I591" s="93" t="s">
        <v>24</v>
      </c>
      <c r="J591" s="93" t="s">
        <v>24</v>
      </c>
      <c r="K591" s="2">
        <v>100210030506</v>
      </c>
      <c r="L591" t="s">
        <v>25</v>
      </c>
      <c r="M591" t="s">
        <v>1256</v>
      </c>
      <c r="N591" t="s">
        <v>1257</v>
      </c>
      <c r="O591" t="s">
        <v>1258</v>
      </c>
      <c r="P591" s="86">
        <v>28</v>
      </c>
      <c r="Q591" s="87"/>
      <c r="R591" s="88" t="s">
        <v>28</v>
      </c>
      <c r="S591" s="98"/>
      <c r="T591" s="1">
        <v>1235</v>
      </c>
      <c r="U591" s="90">
        <v>926.25</v>
      </c>
      <c r="V591" s="91">
        <v>0.25</v>
      </c>
      <c r="W591" s="88" t="s">
        <v>11036</v>
      </c>
      <c r="X591" s="83">
        <v>90119000000</v>
      </c>
      <c r="Y591" s="83" t="s">
        <v>30</v>
      </c>
      <c r="Z591" s="83" t="s">
        <v>739</v>
      </c>
    </row>
    <row r="592" spans="1:26" x14ac:dyDescent="0.25">
      <c r="A592" t="s">
        <v>1381</v>
      </c>
      <c r="B592" t="s">
        <v>1381</v>
      </c>
      <c r="C592" s="94" t="s">
        <v>1382</v>
      </c>
      <c r="D592" s="93" t="s">
        <v>1383</v>
      </c>
      <c r="E592" s="93" t="s">
        <v>704</v>
      </c>
      <c r="F592" s="93" t="s">
        <v>22</v>
      </c>
      <c r="G592" s="83" t="s">
        <v>23</v>
      </c>
      <c r="H592" s="93"/>
      <c r="I592" s="93" t="s">
        <v>24</v>
      </c>
      <c r="J592" s="93" t="s">
        <v>24</v>
      </c>
      <c r="K592" s="2">
        <v>100210030506</v>
      </c>
      <c r="L592" t="s">
        <v>25</v>
      </c>
      <c r="M592" t="s">
        <v>1256</v>
      </c>
      <c r="N592" t="s">
        <v>1257</v>
      </c>
      <c r="O592" t="s">
        <v>1258</v>
      </c>
      <c r="P592" s="86">
        <v>44</v>
      </c>
      <c r="Q592" s="87"/>
      <c r="R592" s="88" t="s">
        <v>28</v>
      </c>
      <c r="S592" s="88"/>
      <c r="T592" s="1">
        <v>812</v>
      </c>
      <c r="U592" s="90">
        <v>609</v>
      </c>
      <c r="V592" s="91">
        <v>0.25</v>
      </c>
      <c r="W592" s="88" t="s">
        <v>11036</v>
      </c>
      <c r="X592" s="83">
        <v>90119000000</v>
      </c>
      <c r="Y592" s="83" t="s">
        <v>30</v>
      </c>
      <c r="Z592" s="83" t="s">
        <v>739</v>
      </c>
    </row>
    <row r="593" spans="1:26" x14ac:dyDescent="0.25">
      <c r="A593" t="s">
        <v>1384</v>
      </c>
      <c r="B593" t="s">
        <v>1384</v>
      </c>
      <c r="C593" s="94" t="s">
        <v>1385</v>
      </c>
      <c r="D593" s="93" t="s">
        <v>1386</v>
      </c>
      <c r="E593" s="93" t="s">
        <v>704</v>
      </c>
      <c r="F593" s="93" t="s">
        <v>22</v>
      </c>
      <c r="G593" s="83" t="s">
        <v>23</v>
      </c>
      <c r="H593" s="93"/>
      <c r="I593" s="93" t="s">
        <v>24</v>
      </c>
      <c r="J593" s="93" t="s">
        <v>24</v>
      </c>
      <c r="K593" s="2">
        <v>100210030506</v>
      </c>
      <c r="L593" t="s">
        <v>25</v>
      </c>
      <c r="M593" t="s">
        <v>1256</v>
      </c>
      <c r="N593" t="s">
        <v>1257</v>
      </c>
      <c r="O593" t="s">
        <v>1258</v>
      </c>
      <c r="P593" s="86">
        <v>62</v>
      </c>
      <c r="Q593" s="87"/>
      <c r="R593" s="88" t="s">
        <v>28</v>
      </c>
      <c r="S593" s="98"/>
      <c r="T593" s="1">
        <v>3774</v>
      </c>
      <c r="U593" s="90">
        <v>2830.5</v>
      </c>
      <c r="V593" s="91">
        <v>0.25</v>
      </c>
      <c r="W593" s="88" t="s">
        <v>11036</v>
      </c>
      <c r="X593" s="83">
        <v>90119000000</v>
      </c>
      <c r="Y593" s="83" t="s">
        <v>30</v>
      </c>
      <c r="Z593" s="83" t="s">
        <v>739</v>
      </c>
    </row>
    <row r="594" spans="1:26" x14ac:dyDescent="0.25">
      <c r="A594" t="s">
        <v>1387</v>
      </c>
      <c r="B594" t="s">
        <v>1387</v>
      </c>
      <c r="C594" s="94" t="s">
        <v>1388</v>
      </c>
      <c r="D594" s="93" t="s">
        <v>1389</v>
      </c>
      <c r="E594" s="93" t="s">
        <v>704</v>
      </c>
      <c r="F594" s="93" t="s">
        <v>22</v>
      </c>
      <c r="G594" s="83" t="s">
        <v>23</v>
      </c>
      <c r="H594" s="93"/>
      <c r="I594" s="93" t="s">
        <v>24</v>
      </c>
      <c r="J594" s="93" t="s">
        <v>24</v>
      </c>
      <c r="K594" s="2">
        <v>100210030506</v>
      </c>
      <c r="L594" t="s">
        <v>25</v>
      </c>
      <c r="M594" t="s">
        <v>1256</v>
      </c>
      <c r="N594" t="s">
        <v>1257</v>
      </c>
      <c r="O594" t="s">
        <v>1258</v>
      </c>
      <c r="P594" s="86">
        <v>38</v>
      </c>
      <c r="Q594" s="87"/>
      <c r="R594" s="88" t="s">
        <v>28</v>
      </c>
      <c r="S594" s="98"/>
      <c r="T594" s="1">
        <v>19215</v>
      </c>
      <c r="U594" s="90">
        <v>14411.25</v>
      </c>
      <c r="V594" s="91">
        <v>0.25</v>
      </c>
      <c r="W594" s="88" t="s">
        <v>11036</v>
      </c>
      <c r="X594" s="83">
        <v>90119000000</v>
      </c>
      <c r="Y594" s="83" t="s">
        <v>30</v>
      </c>
      <c r="Z594" s="83" t="s">
        <v>739</v>
      </c>
    </row>
    <row r="595" spans="1:26" x14ac:dyDescent="0.25">
      <c r="A595" t="s">
        <v>1390</v>
      </c>
      <c r="B595" t="s">
        <v>1390</v>
      </c>
      <c r="C595" s="94" t="s">
        <v>1391</v>
      </c>
      <c r="D595" s="93" t="s">
        <v>1392</v>
      </c>
      <c r="E595" s="93" t="s">
        <v>704</v>
      </c>
      <c r="F595" s="93" t="s">
        <v>22</v>
      </c>
      <c r="G595" s="83" t="s">
        <v>23</v>
      </c>
      <c r="H595" s="93"/>
      <c r="I595" s="93" t="s">
        <v>24</v>
      </c>
      <c r="J595" s="93" t="s">
        <v>24</v>
      </c>
      <c r="K595" s="2">
        <v>100210030505</v>
      </c>
      <c r="L595" t="s">
        <v>25</v>
      </c>
      <c r="M595" t="s">
        <v>1256</v>
      </c>
      <c r="N595" t="s">
        <v>1257</v>
      </c>
      <c r="O595" t="s">
        <v>1305</v>
      </c>
      <c r="P595" s="86">
        <v>2</v>
      </c>
      <c r="Q595" s="87"/>
      <c r="R595" s="88" t="s">
        <v>28</v>
      </c>
      <c r="S595" s="98"/>
      <c r="T595" s="1">
        <v>1916</v>
      </c>
      <c r="U595" s="90">
        <v>1437</v>
      </c>
      <c r="V595" s="91">
        <v>0.25</v>
      </c>
      <c r="W595" s="88" t="s">
        <v>11036</v>
      </c>
      <c r="X595" s="83">
        <v>94054239900</v>
      </c>
      <c r="Y595" s="83" t="s">
        <v>914</v>
      </c>
      <c r="Z595" s="83" t="s">
        <v>739</v>
      </c>
    </row>
    <row r="596" spans="1:26" x14ac:dyDescent="0.25">
      <c r="A596" t="s">
        <v>1393</v>
      </c>
      <c r="B596" t="s">
        <v>1393</v>
      </c>
      <c r="C596" s="94" t="s">
        <v>1394</v>
      </c>
      <c r="D596" s="93" t="s">
        <v>1395</v>
      </c>
      <c r="E596" s="93" t="s">
        <v>704</v>
      </c>
      <c r="F596" s="93" t="s">
        <v>22</v>
      </c>
      <c r="G596" s="83" t="s">
        <v>23</v>
      </c>
      <c r="H596" s="93"/>
      <c r="I596" s="93" t="s">
        <v>24</v>
      </c>
      <c r="J596" s="93" t="s">
        <v>24</v>
      </c>
      <c r="K596" s="2">
        <v>100210951095</v>
      </c>
      <c r="L596" t="s">
        <v>25</v>
      </c>
      <c r="M596" t="s">
        <v>26</v>
      </c>
      <c r="N596" t="s">
        <v>27</v>
      </c>
      <c r="O596" t="s">
        <v>26</v>
      </c>
      <c r="P596" s="86">
        <v>20</v>
      </c>
      <c r="Q596" s="87"/>
      <c r="R596" s="88" t="s">
        <v>28</v>
      </c>
      <c r="S596" s="88"/>
      <c r="T596" s="1">
        <v>362</v>
      </c>
      <c r="U596" s="90">
        <v>271.5</v>
      </c>
      <c r="V596" s="91">
        <v>0.25</v>
      </c>
      <c r="W596" s="88" t="s">
        <v>11036</v>
      </c>
      <c r="X596" s="83">
        <v>90118000000</v>
      </c>
      <c r="Y596" s="83" t="s">
        <v>30</v>
      </c>
      <c r="Z596" s="83" t="s">
        <v>31</v>
      </c>
    </row>
    <row r="597" spans="1:26" x14ac:dyDescent="0.25">
      <c r="A597" t="s">
        <v>1396</v>
      </c>
      <c r="B597" t="s">
        <v>1396</v>
      </c>
      <c r="C597" s="94" t="s">
        <v>1397</v>
      </c>
      <c r="D597" s="93" t="s">
        <v>1398</v>
      </c>
      <c r="E597" s="93" t="s">
        <v>704</v>
      </c>
      <c r="F597" s="93" t="s">
        <v>22</v>
      </c>
      <c r="G597" s="83" t="s">
        <v>23</v>
      </c>
      <c r="H597" s="93"/>
      <c r="I597" s="93" t="s">
        <v>24</v>
      </c>
      <c r="J597" s="93" t="s">
        <v>24</v>
      </c>
      <c r="K597" s="2">
        <v>100210951095</v>
      </c>
      <c r="L597" t="s">
        <v>25</v>
      </c>
      <c r="M597" t="s">
        <v>26</v>
      </c>
      <c r="N597" t="s">
        <v>27</v>
      </c>
      <c r="O597" t="s">
        <v>26</v>
      </c>
      <c r="P597" s="86">
        <v>20</v>
      </c>
      <c r="Q597" s="87"/>
      <c r="R597" s="88" t="s">
        <v>28</v>
      </c>
      <c r="S597" s="98"/>
      <c r="T597" s="1">
        <v>1497</v>
      </c>
      <c r="U597" s="90">
        <v>1122.75</v>
      </c>
      <c r="V597" s="91">
        <v>0.25</v>
      </c>
      <c r="W597" s="88" t="s">
        <v>11036</v>
      </c>
      <c r="X597" s="83">
        <v>90118000000</v>
      </c>
      <c r="Y597" s="83" t="s">
        <v>30</v>
      </c>
      <c r="Z597" s="83" t="s">
        <v>31</v>
      </c>
    </row>
    <row r="598" spans="1:26" x14ac:dyDescent="0.25">
      <c r="A598" t="s">
        <v>1399</v>
      </c>
      <c r="B598" t="s">
        <v>1399</v>
      </c>
      <c r="C598" s="94" t="s">
        <v>1400</v>
      </c>
      <c r="D598" s="93" t="s">
        <v>1401</v>
      </c>
      <c r="E598" s="93" t="s">
        <v>704</v>
      </c>
      <c r="F598" s="93" t="s">
        <v>22</v>
      </c>
      <c r="G598" s="83" t="s">
        <v>23</v>
      </c>
      <c r="H598" s="93"/>
      <c r="I598" s="93" t="s">
        <v>24</v>
      </c>
      <c r="J598" s="93" t="s">
        <v>24</v>
      </c>
      <c r="K598" s="2">
        <v>100210951095</v>
      </c>
      <c r="L598" t="s">
        <v>25</v>
      </c>
      <c r="M598" t="s">
        <v>26</v>
      </c>
      <c r="N598" t="s">
        <v>27</v>
      </c>
      <c r="O598" t="s">
        <v>26</v>
      </c>
      <c r="P598" s="86">
        <v>20</v>
      </c>
      <c r="Q598" s="87"/>
      <c r="R598" s="88" t="s">
        <v>28</v>
      </c>
      <c r="S598" s="98"/>
      <c r="T598" s="1">
        <v>1587</v>
      </c>
      <c r="U598" s="90">
        <v>1190.25</v>
      </c>
      <c r="V598" s="91">
        <v>0.25</v>
      </c>
      <c r="W598" s="88" t="s">
        <v>11036</v>
      </c>
      <c r="X598" s="83">
        <v>90118000000</v>
      </c>
      <c r="Y598" s="83" t="s">
        <v>30</v>
      </c>
      <c r="Z598" s="83" t="s">
        <v>31</v>
      </c>
    </row>
    <row r="599" spans="1:26" x14ac:dyDescent="0.25">
      <c r="A599" t="s">
        <v>1402</v>
      </c>
      <c r="B599" t="s">
        <v>1402</v>
      </c>
      <c r="C599" s="94" t="s">
        <v>1403</v>
      </c>
      <c r="D599" s="93" t="s">
        <v>1404</v>
      </c>
      <c r="E599" s="93" t="s">
        <v>704</v>
      </c>
      <c r="F599" s="93" t="s">
        <v>22</v>
      </c>
      <c r="G599" s="83" t="s">
        <v>23</v>
      </c>
      <c r="H599" s="93"/>
      <c r="I599" s="93" t="s">
        <v>24</v>
      </c>
      <c r="J599" s="93" t="s">
        <v>24</v>
      </c>
      <c r="K599" s="2">
        <v>100210951095</v>
      </c>
      <c r="L599" t="s">
        <v>25</v>
      </c>
      <c r="M599" t="s">
        <v>26</v>
      </c>
      <c r="N599" t="s">
        <v>27</v>
      </c>
      <c r="O599" t="s">
        <v>26</v>
      </c>
      <c r="P599" s="86">
        <v>33</v>
      </c>
      <c r="Q599" s="87"/>
      <c r="R599" s="88" t="s">
        <v>28</v>
      </c>
      <c r="S599" s="88"/>
      <c r="T599" s="1">
        <v>2552</v>
      </c>
      <c r="U599" s="90">
        <v>1914</v>
      </c>
      <c r="V599" s="91">
        <v>0.25</v>
      </c>
      <c r="W599" s="88" t="s">
        <v>11036</v>
      </c>
      <c r="X599" s="83">
        <v>90118000000</v>
      </c>
      <c r="Y599" s="83" t="s">
        <v>30</v>
      </c>
      <c r="Z599" s="83" t="s">
        <v>31</v>
      </c>
    </row>
    <row r="600" spans="1:26" x14ac:dyDescent="0.25">
      <c r="A600" t="s">
        <v>1405</v>
      </c>
      <c r="B600" t="s">
        <v>1405</v>
      </c>
      <c r="C600" s="94" t="s">
        <v>1406</v>
      </c>
      <c r="D600" s="93" t="s">
        <v>1407</v>
      </c>
      <c r="E600" s="93" t="s">
        <v>704</v>
      </c>
      <c r="F600" s="93" t="s">
        <v>22</v>
      </c>
      <c r="G600" s="83" t="s">
        <v>23</v>
      </c>
      <c r="H600" s="93"/>
      <c r="I600" s="93" t="s">
        <v>24</v>
      </c>
      <c r="J600" s="93" t="s">
        <v>24</v>
      </c>
      <c r="K600" s="2">
        <v>100210951095</v>
      </c>
      <c r="L600" t="s">
        <v>25</v>
      </c>
      <c r="M600" t="s">
        <v>26</v>
      </c>
      <c r="N600" t="s">
        <v>27</v>
      </c>
      <c r="O600" t="s">
        <v>26</v>
      </c>
      <c r="P600" s="86">
        <v>20</v>
      </c>
      <c r="Q600" s="87"/>
      <c r="R600" s="88" t="s">
        <v>28</v>
      </c>
      <c r="S600" s="98"/>
      <c r="T600" s="1">
        <v>2640</v>
      </c>
      <c r="U600" s="90">
        <v>1980</v>
      </c>
      <c r="V600" s="91">
        <v>0.25</v>
      </c>
      <c r="W600" s="88" t="s">
        <v>11036</v>
      </c>
      <c r="X600" s="83">
        <v>90118000000</v>
      </c>
      <c r="Y600" s="83" t="s">
        <v>30</v>
      </c>
      <c r="Z600" s="83" t="s">
        <v>31</v>
      </c>
    </row>
    <row r="601" spans="1:26" x14ac:dyDescent="0.25">
      <c r="A601" t="s">
        <v>1408</v>
      </c>
      <c r="B601" t="s">
        <v>1408</v>
      </c>
      <c r="C601" s="94" t="s">
        <v>1409</v>
      </c>
      <c r="D601" s="93" t="s">
        <v>1410</v>
      </c>
      <c r="E601" s="93" t="s">
        <v>704</v>
      </c>
      <c r="F601" s="93" t="s">
        <v>22</v>
      </c>
      <c r="G601" s="83" t="s">
        <v>23</v>
      </c>
      <c r="H601" s="93"/>
      <c r="I601" s="93" t="s">
        <v>24</v>
      </c>
      <c r="J601" s="93" t="s">
        <v>24</v>
      </c>
      <c r="K601" s="2">
        <v>100210951095</v>
      </c>
      <c r="L601" t="s">
        <v>25</v>
      </c>
      <c r="M601" t="s">
        <v>26</v>
      </c>
      <c r="N601" t="s">
        <v>27</v>
      </c>
      <c r="O601" t="s">
        <v>26</v>
      </c>
      <c r="P601" s="86">
        <v>33</v>
      </c>
      <c r="Q601" s="87"/>
      <c r="R601" s="88" t="s">
        <v>28</v>
      </c>
      <c r="S601" s="98"/>
      <c r="T601" s="1">
        <v>2640</v>
      </c>
      <c r="U601" s="90">
        <v>1980</v>
      </c>
      <c r="V601" s="91">
        <v>0.25</v>
      </c>
      <c r="W601" s="88" t="s">
        <v>11036</v>
      </c>
      <c r="X601" s="83">
        <v>90118000000</v>
      </c>
      <c r="Y601" s="83" t="s">
        <v>30</v>
      </c>
      <c r="Z601" s="83" t="s">
        <v>31</v>
      </c>
    </row>
    <row r="602" spans="1:26" x14ac:dyDescent="0.25">
      <c r="A602" t="s">
        <v>1411</v>
      </c>
      <c r="B602" t="s">
        <v>1411</v>
      </c>
      <c r="C602" s="94" t="s">
        <v>1412</v>
      </c>
      <c r="D602" s="93" t="s">
        <v>1413</v>
      </c>
      <c r="E602" s="93" t="s">
        <v>704</v>
      </c>
      <c r="F602" s="93" t="s">
        <v>22</v>
      </c>
      <c r="G602" s="83" t="s">
        <v>23</v>
      </c>
      <c r="H602" s="93"/>
      <c r="I602" s="93" t="s">
        <v>24</v>
      </c>
      <c r="J602" s="93" t="s">
        <v>24</v>
      </c>
      <c r="K602" s="2">
        <v>100210951095</v>
      </c>
      <c r="L602" t="s">
        <v>25</v>
      </c>
      <c r="M602" t="s">
        <v>26</v>
      </c>
      <c r="N602" t="s">
        <v>27</v>
      </c>
      <c r="O602" t="s">
        <v>26</v>
      </c>
      <c r="P602" s="86">
        <v>33</v>
      </c>
      <c r="Q602" s="87"/>
      <c r="R602" s="88" t="s">
        <v>28</v>
      </c>
      <c r="S602" s="98"/>
      <c r="T602" s="1">
        <v>2640</v>
      </c>
      <c r="U602" s="90">
        <v>1980</v>
      </c>
      <c r="V602" s="91">
        <v>0.25</v>
      </c>
      <c r="W602" s="88" t="s">
        <v>11036</v>
      </c>
      <c r="X602" s="83">
        <v>90118000000</v>
      </c>
      <c r="Y602" s="83" t="s">
        <v>30</v>
      </c>
      <c r="Z602" s="83" t="s">
        <v>31</v>
      </c>
    </row>
    <row r="603" spans="1:26" x14ac:dyDescent="0.25">
      <c r="A603" t="s">
        <v>1414</v>
      </c>
      <c r="B603" t="s">
        <v>1414</v>
      </c>
      <c r="C603" s="94" t="s">
        <v>1415</v>
      </c>
      <c r="D603" s="93" t="s">
        <v>1416</v>
      </c>
      <c r="E603" s="93" t="s">
        <v>704</v>
      </c>
      <c r="F603" s="93" t="s">
        <v>22</v>
      </c>
      <c r="G603" s="83" t="s">
        <v>23</v>
      </c>
      <c r="H603" s="93"/>
      <c r="I603" s="93" t="s">
        <v>24</v>
      </c>
      <c r="J603" s="93" t="s">
        <v>24</v>
      </c>
      <c r="K603" s="2">
        <v>100210951095</v>
      </c>
      <c r="L603" t="s">
        <v>25</v>
      </c>
      <c r="M603" t="s">
        <v>26</v>
      </c>
      <c r="N603" t="s">
        <v>27</v>
      </c>
      <c r="O603" t="s">
        <v>26</v>
      </c>
      <c r="P603" s="86">
        <v>20</v>
      </c>
      <c r="Q603" s="87"/>
      <c r="R603" s="88" t="s">
        <v>28</v>
      </c>
      <c r="S603" s="98"/>
      <c r="T603" s="1">
        <v>4867</v>
      </c>
      <c r="U603" s="90">
        <v>3650.25</v>
      </c>
      <c r="V603" s="91">
        <v>0.25</v>
      </c>
      <c r="W603" s="88" t="s">
        <v>11036</v>
      </c>
      <c r="X603" s="83">
        <v>90118000000</v>
      </c>
      <c r="Y603" s="83" t="s">
        <v>30</v>
      </c>
      <c r="Z603" s="83" t="s">
        <v>31</v>
      </c>
    </row>
    <row r="604" spans="1:26" x14ac:dyDescent="0.25">
      <c r="A604" t="s">
        <v>1417</v>
      </c>
      <c r="B604" t="s">
        <v>1417</v>
      </c>
      <c r="C604" s="94" t="s">
        <v>1418</v>
      </c>
      <c r="D604" s="93" t="s">
        <v>1419</v>
      </c>
      <c r="E604" s="93" t="s">
        <v>704</v>
      </c>
      <c r="F604" s="93" t="s">
        <v>22</v>
      </c>
      <c r="G604" s="83" t="s">
        <v>23</v>
      </c>
      <c r="H604" s="93"/>
      <c r="I604" s="93" t="s">
        <v>24</v>
      </c>
      <c r="J604" s="93" t="s">
        <v>24</v>
      </c>
      <c r="K604" s="2">
        <v>100210951095</v>
      </c>
      <c r="L604" t="s">
        <v>25</v>
      </c>
      <c r="M604" t="s">
        <v>26</v>
      </c>
      <c r="N604" t="s">
        <v>27</v>
      </c>
      <c r="O604" t="s">
        <v>26</v>
      </c>
      <c r="P604" s="86">
        <v>20</v>
      </c>
      <c r="Q604" s="87"/>
      <c r="R604" s="88" t="s">
        <v>28</v>
      </c>
      <c r="S604" s="98"/>
      <c r="T604" s="1">
        <v>4842</v>
      </c>
      <c r="U604" s="90">
        <v>3631.5</v>
      </c>
      <c r="V604" s="91">
        <v>0.25</v>
      </c>
      <c r="W604" s="88" t="s">
        <v>11036</v>
      </c>
      <c r="X604" s="83">
        <v>90118000000</v>
      </c>
      <c r="Y604" s="83" t="s">
        <v>30</v>
      </c>
      <c r="Z604" s="83" t="s">
        <v>31</v>
      </c>
    </row>
    <row r="605" spans="1:26" x14ac:dyDescent="0.25">
      <c r="A605" t="s">
        <v>1420</v>
      </c>
      <c r="B605" t="s">
        <v>1420</v>
      </c>
      <c r="C605" s="94" t="s">
        <v>1421</v>
      </c>
      <c r="D605" s="93" t="s">
        <v>1422</v>
      </c>
      <c r="E605" s="93" t="s">
        <v>704</v>
      </c>
      <c r="F605" s="93" t="s">
        <v>22</v>
      </c>
      <c r="G605" s="83" t="s">
        <v>23</v>
      </c>
      <c r="H605" s="93"/>
      <c r="I605" s="93" t="s">
        <v>24</v>
      </c>
      <c r="J605" s="93" t="s">
        <v>24</v>
      </c>
      <c r="K605" s="2">
        <v>100210951095</v>
      </c>
      <c r="L605" t="s">
        <v>25</v>
      </c>
      <c r="M605" t="s">
        <v>26</v>
      </c>
      <c r="N605" t="s">
        <v>27</v>
      </c>
      <c r="O605" t="s">
        <v>26</v>
      </c>
      <c r="P605" s="86">
        <v>20</v>
      </c>
      <c r="Q605" s="87"/>
      <c r="R605" s="88" t="s">
        <v>28</v>
      </c>
      <c r="S605" s="98"/>
      <c r="T605" s="1">
        <v>4867</v>
      </c>
      <c r="U605" s="90">
        <v>3650.25</v>
      </c>
      <c r="V605" s="91">
        <v>0.25</v>
      </c>
      <c r="W605" s="88" t="s">
        <v>11036</v>
      </c>
      <c r="X605" s="83">
        <v>90118000000</v>
      </c>
      <c r="Y605" s="83" t="s">
        <v>30</v>
      </c>
      <c r="Z605" s="83" t="s">
        <v>31</v>
      </c>
    </row>
    <row r="606" spans="1:26" x14ac:dyDescent="0.25">
      <c r="A606" t="s">
        <v>1423</v>
      </c>
      <c r="B606" t="s">
        <v>1423</v>
      </c>
      <c r="C606" s="94" t="s">
        <v>1424</v>
      </c>
      <c r="D606" s="93" t="s">
        <v>1424</v>
      </c>
      <c r="E606" s="93" t="s">
        <v>704</v>
      </c>
      <c r="F606" s="93" t="s">
        <v>22</v>
      </c>
      <c r="G606" s="83" t="s">
        <v>23</v>
      </c>
      <c r="H606" s="93"/>
      <c r="I606" s="93" t="s">
        <v>24</v>
      </c>
      <c r="J606" s="93" t="s">
        <v>24</v>
      </c>
      <c r="K606" s="2">
        <v>100210951095</v>
      </c>
      <c r="L606" t="s">
        <v>25</v>
      </c>
      <c r="M606" t="s">
        <v>26</v>
      </c>
      <c r="N606" t="s">
        <v>27</v>
      </c>
      <c r="O606" t="s">
        <v>26</v>
      </c>
      <c r="P606" s="86">
        <v>40</v>
      </c>
      <c r="Q606" s="87"/>
      <c r="R606" s="88" t="s">
        <v>28</v>
      </c>
      <c r="S606" s="98"/>
      <c r="T606" s="1">
        <v>739</v>
      </c>
      <c r="U606" s="90">
        <v>554.25</v>
      </c>
      <c r="V606" s="91">
        <v>0.25</v>
      </c>
      <c r="W606" s="88" t="s">
        <v>11036</v>
      </c>
      <c r="X606" s="83">
        <v>90011090900</v>
      </c>
      <c r="Y606" s="83" t="s">
        <v>1070</v>
      </c>
      <c r="Z606" s="83" t="s">
        <v>31</v>
      </c>
    </row>
    <row r="607" spans="1:26" x14ac:dyDescent="0.25">
      <c r="A607" t="s">
        <v>1425</v>
      </c>
      <c r="B607" t="s">
        <v>1425</v>
      </c>
      <c r="C607" s="94" t="s">
        <v>1426</v>
      </c>
      <c r="D607" s="93" t="s">
        <v>1427</v>
      </c>
      <c r="E607" s="93" t="s">
        <v>704</v>
      </c>
      <c r="F607" s="93" t="s">
        <v>22</v>
      </c>
      <c r="G607" s="83" t="s">
        <v>23</v>
      </c>
      <c r="H607" s="93"/>
      <c r="I607" s="93" t="s">
        <v>24</v>
      </c>
      <c r="J607" s="93" t="s">
        <v>24</v>
      </c>
      <c r="K607" s="2">
        <v>100210020221</v>
      </c>
      <c r="L607" t="s">
        <v>25</v>
      </c>
      <c r="M607" t="s">
        <v>1428</v>
      </c>
      <c r="N607" t="s">
        <v>1429</v>
      </c>
      <c r="O607" t="s">
        <v>1430</v>
      </c>
      <c r="P607" s="86">
        <v>28</v>
      </c>
      <c r="Q607" s="87"/>
      <c r="R607" s="88" t="s">
        <v>28</v>
      </c>
      <c r="S607" s="98"/>
      <c r="T607" s="1">
        <v>2971</v>
      </c>
      <c r="U607" s="90">
        <v>2228.25</v>
      </c>
      <c r="V607" s="91">
        <v>0.25</v>
      </c>
      <c r="W607" s="83" t="s">
        <v>11036</v>
      </c>
      <c r="X607" s="83">
        <v>90119000000</v>
      </c>
      <c r="Y607" s="83" t="s">
        <v>30</v>
      </c>
      <c r="Z607" s="83" t="s">
        <v>31</v>
      </c>
    </row>
    <row r="608" spans="1:26" x14ac:dyDescent="0.25">
      <c r="A608" t="s">
        <v>1431</v>
      </c>
      <c r="B608" t="s">
        <v>1431</v>
      </c>
      <c r="C608" s="94" t="s">
        <v>1432</v>
      </c>
      <c r="D608" s="93" t="s">
        <v>11151</v>
      </c>
      <c r="E608" s="93" t="s">
        <v>704</v>
      </c>
      <c r="F608" s="93" t="s">
        <v>22</v>
      </c>
      <c r="G608" s="83" t="s">
        <v>23</v>
      </c>
      <c r="H608" s="93"/>
      <c r="I608" s="93" t="s">
        <v>24</v>
      </c>
      <c r="J608" s="93" t="s">
        <v>24</v>
      </c>
      <c r="K608" s="2">
        <v>100210030505</v>
      </c>
      <c r="L608" t="s">
        <v>25</v>
      </c>
      <c r="M608" t="s">
        <v>1256</v>
      </c>
      <c r="N608" t="s">
        <v>1257</v>
      </c>
      <c r="O608" t="s">
        <v>1305</v>
      </c>
      <c r="P608" s="86">
        <v>30</v>
      </c>
      <c r="Q608" s="87"/>
      <c r="R608" s="88" t="s">
        <v>28</v>
      </c>
      <c r="S608" s="98"/>
      <c r="T608" s="1">
        <v>12761</v>
      </c>
      <c r="U608" s="90">
        <v>9570.75</v>
      </c>
      <c r="V608" s="91">
        <v>0.25</v>
      </c>
      <c r="W608" s="83" t="s">
        <v>11036</v>
      </c>
      <c r="X608" s="83">
        <v>94054990900</v>
      </c>
      <c r="Y608" s="83" t="s">
        <v>914</v>
      </c>
      <c r="Z608" s="83" t="s">
        <v>739</v>
      </c>
    </row>
    <row r="609" spans="1:26" x14ac:dyDescent="0.25">
      <c r="A609" t="s">
        <v>1433</v>
      </c>
      <c r="B609" t="s">
        <v>1433</v>
      </c>
      <c r="C609" s="94" t="s">
        <v>1434</v>
      </c>
      <c r="D609" s="93" t="s">
        <v>11152</v>
      </c>
      <c r="E609" s="93" t="s">
        <v>704</v>
      </c>
      <c r="F609" s="93" t="s">
        <v>22</v>
      </c>
      <c r="G609" s="83" t="s">
        <v>23</v>
      </c>
      <c r="H609" s="93"/>
      <c r="I609" s="93" t="s">
        <v>24</v>
      </c>
      <c r="J609" s="93" t="s">
        <v>24</v>
      </c>
      <c r="K609" s="2">
        <v>100210030505</v>
      </c>
      <c r="L609" t="s">
        <v>25</v>
      </c>
      <c r="M609" t="s">
        <v>1256</v>
      </c>
      <c r="N609" t="s">
        <v>1257</v>
      </c>
      <c r="O609" t="s">
        <v>1305</v>
      </c>
      <c r="P609" s="86">
        <v>30</v>
      </c>
      <c r="Q609" s="87"/>
      <c r="R609" s="88" t="s">
        <v>28</v>
      </c>
      <c r="S609" s="98"/>
      <c r="T609" s="1">
        <v>12761</v>
      </c>
      <c r="U609" s="90">
        <v>9570.75</v>
      </c>
      <c r="V609" s="91">
        <v>0.25</v>
      </c>
      <c r="W609" s="83" t="s">
        <v>11036</v>
      </c>
      <c r="X609" s="83">
        <v>94054990900</v>
      </c>
      <c r="Y609" s="83" t="s">
        <v>914</v>
      </c>
      <c r="Z609" s="83" t="s">
        <v>739</v>
      </c>
    </row>
    <row r="610" spans="1:26" x14ac:dyDescent="0.25">
      <c r="A610" t="s">
        <v>1435</v>
      </c>
      <c r="B610" t="s">
        <v>1435</v>
      </c>
      <c r="C610" s="94" t="s">
        <v>1436</v>
      </c>
      <c r="D610" s="93" t="s">
        <v>11153</v>
      </c>
      <c r="E610" s="93" t="s">
        <v>704</v>
      </c>
      <c r="F610" s="93" t="s">
        <v>22</v>
      </c>
      <c r="G610" s="83" t="s">
        <v>23</v>
      </c>
      <c r="H610" s="93"/>
      <c r="I610" s="93" t="s">
        <v>24</v>
      </c>
      <c r="J610" s="93" t="s">
        <v>24</v>
      </c>
      <c r="K610" s="2">
        <v>100210030505</v>
      </c>
      <c r="L610" t="s">
        <v>25</v>
      </c>
      <c r="M610" t="s">
        <v>1256</v>
      </c>
      <c r="N610" t="s">
        <v>1257</v>
      </c>
      <c r="O610" t="s">
        <v>1305</v>
      </c>
      <c r="P610" s="86">
        <v>30</v>
      </c>
      <c r="Q610" s="87"/>
      <c r="R610" s="88" t="s">
        <v>28</v>
      </c>
      <c r="S610" s="98"/>
      <c r="T610" s="1">
        <v>745</v>
      </c>
      <c r="U610" s="90">
        <v>558.75</v>
      </c>
      <c r="V610" s="91">
        <v>0.25</v>
      </c>
      <c r="W610" s="83" t="s">
        <v>11036</v>
      </c>
      <c r="X610" s="83">
        <v>90029000900</v>
      </c>
      <c r="Y610" s="83" t="s">
        <v>914</v>
      </c>
      <c r="Z610" s="83" t="s">
        <v>31</v>
      </c>
    </row>
    <row r="611" spans="1:26" x14ac:dyDescent="0.25">
      <c r="A611" t="s">
        <v>1437</v>
      </c>
      <c r="B611" t="s">
        <v>1437</v>
      </c>
      <c r="C611" s="94" t="s">
        <v>1438</v>
      </c>
      <c r="D611" s="93" t="s">
        <v>11154</v>
      </c>
      <c r="E611" s="93" t="s">
        <v>704</v>
      </c>
      <c r="F611" s="93" t="s">
        <v>22</v>
      </c>
      <c r="G611" s="83" t="s">
        <v>23</v>
      </c>
      <c r="H611" s="93"/>
      <c r="I611" s="93" t="s">
        <v>24</v>
      </c>
      <c r="J611" s="93" t="s">
        <v>24</v>
      </c>
      <c r="K611" s="2">
        <v>100210030505</v>
      </c>
      <c r="L611" t="s">
        <v>25</v>
      </c>
      <c r="M611" t="s">
        <v>1256</v>
      </c>
      <c r="N611" t="s">
        <v>1257</v>
      </c>
      <c r="O611" t="s">
        <v>1305</v>
      </c>
      <c r="P611" s="86">
        <v>30</v>
      </c>
      <c r="Q611" s="87"/>
      <c r="R611" s="88" t="s">
        <v>28</v>
      </c>
      <c r="S611" s="98"/>
      <c r="T611" s="1">
        <v>7688</v>
      </c>
      <c r="U611" s="90">
        <v>5766</v>
      </c>
      <c r="V611" s="91">
        <v>0.25</v>
      </c>
      <c r="W611" s="83" t="s">
        <v>11036</v>
      </c>
      <c r="X611" s="83">
        <v>90119000000</v>
      </c>
      <c r="Y611" s="83" t="s">
        <v>914</v>
      </c>
      <c r="Z611" s="83" t="s">
        <v>739</v>
      </c>
    </row>
    <row r="612" spans="1:26" x14ac:dyDescent="0.25">
      <c r="A612" t="s">
        <v>1439</v>
      </c>
      <c r="B612" t="s">
        <v>1439</v>
      </c>
      <c r="C612" s="94" t="s">
        <v>1440</v>
      </c>
      <c r="D612" s="93" t="s">
        <v>11155</v>
      </c>
      <c r="E612" s="93" t="s">
        <v>704</v>
      </c>
      <c r="F612" s="93" t="s">
        <v>22</v>
      </c>
      <c r="G612" s="83" t="s">
        <v>23</v>
      </c>
      <c r="H612" s="93"/>
      <c r="I612" s="93" t="s">
        <v>24</v>
      </c>
      <c r="J612" s="93" t="s">
        <v>24</v>
      </c>
      <c r="K612" s="2">
        <v>100210030505</v>
      </c>
      <c r="L612" t="s">
        <v>25</v>
      </c>
      <c r="M612" t="s">
        <v>1256</v>
      </c>
      <c r="N612" t="s">
        <v>1257</v>
      </c>
      <c r="O612" t="s">
        <v>1305</v>
      </c>
      <c r="P612" s="86">
        <v>30</v>
      </c>
      <c r="Q612" s="87"/>
      <c r="R612" s="88" t="s">
        <v>28</v>
      </c>
      <c r="S612" s="98"/>
      <c r="T612" s="1">
        <v>7688</v>
      </c>
      <c r="U612" s="90">
        <v>5766</v>
      </c>
      <c r="V612" s="91">
        <v>0.25</v>
      </c>
      <c r="W612" s="88" t="s">
        <v>11036</v>
      </c>
      <c r="X612" s="83">
        <v>94054990900</v>
      </c>
      <c r="Y612" s="83" t="s">
        <v>914</v>
      </c>
      <c r="Z612" s="83" t="s">
        <v>739</v>
      </c>
    </row>
    <row r="613" spans="1:26" x14ac:dyDescent="0.25">
      <c r="A613" t="s">
        <v>1441</v>
      </c>
      <c r="B613" t="s">
        <v>1441</v>
      </c>
      <c r="C613" s="94" t="s">
        <v>1442</v>
      </c>
      <c r="D613" s="93" t="s">
        <v>11156</v>
      </c>
      <c r="E613" s="93" t="s">
        <v>704</v>
      </c>
      <c r="F613" s="93" t="s">
        <v>22</v>
      </c>
      <c r="G613" s="83" t="s">
        <v>23</v>
      </c>
      <c r="H613" s="93"/>
      <c r="I613" s="93" t="s">
        <v>24</v>
      </c>
      <c r="J613" s="93" t="s">
        <v>24</v>
      </c>
      <c r="K613" s="2">
        <v>100210030505</v>
      </c>
      <c r="L613" t="s">
        <v>25</v>
      </c>
      <c r="M613" t="s">
        <v>1256</v>
      </c>
      <c r="N613" t="s">
        <v>1257</v>
      </c>
      <c r="O613" t="s">
        <v>1305</v>
      </c>
      <c r="P613" s="86">
        <v>30</v>
      </c>
      <c r="Q613" s="87"/>
      <c r="R613" s="88" t="s">
        <v>28</v>
      </c>
      <c r="S613" s="98"/>
      <c r="T613" s="1">
        <v>7688</v>
      </c>
      <c r="U613" s="90">
        <v>5766</v>
      </c>
      <c r="V613" s="91">
        <v>0.25</v>
      </c>
      <c r="W613" s="88" t="s">
        <v>11036</v>
      </c>
      <c r="X613" s="83">
        <v>94054990900</v>
      </c>
      <c r="Y613" s="83" t="s">
        <v>914</v>
      </c>
      <c r="Z613" s="83" t="s">
        <v>739</v>
      </c>
    </row>
    <row r="614" spans="1:26" x14ac:dyDescent="0.25">
      <c r="A614" t="s">
        <v>1443</v>
      </c>
      <c r="B614" t="s">
        <v>1443</v>
      </c>
      <c r="C614" s="94" t="s">
        <v>1444</v>
      </c>
      <c r="D614" s="93" t="s">
        <v>11157</v>
      </c>
      <c r="E614" s="93" t="s">
        <v>704</v>
      </c>
      <c r="F614" s="93" t="s">
        <v>22</v>
      </c>
      <c r="G614" s="83" t="s">
        <v>23</v>
      </c>
      <c r="H614" s="93"/>
      <c r="I614" s="93" t="s">
        <v>24</v>
      </c>
      <c r="J614" s="93" t="s">
        <v>24</v>
      </c>
      <c r="K614" s="2">
        <v>100210030505</v>
      </c>
      <c r="L614" t="s">
        <v>25</v>
      </c>
      <c r="M614" t="s">
        <v>1256</v>
      </c>
      <c r="N614" t="s">
        <v>1257</v>
      </c>
      <c r="O614" t="s">
        <v>1305</v>
      </c>
      <c r="P614" s="86">
        <v>30</v>
      </c>
      <c r="Q614" s="87"/>
      <c r="R614" s="88" t="s">
        <v>28</v>
      </c>
      <c r="S614" s="98"/>
      <c r="T614" s="1">
        <v>7688</v>
      </c>
      <c r="U614" s="90">
        <v>5766</v>
      </c>
      <c r="V614" s="91">
        <v>0.25</v>
      </c>
      <c r="W614" s="83" t="s">
        <v>11036</v>
      </c>
      <c r="X614" s="83">
        <v>94054990900</v>
      </c>
      <c r="Y614" s="83" t="s">
        <v>914</v>
      </c>
      <c r="Z614" s="83" t="s">
        <v>739</v>
      </c>
    </row>
    <row r="615" spans="1:26" x14ac:dyDescent="0.25">
      <c r="A615" t="s">
        <v>1445</v>
      </c>
      <c r="B615" t="s">
        <v>1445</v>
      </c>
      <c r="C615" s="94" t="s">
        <v>1446</v>
      </c>
      <c r="D615" s="93" t="s">
        <v>11158</v>
      </c>
      <c r="E615" s="93" t="s">
        <v>704</v>
      </c>
      <c r="F615" s="93" t="s">
        <v>22</v>
      </c>
      <c r="G615" s="83" t="s">
        <v>23</v>
      </c>
      <c r="H615" s="93"/>
      <c r="I615" s="93" t="s">
        <v>24</v>
      </c>
      <c r="J615" s="93" t="s">
        <v>24</v>
      </c>
      <c r="K615" s="2">
        <v>100210030505</v>
      </c>
      <c r="L615" t="s">
        <v>25</v>
      </c>
      <c r="M615" t="s">
        <v>1256</v>
      </c>
      <c r="N615" t="s">
        <v>1257</v>
      </c>
      <c r="O615" t="s">
        <v>1305</v>
      </c>
      <c r="P615" s="86">
        <v>2</v>
      </c>
      <c r="Q615" s="87"/>
      <c r="R615" s="88" t="s">
        <v>28</v>
      </c>
      <c r="S615" s="98"/>
      <c r="T615" s="1">
        <v>5080</v>
      </c>
      <c r="U615" s="90">
        <v>3810</v>
      </c>
      <c r="V615" s="91">
        <v>0.25</v>
      </c>
      <c r="W615" s="88" t="s">
        <v>11036</v>
      </c>
      <c r="X615" s="83">
        <v>90119000000</v>
      </c>
      <c r="Y615" s="83" t="s">
        <v>914</v>
      </c>
      <c r="Z615" s="83" t="s">
        <v>739</v>
      </c>
    </row>
    <row r="616" spans="1:26" x14ac:dyDescent="0.25">
      <c r="A616" t="s">
        <v>1447</v>
      </c>
      <c r="B616" t="s">
        <v>1447</v>
      </c>
      <c r="C616" s="94" t="s">
        <v>1448</v>
      </c>
      <c r="D616" s="93" t="s">
        <v>11159</v>
      </c>
      <c r="E616" s="93" t="s">
        <v>704</v>
      </c>
      <c r="F616" s="93" t="s">
        <v>22</v>
      </c>
      <c r="G616" s="83" t="s">
        <v>23</v>
      </c>
      <c r="H616" s="93"/>
      <c r="I616" s="93" t="s">
        <v>24</v>
      </c>
      <c r="J616" s="93" t="s">
        <v>24</v>
      </c>
      <c r="K616" s="2">
        <v>100210030505</v>
      </c>
      <c r="L616" t="s">
        <v>25</v>
      </c>
      <c r="M616" t="s">
        <v>1256</v>
      </c>
      <c r="N616" t="s">
        <v>1257</v>
      </c>
      <c r="O616" t="s">
        <v>1305</v>
      </c>
      <c r="P616" s="86">
        <v>2</v>
      </c>
      <c r="Q616" s="87"/>
      <c r="R616" s="88" t="s">
        <v>28</v>
      </c>
      <c r="S616" s="98"/>
      <c r="T616" s="1">
        <v>5080</v>
      </c>
      <c r="U616" s="90">
        <v>3810</v>
      </c>
      <c r="V616" s="91">
        <v>0.25</v>
      </c>
      <c r="W616" s="88" t="s">
        <v>11036</v>
      </c>
      <c r="X616" s="83">
        <v>94054990900</v>
      </c>
      <c r="Y616" s="83" t="s">
        <v>914</v>
      </c>
      <c r="Z616" s="83" t="s">
        <v>739</v>
      </c>
    </row>
    <row r="617" spans="1:26" x14ac:dyDescent="0.25">
      <c r="A617" t="s">
        <v>1449</v>
      </c>
      <c r="B617" t="s">
        <v>1449</v>
      </c>
      <c r="C617" s="94" t="s">
        <v>1450</v>
      </c>
      <c r="D617" s="93" t="s">
        <v>11160</v>
      </c>
      <c r="E617" s="93" t="s">
        <v>704</v>
      </c>
      <c r="F617" s="93" t="s">
        <v>22</v>
      </c>
      <c r="G617" s="83" t="s">
        <v>23</v>
      </c>
      <c r="H617" s="93"/>
      <c r="I617" s="93" t="s">
        <v>24</v>
      </c>
      <c r="J617" s="93" t="s">
        <v>24</v>
      </c>
      <c r="K617" s="2">
        <v>100210030505</v>
      </c>
      <c r="L617" t="s">
        <v>25</v>
      </c>
      <c r="M617" t="s">
        <v>1256</v>
      </c>
      <c r="N617" t="s">
        <v>1257</v>
      </c>
      <c r="O617" t="s">
        <v>1305</v>
      </c>
      <c r="P617" s="86">
        <v>30</v>
      </c>
      <c r="Q617" s="87"/>
      <c r="R617" s="88" t="s">
        <v>28</v>
      </c>
      <c r="S617" s="98"/>
      <c r="T617" s="1">
        <v>5080</v>
      </c>
      <c r="U617" s="90">
        <v>3810</v>
      </c>
      <c r="V617" s="91">
        <v>0.25</v>
      </c>
      <c r="W617" s="88" t="s">
        <v>11036</v>
      </c>
      <c r="X617" s="83">
        <v>94054990900</v>
      </c>
      <c r="Y617" s="83" t="s">
        <v>914</v>
      </c>
      <c r="Z617" s="83" t="s">
        <v>739</v>
      </c>
    </row>
    <row r="618" spans="1:26" x14ac:dyDescent="0.25">
      <c r="A618" t="s">
        <v>1451</v>
      </c>
      <c r="B618" t="s">
        <v>1451</v>
      </c>
      <c r="C618" s="94" t="s">
        <v>1452</v>
      </c>
      <c r="D618" s="93" t="s">
        <v>11161</v>
      </c>
      <c r="E618" s="93" t="s">
        <v>704</v>
      </c>
      <c r="F618" s="93" t="s">
        <v>22</v>
      </c>
      <c r="G618" s="83" t="s">
        <v>23</v>
      </c>
      <c r="H618" s="93"/>
      <c r="I618" s="93" t="s">
        <v>24</v>
      </c>
      <c r="J618" s="93" t="s">
        <v>24</v>
      </c>
      <c r="K618" s="2">
        <v>100210030505</v>
      </c>
      <c r="L618" t="s">
        <v>25</v>
      </c>
      <c r="M618" t="s">
        <v>1256</v>
      </c>
      <c r="N618" t="s">
        <v>1257</v>
      </c>
      <c r="O618" t="s">
        <v>1305</v>
      </c>
      <c r="P618" s="86">
        <v>30</v>
      </c>
      <c r="Q618" s="87"/>
      <c r="R618" s="88" t="s">
        <v>28</v>
      </c>
      <c r="S618" s="98"/>
      <c r="T618" s="1">
        <v>5080</v>
      </c>
      <c r="U618" s="90">
        <v>3810</v>
      </c>
      <c r="V618" s="91">
        <v>0.25</v>
      </c>
      <c r="W618" s="88" t="s">
        <v>11036</v>
      </c>
      <c r="X618" s="83">
        <v>94054990900</v>
      </c>
      <c r="Y618" s="83" t="s">
        <v>914</v>
      </c>
      <c r="Z618" s="83" t="s">
        <v>739</v>
      </c>
    </row>
    <row r="619" spans="1:26" x14ac:dyDescent="0.25">
      <c r="A619" t="s">
        <v>1453</v>
      </c>
      <c r="B619" t="s">
        <v>1453</v>
      </c>
      <c r="C619" s="94" t="s">
        <v>1454</v>
      </c>
      <c r="D619" s="93" t="s">
        <v>1455</v>
      </c>
      <c r="E619" s="93" t="s">
        <v>704</v>
      </c>
      <c r="F619" s="93" t="s">
        <v>22</v>
      </c>
      <c r="G619" s="83" t="s">
        <v>23</v>
      </c>
      <c r="H619" s="93"/>
      <c r="I619" s="93" t="s">
        <v>24</v>
      </c>
      <c r="J619" s="93" t="s">
        <v>24</v>
      </c>
      <c r="K619" s="2">
        <v>100210030505</v>
      </c>
      <c r="L619" t="s">
        <v>25</v>
      </c>
      <c r="M619" t="s">
        <v>1256</v>
      </c>
      <c r="N619" t="s">
        <v>1257</v>
      </c>
      <c r="O619" t="s">
        <v>1305</v>
      </c>
      <c r="P619" s="86">
        <v>30</v>
      </c>
      <c r="Q619" s="87"/>
      <c r="R619" s="88" t="s">
        <v>28</v>
      </c>
      <c r="S619" s="98"/>
      <c r="T619" s="1">
        <v>622</v>
      </c>
      <c r="U619" s="90">
        <v>466.5</v>
      </c>
      <c r="V619" s="91">
        <v>0.25</v>
      </c>
      <c r="W619" s="88" t="s">
        <v>11036</v>
      </c>
      <c r="X619" s="83">
        <v>90119000000</v>
      </c>
      <c r="Y619" s="83" t="s">
        <v>914</v>
      </c>
      <c r="Z619" s="83" t="s">
        <v>31</v>
      </c>
    </row>
    <row r="620" spans="1:26" x14ac:dyDescent="0.25">
      <c r="A620" t="s">
        <v>1456</v>
      </c>
      <c r="B620" t="s">
        <v>1456</v>
      </c>
      <c r="C620" s="94" t="s">
        <v>1457</v>
      </c>
      <c r="D620" s="93" t="s">
        <v>1458</v>
      </c>
      <c r="E620" s="93" t="s">
        <v>704</v>
      </c>
      <c r="F620" s="93" t="s">
        <v>22</v>
      </c>
      <c r="G620" s="83" t="s">
        <v>23</v>
      </c>
      <c r="H620" s="93"/>
      <c r="I620" s="93" t="s">
        <v>745</v>
      </c>
      <c r="J620" s="93" t="s">
        <v>24</v>
      </c>
      <c r="K620" s="2">
        <v>100210951095</v>
      </c>
      <c r="L620" t="s">
        <v>25</v>
      </c>
      <c r="M620" t="s">
        <v>26</v>
      </c>
      <c r="N620" t="s">
        <v>27</v>
      </c>
      <c r="O620" t="s">
        <v>26</v>
      </c>
      <c r="P620" s="86">
        <v>38</v>
      </c>
      <c r="Q620" s="87"/>
      <c r="R620" s="88" t="s">
        <v>28</v>
      </c>
      <c r="S620" s="98"/>
      <c r="T620" s="1">
        <v>7788</v>
      </c>
      <c r="U620" s="90">
        <v>5841</v>
      </c>
      <c r="V620" s="91">
        <v>0.25</v>
      </c>
      <c r="W620" s="88" t="s">
        <v>11036</v>
      </c>
      <c r="X620" s="83">
        <v>90119000000</v>
      </c>
      <c r="Y620" s="83" t="s">
        <v>30</v>
      </c>
      <c r="Z620" s="83" t="s">
        <v>739</v>
      </c>
    </row>
    <row r="621" spans="1:26" x14ac:dyDescent="0.25">
      <c r="A621" t="s">
        <v>1459</v>
      </c>
      <c r="B621" t="s">
        <v>1459</v>
      </c>
      <c r="C621" s="94" t="s">
        <v>1460</v>
      </c>
      <c r="D621" s="93" t="s">
        <v>1461</v>
      </c>
      <c r="E621" s="93" t="s">
        <v>704</v>
      </c>
      <c r="F621" s="93" t="s">
        <v>22</v>
      </c>
      <c r="G621" s="83" t="s">
        <v>23</v>
      </c>
      <c r="H621" s="93"/>
      <c r="I621" s="93" t="s">
        <v>24</v>
      </c>
      <c r="J621" s="93" t="s">
        <v>24</v>
      </c>
      <c r="K621" s="2">
        <v>100210951095</v>
      </c>
      <c r="L621" t="s">
        <v>25</v>
      </c>
      <c r="M621" t="s">
        <v>26</v>
      </c>
      <c r="N621" t="s">
        <v>27</v>
      </c>
      <c r="O621" t="s">
        <v>26</v>
      </c>
      <c r="P621" s="86">
        <v>48</v>
      </c>
      <c r="Q621" s="87"/>
      <c r="R621" s="88" t="s">
        <v>28</v>
      </c>
      <c r="S621" s="98"/>
      <c r="T621" s="1">
        <v>1889</v>
      </c>
      <c r="U621" s="90">
        <v>1416.75</v>
      </c>
      <c r="V621" s="91">
        <v>0.25</v>
      </c>
      <c r="W621" s="88" t="s">
        <v>11036</v>
      </c>
      <c r="X621" s="83">
        <v>90119000000</v>
      </c>
      <c r="Y621" s="83" t="s">
        <v>30</v>
      </c>
      <c r="Z621" s="83" t="s">
        <v>739</v>
      </c>
    </row>
    <row r="622" spans="1:26" x14ac:dyDescent="0.25">
      <c r="A622" t="s">
        <v>1462</v>
      </c>
      <c r="B622" t="s">
        <v>1462</v>
      </c>
      <c r="C622" s="94" t="s">
        <v>1463</v>
      </c>
      <c r="D622" s="93" t="s">
        <v>1463</v>
      </c>
      <c r="E622" s="93" t="s">
        <v>704</v>
      </c>
      <c r="F622" s="93" t="s">
        <v>22</v>
      </c>
      <c r="G622" s="83" t="s">
        <v>23</v>
      </c>
      <c r="H622" s="93"/>
      <c r="I622" s="93" t="s">
        <v>24</v>
      </c>
      <c r="J622" s="93" t="s">
        <v>24</v>
      </c>
      <c r="K622" s="2">
        <v>100210010605</v>
      </c>
      <c r="L622" t="s">
        <v>25</v>
      </c>
      <c r="M622" t="s">
        <v>1019</v>
      </c>
      <c r="N622" t="s">
        <v>1303</v>
      </c>
      <c r="O622" t="s">
        <v>1464</v>
      </c>
      <c r="P622" s="86">
        <v>58</v>
      </c>
      <c r="Q622" s="87"/>
      <c r="R622" s="88" t="s">
        <v>28</v>
      </c>
      <c r="S622" s="98"/>
      <c r="T622" s="1">
        <v>646</v>
      </c>
      <c r="U622" s="90">
        <v>484.5</v>
      </c>
      <c r="V622" s="91">
        <v>0.25</v>
      </c>
      <c r="W622" s="88" t="s">
        <v>11036</v>
      </c>
      <c r="X622" s="83">
        <v>90119000000</v>
      </c>
      <c r="Y622" s="83" t="s">
        <v>30</v>
      </c>
      <c r="Z622" s="83" t="s">
        <v>31</v>
      </c>
    </row>
    <row r="623" spans="1:26" x14ac:dyDescent="0.25">
      <c r="A623" t="s">
        <v>1465</v>
      </c>
      <c r="B623" t="s">
        <v>1465</v>
      </c>
      <c r="C623" s="94" t="s">
        <v>1466</v>
      </c>
      <c r="D623" s="93" t="s">
        <v>1467</v>
      </c>
      <c r="E623" s="93" t="s">
        <v>704</v>
      </c>
      <c r="F623" s="93" t="s">
        <v>22</v>
      </c>
      <c r="G623" s="83" t="s">
        <v>23</v>
      </c>
      <c r="H623" s="93"/>
      <c r="I623" s="93" t="s">
        <v>24</v>
      </c>
      <c r="J623" s="93" t="s">
        <v>24</v>
      </c>
      <c r="K623" s="2">
        <v>100210030505</v>
      </c>
      <c r="L623" t="s">
        <v>25</v>
      </c>
      <c r="M623" t="s">
        <v>1256</v>
      </c>
      <c r="N623" t="s">
        <v>1257</v>
      </c>
      <c r="O623" t="s">
        <v>1305</v>
      </c>
      <c r="P623" s="86">
        <v>30</v>
      </c>
      <c r="Q623" s="87"/>
      <c r="R623" s="88" t="s">
        <v>28</v>
      </c>
      <c r="S623" s="98"/>
      <c r="T623" s="1">
        <v>7611</v>
      </c>
      <c r="U623" s="90">
        <v>5708.25</v>
      </c>
      <c r="V623" s="91">
        <v>0.25</v>
      </c>
      <c r="W623" s="88" t="s">
        <v>11036</v>
      </c>
      <c r="X623" s="83">
        <v>90119000000</v>
      </c>
      <c r="Y623" s="83" t="s">
        <v>914</v>
      </c>
      <c r="Z623" s="83" t="s">
        <v>739</v>
      </c>
    </row>
    <row r="624" spans="1:26" x14ac:dyDescent="0.25">
      <c r="A624" t="s">
        <v>1468</v>
      </c>
      <c r="B624" t="s">
        <v>1468</v>
      </c>
      <c r="C624" s="94" t="s">
        <v>1469</v>
      </c>
      <c r="D624" s="93" t="s">
        <v>1470</v>
      </c>
      <c r="E624" s="93" t="s">
        <v>704</v>
      </c>
      <c r="F624" s="93" t="s">
        <v>22</v>
      </c>
      <c r="G624" s="83" t="s">
        <v>23</v>
      </c>
      <c r="H624" s="93"/>
      <c r="I624" s="93" t="s">
        <v>24</v>
      </c>
      <c r="J624" s="93" t="s">
        <v>24</v>
      </c>
      <c r="K624" s="2">
        <v>100210030505</v>
      </c>
      <c r="L624" t="s">
        <v>25</v>
      </c>
      <c r="M624" t="s">
        <v>1256</v>
      </c>
      <c r="N624" t="s">
        <v>1257</v>
      </c>
      <c r="O624" t="s">
        <v>1305</v>
      </c>
      <c r="P624" s="86">
        <v>22</v>
      </c>
      <c r="Q624" s="87"/>
      <c r="R624" s="88" t="s">
        <v>28</v>
      </c>
      <c r="S624" s="98"/>
      <c r="T624" s="1">
        <v>896</v>
      </c>
      <c r="U624" s="90">
        <v>672</v>
      </c>
      <c r="V624" s="91">
        <v>0.25</v>
      </c>
      <c r="W624" s="88" t="s">
        <v>11036</v>
      </c>
      <c r="X624" s="83">
        <v>94054990900</v>
      </c>
      <c r="Y624" s="83" t="s">
        <v>726</v>
      </c>
      <c r="Z624" s="83" t="s">
        <v>739</v>
      </c>
    </row>
    <row r="625" spans="1:26" x14ac:dyDescent="0.25">
      <c r="A625" t="s">
        <v>1471</v>
      </c>
      <c r="B625" t="s">
        <v>1471</v>
      </c>
      <c r="C625" s="94" t="s">
        <v>1472</v>
      </c>
      <c r="D625" s="93" t="s">
        <v>1473</v>
      </c>
      <c r="E625" s="93" t="s">
        <v>704</v>
      </c>
      <c r="F625" s="93" t="s">
        <v>22</v>
      </c>
      <c r="G625" s="83" t="s">
        <v>23</v>
      </c>
      <c r="H625" s="93"/>
      <c r="I625" s="93" t="s">
        <v>24</v>
      </c>
      <c r="J625" s="93" t="s">
        <v>24</v>
      </c>
      <c r="K625" s="2">
        <v>100210030505</v>
      </c>
      <c r="L625" t="s">
        <v>25</v>
      </c>
      <c r="M625" t="s">
        <v>1256</v>
      </c>
      <c r="N625" t="s">
        <v>1257</v>
      </c>
      <c r="O625" t="s">
        <v>1305</v>
      </c>
      <c r="P625" s="86">
        <v>22</v>
      </c>
      <c r="Q625" s="87"/>
      <c r="R625" s="88" t="s">
        <v>28</v>
      </c>
      <c r="S625" s="98"/>
      <c r="T625" s="1">
        <v>431</v>
      </c>
      <c r="U625" s="90">
        <v>323.25</v>
      </c>
      <c r="V625" s="91">
        <v>0.25</v>
      </c>
      <c r="W625" s="88" t="s">
        <v>11036</v>
      </c>
      <c r="X625" s="83">
        <v>90022000900</v>
      </c>
      <c r="Y625" s="83" t="s">
        <v>726</v>
      </c>
      <c r="Z625" s="83" t="s">
        <v>31</v>
      </c>
    </row>
    <row r="626" spans="1:26" x14ac:dyDescent="0.25">
      <c r="A626" t="s">
        <v>1474</v>
      </c>
      <c r="B626" t="s">
        <v>1474</v>
      </c>
      <c r="C626" s="94" t="s">
        <v>1475</v>
      </c>
      <c r="D626" s="93" t="s">
        <v>1476</v>
      </c>
      <c r="E626" s="93" t="s">
        <v>704</v>
      </c>
      <c r="F626" s="93" t="s">
        <v>22</v>
      </c>
      <c r="G626" s="83" t="s">
        <v>23</v>
      </c>
      <c r="H626" s="93"/>
      <c r="I626" s="93" t="s">
        <v>24</v>
      </c>
      <c r="J626" s="93" t="s">
        <v>24</v>
      </c>
      <c r="K626" s="2">
        <v>100210030505</v>
      </c>
      <c r="L626" t="s">
        <v>25</v>
      </c>
      <c r="M626" t="s">
        <v>1256</v>
      </c>
      <c r="N626" t="s">
        <v>1257</v>
      </c>
      <c r="O626" t="s">
        <v>1305</v>
      </c>
      <c r="P626" s="86">
        <v>22</v>
      </c>
      <c r="Q626" s="87"/>
      <c r="R626" s="88" t="s">
        <v>28</v>
      </c>
      <c r="S626" s="98"/>
      <c r="T626" s="1">
        <v>247</v>
      </c>
      <c r="U626" s="90">
        <v>185.25</v>
      </c>
      <c r="V626" s="91">
        <v>0.25</v>
      </c>
      <c r="W626" s="88" t="s">
        <v>11036</v>
      </c>
      <c r="X626" s="83">
        <v>90119000000</v>
      </c>
      <c r="Y626" s="83" t="s">
        <v>726</v>
      </c>
      <c r="Z626" s="83" t="s">
        <v>31</v>
      </c>
    </row>
    <row r="627" spans="1:26" x14ac:dyDescent="0.25">
      <c r="A627" t="s">
        <v>1477</v>
      </c>
      <c r="B627" t="s">
        <v>1477</v>
      </c>
      <c r="C627" s="94" t="s">
        <v>1478</v>
      </c>
      <c r="D627" s="93" t="s">
        <v>11162</v>
      </c>
      <c r="E627" s="93" t="s">
        <v>704</v>
      </c>
      <c r="F627" s="93" t="s">
        <v>22</v>
      </c>
      <c r="G627" s="83" t="s">
        <v>23</v>
      </c>
      <c r="H627" s="93"/>
      <c r="I627" s="93" t="s">
        <v>24</v>
      </c>
      <c r="J627" s="93" t="s">
        <v>24</v>
      </c>
      <c r="K627" s="2">
        <v>100210030505</v>
      </c>
      <c r="L627" t="s">
        <v>25</v>
      </c>
      <c r="M627" t="s">
        <v>1256</v>
      </c>
      <c r="N627" t="s">
        <v>1257</v>
      </c>
      <c r="O627" t="s">
        <v>1305</v>
      </c>
      <c r="P627" s="86">
        <v>2</v>
      </c>
      <c r="Q627" s="87"/>
      <c r="R627" s="88" t="s">
        <v>28</v>
      </c>
      <c r="S627" s="98"/>
      <c r="T627" s="1">
        <v>661</v>
      </c>
      <c r="U627" s="90">
        <v>495.75</v>
      </c>
      <c r="V627" s="91">
        <v>0.25</v>
      </c>
      <c r="W627" s="88" t="s">
        <v>11036</v>
      </c>
      <c r="X627" s="83">
        <v>94054990900</v>
      </c>
      <c r="Y627" s="83" t="s">
        <v>1479</v>
      </c>
      <c r="Z627" s="83" t="s">
        <v>31</v>
      </c>
    </row>
    <row r="628" spans="1:26" x14ac:dyDescent="0.25">
      <c r="A628" t="s">
        <v>1480</v>
      </c>
      <c r="B628" t="s">
        <v>1480</v>
      </c>
      <c r="C628" s="94" t="s">
        <v>1481</v>
      </c>
      <c r="D628" s="93" t="s">
        <v>11163</v>
      </c>
      <c r="E628" s="93" t="s">
        <v>704</v>
      </c>
      <c r="F628" s="93" t="s">
        <v>22</v>
      </c>
      <c r="G628" s="83" t="s">
        <v>23</v>
      </c>
      <c r="H628" s="93"/>
      <c r="I628" s="93" t="s">
        <v>24</v>
      </c>
      <c r="J628" s="93" t="s">
        <v>24</v>
      </c>
      <c r="K628" s="2">
        <v>100210030505</v>
      </c>
      <c r="L628" t="s">
        <v>25</v>
      </c>
      <c r="M628" t="s">
        <v>1256</v>
      </c>
      <c r="N628" t="s">
        <v>1257</v>
      </c>
      <c r="O628" t="s">
        <v>1305</v>
      </c>
      <c r="P628" s="86">
        <v>2</v>
      </c>
      <c r="Q628" s="87"/>
      <c r="R628" s="88" t="s">
        <v>28</v>
      </c>
      <c r="S628" s="98"/>
      <c r="T628" s="1">
        <v>661</v>
      </c>
      <c r="U628" s="90">
        <v>495.75</v>
      </c>
      <c r="V628" s="91">
        <v>0.25</v>
      </c>
      <c r="W628" s="88" t="s">
        <v>11036</v>
      </c>
      <c r="X628" s="83">
        <v>94054990900</v>
      </c>
      <c r="Y628" s="83" t="s">
        <v>1479</v>
      </c>
      <c r="Z628" s="83" t="s">
        <v>31</v>
      </c>
    </row>
    <row r="629" spans="1:26" x14ac:dyDescent="0.25">
      <c r="A629" t="s">
        <v>1482</v>
      </c>
      <c r="B629" t="s">
        <v>1482</v>
      </c>
      <c r="C629" s="94" t="s">
        <v>1483</v>
      </c>
      <c r="D629" s="93" t="s">
        <v>11164</v>
      </c>
      <c r="E629" s="93" t="s">
        <v>704</v>
      </c>
      <c r="F629" s="93" t="s">
        <v>22</v>
      </c>
      <c r="G629" s="83" t="s">
        <v>23</v>
      </c>
      <c r="H629" s="93"/>
      <c r="I629" s="93" t="s">
        <v>24</v>
      </c>
      <c r="J629" s="93" t="s">
        <v>24</v>
      </c>
      <c r="K629" s="2">
        <v>100210030505</v>
      </c>
      <c r="L629" t="s">
        <v>25</v>
      </c>
      <c r="M629" t="s">
        <v>1256</v>
      </c>
      <c r="N629" t="s">
        <v>1257</v>
      </c>
      <c r="O629" t="s">
        <v>1305</v>
      </c>
      <c r="P629" s="86">
        <v>2</v>
      </c>
      <c r="Q629" s="87"/>
      <c r="R629" s="88" t="s">
        <v>28</v>
      </c>
      <c r="S629" s="98"/>
      <c r="T629" s="1">
        <v>389</v>
      </c>
      <c r="U629" s="90">
        <v>291.75</v>
      </c>
      <c r="V629" s="91">
        <v>0.25</v>
      </c>
      <c r="W629" s="88" t="s">
        <v>11036</v>
      </c>
      <c r="X629" s="83">
        <v>90022000900</v>
      </c>
      <c r="Y629" s="83" t="s">
        <v>1479</v>
      </c>
      <c r="Z629" s="83" t="s">
        <v>31</v>
      </c>
    </row>
    <row r="630" spans="1:26" x14ac:dyDescent="0.25">
      <c r="A630" t="s">
        <v>1484</v>
      </c>
      <c r="B630" t="s">
        <v>1484</v>
      </c>
      <c r="C630" s="94" t="s">
        <v>1485</v>
      </c>
      <c r="D630" s="93" t="s">
        <v>1486</v>
      </c>
      <c r="E630" s="93" t="s">
        <v>704</v>
      </c>
      <c r="F630" s="93" t="s">
        <v>22</v>
      </c>
      <c r="G630" s="83" t="s">
        <v>23</v>
      </c>
      <c r="H630" s="93"/>
      <c r="I630" s="93" t="s">
        <v>24</v>
      </c>
      <c r="J630" s="93" t="s">
        <v>24</v>
      </c>
      <c r="K630" s="2">
        <v>100210030505</v>
      </c>
      <c r="L630" t="s">
        <v>25</v>
      </c>
      <c r="M630" t="s">
        <v>1256</v>
      </c>
      <c r="N630" t="s">
        <v>1257</v>
      </c>
      <c r="O630" t="s">
        <v>1305</v>
      </c>
      <c r="P630" s="86">
        <v>2</v>
      </c>
      <c r="Q630" s="87"/>
      <c r="R630" s="88" t="s">
        <v>28</v>
      </c>
      <c r="S630" s="98"/>
      <c r="T630" s="1">
        <v>148</v>
      </c>
      <c r="U630" s="90">
        <v>111</v>
      </c>
      <c r="V630" s="91">
        <v>0.25</v>
      </c>
      <c r="W630" s="83" t="s">
        <v>11036</v>
      </c>
      <c r="X630" s="83">
        <v>90022000900</v>
      </c>
      <c r="Y630" s="83" t="s">
        <v>726</v>
      </c>
      <c r="Z630" s="83" t="s">
        <v>31</v>
      </c>
    </row>
    <row r="631" spans="1:26" x14ac:dyDescent="0.25">
      <c r="A631" t="s">
        <v>1487</v>
      </c>
      <c r="B631" t="s">
        <v>1487</v>
      </c>
      <c r="C631" s="94" t="s">
        <v>1488</v>
      </c>
      <c r="D631" s="93" t="s">
        <v>11165</v>
      </c>
      <c r="E631" s="93" t="s">
        <v>704</v>
      </c>
      <c r="F631" s="93" t="s">
        <v>22</v>
      </c>
      <c r="G631" s="83" t="s">
        <v>23</v>
      </c>
      <c r="H631" s="93"/>
      <c r="I631" s="93" t="s">
        <v>24</v>
      </c>
      <c r="J631" s="93" t="s">
        <v>24</v>
      </c>
      <c r="K631" s="2">
        <v>100210030505</v>
      </c>
      <c r="L631" t="s">
        <v>25</v>
      </c>
      <c r="M631" t="s">
        <v>1256</v>
      </c>
      <c r="N631" t="s">
        <v>1257</v>
      </c>
      <c r="O631" t="s">
        <v>1305</v>
      </c>
      <c r="P631" s="86">
        <v>2</v>
      </c>
      <c r="Q631" s="87"/>
      <c r="R631" s="88" t="s">
        <v>28</v>
      </c>
      <c r="S631" s="98"/>
      <c r="T631" s="1">
        <v>403</v>
      </c>
      <c r="U631" s="90">
        <v>302.25</v>
      </c>
      <c r="V631" s="91">
        <v>0.25</v>
      </c>
      <c r="W631" s="83" t="s">
        <v>11036</v>
      </c>
      <c r="X631" s="83">
        <v>94054239900</v>
      </c>
      <c r="Y631" s="83" t="s">
        <v>1479</v>
      </c>
      <c r="Z631" s="83" t="s">
        <v>31</v>
      </c>
    </row>
    <row r="632" spans="1:26" x14ac:dyDescent="0.25">
      <c r="A632" t="s">
        <v>1489</v>
      </c>
      <c r="B632" t="s">
        <v>1489</v>
      </c>
      <c r="C632" s="94" t="s">
        <v>1490</v>
      </c>
      <c r="D632" s="93" t="s">
        <v>11166</v>
      </c>
      <c r="E632" s="93" t="s">
        <v>704</v>
      </c>
      <c r="F632" s="93" t="s">
        <v>22</v>
      </c>
      <c r="G632" s="83" t="s">
        <v>23</v>
      </c>
      <c r="H632" s="93"/>
      <c r="I632" s="93" t="s">
        <v>24</v>
      </c>
      <c r="J632" s="93" t="s">
        <v>24</v>
      </c>
      <c r="K632" s="2">
        <v>100210030505</v>
      </c>
      <c r="L632" t="s">
        <v>25</v>
      </c>
      <c r="M632" t="s">
        <v>1256</v>
      </c>
      <c r="N632" t="s">
        <v>1257</v>
      </c>
      <c r="O632" t="s">
        <v>1305</v>
      </c>
      <c r="P632" s="86">
        <v>2</v>
      </c>
      <c r="Q632" s="87"/>
      <c r="R632" s="88" t="s">
        <v>28</v>
      </c>
      <c r="S632" s="98"/>
      <c r="T632" s="1">
        <v>315</v>
      </c>
      <c r="U632" s="90">
        <v>236.25</v>
      </c>
      <c r="V632" s="91">
        <v>0.25</v>
      </c>
      <c r="W632" s="83" t="s">
        <v>11036</v>
      </c>
      <c r="X632" s="83">
        <v>90022000900</v>
      </c>
      <c r="Y632" s="83" t="s">
        <v>726</v>
      </c>
      <c r="Z632" s="83" t="s">
        <v>31</v>
      </c>
    </row>
    <row r="633" spans="1:26" x14ac:dyDescent="0.25">
      <c r="A633" t="s">
        <v>1491</v>
      </c>
      <c r="B633" t="s">
        <v>1491</v>
      </c>
      <c r="C633" s="94" t="s">
        <v>1492</v>
      </c>
      <c r="D633" s="93" t="s">
        <v>1493</v>
      </c>
      <c r="E633" s="93" t="s">
        <v>704</v>
      </c>
      <c r="F633" s="93" t="s">
        <v>22</v>
      </c>
      <c r="G633" s="83" t="s">
        <v>23</v>
      </c>
      <c r="H633" s="93"/>
      <c r="I633" s="93" t="s">
        <v>24</v>
      </c>
      <c r="J633" s="93" t="s">
        <v>24</v>
      </c>
      <c r="K633" s="2">
        <v>100210030505</v>
      </c>
      <c r="L633" t="s">
        <v>25</v>
      </c>
      <c r="M633" t="s">
        <v>1256</v>
      </c>
      <c r="N633" t="s">
        <v>1257</v>
      </c>
      <c r="O633" t="s">
        <v>1305</v>
      </c>
      <c r="P633" s="86">
        <v>2</v>
      </c>
      <c r="Q633" s="87"/>
      <c r="R633" s="88" t="s">
        <v>28</v>
      </c>
      <c r="S633" s="98"/>
      <c r="T633" s="1">
        <v>144</v>
      </c>
      <c r="U633" s="90">
        <v>108</v>
      </c>
      <c r="V633" s="91">
        <v>0.25</v>
      </c>
      <c r="W633" s="83" t="s">
        <v>11036</v>
      </c>
      <c r="X633" s="83">
        <v>90022000900</v>
      </c>
      <c r="Y633" s="83" t="s">
        <v>1479</v>
      </c>
      <c r="Z633" s="83" t="s">
        <v>31</v>
      </c>
    </row>
    <row r="634" spans="1:26" x14ac:dyDescent="0.25">
      <c r="A634" t="s">
        <v>1494</v>
      </c>
      <c r="B634" t="s">
        <v>1494</v>
      </c>
      <c r="C634" s="94" t="s">
        <v>1495</v>
      </c>
      <c r="D634" s="93" t="s">
        <v>11167</v>
      </c>
      <c r="E634" s="93" t="s">
        <v>704</v>
      </c>
      <c r="F634" s="93" t="s">
        <v>22</v>
      </c>
      <c r="G634" s="83" t="s">
        <v>23</v>
      </c>
      <c r="H634" s="93"/>
      <c r="I634" s="93" t="s">
        <v>24</v>
      </c>
      <c r="J634" s="93" t="s">
        <v>24</v>
      </c>
      <c r="K634" s="2">
        <v>100210030505</v>
      </c>
      <c r="L634" t="s">
        <v>25</v>
      </c>
      <c r="M634" t="s">
        <v>1256</v>
      </c>
      <c r="N634" t="s">
        <v>1257</v>
      </c>
      <c r="O634" t="s">
        <v>1305</v>
      </c>
      <c r="P634" s="86">
        <v>2</v>
      </c>
      <c r="Q634" s="87"/>
      <c r="R634" s="88" t="s">
        <v>28</v>
      </c>
      <c r="S634" s="98"/>
      <c r="T634" s="1">
        <v>407</v>
      </c>
      <c r="U634" s="90">
        <v>305.25</v>
      </c>
      <c r="V634" s="91">
        <v>0.25</v>
      </c>
      <c r="W634" s="88" t="s">
        <v>11036</v>
      </c>
      <c r="X634" s="83">
        <v>94054239900</v>
      </c>
      <c r="Y634" s="83" t="s">
        <v>726</v>
      </c>
      <c r="Z634" s="83" t="s">
        <v>31</v>
      </c>
    </row>
    <row r="635" spans="1:26" x14ac:dyDescent="0.25">
      <c r="A635" t="s">
        <v>1496</v>
      </c>
      <c r="B635" t="s">
        <v>1496</v>
      </c>
      <c r="C635" s="94" t="s">
        <v>1497</v>
      </c>
      <c r="D635" s="93" t="s">
        <v>1498</v>
      </c>
      <c r="E635" s="93" t="s">
        <v>704</v>
      </c>
      <c r="F635" s="93" t="s">
        <v>22</v>
      </c>
      <c r="G635" s="83" t="s">
        <v>23</v>
      </c>
      <c r="H635" s="93"/>
      <c r="I635" s="93" t="s">
        <v>24</v>
      </c>
      <c r="J635" s="93" t="s">
        <v>24</v>
      </c>
      <c r="K635" s="2">
        <v>100210030505</v>
      </c>
      <c r="L635" t="s">
        <v>25</v>
      </c>
      <c r="M635" t="s">
        <v>1256</v>
      </c>
      <c r="N635" t="s">
        <v>1257</v>
      </c>
      <c r="O635" t="s">
        <v>1305</v>
      </c>
      <c r="P635" s="86">
        <v>22</v>
      </c>
      <c r="Q635" s="87"/>
      <c r="R635" s="88" t="s">
        <v>28</v>
      </c>
      <c r="S635" s="98"/>
      <c r="T635" s="1">
        <v>46</v>
      </c>
      <c r="U635" s="90">
        <v>34.5</v>
      </c>
      <c r="V635" s="91">
        <v>0.25</v>
      </c>
      <c r="W635" s="88" t="s">
        <v>11036</v>
      </c>
      <c r="X635" s="83">
        <v>90119000000</v>
      </c>
      <c r="Y635" s="83" t="s">
        <v>1479</v>
      </c>
      <c r="Z635" s="83" t="s">
        <v>31</v>
      </c>
    </row>
    <row r="636" spans="1:26" x14ac:dyDescent="0.25">
      <c r="A636" t="s">
        <v>1499</v>
      </c>
      <c r="B636" t="s">
        <v>1499</v>
      </c>
      <c r="C636" s="94" t="s">
        <v>1500</v>
      </c>
      <c r="D636" s="93" t="s">
        <v>1501</v>
      </c>
      <c r="E636" s="93" t="s">
        <v>704</v>
      </c>
      <c r="F636" s="93" t="s">
        <v>22</v>
      </c>
      <c r="G636" s="83" t="s">
        <v>23</v>
      </c>
      <c r="H636" s="93"/>
      <c r="I636" s="93" t="s">
        <v>24</v>
      </c>
      <c r="J636" s="93" t="s">
        <v>24</v>
      </c>
      <c r="K636" s="2">
        <v>100210030505</v>
      </c>
      <c r="L636" t="s">
        <v>25</v>
      </c>
      <c r="M636" t="s">
        <v>1256</v>
      </c>
      <c r="N636" t="s">
        <v>1257</v>
      </c>
      <c r="O636" t="s">
        <v>1305</v>
      </c>
      <c r="P636" s="86">
        <v>2</v>
      </c>
      <c r="Q636" s="87"/>
      <c r="R636" s="88" t="s">
        <v>28</v>
      </c>
      <c r="S636" s="98"/>
      <c r="T636" s="1">
        <v>82</v>
      </c>
      <c r="U636" s="90">
        <v>61.5</v>
      </c>
      <c r="V636" s="91">
        <v>0.25</v>
      </c>
      <c r="W636" s="83" t="s">
        <v>11036</v>
      </c>
      <c r="X636" s="83">
        <v>90119000000</v>
      </c>
      <c r="Y636" s="83" t="s">
        <v>1479</v>
      </c>
      <c r="Z636" s="83" t="s">
        <v>31</v>
      </c>
    </row>
    <row r="637" spans="1:26" x14ac:dyDescent="0.25">
      <c r="A637" t="s">
        <v>1502</v>
      </c>
      <c r="B637" t="s">
        <v>1502</v>
      </c>
      <c r="C637" s="94" t="s">
        <v>1503</v>
      </c>
      <c r="D637" s="93" t="s">
        <v>1504</v>
      </c>
      <c r="E637" s="93" t="s">
        <v>704</v>
      </c>
      <c r="F637" s="93" t="s">
        <v>22</v>
      </c>
      <c r="G637" s="83" t="s">
        <v>23</v>
      </c>
      <c r="H637" s="93"/>
      <c r="I637" s="93" t="s">
        <v>24</v>
      </c>
      <c r="J637" s="93" t="s">
        <v>24</v>
      </c>
      <c r="K637" s="2">
        <v>100210030505</v>
      </c>
      <c r="L637" t="s">
        <v>25</v>
      </c>
      <c r="M637" t="s">
        <v>1256</v>
      </c>
      <c r="N637" t="s">
        <v>1257</v>
      </c>
      <c r="O637" t="s">
        <v>1305</v>
      </c>
      <c r="P637" s="86">
        <v>22</v>
      </c>
      <c r="Q637" s="87"/>
      <c r="R637" s="88" t="s">
        <v>28</v>
      </c>
      <c r="S637" s="98"/>
      <c r="T637" s="1">
        <v>638</v>
      </c>
      <c r="U637" s="90">
        <v>478.5</v>
      </c>
      <c r="V637" s="91">
        <v>0.25</v>
      </c>
      <c r="W637" s="88" t="s">
        <v>11036</v>
      </c>
      <c r="X637" s="83">
        <v>94054990900</v>
      </c>
      <c r="Y637" s="83" t="s">
        <v>726</v>
      </c>
      <c r="Z637" s="83" t="s">
        <v>739</v>
      </c>
    </row>
    <row r="638" spans="1:26" x14ac:dyDescent="0.25">
      <c r="A638" t="s">
        <v>1505</v>
      </c>
      <c r="B638" t="s">
        <v>1505</v>
      </c>
      <c r="C638" s="94" t="s">
        <v>1506</v>
      </c>
      <c r="D638" s="93" t="s">
        <v>1507</v>
      </c>
      <c r="E638" s="93" t="s">
        <v>704</v>
      </c>
      <c r="F638" s="93" t="s">
        <v>22</v>
      </c>
      <c r="G638" s="83" t="s">
        <v>23</v>
      </c>
      <c r="H638" s="93"/>
      <c r="I638" s="93" t="s">
        <v>24</v>
      </c>
      <c r="J638" s="93" t="s">
        <v>24</v>
      </c>
      <c r="K638" s="2">
        <v>100210030505</v>
      </c>
      <c r="L638" t="s">
        <v>25</v>
      </c>
      <c r="M638" t="s">
        <v>1256</v>
      </c>
      <c r="N638" t="s">
        <v>1257</v>
      </c>
      <c r="O638" t="s">
        <v>1305</v>
      </c>
      <c r="P638" s="86">
        <v>15</v>
      </c>
      <c r="Q638" s="87"/>
      <c r="R638" s="88" t="s">
        <v>28</v>
      </c>
      <c r="S638" s="98"/>
      <c r="T638" s="1">
        <v>1450</v>
      </c>
      <c r="U638" s="90">
        <v>1087.5</v>
      </c>
      <c r="V638" s="91">
        <v>0.25</v>
      </c>
      <c r="W638" s="88" t="s">
        <v>11036</v>
      </c>
      <c r="X638" s="83">
        <v>94054990900</v>
      </c>
      <c r="Y638" s="83" t="s">
        <v>726</v>
      </c>
      <c r="Z638" s="83" t="s">
        <v>739</v>
      </c>
    </row>
    <row r="639" spans="1:26" x14ac:dyDescent="0.25">
      <c r="A639" t="s">
        <v>1508</v>
      </c>
      <c r="B639" t="s">
        <v>1508</v>
      </c>
      <c r="C639" s="94" t="s">
        <v>1509</v>
      </c>
      <c r="D639" s="93" t="s">
        <v>1510</v>
      </c>
      <c r="E639" s="93" t="s">
        <v>704</v>
      </c>
      <c r="F639" s="93" t="s">
        <v>22</v>
      </c>
      <c r="G639" s="83" t="s">
        <v>23</v>
      </c>
      <c r="H639" s="93"/>
      <c r="I639" s="93" t="s">
        <v>24</v>
      </c>
      <c r="J639" s="93" t="s">
        <v>24</v>
      </c>
      <c r="K639" s="2">
        <v>100210030505</v>
      </c>
      <c r="L639" t="s">
        <v>25</v>
      </c>
      <c r="M639" t="s">
        <v>1256</v>
      </c>
      <c r="N639" t="s">
        <v>1257</v>
      </c>
      <c r="O639" t="s">
        <v>1305</v>
      </c>
      <c r="P639" s="86">
        <v>22</v>
      </c>
      <c r="Q639" s="87"/>
      <c r="R639" s="88" t="s">
        <v>28</v>
      </c>
      <c r="S639" s="98"/>
      <c r="T639" s="1">
        <v>191</v>
      </c>
      <c r="U639" s="90">
        <v>143.25</v>
      </c>
      <c r="V639" s="91">
        <v>0.25</v>
      </c>
      <c r="W639" s="88" t="s">
        <v>11036</v>
      </c>
      <c r="X639" s="83">
        <v>90011090900</v>
      </c>
      <c r="Y639" s="83" t="s">
        <v>726</v>
      </c>
      <c r="Z639" s="83" t="s">
        <v>31</v>
      </c>
    </row>
    <row r="640" spans="1:26" x14ac:dyDescent="0.25">
      <c r="A640" t="s">
        <v>1511</v>
      </c>
      <c r="B640" t="s">
        <v>1511</v>
      </c>
      <c r="C640" s="94" t="s">
        <v>1512</v>
      </c>
      <c r="D640" s="93" t="s">
        <v>1513</v>
      </c>
      <c r="E640" s="93" t="s">
        <v>704</v>
      </c>
      <c r="F640" s="93" t="s">
        <v>22</v>
      </c>
      <c r="G640" s="83" t="s">
        <v>23</v>
      </c>
      <c r="H640" s="93"/>
      <c r="I640" s="93" t="s">
        <v>24</v>
      </c>
      <c r="J640" s="93" t="s">
        <v>24</v>
      </c>
      <c r="K640" s="2">
        <v>100210030505</v>
      </c>
      <c r="L640" t="s">
        <v>25</v>
      </c>
      <c r="M640" t="s">
        <v>1256</v>
      </c>
      <c r="N640" t="s">
        <v>1257</v>
      </c>
      <c r="O640" t="s">
        <v>1305</v>
      </c>
      <c r="P640" s="86">
        <v>15</v>
      </c>
      <c r="Q640" s="87"/>
      <c r="R640" s="88" t="s">
        <v>28</v>
      </c>
      <c r="S640" s="98"/>
      <c r="T640" s="1">
        <v>147</v>
      </c>
      <c r="U640" s="90">
        <v>110.25</v>
      </c>
      <c r="V640" s="91">
        <v>0.25</v>
      </c>
      <c r="W640" s="88" t="s">
        <v>11036</v>
      </c>
      <c r="X640" s="83">
        <v>90119000000</v>
      </c>
      <c r="Y640" s="83" t="s">
        <v>1479</v>
      </c>
      <c r="Z640" s="83" t="s">
        <v>31</v>
      </c>
    </row>
    <row r="641" spans="1:26" x14ac:dyDescent="0.25">
      <c r="A641" t="s">
        <v>1514</v>
      </c>
      <c r="B641" t="s">
        <v>1514</v>
      </c>
      <c r="C641" s="94" t="s">
        <v>1515</v>
      </c>
      <c r="D641" s="93" t="s">
        <v>1516</v>
      </c>
      <c r="E641" s="93" t="s">
        <v>704</v>
      </c>
      <c r="F641" s="93" t="s">
        <v>22</v>
      </c>
      <c r="G641" s="83" t="s">
        <v>23</v>
      </c>
      <c r="H641" s="93"/>
      <c r="I641" s="93" t="s">
        <v>24</v>
      </c>
      <c r="J641" s="93" t="s">
        <v>24</v>
      </c>
      <c r="K641" s="2">
        <v>100210030505</v>
      </c>
      <c r="L641" t="s">
        <v>25</v>
      </c>
      <c r="M641" t="s">
        <v>1256</v>
      </c>
      <c r="N641" t="s">
        <v>1257</v>
      </c>
      <c r="O641" t="s">
        <v>1305</v>
      </c>
      <c r="P641" s="86">
        <v>22</v>
      </c>
      <c r="Q641" s="87"/>
      <c r="R641" s="88" t="s">
        <v>28</v>
      </c>
      <c r="S641" s="98"/>
      <c r="T641" s="1">
        <v>28</v>
      </c>
      <c r="U641" s="90">
        <v>21</v>
      </c>
      <c r="V641" s="91">
        <v>0.25</v>
      </c>
      <c r="W641" s="88" t="s">
        <v>11036</v>
      </c>
      <c r="X641" s="83">
        <v>90119000000</v>
      </c>
      <c r="Y641" s="83" t="s">
        <v>1479</v>
      </c>
      <c r="Z641" s="83" t="s">
        <v>31</v>
      </c>
    </row>
    <row r="642" spans="1:26" x14ac:dyDescent="0.25">
      <c r="A642" t="s">
        <v>1517</v>
      </c>
      <c r="B642" t="s">
        <v>1517</v>
      </c>
      <c r="C642" s="94" t="s">
        <v>1518</v>
      </c>
      <c r="D642" s="93" t="s">
        <v>1519</v>
      </c>
      <c r="E642" s="93" t="s">
        <v>704</v>
      </c>
      <c r="F642" s="93" t="s">
        <v>22</v>
      </c>
      <c r="G642" s="83" t="s">
        <v>23</v>
      </c>
      <c r="H642" s="93"/>
      <c r="I642" s="93" t="s">
        <v>24</v>
      </c>
      <c r="J642" s="93" t="s">
        <v>24</v>
      </c>
      <c r="K642" s="2">
        <v>100210030505</v>
      </c>
      <c r="L642" t="s">
        <v>25</v>
      </c>
      <c r="M642" t="s">
        <v>1256</v>
      </c>
      <c r="N642" t="s">
        <v>1257</v>
      </c>
      <c r="O642" t="s">
        <v>1305</v>
      </c>
      <c r="P642" s="86">
        <v>2</v>
      </c>
      <c r="Q642" s="87"/>
      <c r="R642" s="88" t="s">
        <v>28</v>
      </c>
      <c r="S642" s="98"/>
      <c r="T642" s="1">
        <v>41</v>
      </c>
      <c r="U642" s="90">
        <v>30.75</v>
      </c>
      <c r="V642" s="91">
        <v>0.25</v>
      </c>
      <c r="W642" s="88" t="s">
        <v>11036</v>
      </c>
      <c r="X642" s="83">
        <v>90119000000</v>
      </c>
      <c r="Y642" s="83" t="s">
        <v>1479</v>
      </c>
      <c r="Z642" s="83" t="s">
        <v>31</v>
      </c>
    </row>
    <row r="643" spans="1:26" x14ac:dyDescent="0.25">
      <c r="A643" t="s">
        <v>1520</v>
      </c>
      <c r="B643" t="s">
        <v>1520</v>
      </c>
      <c r="C643" s="94" t="s">
        <v>1521</v>
      </c>
      <c r="D643" s="93" t="s">
        <v>11168</v>
      </c>
      <c r="E643" s="93" t="s">
        <v>704</v>
      </c>
      <c r="F643" s="93" t="s">
        <v>22</v>
      </c>
      <c r="G643" s="83" t="s">
        <v>23</v>
      </c>
      <c r="H643" s="93"/>
      <c r="I643" s="93" t="s">
        <v>24</v>
      </c>
      <c r="J643" s="93" t="s">
        <v>24</v>
      </c>
      <c r="K643" s="2">
        <v>100210030506</v>
      </c>
      <c r="L643" t="s">
        <v>25</v>
      </c>
      <c r="M643" t="s">
        <v>1256</v>
      </c>
      <c r="N643" t="s">
        <v>1257</v>
      </c>
      <c r="O643" t="s">
        <v>1258</v>
      </c>
      <c r="P643" s="86">
        <v>23</v>
      </c>
      <c r="Q643" s="87"/>
      <c r="R643" s="88" t="s">
        <v>28</v>
      </c>
      <c r="S643" s="98"/>
      <c r="T643" s="1">
        <v>217</v>
      </c>
      <c r="U643" s="90">
        <v>162.75</v>
      </c>
      <c r="V643" s="91">
        <v>0.25</v>
      </c>
      <c r="W643" s="88" t="s">
        <v>11036</v>
      </c>
      <c r="X643" s="83">
        <v>85444290900</v>
      </c>
      <c r="Y643" s="83" t="s">
        <v>30</v>
      </c>
      <c r="Z643" s="83" t="s">
        <v>31</v>
      </c>
    </row>
    <row r="644" spans="1:26" x14ac:dyDescent="0.25">
      <c r="A644" t="s">
        <v>1522</v>
      </c>
      <c r="B644" t="s">
        <v>1522</v>
      </c>
      <c r="C644" s="94" t="s">
        <v>1523</v>
      </c>
      <c r="D644" s="93" t="s">
        <v>11169</v>
      </c>
      <c r="E644" s="93" t="s">
        <v>704</v>
      </c>
      <c r="F644" s="93" t="s">
        <v>22</v>
      </c>
      <c r="G644" s="83" t="s">
        <v>23</v>
      </c>
      <c r="H644" s="93"/>
      <c r="I644" s="93" t="s">
        <v>24</v>
      </c>
      <c r="J644" s="93" t="s">
        <v>24</v>
      </c>
      <c r="K644" s="2">
        <v>100210030506</v>
      </c>
      <c r="L644" t="s">
        <v>25</v>
      </c>
      <c r="M644" t="s">
        <v>1256</v>
      </c>
      <c r="N644" t="s">
        <v>1257</v>
      </c>
      <c r="O644" t="s">
        <v>1258</v>
      </c>
      <c r="P644" s="86">
        <v>23</v>
      </c>
      <c r="Q644" s="87"/>
      <c r="R644" s="88" t="s">
        <v>28</v>
      </c>
      <c r="S644" s="98"/>
      <c r="T644" s="1">
        <v>306</v>
      </c>
      <c r="U644" s="90">
        <v>229.5</v>
      </c>
      <c r="V644" s="91">
        <v>0.25</v>
      </c>
      <c r="W644" s="88" t="s">
        <v>11036</v>
      </c>
      <c r="X644" s="83">
        <v>85444290900</v>
      </c>
      <c r="Y644" s="83" t="s">
        <v>30</v>
      </c>
      <c r="Z644" s="83" t="s">
        <v>31</v>
      </c>
    </row>
    <row r="645" spans="1:26" x14ac:dyDescent="0.25">
      <c r="A645" t="s">
        <v>1524</v>
      </c>
      <c r="B645" t="s">
        <v>1524</v>
      </c>
      <c r="C645" s="94" t="s">
        <v>1525</v>
      </c>
      <c r="D645" s="93" t="s">
        <v>11170</v>
      </c>
      <c r="E645" s="93" t="s">
        <v>704</v>
      </c>
      <c r="F645" s="93" t="s">
        <v>22</v>
      </c>
      <c r="G645" s="83" t="s">
        <v>23</v>
      </c>
      <c r="H645" s="93"/>
      <c r="I645" s="93" t="s">
        <v>24</v>
      </c>
      <c r="J645" s="93" t="s">
        <v>24</v>
      </c>
      <c r="K645" s="2">
        <v>100210030506</v>
      </c>
      <c r="L645" t="s">
        <v>25</v>
      </c>
      <c r="M645" t="s">
        <v>1256</v>
      </c>
      <c r="N645" t="s">
        <v>1257</v>
      </c>
      <c r="O645" t="s">
        <v>1258</v>
      </c>
      <c r="P645" s="86">
        <v>20</v>
      </c>
      <c r="Q645" s="99"/>
      <c r="R645" s="88" t="s">
        <v>28</v>
      </c>
      <c r="S645" s="98"/>
      <c r="T645" s="1">
        <v>226</v>
      </c>
      <c r="U645" s="90">
        <v>169.5</v>
      </c>
      <c r="V645" s="91">
        <v>0.25</v>
      </c>
      <c r="W645" s="88" t="s">
        <v>11036</v>
      </c>
      <c r="X645" s="83">
        <v>85444290900</v>
      </c>
      <c r="Y645" s="83" t="s">
        <v>30</v>
      </c>
      <c r="Z645" s="83" t="s">
        <v>31</v>
      </c>
    </row>
    <row r="646" spans="1:26" x14ac:dyDescent="0.25">
      <c r="A646" s="83" t="s">
        <v>1526</v>
      </c>
      <c r="B646" s="83" t="s">
        <v>1526</v>
      </c>
      <c r="C646" s="84" t="s">
        <v>1527</v>
      </c>
      <c r="D646" s="93" t="s">
        <v>1528</v>
      </c>
      <c r="E646" s="83" t="s">
        <v>704</v>
      </c>
      <c r="F646" s="83" t="s">
        <v>22</v>
      </c>
      <c r="G646" s="83" t="s">
        <v>23</v>
      </c>
      <c r="H646" s="83"/>
      <c r="I646" s="93" t="s">
        <v>24</v>
      </c>
      <c r="J646" s="93" t="s">
        <v>24</v>
      </c>
      <c r="K646" s="85">
        <v>100210030506</v>
      </c>
      <c r="L646" s="83" t="s">
        <v>25</v>
      </c>
      <c r="M646" s="83" t="s">
        <v>1256</v>
      </c>
      <c r="N646" s="83" t="s">
        <v>1257</v>
      </c>
      <c r="O646" s="83" t="s">
        <v>1258</v>
      </c>
      <c r="P646" s="86">
        <v>38</v>
      </c>
      <c r="Q646" s="96"/>
      <c r="R646" s="88" t="s">
        <v>28</v>
      </c>
      <c r="S646" s="84"/>
      <c r="T646" s="1">
        <v>9732</v>
      </c>
      <c r="U646" s="90">
        <v>7299</v>
      </c>
      <c r="V646" s="91">
        <v>0.25</v>
      </c>
      <c r="W646" s="88" t="s">
        <v>11036</v>
      </c>
      <c r="X646" s="83">
        <v>90119000000</v>
      </c>
      <c r="Y646" s="83" t="s">
        <v>30</v>
      </c>
      <c r="Z646" s="83" t="s">
        <v>739</v>
      </c>
    </row>
    <row r="647" spans="1:26" x14ac:dyDescent="0.25">
      <c r="A647" t="s">
        <v>1529</v>
      </c>
      <c r="B647" t="s">
        <v>1529</v>
      </c>
      <c r="C647" s="94" t="s">
        <v>1530</v>
      </c>
      <c r="D647" s="93" t="s">
        <v>1531</v>
      </c>
      <c r="E647" s="93" t="s">
        <v>704</v>
      </c>
      <c r="F647" s="93" t="s">
        <v>22</v>
      </c>
      <c r="G647" s="83" t="s">
        <v>23</v>
      </c>
      <c r="H647" s="93"/>
      <c r="I647" s="93" t="s">
        <v>24</v>
      </c>
      <c r="J647" s="93" t="s">
        <v>24</v>
      </c>
      <c r="K647" s="2">
        <v>100210030506</v>
      </c>
      <c r="L647" t="s">
        <v>25</v>
      </c>
      <c r="M647" t="s">
        <v>1256</v>
      </c>
      <c r="N647" t="s">
        <v>1257</v>
      </c>
      <c r="O647" t="s">
        <v>1258</v>
      </c>
      <c r="P647" s="86">
        <v>38</v>
      </c>
      <c r="Q647" s="87"/>
      <c r="R647" s="88" t="s">
        <v>28</v>
      </c>
      <c r="S647" s="98"/>
      <c r="T647" s="1">
        <v>12249</v>
      </c>
      <c r="U647" s="90">
        <v>9186.75</v>
      </c>
      <c r="V647" s="91">
        <v>0.25</v>
      </c>
      <c r="W647" s="88" t="s">
        <v>11036</v>
      </c>
      <c r="X647" s="83">
        <v>90119000000</v>
      </c>
      <c r="Y647" s="83" t="s">
        <v>30</v>
      </c>
      <c r="Z647" s="83" t="s">
        <v>739</v>
      </c>
    </row>
    <row r="648" spans="1:26" x14ac:dyDescent="0.25">
      <c r="A648" t="s">
        <v>1532</v>
      </c>
      <c r="B648" t="s">
        <v>1532</v>
      </c>
      <c r="C648" s="94" t="s">
        <v>1533</v>
      </c>
      <c r="D648" s="93" t="s">
        <v>1534</v>
      </c>
      <c r="E648" s="93" t="s">
        <v>704</v>
      </c>
      <c r="F648" s="93" t="s">
        <v>22</v>
      </c>
      <c r="G648" s="83" t="s">
        <v>23</v>
      </c>
      <c r="H648" s="93"/>
      <c r="I648" s="93" t="s">
        <v>24</v>
      </c>
      <c r="J648" s="93" t="s">
        <v>24</v>
      </c>
      <c r="K648" s="2">
        <v>100210951095</v>
      </c>
      <c r="L648" t="s">
        <v>25</v>
      </c>
      <c r="M648" t="s">
        <v>26</v>
      </c>
      <c r="N648" t="s">
        <v>27</v>
      </c>
      <c r="O648" t="s">
        <v>26</v>
      </c>
      <c r="P648" s="86">
        <v>20</v>
      </c>
      <c r="Q648" s="87"/>
      <c r="R648" s="88" t="s">
        <v>28</v>
      </c>
      <c r="S648" s="98"/>
      <c r="T648" s="1">
        <v>819</v>
      </c>
      <c r="U648" s="90">
        <v>614.25</v>
      </c>
      <c r="V648" s="91">
        <v>0.25</v>
      </c>
      <c r="W648" s="88" t="s">
        <v>11036</v>
      </c>
      <c r="X648" s="83">
        <v>90118000000</v>
      </c>
      <c r="Y648" s="83" t="s">
        <v>30</v>
      </c>
      <c r="Z648" s="83" t="s">
        <v>31</v>
      </c>
    </row>
    <row r="649" spans="1:26" x14ac:dyDescent="0.25">
      <c r="A649" t="s">
        <v>1535</v>
      </c>
      <c r="B649" t="s">
        <v>1535</v>
      </c>
      <c r="C649" s="94" t="s">
        <v>1536</v>
      </c>
      <c r="D649" s="93" t="s">
        <v>1537</v>
      </c>
      <c r="E649" s="93" t="s">
        <v>704</v>
      </c>
      <c r="F649" s="93" t="s">
        <v>22</v>
      </c>
      <c r="G649" s="83" t="s">
        <v>23</v>
      </c>
      <c r="H649" s="93"/>
      <c r="I649" s="93" t="s">
        <v>24</v>
      </c>
      <c r="J649" s="93" t="s">
        <v>24</v>
      </c>
      <c r="K649" s="2">
        <v>100210951095</v>
      </c>
      <c r="L649" t="s">
        <v>25</v>
      </c>
      <c r="M649" t="s">
        <v>26</v>
      </c>
      <c r="N649" t="s">
        <v>27</v>
      </c>
      <c r="O649" t="s">
        <v>26</v>
      </c>
      <c r="P649" s="86">
        <v>33</v>
      </c>
      <c r="Q649" s="87"/>
      <c r="R649" s="88" t="s">
        <v>28</v>
      </c>
      <c r="S649" s="98"/>
      <c r="T649" s="1">
        <v>781</v>
      </c>
      <c r="U649" s="90">
        <v>585.75</v>
      </c>
      <c r="V649" s="91">
        <v>0.25</v>
      </c>
      <c r="W649" s="88" t="s">
        <v>11036</v>
      </c>
      <c r="X649" s="83">
        <v>90118000000</v>
      </c>
      <c r="Y649" s="83" t="s">
        <v>30</v>
      </c>
      <c r="Z649" s="83" t="s">
        <v>31</v>
      </c>
    </row>
    <row r="650" spans="1:26" x14ac:dyDescent="0.25">
      <c r="A650" t="s">
        <v>1538</v>
      </c>
      <c r="B650" t="s">
        <v>1538</v>
      </c>
      <c r="C650" s="94" t="s">
        <v>1539</v>
      </c>
      <c r="D650" s="93" t="s">
        <v>1540</v>
      </c>
      <c r="E650" s="93" t="s">
        <v>704</v>
      </c>
      <c r="F650" s="93" t="s">
        <v>22</v>
      </c>
      <c r="G650" s="83" t="s">
        <v>23</v>
      </c>
      <c r="H650" s="93"/>
      <c r="I650" s="93" t="s">
        <v>24</v>
      </c>
      <c r="J650" s="93" t="s">
        <v>24</v>
      </c>
      <c r="K650" s="2">
        <v>100210951095</v>
      </c>
      <c r="L650" t="s">
        <v>25</v>
      </c>
      <c r="M650" t="s">
        <v>26</v>
      </c>
      <c r="N650" t="s">
        <v>27</v>
      </c>
      <c r="O650" t="s">
        <v>26</v>
      </c>
      <c r="P650" s="86">
        <v>20</v>
      </c>
      <c r="Q650" s="87"/>
      <c r="R650" s="88" t="s">
        <v>28</v>
      </c>
      <c r="S650" s="98"/>
      <c r="T650" s="1">
        <v>1744</v>
      </c>
      <c r="U650" s="90">
        <v>1308</v>
      </c>
      <c r="V650" s="91">
        <v>0.25</v>
      </c>
      <c r="W650" s="88" t="s">
        <v>11036</v>
      </c>
      <c r="X650" s="83">
        <v>90118000000</v>
      </c>
      <c r="Y650" s="83" t="s">
        <v>30</v>
      </c>
      <c r="Z650" s="83" t="s">
        <v>31</v>
      </c>
    </row>
    <row r="651" spans="1:26" x14ac:dyDescent="0.25">
      <c r="A651" t="s">
        <v>1541</v>
      </c>
      <c r="B651" t="s">
        <v>1541</v>
      </c>
      <c r="C651" s="94" t="s">
        <v>1542</v>
      </c>
      <c r="D651" s="93" t="s">
        <v>1543</v>
      </c>
      <c r="E651" s="93" t="s">
        <v>704</v>
      </c>
      <c r="F651" s="93" t="s">
        <v>22</v>
      </c>
      <c r="G651" s="83" t="s">
        <v>23</v>
      </c>
      <c r="H651" s="93"/>
      <c r="I651" s="93" t="s">
        <v>24</v>
      </c>
      <c r="J651" s="93" t="s">
        <v>24</v>
      </c>
      <c r="K651" s="2">
        <v>100210951095</v>
      </c>
      <c r="L651" t="s">
        <v>25</v>
      </c>
      <c r="M651" t="s">
        <v>26</v>
      </c>
      <c r="N651" t="s">
        <v>27</v>
      </c>
      <c r="O651" t="s">
        <v>26</v>
      </c>
      <c r="P651" s="86">
        <v>20</v>
      </c>
      <c r="Q651" s="87"/>
      <c r="R651" s="88" t="s">
        <v>28</v>
      </c>
      <c r="S651" s="98"/>
      <c r="T651" s="1">
        <v>1802</v>
      </c>
      <c r="U651" s="90">
        <v>1351.5</v>
      </c>
      <c r="V651" s="91">
        <v>0.25</v>
      </c>
      <c r="W651" s="88" t="s">
        <v>11036</v>
      </c>
      <c r="X651" s="83">
        <v>90118000000</v>
      </c>
      <c r="Y651" s="83" t="s">
        <v>30</v>
      </c>
      <c r="Z651" s="83" t="s">
        <v>31</v>
      </c>
    </row>
    <row r="652" spans="1:26" x14ac:dyDescent="0.25">
      <c r="A652" t="s">
        <v>1544</v>
      </c>
      <c r="B652" t="s">
        <v>1544</v>
      </c>
      <c r="C652" s="94" t="s">
        <v>1545</v>
      </c>
      <c r="D652" s="93" t="s">
        <v>1546</v>
      </c>
      <c r="E652" s="93" t="s">
        <v>704</v>
      </c>
      <c r="F652" s="93" t="s">
        <v>22</v>
      </c>
      <c r="G652" s="83" t="s">
        <v>23</v>
      </c>
      <c r="H652" s="93"/>
      <c r="I652" s="93" t="s">
        <v>24</v>
      </c>
      <c r="J652" s="93" t="s">
        <v>24</v>
      </c>
      <c r="K652" s="2">
        <v>100210951095</v>
      </c>
      <c r="L652" t="s">
        <v>25</v>
      </c>
      <c r="M652" t="s">
        <v>26</v>
      </c>
      <c r="N652" t="s">
        <v>27</v>
      </c>
      <c r="O652" t="s">
        <v>26</v>
      </c>
      <c r="P652" s="86">
        <v>20</v>
      </c>
      <c r="Q652" s="87"/>
      <c r="R652" s="88" t="s">
        <v>28</v>
      </c>
      <c r="S652" s="98"/>
      <c r="T652" s="1">
        <v>1802</v>
      </c>
      <c r="U652" s="90">
        <v>1351.5</v>
      </c>
      <c r="V652" s="91">
        <v>0.25</v>
      </c>
      <c r="W652" s="88" t="s">
        <v>11036</v>
      </c>
      <c r="X652" s="83">
        <v>90118000000</v>
      </c>
      <c r="Y652" s="83" t="s">
        <v>30</v>
      </c>
      <c r="Z652" s="83" t="s">
        <v>31</v>
      </c>
    </row>
    <row r="653" spans="1:26" x14ac:dyDescent="0.25">
      <c r="A653" t="s">
        <v>1547</v>
      </c>
      <c r="B653" t="s">
        <v>1547</v>
      </c>
      <c r="C653" s="94" t="s">
        <v>1545</v>
      </c>
      <c r="D653" s="93" t="s">
        <v>1548</v>
      </c>
      <c r="E653" s="93" t="s">
        <v>704</v>
      </c>
      <c r="F653" s="93" t="s">
        <v>22</v>
      </c>
      <c r="G653" s="83" t="s">
        <v>23</v>
      </c>
      <c r="H653" s="93"/>
      <c r="I653" s="93" t="s">
        <v>24</v>
      </c>
      <c r="J653" s="93" t="s">
        <v>24</v>
      </c>
      <c r="K653" s="2">
        <v>100210951095</v>
      </c>
      <c r="L653" t="s">
        <v>25</v>
      </c>
      <c r="M653" t="s">
        <v>26</v>
      </c>
      <c r="N653" t="s">
        <v>27</v>
      </c>
      <c r="O653" t="s">
        <v>26</v>
      </c>
      <c r="P653" s="86">
        <v>20</v>
      </c>
      <c r="Q653" s="87"/>
      <c r="R653" s="88" t="s">
        <v>28</v>
      </c>
      <c r="S653" s="98"/>
      <c r="T653" s="1">
        <v>1802</v>
      </c>
      <c r="U653" s="90">
        <v>1351.5</v>
      </c>
      <c r="V653" s="91">
        <v>0.25</v>
      </c>
      <c r="W653" s="88" t="s">
        <v>11036</v>
      </c>
      <c r="X653" s="83">
        <v>90119000000</v>
      </c>
      <c r="Y653" s="83" t="s">
        <v>30</v>
      </c>
      <c r="Z653" s="83" t="s">
        <v>31</v>
      </c>
    </row>
    <row r="654" spans="1:26" x14ac:dyDescent="0.25">
      <c r="A654" t="s">
        <v>1549</v>
      </c>
      <c r="B654" t="s">
        <v>1549</v>
      </c>
      <c r="C654" s="94" t="s">
        <v>1550</v>
      </c>
      <c r="D654" s="93" t="s">
        <v>1551</v>
      </c>
      <c r="E654" s="93" t="s">
        <v>704</v>
      </c>
      <c r="F654" s="93" t="s">
        <v>22</v>
      </c>
      <c r="G654" s="83" t="s">
        <v>23</v>
      </c>
      <c r="H654" s="93"/>
      <c r="I654" s="93" t="s">
        <v>24</v>
      </c>
      <c r="J654" s="93" t="s">
        <v>24</v>
      </c>
      <c r="K654" s="2">
        <v>100210951095</v>
      </c>
      <c r="L654" t="s">
        <v>25</v>
      </c>
      <c r="M654" t="s">
        <v>26</v>
      </c>
      <c r="N654" t="s">
        <v>27</v>
      </c>
      <c r="O654" t="s">
        <v>26</v>
      </c>
      <c r="P654" s="86">
        <v>20</v>
      </c>
      <c r="Q654" s="87"/>
      <c r="R654" s="88" t="s">
        <v>28</v>
      </c>
      <c r="S654" s="98"/>
      <c r="T654" s="1">
        <v>916</v>
      </c>
      <c r="U654" s="90">
        <v>687</v>
      </c>
      <c r="V654" s="91">
        <v>0.25</v>
      </c>
      <c r="W654" s="88" t="s">
        <v>11036</v>
      </c>
      <c r="X654" s="83">
        <v>90119000000</v>
      </c>
      <c r="Y654" s="83" t="s">
        <v>30</v>
      </c>
      <c r="Z654" s="83" t="s">
        <v>31</v>
      </c>
    </row>
    <row r="655" spans="1:26" x14ac:dyDescent="0.25">
      <c r="A655" t="s">
        <v>1552</v>
      </c>
      <c r="B655" t="s">
        <v>1552</v>
      </c>
      <c r="C655" s="94" t="s">
        <v>1553</v>
      </c>
      <c r="D655" s="93" t="s">
        <v>1554</v>
      </c>
      <c r="E655" s="93" t="s">
        <v>704</v>
      </c>
      <c r="F655" s="93" t="s">
        <v>22</v>
      </c>
      <c r="G655" s="83" t="s">
        <v>23</v>
      </c>
      <c r="H655" s="93"/>
      <c r="I655" s="93" t="s">
        <v>24</v>
      </c>
      <c r="J655" s="93" t="s">
        <v>24</v>
      </c>
      <c r="K655" s="2">
        <v>100210951095</v>
      </c>
      <c r="L655" t="s">
        <v>25</v>
      </c>
      <c r="M655" t="s">
        <v>26</v>
      </c>
      <c r="N655" t="s">
        <v>27</v>
      </c>
      <c r="O655" t="s">
        <v>26</v>
      </c>
      <c r="P655" s="86">
        <v>33</v>
      </c>
      <c r="Q655" s="87"/>
      <c r="R655" s="88" t="s">
        <v>28</v>
      </c>
      <c r="S655" s="98"/>
      <c r="T655" s="1">
        <v>846</v>
      </c>
      <c r="U655" s="90">
        <v>634.5</v>
      </c>
      <c r="V655" s="91">
        <v>0.25</v>
      </c>
      <c r="W655" s="88" t="s">
        <v>11036</v>
      </c>
      <c r="X655" s="83">
        <v>90119000000</v>
      </c>
      <c r="Y655" s="83" t="s">
        <v>30</v>
      </c>
      <c r="Z655" s="83" t="s">
        <v>31</v>
      </c>
    </row>
    <row r="656" spans="1:26" x14ac:dyDescent="0.25">
      <c r="A656" t="s">
        <v>1555</v>
      </c>
      <c r="B656" t="s">
        <v>1555</v>
      </c>
      <c r="C656" s="94" t="s">
        <v>1556</v>
      </c>
      <c r="D656" s="93" t="s">
        <v>1557</v>
      </c>
      <c r="E656" s="93" t="s">
        <v>704</v>
      </c>
      <c r="F656" s="93" t="s">
        <v>22</v>
      </c>
      <c r="G656" s="83" t="s">
        <v>23</v>
      </c>
      <c r="H656" s="93"/>
      <c r="I656" s="93" t="s">
        <v>24</v>
      </c>
      <c r="J656" s="93" t="s">
        <v>24</v>
      </c>
      <c r="K656" s="2">
        <v>100210951095</v>
      </c>
      <c r="L656" t="s">
        <v>25</v>
      </c>
      <c r="M656" t="s">
        <v>26</v>
      </c>
      <c r="N656" t="s">
        <v>27</v>
      </c>
      <c r="O656" t="s">
        <v>26</v>
      </c>
      <c r="P656" s="86">
        <v>20</v>
      </c>
      <c r="Q656" s="87"/>
      <c r="R656" s="88" t="s">
        <v>28</v>
      </c>
      <c r="S656" s="98"/>
      <c r="T656" s="1">
        <v>4182</v>
      </c>
      <c r="U656" s="90">
        <v>3136.5</v>
      </c>
      <c r="V656" s="91">
        <v>0.25</v>
      </c>
      <c r="W656" s="88" t="s">
        <v>11036</v>
      </c>
      <c r="X656" s="83">
        <v>90118000000</v>
      </c>
      <c r="Y656" s="83" t="s">
        <v>30</v>
      </c>
      <c r="Z656" s="83" t="s">
        <v>31</v>
      </c>
    </row>
    <row r="657" spans="1:26" x14ac:dyDescent="0.25">
      <c r="A657" t="s">
        <v>1558</v>
      </c>
      <c r="B657" t="s">
        <v>1558</v>
      </c>
      <c r="C657" s="94" t="s">
        <v>1559</v>
      </c>
      <c r="D657" s="93" t="s">
        <v>1560</v>
      </c>
      <c r="E657" s="93" t="s">
        <v>704</v>
      </c>
      <c r="F657" s="93" t="s">
        <v>22</v>
      </c>
      <c r="G657" s="83" t="s">
        <v>23</v>
      </c>
      <c r="H657" s="93"/>
      <c r="I657" s="93" t="s">
        <v>24</v>
      </c>
      <c r="J657" s="93" t="s">
        <v>24</v>
      </c>
      <c r="K657" s="2">
        <v>100210951095</v>
      </c>
      <c r="L657" t="s">
        <v>25</v>
      </c>
      <c r="M657" t="s">
        <v>26</v>
      </c>
      <c r="N657" t="s">
        <v>27</v>
      </c>
      <c r="O657" t="s">
        <v>26</v>
      </c>
      <c r="P657" s="86">
        <v>33</v>
      </c>
      <c r="Q657" s="87"/>
      <c r="R657" s="88" t="s">
        <v>28</v>
      </c>
      <c r="S657" s="98"/>
      <c r="T657" s="1">
        <v>4184</v>
      </c>
      <c r="U657" s="90">
        <v>3138</v>
      </c>
      <c r="V657" s="91">
        <v>0.25</v>
      </c>
      <c r="W657" s="88" t="s">
        <v>11036</v>
      </c>
      <c r="X657" s="83">
        <v>90118000000</v>
      </c>
      <c r="Y657" s="83" t="s">
        <v>30</v>
      </c>
      <c r="Z657" s="83" t="s">
        <v>31</v>
      </c>
    </row>
    <row r="658" spans="1:26" x14ac:dyDescent="0.25">
      <c r="A658" t="s">
        <v>1561</v>
      </c>
      <c r="B658" t="s">
        <v>1561</v>
      </c>
      <c r="C658" s="94" t="s">
        <v>1562</v>
      </c>
      <c r="D658" s="93" t="s">
        <v>1563</v>
      </c>
      <c r="E658" s="93" t="s">
        <v>704</v>
      </c>
      <c r="F658" s="93" t="s">
        <v>22</v>
      </c>
      <c r="G658" s="83" t="s">
        <v>23</v>
      </c>
      <c r="H658" s="93"/>
      <c r="I658" s="93" t="s">
        <v>24</v>
      </c>
      <c r="J658" s="93" t="s">
        <v>24</v>
      </c>
      <c r="K658" s="2">
        <v>100210951095</v>
      </c>
      <c r="L658" t="s">
        <v>25</v>
      </c>
      <c r="M658" t="s">
        <v>26</v>
      </c>
      <c r="N658" t="s">
        <v>27</v>
      </c>
      <c r="O658" t="s">
        <v>26</v>
      </c>
      <c r="P658" s="86">
        <v>20</v>
      </c>
      <c r="Q658" s="87"/>
      <c r="R658" s="88" t="s">
        <v>28</v>
      </c>
      <c r="S658" s="98"/>
      <c r="T658" s="1">
        <v>4184</v>
      </c>
      <c r="U658" s="90">
        <v>3138</v>
      </c>
      <c r="V658" s="91">
        <v>0.25</v>
      </c>
      <c r="W658" s="88" t="s">
        <v>11036</v>
      </c>
      <c r="X658" s="83">
        <v>90118000000</v>
      </c>
      <c r="Y658" s="83" t="s">
        <v>30</v>
      </c>
      <c r="Z658" s="83" t="s">
        <v>31</v>
      </c>
    </row>
    <row r="659" spans="1:26" x14ac:dyDescent="0.25">
      <c r="A659" t="s">
        <v>1564</v>
      </c>
      <c r="B659" t="s">
        <v>1564</v>
      </c>
      <c r="C659" s="94" t="s">
        <v>1565</v>
      </c>
      <c r="D659" s="93" t="s">
        <v>1566</v>
      </c>
      <c r="E659" s="93" t="s">
        <v>704</v>
      </c>
      <c r="F659" s="93" t="s">
        <v>22</v>
      </c>
      <c r="G659" s="83" t="s">
        <v>23</v>
      </c>
      <c r="H659" s="93"/>
      <c r="I659" s="93" t="s">
        <v>24</v>
      </c>
      <c r="J659" s="93" t="s">
        <v>24</v>
      </c>
      <c r="K659" s="2">
        <v>100210951095</v>
      </c>
      <c r="L659" t="s">
        <v>25</v>
      </c>
      <c r="M659" t="s">
        <v>26</v>
      </c>
      <c r="N659" t="s">
        <v>27</v>
      </c>
      <c r="O659" t="s">
        <v>26</v>
      </c>
      <c r="P659" s="86">
        <v>20</v>
      </c>
      <c r="Q659" s="87"/>
      <c r="R659" s="88" t="s">
        <v>28</v>
      </c>
      <c r="S659" s="98"/>
      <c r="T659" s="1">
        <v>4184</v>
      </c>
      <c r="U659" s="90">
        <v>3138</v>
      </c>
      <c r="V659" s="91">
        <v>0.25</v>
      </c>
      <c r="W659" s="88" t="s">
        <v>11036</v>
      </c>
      <c r="X659" s="83">
        <v>90118000000</v>
      </c>
      <c r="Y659" s="83" t="s">
        <v>30</v>
      </c>
      <c r="Z659" s="83" t="s">
        <v>31</v>
      </c>
    </row>
    <row r="660" spans="1:26" x14ac:dyDescent="0.25">
      <c r="A660" t="s">
        <v>9128</v>
      </c>
      <c r="B660" t="s">
        <v>9128</v>
      </c>
      <c r="C660" s="94" t="s">
        <v>9129</v>
      </c>
      <c r="D660" s="93" t="s">
        <v>11171</v>
      </c>
      <c r="E660" s="93" t="s">
        <v>704</v>
      </c>
      <c r="F660" s="93" t="s">
        <v>22</v>
      </c>
      <c r="G660" s="83" t="s">
        <v>23</v>
      </c>
      <c r="H660" s="93"/>
      <c r="I660" s="93" t="s">
        <v>24</v>
      </c>
      <c r="J660" s="93" t="s">
        <v>24</v>
      </c>
      <c r="K660" s="2">
        <v>100210951095</v>
      </c>
      <c r="L660" t="s">
        <v>25</v>
      </c>
      <c r="M660" t="s">
        <v>26</v>
      </c>
      <c r="N660" t="s">
        <v>27</v>
      </c>
      <c r="O660" t="s">
        <v>26</v>
      </c>
      <c r="P660" s="86">
        <v>22</v>
      </c>
      <c r="Q660" s="87"/>
      <c r="R660" s="88" t="s">
        <v>28</v>
      </c>
      <c r="S660" s="98"/>
      <c r="T660" s="1">
        <v>622</v>
      </c>
      <c r="U660" s="90">
        <v>466.5</v>
      </c>
      <c r="V660" s="91">
        <v>0.25</v>
      </c>
      <c r="W660" s="88" t="s">
        <v>11036</v>
      </c>
      <c r="X660" s="83">
        <v>85442000900</v>
      </c>
      <c r="Y660" s="83" t="s">
        <v>914</v>
      </c>
      <c r="Z660" s="83" t="s">
        <v>31</v>
      </c>
    </row>
    <row r="661" spans="1:26" x14ac:dyDescent="0.25">
      <c r="A661" t="s">
        <v>9130</v>
      </c>
      <c r="B661" t="s">
        <v>9130</v>
      </c>
      <c r="C661" s="94" t="s">
        <v>9131</v>
      </c>
      <c r="D661" s="93" t="s">
        <v>11172</v>
      </c>
      <c r="E661" s="93" t="s">
        <v>704</v>
      </c>
      <c r="F661" s="93" t="s">
        <v>22</v>
      </c>
      <c r="G661" s="83" t="s">
        <v>23</v>
      </c>
      <c r="H661" s="93"/>
      <c r="I661" s="93" t="s">
        <v>24</v>
      </c>
      <c r="J661" s="93" t="s">
        <v>24</v>
      </c>
      <c r="K661" s="2">
        <v>100210951095</v>
      </c>
      <c r="L661" t="s">
        <v>25</v>
      </c>
      <c r="M661" t="s">
        <v>26</v>
      </c>
      <c r="N661" t="s">
        <v>27</v>
      </c>
      <c r="O661" t="s">
        <v>26</v>
      </c>
      <c r="P661" s="86">
        <v>22</v>
      </c>
      <c r="Q661" s="87"/>
      <c r="R661" s="88" t="s">
        <v>28</v>
      </c>
      <c r="S661" s="98"/>
      <c r="T661" s="1">
        <v>622</v>
      </c>
      <c r="U661" s="90">
        <v>466.5</v>
      </c>
      <c r="V661" s="91">
        <v>0.25</v>
      </c>
      <c r="W661" s="83" t="s">
        <v>11036</v>
      </c>
      <c r="X661" s="83">
        <v>85442000900</v>
      </c>
      <c r="Y661" s="83" t="s">
        <v>914</v>
      </c>
      <c r="Z661" s="83" t="s">
        <v>31</v>
      </c>
    </row>
    <row r="662" spans="1:26" x14ac:dyDescent="0.25">
      <c r="A662" t="s">
        <v>1567</v>
      </c>
      <c r="B662" t="s">
        <v>1567</v>
      </c>
      <c r="C662" s="94" t="s">
        <v>1568</v>
      </c>
      <c r="D662" s="93" t="s">
        <v>1568</v>
      </c>
      <c r="E662" s="93" t="s">
        <v>704</v>
      </c>
      <c r="F662" s="93" t="s">
        <v>22</v>
      </c>
      <c r="G662" s="83" t="s">
        <v>23</v>
      </c>
      <c r="H662" s="93"/>
      <c r="I662" s="93" t="s">
        <v>24</v>
      </c>
      <c r="J662" s="93" t="s">
        <v>24</v>
      </c>
      <c r="K662" s="2">
        <v>100210951095</v>
      </c>
      <c r="L662" t="s">
        <v>25</v>
      </c>
      <c r="M662" t="s">
        <v>26</v>
      </c>
      <c r="N662" t="s">
        <v>27</v>
      </c>
      <c r="O662" t="s">
        <v>26</v>
      </c>
      <c r="P662" s="86">
        <v>38</v>
      </c>
      <c r="Q662" s="87"/>
      <c r="R662" s="88" t="s">
        <v>28</v>
      </c>
      <c r="S662" s="98"/>
      <c r="T662" s="1">
        <v>6226</v>
      </c>
      <c r="U662" s="90">
        <v>4669.5</v>
      </c>
      <c r="V662" s="91">
        <v>0.25</v>
      </c>
      <c r="W662" s="83" t="s">
        <v>11036</v>
      </c>
      <c r="X662" s="83">
        <v>90319000000</v>
      </c>
      <c r="Y662" s="83" t="s">
        <v>30</v>
      </c>
      <c r="Z662" s="83" t="s">
        <v>739</v>
      </c>
    </row>
    <row r="663" spans="1:26" x14ac:dyDescent="0.25">
      <c r="A663" t="s">
        <v>1569</v>
      </c>
      <c r="B663" t="s">
        <v>1569</v>
      </c>
      <c r="C663" s="94" t="s">
        <v>1570</v>
      </c>
      <c r="D663" s="93" t="s">
        <v>11173</v>
      </c>
      <c r="E663" s="93" t="s">
        <v>704</v>
      </c>
      <c r="F663" s="93" t="s">
        <v>22</v>
      </c>
      <c r="G663" s="83" t="s">
        <v>23</v>
      </c>
      <c r="H663" s="93"/>
      <c r="I663" s="93" t="s">
        <v>24</v>
      </c>
      <c r="J663" s="93" t="s">
        <v>24</v>
      </c>
      <c r="K663" s="2">
        <v>100210951095</v>
      </c>
      <c r="L663" t="s">
        <v>25</v>
      </c>
      <c r="M663" t="s">
        <v>26</v>
      </c>
      <c r="N663" t="s">
        <v>27</v>
      </c>
      <c r="O663" t="s">
        <v>26</v>
      </c>
      <c r="P663" s="86">
        <v>38</v>
      </c>
      <c r="Q663" s="87"/>
      <c r="R663" s="88" t="s">
        <v>28</v>
      </c>
      <c r="S663" s="98"/>
      <c r="T663" s="1">
        <v>6877</v>
      </c>
      <c r="U663" s="90">
        <v>5157.75</v>
      </c>
      <c r="V663" s="91">
        <v>0.25</v>
      </c>
      <c r="W663" s="83" t="s">
        <v>11036</v>
      </c>
      <c r="X663" s="83">
        <v>90119000000</v>
      </c>
      <c r="Y663" s="83" t="s">
        <v>30</v>
      </c>
      <c r="Z663" s="83" t="s">
        <v>739</v>
      </c>
    </row>
    <row r="664" spans="1:26" x14ac:dyDescent="0.25">
      <c r="A664" t="s">
        <v>1571</v>
      </c>
      <c r="B664" t="s">
        <v>1571</v>
      </c>
      <c r="C664" s="94" t="s">
        <v>1572</v>
      </c>
      <c r="D664" s="93" t="s">
        <v>11174</v>
      </c>
      <c r="E664" s="93" t="s">
        <v>704</v>
      </c>
      <c r="F664" s="93" t="s">
        <v>22</v>
      </c>
      <c r="G664" s="83" t="s">
        <v>23</v>
      </c>
      <c r="H664" s="93"/>
      <c r="I664" s="93" t="s">
        <v>24</v>
      </c>
      <c r="J664" s="93" t="s">
        <v>24</v>
      </c>
      <c r="K664" s="2">
        <v>100210951095</v>
      </c>
      <c r="L664" t="s">
        <v>25</v>
      </c>
      <c r="M664" t="s">
        <v>26</v>
      </c>
      <c r="N664" t="s">
        <v>27</v>
      </c>
      <c r="O664" t="s">
        <v>26</v>
      </c>
      <c r="P664" s="86">
        <v>38</v>
      </c>
      <c r="Q664" s="87"/>
      <c r="R664" s="88" t="s">
        <v>28</v>
      </c>
      <c r="S664" s="98"/>
      <c r="T664" s="1">
        <v>9159</v>
      </c>
      <c r="U664" s="90">
        <v>6869.25</v>
      </c>
      <c r="V664" s="91">
        <v>0.25</v>
      </c>
      <c r="W664" s="83" t="s">
        <v>11036</v>
      </c>
      <c r="X664" s="83">
        <v>90119000000</v>
      </c>
      <c r="Y664" s="83" t="s">
        <v>30</v>
      </c>
      <c r="Z664" s="83" t="s">
        <v>739</v>
      </c>
    </row>
    <row r="665" spans="1:26" x14ac:dyDescent="0.25">
      <c r="A665" s="83" t="s">
        <v>1573</v>
      </c>
      <c r="B665" s="83" t="s">
        <v>1573</v>
      </c>
      <c r="C665" s="84" t="s">
        <v>1574</v>
      </c>
      <c r="D665" s="83" t="s">
        <v>11175</v>
      </c>
      <c r="E665" s="83" t="s">
        <v>704</v>
      </c>
      <c r="F665" s="83" t="s">
        <v>22</v>
      </c>
      <c r="G665" s="83" t="s">
        <v>23</v>
      </c>
      <c r="H665" s="83"/>
      <c r="I665" s="93" t="s">
        <v>745</v>
      </c>
      <c r="J665" s="93" t="s">
        <v>24</v>
      </c>
      <c r="K665" s="85">
        <v>100210951095</v>
      </c>
      <c r="L665" s="83" t="s">
        <v>25</v>
      </c>
      <c r="M665" s="83" t="s">
        <v>26</v>
      </c>
      <c r="N665" s="83" t="s">
        <v>27</v>
      </c>
      <c r="O665" s="83" t="s">
        <v>26</v>
      </c>
      <c r="P665" s="86">
        <v>2</v>
      </c>
      <c r="Q665" s="87"/>
      <c r="R665" s="88" t="s">
        <v>28</v>
      </c>
      <c r="S665" s="84"/>
      <c r="T665" s="1">
        <v>6743</v>
      </c>
      <c r="U665" s="90">
        <v>5057.25</v>
      </c>
      <c r="V665" s="91">
        <v>0.25</v>
      </c>
      <c r="W665" s="88" t="s">
        <v>11036</v>
      </c>
      <c r="X665" s="83">
        <v>90119000000</v>
      </c>
      <c r="Y665" s="83" t="s">
        <v>30</v>
      </c>
      <c r="Z665" s="83" t="s">
        <v>739</v>
      </c>
    </row>
    <row r="666" spans="1:26" x14ac:dyDescent="0.25">
      <c r="A666" s="83" t="s">
        <v>1575</v>
      </c>
      <c r="B666" s="83" t="s">
        <v>1575</v>
      </c>
      <c r="C666" s="84" t="s">
        <v>1576</v>
      </c>
      <c r="D666" s="83" t="s">
        <v>11176</v>
      </c>
      <c r="E666" s="83" t="s">
        <v>704</v>
      </c>
      <c r="F666" s="83" t="s">
        <v>22</v>
      </c>
      <c r="G666" s="83" t="s">
        <v>23</v>
      </c>
      <c r="H666" s="83"/>
      <c r="I666" s="93" t="s">
        <v>24</v>
      </c>
      <c r="J666" s="93" t="s">
        <v>24</v>
      </c>
      <c r="K666" s="85">
        <v>100210951095</v>
      </c>
      <c r="L666" s="83" t="s">
        <v>25</v>
      </c>
      <c r="M666" s="83" t="s">
        <v>26</v>
      </c>
      <c r="N666" s="83" t="s">
        <v>27</v>
      </c>
      <c r="O666" s="83" t="s">
        <v>26</v>
      </c>
      <c r="P666" s="86">
        <v>38</v>
      </c>
      <c r="Q666" s="87"/>
      <c r="R666" s="88" t="s">
        <v>28</v>
      </c>
      <c r="S666" s="84"/>
      <c r="T666" s="1">
        <v>9046</v>
      </c>
      <c r="U666" s="90">
        <v>6784.5</v>
      </c>
      <c r="V666" s="91">
        <v>0.25</v>
      </c>
      <c r="W666" s="88" t="s">
        <v>11036</v>
      </c>
      <c r="X666" s="83">
        <v>90119000000</v>
      </c>
      <c r="Y666" s="83" t="s">
        <v>30</v>
      </c>
      <c r="Z666" s="83" t="s">
        <v>739</v>
      </c>
    </row>
    <row r="667" spans="1:26" x14ac:dyDescent="0.25">
      <c r="A667" t="s">
        <v>1577</v>
      </c>
      <c r="B667" t="s">
        <v>1577</v>
      </c>
      <c r="C667" s="94" t="s">
        <v>1578</v>
      </c>
      <c r="D667" s="93" t="s">
        <v>1579</v>
      </c>
      <c r="E667" s="93" t="s">
        <v>704</v>
      </c>
      <c r="F667" s="93" t="s">
        <v>22</v>
      </c>
      <c r="G667" s="83" t="s">
        <v>23</v>
      </c>
      <c r="H667" s="93"/>
      <c r="I667" s="93" t="s">
        <v>24</v>
      </c>
      <c r="J667" s="93" t="s">
        <v>24</v>
      </c>
      <c r="K667" s="2">
        <v>100210951095</v>
      </c>
      <c r="L667" t="s">
        <v>25</v>
      </c>
      <c r="M667" t="s">
        <v>26</v>
      </c>
      <c r="N667" t="s">
        <v>27</v>
      </c>
      <c r="O667" t="s">
        <v>26</v>
      </c>
      <c r="P667" s="86">
        <v>2</v>
      </c>
      <c r="Q667" s="87"/>
      <c r="R667" s="88" t="s">
        <v>28</v>
      </c>
      <c r="S667" s="98"/>
      <c r="T667" s="1">
        <v>6923</v>
      </c>
      <c r="U667" s="90">
        <v>5192.25</v>
      </c>
      <c r="V667" s="91">
        <v>0.25</v>
      </c>
      <c r="W667" s="88" t="s">
        <v>11036</v>
      </c>
      <c r="X667" s="83">
        <v>90119000000</v>
      </c>
      <c r="Y667" s="83" t="s">
        <v>30</v>
      </c>
      <c r="Z667" s="83" t="s">
        <v>739</v>
      </c>
    </row>
    <row r="668" spans="1:26" x14ac:dyDescent="0.25">
      <c r="A668" t="s">
        <v>1580</v>
      </c>
      <c r="B668" t="s">
        <v>1580</v>
      </c>
      <c r="C668" s="94" t="s">
        <v>1581</v>
      </c>
      <c r="D668" s="93" t="s">
        <v>1582</v>
      </c>
      <c r="E668" s="93" t="s">
        <v>704</v>
      </c>
      <c r="F668" s="93" t="s">
        <v>22</v>
      </c>
      <c r="G668" s="83" t="s">
        <v>23</v>
      </c>
      <c r="H668" s="93"/>
      <c r="I668" s="93" t="s">
        <v>24</v>
      </c>
      <c r="J668" s="93" t="s">
        <v>24</v>
      </c>
      <c r="K668" s="2">
        <v>100210951095</v>
      </c>
      <c r="L668" t="s">
        <v>25</v>
      </c>
      <c r="M668" t="s">
        <v>26</v>
      </c>
      <c r="N668" t="s">
        <v>27</v>
      </c>
      <c r="O668" t="s">
        <v>26</v>
      </c>
      <c r="P668" s="86">
        <v>17</v>
      </c>
      <c r="Q668" s="87"/>
      <c r="R668" s="88" t="s">
        <v>28</v>
      </c>
      <c r="S668" s="98"/>
      <c r="T668" s="1">
        <v>77</v>
      </c>
      <c r="U668" s="90">
        <v>57.75</v>
      </c>
      <c r="V668" s="91">
        <v>0.25</v>
      </c>
      <c r="W668" s="88" t="s">
        <v>11036</v>
      </c>
      <c r="X668" s="83">
        <v>90011090900</v>
      </c>
      <c r="Y668" s="83" t="s">
        <v>722</v>
      </c>
      <c r="Z668" s="83" t="s">
        <v>31</v>
      </c>
    </row>
    <row r="669" spans="1:26" x14ac:dyDescent="0.25">
      <c r="A669" t="s">
        <v>1583</v>
      </c>
      <c r="B669" t="s">
        <v>1583</v>
      </c>
      <c r="C669" s="94" t="s">
        <v>1584</v>
      </c>
      <c r="D669" s="93" t="s">
        <v>1585</v>
      </c>
      <c r="E669" s="93" t="s">
        <v>704</v>
      </c>
      <c r="F669" s="93" t="s">
        <v>22</v>
      </c>
      <c r="G669" s="83" t="s">
        <v>23</v>
      </c>
      <c r="H669" s="93"/>
      <c r="I669" s="93" t="s">
        <v>24</v>
      </c>
      <c r="J669" s="93" t="s">
        <v>24</v>
      </c>
      <c r="K669" s="2">
        <v>100210951095</v>
      </c>
      <c r="L669" t="s">
        <v>25</v>
      </c>
      <c r="M669" t="s">
        <v>26</v>
      </c>
      <c r="N669" t="s">
        <v>27</v>
      </c>
      <c r="O669" t="s">
        <v>26</v>
      </c>
      <c r="P669" s="86">
        <v>58</v>
      </c>
      <c r="Q669" s="87"/>
      <c r="R669" s="88" t="s">
        <v>28</v>
      </c>
      <c r="S669" s="98"/>
      <c r="T669" s="1">
        <v>12909</v>
      </c>
      <c r="U669" s="90">
        <v>9681.75</v>
      </c>
      <c r="V669" s="91">
        <v>0.25</v>
      </c>
      <c r="W669" s="88" t="s">
        <v>11036</v>
      </c>
      <c r="X669" s="83">
        <v>90119000000</v>
      </c>
      <c r="Y669" s="83" t="s">
        <v>30</v>
      </c>
      <c r="Z669" s="83" t="s">
        <v>739</v>
      </c>
    </row>
    <row r="670" spans="1:26" x14ac:dyDescent="0.25">
      <c r="A670" t="s">
        <v>1586</v>
      </c>
      <c r="B670" t="s">
        <v>1586</v>
      </c>
      <c r="C670" s="94" t="s">
        <v>1587</v>
      </c>
      <c r="D670" s="93" t="s">
        <v>1588</v>
      </c>
      <c r="E670" s="93" t="s">
        <v>704</v>
      </c>
      <c r="F670" s="93" t="s">
        <v>22</v>
      </c>
      <c r="G670" s="83" t="s">
        <v>23</v>
      </c>
      <c r="H670" s="93"/>
      <c r="I670" s="93" t="s">
        <v>24</v>
      </c>
      <c r="J670" s="93" t="s">
        <v>24</v>
      </c>
      <c r="K670" s="2">
        <v>100210030505</v>
      </c>
      <c r="L670" t="s">
        <v>25</v>
      </c>
      <c r="M670" t="s">
        <v>1256</v>
      </c>
      <c r="N670" t="s">
        <v>1257</v>
      </c>
      <c r="O670" t="s">
        <v>1305</v>
      </c>
      <c r="P670" s="86">
        <v>30</v>
      </c>
      <c r="Q670" s="87"/>
      <c r="R670" s="88" t="s">
        <v>28</v>
      </c>
      <c r="S670" s="98"/>
      <c r="T670" s="1">
        <v>1916</v>
      </c>
      <c r="U670" s="90">
        <v>1437</v>
      </c>
      <c r="V670" s="91">
        <v>0.25</v>
      </c>
      <c r="W670" s="88" t="s">
        <v>11036</v>
      </c>
      <c r="X670" s="83">
        <v>85414100000</v>
      </c>
      <c r="Y670" s="83" t="s">
        <v>914</v>
      </c>
      <c r="Z670" s="83" t="s">
        <v>739</v>
      </c>
    </row>
    <row r="671" spans="1:26" x14ac:dyDescent="0.25">
      <c r="A671" t="s">
        <v>1589</v>
      </c>
      <c r="B671" t="s">
        <v>1589</v>
      </c>
      <c r="C671" s="94" t="s">
        <v>1590</v>
      </c>
      <c r="D671" s="93" t="s">
        <v>1591</v>
      </c>
      <c r="E671" s="93" t="s">
        <v>704</v>
      </c>
      <c r="F671" s="93" t="s">
        <v>22</v>
      </c>
      <c r="G671" s="83" t="s">
        <v>23</v>
      </c>
      <c r="H671" s="93"/>
      <c r="I671" s="93" t="s">
        <v>24</v>
      </c>
      <c r="J671" s="93" t="s">
        <v>24</v>
      </c>
      <c r="K671" s="2">
        <v>100210030505</v>
      </c>
      <c r="L671" t="s">
        <v>25</v>
      </c>
      <c r="M671" t="s">
        <v>1256</v>
      </c>
      <c r="N671" t="s">
        <v>1257</v>
      </c>
      <c r="O671" t="s">
        <v>1305</v>
      </c>
      <c r="P671" s="86">
        <v>2</v>
      </c>
      <c r="Q671" s="87"/>
      <c r="R671" s="88" t="s">
        <v>28</v>
      </c>
      <c r="S671" s="98"/>
      <c r="T671" s="1">
        <v>1916</v>
      </c>
      <c r="U671" s="90">
        <v>1437</v>
      </c>
      <c r="V671" s="91">
        <v>0.25</v>
      </c>
      <c r="W671" s="88" t="s">
        <v>11036</v>
      </c>
      <c r="X671" s="83">
        <v>94054990900</v>
      </c>
      <c r="Y671" s="83" t="s">
        <v>914</v>
      </c>
      <c r="Z671" s="83" t="s">
        <v>739</v>
      </c>
    </row>
    <row r="672" spans="1:26" x14ac:dyDescent="0.25">
      <c r="A672" t="s">
        <v>1592</v>
      </c>
      <c r="B672" t="s">
        <v>1592</v>
      </c>
      <c r="C672" s="94" t="s">
        <v>1593</v>
      </c>
      <c r="D672" s="93" t="s">
        <v>1594</v>
      </c>
      <c r="E672" s="93" t="s">
        <v>704</v>
      </c>
      <c r="F672" s="93" t="s">
        <v>22</v>
      </c>
      <c r="G672" s="83" t="s">
        <v>23</v>
      </c>
      <c r="H672" s="93"/>
      <c r="I672" s="93" t="s">
        <v>24</v>
      </c>
      <c r="J672" s="93" t="s">
        <v>24</v>
      </c>
      <c r="K672" s="2">
        <v>100210717000</v>
      </c>
      <c r="L672" t="s">
        <v>25</v>
      </c>
      <c r="M672" t="s">
        <v>1595</v>
      </c>
      <c r="N672" t="s">
        <v>1596</v>
      </c>
      <c r="O672" t="s">
        <v>1597</v>
      </c>
      <c r="P672" s="86">
        <v>2</v>
      </c>
      <c r="Q672" s="87"/>
      <c r="R672" s="88" t="s">
        <v>28</v>
      </c>
      <c r="S672" s="98"/>
      <c r="T672" s="1">
        <v>5619</v>
      </c>
      <c r="U672" s="90">
        <v>4214.25</v>
      </c>
      <c r="V672" s="91">
        <v>0.25</v>
      </c>
      <c r="W672" s="88" t="s">
        <v>11036</v>
      </c>
      <c r="X672" s="83">
        <v>85258900000</v>
      </c>
      <c r="Y672" s="83" t="s">
        <v>994</v>
      </c>
      <c r="Z672" s="83" t="s">
        <v>739</v>
      </c>
    </row>
    <row r="673" spans="1:26" x14ac:dyDescent="0.25">
      <c r="A673" t="s">
        <v>1598</v>
      </c>
      <c r="B673" t="s">
        <v>1598</v>
      </c>
      <c r="C673" s="94" t="s">
        <v>1599</v>
      </c>
      <c r="D673" s="93" t="s">
        <v>1600</v>
      </c>
      <c r="E673" s="93" t="s">
        <v>704</v>
      </c>
      <c r="F673" s="93" t="s">
        <v>22</v>
      </c>
      <c r="G673" s="83" t="s">
        <v>23</v>
      </c>
      <c r="H673" s="93"/>
      <c r="I673" s="93" t="s">
        <v>745</v>
      </c>
      <c r="J673" s="93" t="s">
        <v>24</v>
      </c>
      <c r="K673" s="2">
        <v>100210951095</v>
      </c>
      <c r="L673" t="s">
        <v>25</v>
      </c>
      <c r="M673" t="s">
        <v>26</v>
      </c>
      <c r="N673" t="s">
        <v>27</v>
      </c>
      <c r="O673" t="s">
        <v>26</v>
      </c>
      <c r="P673" s="86">
        <v>2</v>
      </c>
      <c r="Q673" s="87"/>
      <c r="R673" s="88" t="s">
        <v>28</v>
      </c>
      <c r="S673" s="98"/>
      <c r="T673" s="1">
        <v>17268</v>
      </c>
      <c r="U673" s="90">
        <v>12951</v>
      </c>
      <c r="V673" s="91">
        <v>0.25</v>
      </c>
      <c r="W673" s="88" t="s">
        <v>11036</v>
      </c>
      <c r="X673" s="83">
        <v>85258900000</v>
      </c>
      <c r="Y673" s="83" t="s">
        <v>994</v>
      </c>
      <c r="Z673" s="83" t="s">
        <v>739</v>
      </c>
    </row>
    <row r="674" spans="1:26" x14ac:dyDescent="0.25">
      <c r="A674" t="s">
        <v>9441</v>
      </c>
      <c r="B674" t="s">
        <v>9441</v>
      </c>
      <c r="C674" s="94" t="s">
        <v>9442</v>
      </c>
      <c r="D674" s="93" t="s">
        <v>11177</v>
      </c>
      <c r="E674" s="93" t="s">
        <v>704</v>
      </c>
      <c r="F674" s="93" t="s">
        <v>22</v>
      </c>
      <c r="G674" s="83" t="s">
        <v>23</v>
      </c>
      <c r="H674" s="93"/>
      <c r="I674" s="93" t="s">
        <v>745</v>
      </c>
      <c r="J674" s="93" t="s">
        <v>24</v>
      </c>
      <c r="K674" s="2">
        <v>100210951095</v>
      </c>
      <c r="L674" t="s">
        <v>25</v>
      </c>
      <c r="M674" t="s">
        <v>26</v>
      </c>
      <c r="N674" t="s">
        <v>27</v>
      </c>
      <c r="O674" t="s">
        <v>26</v>
      </c>
      <c r="P674" s="86">
        <v>48</v>
      </c>
      <c r="Q674" s="87"/>
      <c r="R674" s="88" t="s">
        <v>28</v>
      </c>
      <c r="S674" s="98"/>
      <c r="T674" s="1">
        <v>13409</v>
      </c>
      <c r="U674" s="90">
        <v>10056.75</v>
      </c>
      <c r="V674" s="91">
        <v>0.25</v>
      </c>
      <c r="W674" s="88" t="s">
        <v>11036</v>
      </c>
      <c r="X674" s="83">
        <v>84798997900</v>
      </c>
      <c r="Y674" s="83" t="s">
        <v>1276</v>
      </c>
      <c r="Z674" s="83" t="s">
        <v>739</v>
      </c>
    </row>
    <row r="675" spans="1:26" x14ac:dyDescent="0.25">
      <c r="A675" t="s">
        <v>9443</v>
      </c>
      <c r="B675" t="s">
        <v>9443</v>
      </c>
      <c r="C675" s="94" t="s">
        <v>9444</v>
      </c>
      <c r="D675" s="93" t="s">
        <v>11178</v>
      </c>
      <c r="E675" s="93" t="s">
        <v>704</v>
      </c>
      <c r="F675" s="93" t="s">
        <v>22</v>
      </c>
      <c r="G675" s="83" t="s">
        <v>23</v>
      </c>
      <c r="H675" s="93"/>
      <c r="I675" s="93" t="s">
        <v>745</v>
      </c>
      <c r="J675" s="93" t="s">
        <v>24</v>
      </c>
      <c r="K675" s="2">
        <v>100210951095</v>
      </c>
      <c r="L675" t="s">
        <v>25</v>
      </c>
      <c r="M675" t="s">
        <v>26</v>
      </c>
      <c r="N675" t="s">
        <v>27</v>
      </c>
      <c r="O675" t="s">
        <v>26</v>
      </c>
      <c r="P675" s="86">
        <v>48</v>
      </c>
      <c r="Q675" s="87"/>
      <c r="R675" s="88" t="s">
        <v>28</v>
      </c>
      <c r="S675" s="98"/>
      <c r="T675" s="1">
        <v>18875</v>
      </c>
      <c r="U675" s="90">
        <v>14156.25</v>
      </c>
      <c r="V675" s="91">
        <v>0.25</v>
      </c>
      <c r="W675" s="83" t="s">
        <v>11036</v>
      </c>
      <c r="X675" s="83">
        <v>84798997900</v>
      </c>
      <c r="Y675" s="83" t="s">
        <v>1276</v>
      </c>
      <c r="Z675" s="83" t="s">
        <v>739</v>
      </c>
    </row>
    <row r="676" spans="1:26" x14ac:dyDescent="0.25">
      <c r="A676" t="s">
        <v>1602</v>
      </c>
      <c r="B676" t="s">
        <v>1602</v>
      </c>
      <c r="C676" s="94" t="s">
        <v>1603</v>
      </c>
      <c r="D676" s="93" t="s">
        <v>1604</v>
      </c>
      <c r="E676" s="93" t="s">
        <v>704</v>
      </c>
      <c r="F676" s="93" t="s">
        <v>22</v>
      </c>
      <c r="G676" s="83" t="s">
        <v>23</v>
      </c>
      <c r="H676" s="93"/>
      <c r="I676" s="93" t="s">
        <v>24</v>
      </c>
      <c r="J676" s="93" t="s">
        <v>24</v>
      </c>
      <c r="K676" s="2">
        <v>100210030505</v>
      </c>
      <c r="L676" t="s">
        <v>25</v>
      </c>
      <c r="M676" t="s">
        <v>1256</v>
      </c>
      <c r="N676" t="s">
        <v>1257</v>
      </c>
      <c r="O676" t="s">
        <v>1305</v>
      </c>
      <c r="P676" s="86">
        <v>2</v>
      </c>
      <c r="Q676" s="87"/>
      <c r="R676" s="88" t="s">
        <v>28</v>
      </c>
      <c r="S676" s="98"/>
      <c r="T676" s="1">
        <v>526</v>
      </c>
      <c r="U676" s="90">
        <v>394.5</v>
      </c>
      <c r="V676" s="91">
        <v>0.25</v>
      </c>
      <c r="W676" s="83" t="s">
        <v>11036</v>
      </c>
      <c r="X676" s="83">
        <v>85371098990</v>
      </c>
      <c r="Y676" s="83" t="s">
        <v>722</v>
      </c>
      <c r="Z676" s="83" t="s">
        <v>739</v>
      </c>
    </row>
    <row r="677" spans="1:26" x14ac:dyDescent="0.25">
      <c r="A677" t="s">
        <v>1605</v>
      </c>
      <c r="B677" t="s">
        <v>1605</v>
      </c>
      <c r="C677" s="94" t="s">
        <v>1606</v>
      </c>
      <c r="D677" s="93" t="s">
        <v>1607</v>
      </c>
      <c r="E677" s="93" t="s">
        <v>704</v>
      </c>
      <c r="F677" s="93" t="s">
        <v>22</v>
      </c>
      <c r="G677" s="83" t="s">
        <v>23</v>
      </c>
      <c r="H677" s="93"/>
      <c r="I677" s="93" t="s">
        <v>24</v>
      </c>
      <c r="J677" s="93" t="s">
        <v>24</v>
      </c>
      <c r="K677" s="2">
        <v>100210030505</v>
      </c>
      <c r="L677" t="s">
        <v>25</v>
      </c>
      <c r="M677" t="s">
        <v>1256</v>
      </c>
      <c r="N677" t="s">
        <v>1257</v>
      </c>
      <c r="O677" t="s">
        <v>1305</v>
      </c>
      <c r="P677" s="86">
        <v>17</v>
      </c>
      <c r="Q677" s="87"/>
      <c r="R677" s="88" t="s">
        <v>28</v>
      </c>
      <c r="S677" s="98"/>
      <c r="T677" s="1">
        <v>773</v>
      </c>
      <c r="U677" s="90">
        <v>579.75</v>
      </c>
      <c r="V677" s="91">
        <v>0.25</v>
      </c>
      <c r="W677" s="83" t="s">
        <v>11036</v>
      </c>
      <c r="X677" s="83">
        <v>90022000000</v>
      </c>
      <c r="Y677" s="83" t="s">
        <v>30</v>
      </c>
      <c r="Z677" s="83" t="s">
        <v>31</v>
      </c>
    </row>
    <row r="678" spans="1:26" x14ac:dyDescent="0.25">
      <c r="A678" t="s">
        <v>1608</v>
      </c>
      <c r="B678" t="s">
        <v>1608</v>
      </c>
      <c r="C678" s="94" t="s">
        <v>1609</v>
      </c>
      <c r="D678" s="93" t="s">
        <v>1610</v>
      </c>
      <c r="E678" s="93" t="s">
        <v>704</v>
      </c>
      <c r="F678" s="93" t="s">
        <v>22</v>
      </c>
      <c r="G678" s="83" t="s">
        <v>23</v>
      </c>
      <c r="H678" s="93"/>
      <c r="I678" s="93" t="s">
        <v>24</v>
      </c>
      <c r="J678" s="93" t="s">
        <v>24</v>
      </c>
      <c r="K678" s="2">
        <v>100210951095</v>
      </c>
      <c r="L678" t="s">
        <v>25</v>
      </c>
      <c r="M678" t="s">
        <v>26</v>
      </c>
      <c r="N678" t="s">
        <v>27</v>
      </c>
      <c r="O678" t="s">
        <v>26</v>
      </c>
      <c r="P678" s="86">
        <v>28</v>
      </c>
      <c r="Q678" s="87"/>
      <c r="R678" s="88" t="s">
        <v>28</v>
      </c>
      <c r="S678" s="98"/>
      <c r="T678" s="1">
        <v>69</v>
      </c>
      <c r="U678" s="90">
        <v>51.75</v>
      </c>
      <c r="V678" s="91">
        <v>0.25</v>
      </c>
      <c r="W678" s="83" t="s">
        <v>11036</v>
      </c>
      <c r="X678" s="83">
        <v>90119000000</v>
      </c>
      <c r="Y678" s="83" t="s">
        <v>30</v>
      </c>
      <c r="Z678" s="83" t="s">
        <v>31</v>
      </c>
    </row>
    <row r="679" spans="1:26" x14ac:dyDescent="0.25">
      <c r="A679" t="s">
        <v>1611</v>
      </c>
      <c r="B679" t="s">
        <v>1611</v>
      </c>
      <c r="C679" s="94" t="s">
        <v>1612</v>
      </c>
      <c r="D679" s="93" t="s">
        <v>1613</v>
      </c>
      <c r="E679" s="93" t="s">
        <v>704</v>
      </c>
      <c r="F679" s="93" t="s">
        <v>22</v>
      </c>
      <c r="G679" s="93" t="s">
        <v>23</v>
      </c>
      <c r="H679" s="93"/>
      <c r="I679" s="93" t="s">
        <v>745</v>
      </c>
      <c r="J679" s="93" t="s">
        <v>24</v>
      </c>
      <c r="K679" s="2">
        <v>100210030505</v>
      </c>
      <c r="L679" t="s">
        <v>25</v>
      </c>
      <c r="M679" t="s">
        <v>1256</v>
      </c>
      <c r="N679" t="s">
        <v>1257</v>
      </c>
      <c r="O679" t="s">
        <v>1305</v>
      </c>
      <c r="P679" s="86">
        <v>38</v>
      </c>
      <c r="Q679" s="87"/>
      <c r="R679" s="88" t="s">
        <v>28</v>
      </c>
      <c r="S679" s="98"/>
      <c r="T679" s="1">
        <v>10328</v>
      </c>
      <c r="U679" s="90">
        <v>7746</v>
      </c>
      <c r="V679" s="91">
        <v>0.25</v>
      </c>
      <c r="W679" s="83" t="s">
        <v>11036</v>
      </c>
      <c r="X679" s="83">
        <v>90119000000</v>
      </c>
      <c r="Y679" s="83" t="s">
        <v>1276</v>
      </c>
      <c r="Z679" s="83" t="s">
        <v>739</v>
      </c>
    </row>
    <row r="680" spans="1:26" x14ac:dyDescent="0.25">
      <c r="A680" t="s">
        <v>1614</v>
      </c>
      <c r="B680" t="s">
        <v>1614</v>
      </c>
      <c r="C680" s="94" t="s">
        <v>1615</v>
      </c>
      <c r="D680" s="93" t="s">
        <v>1616</v>
      </c>
      <c r="E680" s="93" t="s">
        <v>704</v>
      </c>
      <c r="F680" s="93" t="s">
        <v>22</v>
      </c>
      <c r="G680" s="93" t="s">
        <v>23</v>
      </c>
      <c r="H680" s="93"/>
      <c r="I680" s="93" t="s">
        <v>745</v>
      </c>
      <c r="J680" s="93" t="s">
        <v>24</v>
      </c>
      <c r="K680" s="2">
        <v>100210030505</v>
      </c>
      <c r="L680" t="s">
        <v>25</v>
      </c>
      <c r="M680" t="s">
        <v>1256</v>
      </c>
      <c r="N680" t="s">
        <v>1257</v>
      </c>
      <c r="O680" t="s">
        <v>1305</v>
      </c>
      <c r="P680" s="86">
        <v>33</v>
      </c>
      <c r="Q680" s="87"/>
      <c r="R680" s="88" t="s">
        <v>28</v>
      </c>
      <c r="S680" s="98"/>
      <c r="T680" s="1">
        <v>10328</v>
      </c>
      <c r="U680" s="90">
        <v>7746</v>
      </c>
      <c r="V680" s="91">
        <v>0.25</v>
      </c>
      <c r="W680" s="83" t="s">
        <v>11036</v>
      </c>
      <c r="X680" s="83">
        <v>90119000000</v>
      </c>
      <c r="Y680" s="83" t="s">
        <v>1276</v>
      </c>
      <c r="Z680" s="83" t="s">
        <v>739</v>
      </c>
    </row>
    <row r="681" spans="1:26" x14ac:dyDescent="0.25">
      <c r="A681" t="s">
        <v>1617</v>
      </c>
      <c r="B681" t="s">
        <v>1617</v>
      </c>
      <c r="C681" s="94" t="s">
        <v>1618</v>
      </c>
      <c r="D681" s="93" t="s">
        <v>1619</v>
      </c>
      <c r="E681" s="93" t="s">
        <v>704</v>
      </c>
      <c r="F681" s="93" t="s">
        <v>22</v>
      </c>
      <c r="G681" s="83" t="s">
        <v>23</v>
      </c>
      <c r="H681" s="93"/>
      <c r="I681" s="93" t="s">
        <v>745</v>
      </c>
      <c r="J681" s="93" t="s">
        <v>24</v>
      </c>
      <c r="K681" s="2">
        <v>100210030505</v>
      </c>
      <c r="L681" t="s">
        <v>25</v>
      </c>
      <c r="M681" t="s">
        <v>1256</v>
      </c>
      <c r="N681" t="s">
        <v>1257</v>
      </c>
      <c r="O681" t="s">
        <v>1305</v>
      </c>
      <c r="P681" s="86">
        <v>27</v>
      </c>
      <c r="Q681" s="87"/>
      <c r="R681" s="88" t="s">
        <v>28</v>
      </c>
      <c r="S681" s="98"/>
      <c r="T681" s="1">
        <v>13550</v>
      </c>
      <c r="U681" s="90">
        <v>10162.5</v>
      </c>
      <c r="V681" s="91">
        <v>0.25</v>
      </c>
      <c r="W681" s="83" t="s">
        <v>11036</v>
      </c>
      <c r="X681" s="83">
        <v>90119000000</v>
      </c>
      <c r="Y681" s="83" t="s">
        <v>1276</v>
      </c>
      <c r="Z681" s="83" t="s">
        <v>739</v>
      </c>
    </row>
    <row r="682" spans="1:26" x14ac:dyDescent="0.25">
      <c r="A682" t="s">
        <v>1620</v>
      </c>
      <c r="B682" t="s">
        <v>1620</v>
      </c>
      <c r="C682" s="94" t="s">
        <v>1621</v>
      </c>
      <c r="D682" s="93" t="s">
        <v>1622</v>
      </c>
      <c r="E682" s="93" t="s">
        <v>704</v>
      </c>
      <c r="F682" s="93" t="s">
        <v>22</v>
      </c>
      <c r="G682" s="83" t="s">
        <v>23</v>
      </c>
      <c r="H682" s="93"/>
      <c r="I682" s="93" t="s">
        <v>745</v>
      </c>
      <c r="J682" s="93" t="s">
        <v>24</v>
      </c>
      <c r="K682" s="2">
        <v>100210030505</v>
      </c>
      <c r="L682" t="s">
        <v>25</v>
      </c>
      <c r="M682" t="s">
        <v>1256</v>
      </c>
      <c r="N682" t="s">
        <v>1257</v>
      </c>
      <c r="O682" t="s">
        <v>1305</v>
      </c>
      <c r="P682" s="86">
        <v>38</v>
      </c>
      <c r="Q682" s="87"/>
      <c r="R682" s="88" t="s">
        <v>28</v>
      </c>
      <c r="S682" s="98"/>
      <c r="T682" s="1">
        <v>16111</v>
      </c>
      <c r="U682" s="90">
        <v>12083.25</v>
      </c>
      <c r="V682" s="91">
        <v>0.25</v>
      </c>
      <c r="W682" s="83" t="s">
        <v>11036</v>
      </c>
      <c r="X682" s="83">
        <v>90119000000</v>
      </c>
      <c r="Y682" s="83" t="s">
        <v>1276</v>
      </c>
      <c r="Z682" s="83" t="s">
        <v>739</v>
      </c>
    </row>
    <row r="683" spans="1:26" x14ac:dyDescent="0.25">
      <c r="A683" t="s">
        <v>1623</v>
      </c>
      <c r="B683" t="s">
        <v>1623</v>
      </c>
      <c r="C683" s="94" t="s">
        <v>1624</v>
      </c>
      <c r="D683" s="93" t="s">
        <v>11179</v>
      </c>
      <c r="E683" s="93" t="s">
        <v>704</v>
      </c>
      <c r="F683" s="93" t="s">
        <v>22</v>
      </c>
      <c r="G683" s="83" t="s">
        <v>23</v>
      </c>
      <c r="H683" s="93"/>
      <c r="I683" s="93" t="s">
        <v>745</v>
      </c>
      <c r="J683" s="93" t="s">
        <v>24</v>
      </c>
      <c r="K683" s="2">
        <v>100210030505</v>
      </c>
      <c r="L683" t="s">
        <v>25</v>
      </c>
      <c r="M683" t="s">
        <v>1256</v>
      </c>
      <c r="N683" t="s">
        <v>1257</v>
      </c>
      <c r="O683" t="s">
        <v>1305</v>
      </c>
      <c r="P683" s="86">
        <v>23</v>
      </c>
      <c r="Q683" s="87"/>
      <c r="R683" s="88" t="s">
        <v>28</v>
      </c>
      <c r="S683" s="98"/>
      <c r="T683" s="1">
        <v>909</v>
      </c>
      <c r="U683" s="90">
        <v>681.75</v>
      </c>
      <c r="V683" s="91">
        <v>0.25</v>
      </c>
      <c r="W683" s="83" t="s">
        <v>11036</v>
      </c>
      <c r="X683" s="83">
        <v>85365019900</v>
      </c>
      <c r="Y683" s="83" t="s">
        <v>1276</v>
      </c>
      <c r="Z683" s="83" t="s">
        <v>739</v>
      </c>
    </row>
    <row r="684" spans="1:26" x14ac:dyDescent="0.25">
      <c r="A684" t="s">
        <v>1625</v>
      </c>
      <c r="B684" t="s">
        <v>1625</v>
      </c>
      <c r="C684" s="94" t="s">
        <v>1626</v>
      </c>
      <c r="D684" s="93" t="s">
        <v>1627</v>
      </c>
      <c r="E684" s="93" t="s">
        <v>704</v>
      </c>
      <c r="F684" s="93" t="s">
        <v>22</v>
      </c>
      <c r="G684" s="83" t="s">
        <v>23</v>
      </c>
      <c r="H684" s="93"/>
      <c r="I684" s="93" t="s">
        <v>745</v>
      </c>
      <c r="J684" s="93" t="s">
        <v>24</v>
      </c>
      <c r="K684" s="2">
        <v>100210030505</v>
      </c>
      <c r="L684" t="s">
        <v>25</v>
      </c>
      <c r="M684" t="s">
        <v>1256</v>
      </c>
      <c r="N684" t="s">
        <v>1257</v>
      </c>
      <c r="O684" t="s">
        <v>1305</v>
      </c>
      <c r="P684" s="86">
        <v>10</v>
      </c>
      <c r="Q684" s="87"/>
      <c r="R684" s="88" t="s">
        <v>28</v>
      </c>
      <c r="S684" s="98"/>
      <c r="T684" s="1">
        <v>563</v>
      </c>
      <c r="U684" s="90">
        <v>422.25</v>
      </c>
      <c r="V684" s="91">
        <v>0.25</v>
      </c>
      <c r="W684" s="83" t="s">
        <v>11036</v>
      </c>
      <c r="X684" s="83">
        <v>85365019900</v>
      </c>
      <c r="Y684" s="83" t="s">
        <v>1276</v>
      </c>
      <c r="Z684" s="83" t="s">
        <v>739</v>
      </c>
    </row>
    <row r="685" spans="1:26" x14ac:dyDescent="0.25">
      <c r="A685" t="s">
        <v>1628</v>
      </c>
      <c r="B685" t="s">
        <v>1628</v>
      </c>
      <c r="C685" s="94" t="s">
        <v>1629</v>
      </c>
      <c r="D685" s="93" t="s">
        <v>1630</v>
      </c>
      <c r="E685" s="93" t="s">
        <v>704</v>
      </c>
      <c r="F685" s="93" t="s">
        <v>22</v>
      </c>
      <c r="G685" s="83" t="s">
        <v>23</v>
      </c>
      <c r="H685" s="93"/>
      <c r="I685" s="93" t="s">
        <v>24</v>
      </c>
      <c r="J685" s="93" t="s">
        <v>24</v>
      </c>
      <c r="K685" s="2">
        <v>100210030505</v>
      </c>
      <c r="L685" t="s">
        <v>25</v>
      </c>
      <c r="M685" t="s">
        <v>1256</v>
      </c>
      <c r="N685" t="s">
        <v>1257</v>
      </c>
      <c r="O685" t="s">
        <v>1305</v>
      </c>
      <c r="P685" s="86">
        <v>9</v>
      </c>
      <c r="Q685" s="87"/>
      <c r="R685" s="88" t="s">
        <v>28</v>
      </c>
      <c r="S685" s="98"/>
      <c r="T685" s="1">
        <v>464</v>
      </c>
      <c r="U685" s="90">
        <v>348</v>
      </c>
      <c r="V685" s="91">
        <v>0.25</v>
      </c>
      <c r="W685" s="83" t="s">
        <v>11036</v>
      </c>
      <c r="X685" s="83">
        <v>90011090900</v>
      </c>
      <c r="Y685" s="83" t="s">
        <v>30</v>
      </c>
      <c r="Z685" s="83" t="s">
        <v>31</v>
      </c>
    </row>
    <row r="686" spans="1:26" x14ac:dyDescent="0.25">
      <c r="A686" t="s">
        <v>1631</v>
      </c>
      <c r="B686" t="s">
        <v>1631</v>
      </c>
      <c r="C686" s="94" t="s">
        <v>1632</v>
      </c>
      <c r="D686" s="93" t="s">
        <v>1633</v>
      </c>
      <c r="E686" s="93" t="s">
        <v>704</v>
      </c>
      <c r="F686" s="93" t="s">
        <v>22</v>
      </c>
      <c r="G686" s="83" t="s">
        <v>23</v>
      </c>
      <c r="H686" s="93"/>
      <c r="I686" s="93" t="s">
        <v>24</v>
      </c>
      <c r="J686" s="93" t="s">
        <v>24</v>
      </c>
      <c r="K686" s="2">
        <v>100210030505</v>
      </c>
      <c r="L686" t="s">
        <v>25</v>
      </c>
      <c r="M686" t="s">
        <v>1256</v>
      </c>
      <c r="N686" t="s">
        <v>1257</v>
      </c>
      <c r="O686" t="s">
        <v>1305</v>
      </c>
      <c r="P686" s="86">
        <v>9</v>
      </c>
      <c r="Q686" s="87"/>
      <c r="R686" s="88" t="s">
        <v>28</v>
      </c>
      <c r="S686" s="98"/>
      <c r="T686" s="1">
        <v>604</v>
      </c>
      <c r="U686" s="90">
        <v>453</v>
      </c>
      <c r="V686" s="91">
        <v>0.25</v>
      </c>
      <c r="W686" s="83" t="s">
        <v>11036</v>
      </c>
      <c r="X686" s="83">
        <v>90011090900</v>
      </c>
      <c r="Y686" s="83" t="s">
        <v>30</v>
      </c>
      <c r="Z686" s="83" t="s">
        <v>31</v>
      </c>
    </row>
    <row r="687" spans="1:26" x14ac:dyDescent="0.25">
      <c r="A687" t="s">
        <v>1634</v>
      </c>
      <c r="B687" t="s">
        <v>1634</v>
      </c>
      <c r="C687" s="94" t="s">
        <v>1635</v>
      </c>
      <c r="D687" s="93" t="s">
        <v>1636</v>
      </c>
      <c r="E687" s="93" t="s">
        <v>704</v>
      </c>
      <c r="F687" s="93" t="s">
        <v>22</v>
      </c>
      <c r="G687" s="83" t="s">
        <v>23</v>
      </c>
      <c r="H687" s="93"/>
      <c r="I687" s="93" t="s">
        <v>24</v>
      </c>
      <c r="J687" s="93" t="s">
        <v>24</v>
      </c>
      <c r="K687" s="2">
        <v>100210030505</v>
      </c>
      <c r="L687" t="s">
        <v>25</v>
      </c>
      <c r="M687" t="s">
        <v>1256</v>
      </c>
      <c r="N687" t="s">
        <v>1257</v>
      </c>
      <c r="O687" t="s">
        <v>1305</v>
      </c>
      <c r="P687" s="86">
        <v>9</v>
      </c>
      <c r="Q687" s="87"/>
      <c r="R687" s="88" t="s">
        <v>28</v>
      </c>
      <c r="S687" s="98"/>
      <c r="T687" s="1">
        <v>621</v>
      </c>
      <c r="U687" s="90">
        <v>465.75</v>
      </c>
      <c r="V687" s="91">
        <v>0.25</v>
      </c>
      <c r="W687" s="83" t="s">
        <v>11036</v>
      </c>
      <c r="X687" s="83">
        <v>90011090900</v>
      </c>
      <c r="Y687" s="83" t="s">
        <v>30</v>
      </c>
      <c r="Z687" s="83" t="s">
        <v>31</v>
      </c>
    </row>
    <row r="688" spans="1:26" x14ac:dyDescent="0.25">
      <c r="A688" t="s">
        <v>9132</v>
      </c>
      <c r="B688" t="s">
        <v>9132</v>
      </c>
      <c r="C688" s="94" t="s">
        <v>9133</v>
      </c>
      <c r="D688" s="93" t="s">
        <v>11180</v>
      </c>
      <c r="E688" s="93" t="s">
        <v>704</v>
      </c>
      <c r="F688" s="93" t="s">
        <v>22</v>
      </c>
      <c r="G688" s="83" t="s">
        <v>23</v>
      </c>
      <c r="H688" s="93"/>
      <c r="I688" s="93" t="s">
        <v>24</v>
      </c>
      <c r="J688" s="93" t="s">
        <v>24</v>
      </c>
      <c r="K688" s="2">
        <v>100210951095</v>
      </c>
      <c r="L688" t="s">
        <v>25</v>
      </c>
      <c r="M688" t="s">
        <v>26</v>
      </c>
      <c r="N688" t="s">
        <v>27</v>
      </c>
      <c r="O688" t="s">
        <v>26</v>
      </c>
      <c r="P688" s="86">
        <v>2</v>
      </c>
      <c r="Q688" s="87"/>
      <c r="R688" s="88" t="s">
        <v>28</v>
      </c>
      <c r="S688" s="98"/>
      <c r="T688" s="1">
        <v>6775</v>
      </c>
      <c r="U688" s="90">
        <v>5081.25</v>
      </c>
      <c r="V688" s="91">
        <v>0.25</v>
      </c>
      <c r="W688" s="83" t="s">
        <v>11036</v>
      </c>
      <c r="X688" s="83">
        <v>90119000000</v>
      </c>
      <c r="Y688" s="83" t="s">
        <v>30</v>
      </c>
      <c r="Z688" s="83" t="s">
        <v>739</v>
      </c>
    </row>
    <row r="689" spans="1:26" x14ac:dyDescent="0.25">
      <c r="A689" t="s">
        <v>9134</v>
      </c>
      <c r="B689" t="s">
        <v>9134</v>
      </c>
      <c r="C689" s="94" t="s">
        <v>9135</v>
      </c>
      <c r="D689" s="93" t="s">
        <v>11181</v>
      </c>
      <c r="E689" s="93" t="s">
        <v>704</v>
      </c>
      <c r="F689" s="93" t="s">
        <v>22</v>
      </c>
      <c r="G689" s="83" t="s">
        <v>23</v>
      </c>
      <c r="H689" s="93"/>
      <c r="I689" s="93" t="s">
        <v>24</v>
      </c>
      <c r="J689" s="93" t="s">
        <v>24</v>
      </c>
      <c r="K689" s="2">
        <v>100210951095</v>
      </c>
      <c r="L689" t="s">
        <v>25</v>
      </c>
      <c r="M689" t="s">
        <v>26</v>
      </c>
      <c r="N689" t="s">
        <v>27</v>
      </c>
      <c r="O689" t="s">
        <v>26</v>
      </c>
      <c r="P689" s="86">
        <v>2</v>
      </c>
      <c r="Q689" s="87"/>
      <c r="R689" s="88" t="s">
        <v>28</v>
      </c>
      <c r="S689" s="98"/>
      <c r="T689" s="1">
        <v>8923</v>
      </c>
      <c r="U689" s="90">
        <v>6692.25</v>
      </c>
      <c r="V689" s="91">
        <v>0.25</v>
      </c>
      <c r="W689" s="88" t="s">
        <v>11036</v>
      </c>
      <c r="X689" s="83">
        <v>90119000000</v>
      </c>
      <c r="Y689" s="83" t="s">
        <v>30</v>
      </c>
      <c r="Z689" s="83" t="s">
        <v>739</v>
      </c>
    </row>
    <row r="690" spans="1:26" x14ac:dyDescent="0.25">
      <c r="A690" t="s">
        <v>1637</v>
      </c>
      <c r="B690" t="s">
        <v>1637</v>
      </c>
      <c r="C690" s="94" t="s">
        <v>1638</v>
      </c>
      <c r="D690" s="93" t="s">
        <v>1639</v>
      </c>
      <c r="E690" s="93" t="s">
        <v>704</v>
      </c>
      <c r="F690" s="93" t="s">
        <v>22</v>
      </c>
      <c r="G690" s="83" t="s">
        <v>23</v>
      </c>
      <c r="H690" s="93"/>
      <c r="I690" s="93" t="s">
        <v>24</v>
      </c>
      <c r="J690" s="93" t="s">
        <v>24</v>
      </c>
      <c r="K690" s="2">
        <v>100210951095</v>
      </c>
      <c r="L690" t="s">
        <v>25</v>
      </c>
      <c r="M690" t="s">
        <v>26</v>
      </c>
      <c r="N690" t="s">
        <v>27</v>
      </c>
      <c r="O690" t="s">
        <v>26</v>
      </c>
      <c r="P690" s="86">
        <v>28</v>
      </c>
      <c r="Q690" s="87"/>
      <c r="R690" s="88" t="s">
        <v>28</v>
      </c>
      <c r="S690" s="98"/>
      <c r="T690" s="1">
        <v>540</v>
      </c>
      <c r="U690" s="90">
        <v>405</v>
      </c>
      <c r="V690" s="91">
        <v>0.25</v>
      </c>
      <c r="W690" s="88" t="s">
        <v>11036</v>
      </c>
      <c r="X690" s="83">
        <v>90119000000</v>
      </c>
      <c r="Y690" s="83" t="s">
        <v>30</v>
      </c>
      <c r="Z690" s="83" t="s">
        <v>31</v>
      </c>
    </row>
    <row r="691" spans="1:26" x14ac:dyDescent="0.25">
      <c r="A691" t="s">
        <v>1640</v>
      </c>
      <c r="B691" t="s">
        <v>1640</v>
      </c>
      <c r="C691" s="94" t="s">
        <v>1641</v>
      </c>
      <c r="D691" s="93" t="s">
        <v>1642</v>
      </c>
      <c r="E691" s="93" t="s">
        <v>704</v>
      </c>
      <c r="F691" s="93" t="s">
        <v>22</v>
      </c>
      <c r="G691" s="93" t="s">
        <v>23</v>
      </c>
      <c r="H691" s="93"/>
      <c r="I691" s="93" t="s">
        <v>24</v>
      </c>
      <c r="J691" s="93" t="s">
        <v>24</v>
      </c>
      <c r="K691" s="2">
        <v>100210951095</v>
      </c>
      <c r="L691" t="s">
        <v>25</v>
      </c>
      <c r="M691" t="s">
        <v>26</v>
      </c>
      <c r="N691" t="s">
        <v>27</v>
      </c>
      <c r="O691" t="s">
        <v>26</v>
      </c>
      <c r="P691" s="86">
        <v>28</v>
      </c>
      <c r="Q691" s="87"/>
      <c r="R691" s="88" t="s">
        <v>28</v>
      </c>
      <c r="S691" s="98"/>
      <c r="T691" s="1">
        <v>554</v>
      </c>
      <c r="U691" s="90">
        <v>415.5</v>
      </c>
      <c r="V691" s="91">
        <v>0.25</v>
      </c>
      <c r="W691" s="88" t="s">
        <v>11036</v>
      </c>
      <c r="X691" s="83">
        <v>90119000000</v>
      </c>
      <c r="Y691" s="83" t="s">
        <v>30</v>
      </c>
      <c r="Z691" s="83" t="s">
        <v>31</v>
      </c>
    </row>
    <row r="692" spans="1:26" x14ac:dyDescent="0.25">
      <c r="A692" t="s">
        <v>1643</v>
      </c>
      <c r="B692" t="s">
        <v>1643</v>
      </c>
      <c r="C692" s="94" t="s">
        <v>1644</v>
      </c>
      <c r="D692" s="93" t="s">
        <v>1645</v>
      </c>
      <c r="E692" s="93" t="s">
        <v>704</v>
      </c>
      <c r="F692" s="93" t="s">
        <v>22</v>
      </c>
      <c r="G692" s="93" t="s">
        <v>23</v>
      </c>
      <c r="H692" s="93"/>
      <c r="I692" s="93" t="s">
        <v>24</v>
      </c>
      <c r="J692" s="93" t="s">
        <v>24</v>
      </c>
      <c r="K692" s="2">
        <v>100210951095</v>
      </c>
      <c r="L692" t="s">
        <v>25</v>
      </c>
      <c r="M692" t="s">
        <v>26</v>
      </c>
      <c r="N692" t="s">
        <v>27</v>
      </c>
      <c r="O692" t="s">
        <v>26</v>
      </c>
      <c r="P692" s="86">
        <v>28</v>
      </c>
      <c r="Q692" s="87"/>
      <c r="R692" s="88" t="s">
        <v>28</v>
      </c>
      <c r="S692" s="98"/>
      <c r="T692" s="1">
        <v>1022</v>
      </c>
      <c r="U692" s="90">
        <v>766.5</v>
      </c>
      <c r="V692" s="91">
        <v>0.25</v>
      </c>
      <c r="W692" s="88" t="s">
        <v>11036</v>
      </c>
      <c r="X692" s="83">
        <v>90119000000</v>
      </c>
      <c r="Y692" s="83" t="s">
        <v>30</v>
      </c>
      <c r="Z692" s="83" t="s">
        <v>31</v>
      </c>
    </row>
    <row r="693" spans="1:26" x14ac:dyDescent="0.25">
      <c r="A693" t="s">
        <v>1646</v>
      </c>
      <c r="B693" t="s">
        <v>1646</v>
      </c>
      <c r="C693" s="94" t="s">
        <v>1647</v>
      </c>
      <c r="D693" s="93" t="s">
        <v>1648</v>
      </c>
      <c r="E693" s="93" t="s">
        <v>704</v>
      </c>
      <c r="F693" s="93" t="s">
        <v>22</v>
      </c>
      <c r="G693" s="83" t="s">
        <v>23</v>
      </c>
      <c r="H693" s="93"/>
      <c r="I693" s="93" t="s">
        <v>745</v>
      </c>
      <c r="J693" s="93" t="s">
        <v>24</v>
      </c>
      <c r="K693" s="2">
        <v>100210030505</v>
      </c>
      <c r="L693" t="s">
        <v>25</v>
      </c>
      <c r="M693" t="s">
        <v>1256</v>
      </c>
      <c r="N693" t="s">
        <v>1257</v>
      </c>
      <c r="O693" t="s">
        <v>1305</v>
      </c>
      <c r="P693" s="86">
        <v>27</v>
      </c>
      <c r="Q693" s="87"/>
      <c r="R693" s="88" t="s">
        <v>28</v>
      </c>
      <c r="S693" s="98"/>
      <c r="T693" s="1">
        <v>962</v>
      </c>
      <c r="U693" s="90">
        <v>721.5</v>
      </c>
      <c r="V693" s="91">
        <v>0.25</v>
      </c>
      <c r="W693" s="88" t="s">
        <v>11036</v>
      </c>
      <c r="X693" s="83">
        <v>90119000000</v>
      </c>
      <c r="Y693" s="83" t="s">
        <v>1276</v>
      </c>
      <c r="Z693" s="83" t="s">
        <v>31</v>
      </c>
    </row>
    <row r="694" spans="1:26" x14ac:dyDescent="0.25">
      <c r="A694" t="s">
        <v>1649</v>
      </c>
      <c r="B694" t="s">
        <v>1649</v>
      </c>
      <c r="C694" s="94" t="s">
        <v>1650</v>
      </c>
      <c r="D694" s="93" t="s">
        <v>1651</v>
      </c>
      <c r="E694" s="93" t="s">
        <v>704</v>
      </c>
      <c r="F694" s="93" t="s">
        <v>22</v>
      </c>
      <c r="G694" s="83" t="s">
        <v>23</v>
      </c>
      <c r="H694" s="93"/>
      <c r="I694" s="93" t="s">
        <v>24</v>
      </c>
      <c r="J694" s="93" t="s">
        <v>24</v>
      </c>
      <c r="K694" s="2">
        <v>100210951095</v>
      </c>
      <c r="L694" t="s">
        <v>25</v>
      </c>
      <c r="M694" t="s">
        <v>26</v>
      </c>
      <c r="N694" t="s">
        <v>27</v>
      </c>
      <c r="O694" t="s">
        <v>26</v>
      </c>
      <c r="P694" s="86">
        <v>2</v>
      </c>
      <c r="Q694" s="87"/>
      <c r="R694" s="88" t="s">
        <v>28</v>
      </c>
      <c r="S694" s="98"/>
      <c r="T694" s="1">
        <v>81</v>
      </c>
      <c r="U694" s="90">
        <v>60.75</v>
      </c>
      <c r="V694" s="91">
        <v>0.25</v>
      </c>
      <c r="W694" s="88" t="s">
        <v>11036</v>
      </c>
      <c r="X694" s="83">
        <v>90119000000</v>
      </c>
      <c r="Y694" s="83" t="s">
        <v>1652</v>
      </c>
      <c r="Z694" s="83" t="s">
        <v>31</v>
      </c>
    </row>
    <row r="695" spans="1:26" x14ac:dyDescent="0.25">
      <c r="A695" t="s">
        <v>1653</v>
      </c>
      <c r="B695" t="s">
        <v>1653</v>
      </c>
      <c r="C695" s="94" t="s">
        <v>1654</v>
      </c>
      <c r="D695" s="93" t="s">
        <v>1655</v>
      </c>
      <c r="E695" s="93" t="s">
        <v>704</v>
      </c>
      <c r="F695" s="93" t="s">
        <v>22</v>
      </c>
      <c r="G695" s="83" t="s">
        <v>23</v>
      </c>
      <c r="H695" s="93"/>
      <c r="I695" s="93" t="s">
        <v>24</v>
      </c>
      <c r="J695" s="93" t="s">
        <v>24</v>
      </c>
      <c r="K695" s="2">
        <v>100210951095</v>
      </c>
      <c r="L695" t="s">
        <v>25</v>
      </c>
      <c r="M695" t="s">
        <v>26</v>
      </c>
      <c r="N695" t="s">
        <v>27</v>
      </c>
      <c r="O695" t="s">
        <v>26</v>
      </c>
      <c r="P695" s="86">
        <v>48</v>
      </c>
      <c r="Q695" s="87"/>
      <c r="R695" s="88" t="s">
        <v>28</v>
      </c>
      <c r="S695" s="98"/>
      <c r="T695" s="1">
        <v>2793</v>
      </c>
      <c r="U695" s="90">
        <v>2094.75</v>
      </c>
      <c r="V695" s="91">
        <v>0.25</v>
      </c>
      <c r="W695" s="88" t="s">
        <v>11036</v>
      </c>
      <c r="X695" s="83">
        <v>90119000000</v>
      </c>
      <c r="Y695" s="83" t="s">
        <v>30</v>
      </c>
      <c r="Z695" s="83" t="s">
        <v>739</v>
      </c>
    </row>
    <row r="696" spans="1:26" x14ac:dyDescent="0.25">
      <c r="A696" t="s">
        <v>1656</v>
      </c>
      <c r="B696" t="s">
        <v>1656</v>
      </c>
      <c r="C696" s="94" t="s">
        <v>1657</v>
      </c>
      <c r="D696" s="93" t="s">
        <v>1658</v>
      </c>
      <c r="E696" s="93" t="s">
        <v>704</v>
      </c>
      <c r="F696" s="93" t="s">
        <v>22</v>
      </c>
      <c r="G696" s="83" t="s">
        <v>23</v>
      </c>
      <c r="H696" s="93"/>
      <c r="I696" s="93" t="s">
        <v>24</v>
      </c>
      <c r="J696" s="93" t="s">
        <v>24</v>
      </c>
      <c r="K696" s="2">
        <v>100210951095</v>
      </c>
      <c r="L696" t="s">
        <v>25</v>
      </c>
      <c r="M696" t="s">
        <v>26</v>
      </c>
      <c r="N696" t="s">
        <v>27</v>
      </c>
      <c r="O696" t="s">
        <v>26</v>
      </c>
      <c r="P696" s="86">
        <v>48</v>
      </c>
      <c r="Q696" s="87"/>
      <c r="R696" s="88" t="s">
        <v>28</v>
      </c>
      <c r="S696" s="98"/>
      <c r="T696" s="1">
        <v>2405</v>
      </c>
      <c r="U696" s="90">
        <v>1803.75</v>
      </c>
      <c r="V696" s="91">
        <v>0.25</v>
      </c>
      <c r="W696" s="92" t="s">
        <v>11036</v>
      </c>
      <c r="X696" s="83">
        <v>90119000000</v>
      </c>
      <c r="Y696" s="83" t="s">
        <v>30</v>
      </c>
      <c r="Z696" s="83" t="s">
        <v>739</v>
      </c>
    </row>
    <row r="697" spans="1:26" x14ac:dyDescent="0.25">
      <c r="A697" t="s">
        <v>1659</v>
      </c>
      <c r="B697" t="s">
        <v>1659</v>
      </c>
      <c r="C697" s="94" t="s">
        <v>1660</v>
      </c>
      <c r="D697" s="93" t="s">
        <v>11182</v>
      </c>
      <c r="E697" s="93" t="s">
        <v>704</v>
      </c>
      <c r="F697" s="93" t="s">
        <v>22</v>
      </c>
      <c r="G697" s="83" t="s">
        <v>23</v>
      </c>
      <c r="H697" s="93"/>
      <c r="I697" s="93" t="s">
        <v>24</v>
      </c>
      <c r="J697" s="93" t="s">
        <v>24</v>
      </c>
      <c r="K697" s="2">
        <v>100210951095</v>
      </c>
      <c r="L697" t="s">
        <v>25</v>
      </c>
      <c r="M697" t="s">
        <v>26</v>
      </c>
      <c r="N697" t="s">
        <v>27</v>
      </c>
      <c r="O697" t="s">
        <v>26</v>
      </c>
      <c r="P697" s="86">
        <v>58</v>
      </c>
      <c r="Q697" s="87"/>
      <c r="R697" s="88" t="s">
        <v>28</v>
      </c>
      <c r="S697" s="98"/>
      <c r="T697" s="1">
        <v>918</v>
      </c>
      <c r="U697" s="90">
        <v>688.5</v>
      </c>
      <c r="V697" s="91">
        <v>0.25</v>
      </c>
      <c r="W697" s="88" t="s">
        <v>11036</v>
      </c>
      <c r="X697" s="83">
        <v>90119000000</v>
      </c>
      <c r="Y697" s="83" t="s">
        <v>30</v>
      </c>
      <c r="Z697" s="83" t="s">
        <v>31</v>
      </c>
    </row>
    <row r="698" spans="1:26" x14ac:dyDescent="0.25">
      <c r="A698" t="s">
        <v>1661</v>
      </c>
      <c r="B698" t="s">
        <v>1661</v>
      </c>
      <c r="C698" s="94" t="s">
        <v>1662</v>
      </c>
      <c r="D698" s="93" t="s">
        <v>1663</v>
      </c>
      <c r="E698" s="93" t="s">
        <v>704</v>
      </c>
      <c r="F698" s="93" t="s">
        <v>22</v>
      </c>
      <c r="G698" s="83" t="s">
        <v>23</v>
      </c>
      <c r="H698" s="93"/>
      <c r="I698" s="93" t="s">
        <v>24</v>
      </c>
      <c r="J698" s="93" t="s">
        <v>24</v>
      </c>
      <c r="K698" s="2">
        <v>100210951095</v>
      </c>
      <c r="L698" t="s">
        <v>25</v>
      </c>
      <c r="M698" t="s">
        <v>26</v>
      </c>
      <c r="N698" t="s">
        <v>27</v>
      </c>
      <c r="O698" t="s">
        <v>26</v>
      </c>
      <c r="P698" s="86">
        <v>58</v>
      </c>
      <c r="Q698" s="87"/>
      <c r="R698" s="88" t="s">
        <v>28</v>
      </c>
      <c r="S698" s="98"/>
      <c r="T698" s="1">
        <v>1599</v>
      </c>
      <c r="U698" s="90">
        <v>1199.25</v>
      </c>
      <c r="V698" s="91">
        <v>0.25</v>
      </c>
      <c r="W698" s="88" t="s">
        <v>11036</v>
      </c>
      <c r="X698" s="83">
        <v>84869000000</v>
      </c>
      <c r="Y698" s="83" t="s">
        <v>30</v>
      </c>
      <c r="Z698" s="83" t="s">
        <v>31</v>
      </c>
    </row>
    <row r="699" spans="1:26" x14ac:dyDescent="0.25">
      <c r="A699" t="s">
        <v>1664</v>
      </c>
      <c r="B699" t="s">
        <v>1664</v>
      </c>
      <c r="C699" s="94" t="s">
        <v>1665</v>
      </c>
      <c r="D699" s="93" t="s">
        <v>1666</v>
      </c>
      <c r="E699" s="93" t="s">
        <v>704</v>
      </c>
      <c r="F699" s="93" t="s">
        <v>22</v>
      </c>
      <c r="G699" s="83" t="s">
        <v>752</v>
      </c>
      <c r="H699" s="93"/>
      <c r="I699" s="93" t="s">
        <v>24</v>
      </c>
      <c r="J699" s="93" t="s">
        <v>24</v>
      </c>
      <c r="K699" s="2">
        <v>100210951095</v>
      </c>
      <c r="L699" t="s">
        <v>25</v>
      </c>
      <c r="M699" t="s">
        <v>26</v>
      </c>
      <c r="N699" t="s">
        <v>27</v>
      </c>
      <c r="O699" t="s">
        <v>26</v>
      </c>
      <c r="P699" s="86">
        <v>58</v>
      </c>
      <c r="Q699" s="87"/>
      <c r="R699" s="88" t="s">
        <v>28</v>
      </c>
      <c r="S699" s="98"/>
      <c r="T699" s="1">
        <v>1599</v>
      </c>
      <c r="U699" s="90">
        <v>1199.25</v>
      </c>
      <c r="V699" s="91">
        <v>0.25</v>
      </c>
      <c r="W699" s="88" t="s">
        <v>11036</v>
      </c>
      <c r="X699" s="83">
        <v>84869000000</v>
      </c>
      <c r="Y699" s="83" t="s">
        <v>30</v>
      </c>
      <c r="Z699" s="83" t="s">
        <v>31</v>
      </c>
    </row>
    <row r="700" spans="1:26" x14ac:dyDescent="0.25">
      <c r="A700" t="s">
        <v>1667</v>
      </c>
      <c r="B700" t="s">
        <v>1667</v>
      </c>
      <c r="C700" s="94" t="s">
        <v>1668</v>
      </c>
      <c r="D700" s="93" t="s">
        <v>1669</v>
      </c>
      <c r="E700" s="93" t="s">
        <v>704</v>
      </c>
      <c r="F700" s="93" t="s">
        <v>22</v>
      </c>
      <c r="G700" s="83" t="s">
        <v>23</v>
      </c>
      <c r="H700" s="93"/>
      <c r="I700" s="93" t="s">
        <v>24</v>
      </c>
      <c r="J700" s="93" t="s">
        <v>24</v>
      </c>
      <c r="K700" s="2">
        <v>100210951095</v>
      </c>
      <c r="L700" t="s">
        <v>25</v>
      </c>
      <c r="M700" t="s">
        <v>26</v>
      </c>
      <c r="N700" t="s">
        <v>27</v>
      </c>
      <c r="O700" t="s">
        <v>26</v>
      </c>
      <c r="P700" s="86">
        <v>38</v>
      </c>
      <c r="Q700" s="87"/>
      <c r="R700" s="88" t="s">
        <v>28</v>
      </c>
      <c r="S700" s="98"/>
      <c r="T700" s="1">
        <v>2035</v>
      </c>
      <c r="U700" s="90">
        <v>1526.25</v>
      </c>
      <c r="V700" s="91">
        <v>0.25</v>
      </c>
      <c r="W700" s="88" t="s">
        <v>11036</v>
      </c>
      <c r="X700" s="83">
        <v>90119000000</v>
      </c>
      <c r="Y700" s="83" t="s">
        <v>30</v>
      </c>
      <c r="Z700" s="83" t="s">
        <v>31</v>
      </c>
    </row>
    <row r="701" spans="1:26" x14ac:dyDescent="0.25">
      <c r="A701" t="s">
        <v>1670</v>
      </c>
      <c r="B701" t="s">
        <v>1670</v>
      </c>
      <c r="C701" s="94" t="s">
        <v>1671</v>
      </c>
      <c r="D701" s="93" t="s">
        <v>1672</v>
      </c>
      <c r="E701" s="93" t="s">
        <v>704</v>
      </c>
      <c r="F701" s="93" t="s">
        <v>22</v>
      </c>
      <c r="G701" s="83" t="s">
        <v>23</v>
      </c>
      <c r="H701" s="93"/>
      <c r="I701" s="93" t="s">
        <v>745</v>
      </c>
      <c r="J701" s="93" t="s">
        <v>24</v>
      </c>
      <c r="K701" s="2">
        <v>100210030505</v>
      </c>
      <c r="L701" t="s">
        <v>25</v>
      </c>
      <c r="M701" t="s">
        <v>1256</v>
      </c>
      <c r="N701" t="s">
        <v>1257</v>
      </c>
      <c r="O701" t="s">
        <v>1305</v>
      </c>
      <c r="P701" s="86">
        <v>2</v>
      </c>
      <c r="Q701" s="87"/>
      <c r="R701" s="88" t="s">
        <v>28</v>
      </c>
      <c r="S701" s="98"/>
      <c r="T701" s="1">
        <v>10413</v>
      </c>
      <c r="U701" s="90">
        <v>7809.75</v>
      </c>
      <c r="V701" s="91">
        <v>0.25</v>
      </c>
      <c r="W701" s="88" t="s">
        <v>11036</v>
      </c>
      <c r="X701" s="83">
        <v>94054990900</v>
      </c>
      <c r="Y701" s="83" t="s">
        <v>914</v>
      </c>
      <c r="Z701" s="83" t="s">
        <v>739</v>
      </c>
    </row>
    <row r="702" spans="1:26" x14ac:dyDescent="0.25">
      <c r="A702" t="s">
        <v>9136</v>
      </c>
      <c r="B702" t="s">
        <v>9136</v>
      </c>
      <c r="C702" s="94" t="s">
        <v>9137</v>
      </c>
      <c r="D702" s="93" t="s">
        <v>11183</v>
      </c>
      <c r="E702" s="93" t="s">
        <v>704</v>
      </c>
      <c r="F702" s="93" t="s">
        <v>22</v>
      </c>
      <c r="G702" s="83" t="s">
        <v>23</v>
      </c>
      <c r="H702" s="93"/>
      <c r="I702" s="93" t="s">
        <v>24</v>
      </c>
      <c r="J702" s="93" t="s">
        <v>24</v>
      </c>
      <c r="K702" s="2">
        <v>100210951095</v>
      </c>
      <c r="L702" t="s">
        <v>25</v>
      </c>
      <c r="M702" t="s">
        <v>26</v>
      </c>
      <c r="N702" t="s">
        <v>27</v>
      </c>
      <c r="O702" t="s">
        <v>26</v>
      </c>
      <c r="P702" s="86">
        <v>48</v>
      </c>
      <c r="Q702" s="87"/>
      <c r="R702" s="88" t="s">
        <v>28</v>
      </c>
      <c r="S702" s="98"/>
      <c r="T702" s="1">
        <v>3689</v>
      </c>
      <c r="U702" s="90">
        <v>2766.75</v>
      </c>
      <c r="V702" s="91">
        <v>0.25</v>
      </c>
      <c r="W702" s="88" t="s">
        <v>11036</v>
      </c>
      <c r="X702" s="83">
        <v>40169991900</v>
      </c>
      <c r="Y702" s="83" t="s">
        <v>30</v>
      </c>
      <c r="Z702" s="83" t="s">
        <v>31</v>
      </c>
    </row>
    <row r="703" spans="1:26" x14ac:dyDescent="0.25">
      <c r="A703" t="s">
        <v>1673</v>
      </c>
      <c r="B703" t="s">
        <v>1673</v>
      </c>
      <c r="C703" s="94" t="s">
        <v>1674</v>
      </c>
      <c r="D703" s="93" t="s">
        <v>1675</v>
      </c>
      <c r="E703" s="93" t="s">
        <v>704</v>
      </c>
      <c r="F703" s="93" t="s">
        <v>22</v>
      </c>
      <c r="G703" s="83" t="s">
        <v>23</v>
      </c>
      <c r="H703" s="93"/>
      <c r="I703" s="93" t="s">
        <v>24</v>
      </c>
      <c r="J703" s="93" t="s">
        <v>24</v>
      </c>
      <c r="K703" s="2">
        <v>100210951095</v>
      </c>
      <c r="L703" t="s">
        <v>25</v>
      </c>
      <c r="M703" t="s">
        <v>26</v>
      </c>
      <c r="N703" t="s">
        <v>27</v>
      </c>
      <c r="O703" t="s">
        <v>26</v>
      </c>
      <c r="P703" s="86">
        <v>38</v>
      </c>
      <c r="Q703" s="87"/>
      <c r="R703" s="88" t="s">
        <v>28</v>
      </c>
      <c r="S703" s="98"/>
      <c r="T703" s="1">
        <v>2394</v>
      </c>
      <c r="U703" s="90">
        <v>1795.5</v>
      </c>
      <c r="V703" s="91">
        <v>0.25</v>
      </c>
      <c r="W703" s="88" t="s">
        <v>11036</v>
      </c>
      <c r="X703" s="83">
        <v>90118000000</v>
      </c>
      <c r="Y703" s="83" t="s">
        <v>30</v>
      </c>
      <c r="Z703" s="83" t="s">
        <v>31</v>
      </c>
    </row>
    <row r="704" spans="1:26" x14ac:dyDescent="0.25">
      <c r="A704" t="s">
        <v>1676</v>
      </c>
      <c r="B704" t="s">
        <v>1676</v>
      </c>
      <c r="C704" s="94" t="s">
        <v>1677</v>
      </c>
      <c r="D704" s="93" t="s">
        <v>11184</v>
      </c>
      <c r="E704" s="93" t="s">
        <v>704</v>
      </c>
      <c r="F704" s="93" t="s">
        <v>22</v>
      </c>
      <c r="G704" s="83" t="s">
        <v>23</v>
      </c>
      <c r="H704" s="93"/>
      <c r="I704" s="93" t="s">
        <v>24</v>
      </c>
      <c r="J704" s="93" t="s">
        <v>24</v>
      </c>
      <c r="K704" s="2">
        <v>100210951095</v>
      </c>
      <c r="L704" t="s">
        <v>25</v>
      </c>
      <c r="M704" t="s">
        <v>26</v>
      </c>
      <c r="N704" t="s">
        <v>27</v>
      </c>
      <c r="O704" t="s">
        <v>26</v>
      </c>
      <c r="P704" s="86">
        <v>28</v>
      </c>
      <c r="Q704" s="87"/>
      <c r="R704" s="88" t="s">
        <v>28</v>
      </c>
      <c r="S704" s="98"/>
      <c r="T704" s="1">
        <v>1237</v>
      </c>
      <c r="U704" s="90">
        <v>927.75</v>
      </c>
      <c r="V704" s="91">
        <v>0.25</v>
      </c>
      <c r="W704" s="88" t="s">
        <v>11036</v>
      </c>
      <c r="X704" s="83">
        <v>90119000000</v>
      </c>
      <c r="Y704" s="83" t="s">
        <v>30</v>
      </c>
      <c r="Z704" s="83" t="s">
        <v>739</v>
      </c>
    </row>
    <row r="705" spans="1:26" x14ac:dyDescent="0.25">
      <c r="A705" t="s">
        <v>1678</v>
      </c>
      <c r="B705" t="s">
        <v>1678</v>
      </c>
      <c r="C705" s="94" t="s">
        <v>1679</v>
      </c>
      <c r="D705" s="93" t="s">
        <v>1680</v>
      </c>
      <c r="E705" s="93" t="s">
        <v>704</v>
      </c>
      <c r="F705" s="93" t="s">
        <v>22</v>
      </c>
      <c r="G705" s="83" t="s">
        <v>23</v>
      </c>
      <c r="H705" s="93"/>
      <c r="I705" s="93" t="s">
        <v>24</v>
      </c>
      <c r="J705" s="93" t="s">
        <v>24</v>
      </c>
      <c r="K705" s="2">
        <v>100210951095</v>
      </c>
      <c r="L705" t="s">
        <v>25</v>
      </c>
      <c r="M705" t="s">
        <v>26</v>
      </c>
      <c r="N705" t="s">
        <v>27</v>
      </c>
      <c r="O705" t="s">
        <v>26</v>
      </c>
      <c r="P705" s="86">
        <v>17</v>
      </c>
      <c r="Q705" s="87"/>
      <c r="R705" s="88" t="s">
        <v>28</v>
      </c>
      <c r="S705" s="98"/>
      <c r="T705" s="1">
        <v>1627</v>
      </c>
      <c r="U705" s="90">
        <v>1220.25</v>
      </c>
      <c r="V705" s="91">
        <v>0.25</v>
      </c>
      <c r="W705" s="88" t="s">
        <v>11036</v>
      </c>
      <c r="X705" s="83">
        <v>94054990900</v>
      </c>
      <c r="Y705" s="83" t="s">
        <v>722</v>
      </c>
      <c r="Z705" s="83" t="s">
        <v>739</v>
      </c>
    </row>
    <row r="706" spans="1:26" x14ac:dyDescent="0.25">
      <c r="A706" t="s">
        <v>1681</v>
      </c>
      <c r="B706" t="s">
        <v>1681</v>
      </c>
      <c r="C706" s="94" t="s">
        <v>1682</v>
      </c>
      <c r="D706" s="93" t="s">
        <v>1683</v>
      </c>
      <c r="E706" s="93" t="s">
        <v>704</v>
      </c>
      <c r="F706" s="93" t="s">
        <v>22</v>
      </c>
      <c r="G706" s="83" t="s">
        <v>23</v>
      </c>
      <c r="H706" s="93"/>
      <c r="I706" s="93" t="s">
        <v>24</v>
      </c>
      <c r="J706" s="93" t="s">
        <v>24</v>
      </c>
      <c r="K706" s="2">
        <v>100210951095</v>
      </c>
      <c r="L706" t="s">
        <v>25</v>
      </c>
      <c r="M706" t="s">
        <v>26</v>
      </c>
      <c r="N706" t="s">
        <v>27</v>
      </c>
      <c r="O706" t="s">
        <v>26</v>
      </c>
      <c r="P706" s="86">
        <v>28</v>
      </c>
      <c r="Q706" s="87"/>
      <c r="R706" s="88" t="s">
        <v>28</v>
      </c>
      <c r="S706" s="98"/>
      <c r="T706" s="1">
        <v>156</v>
      </c>
      <c r="U706" s="90">
        <v>117</v>
      </c>
      <c r="V706" s="91">
        <v>0.25</v>
      </c>
      <c r="W706" s="88" t="s">
        <v>11036</v>
      </c>
      <c r="X706" s="83">
        <v>90119000000</v>
      </c>
      <c r="Y706" s="83" t="s">
        <v>30</v>
      </c>
      <c r="Z706" s="83" t="s">
        <v>31</v>
      </c>
    </row>
    <row r="707" spans="1:26" x14ac:dyDescent="0.25">
      <c r="A707" t="s">
        <v>1684</v>
      </c>
      <c r="B707" t="s">
        <v>1684</v>
      </c>
      <c r="C707" s="94" t="s">
        <v>1685</v>
      </c>
      <c r="D707" s="93" t="s">
        <v>1686</v>
      </c>
      <c r="E707" s="93" t="s">
        <v>704</v>
      </c>
      <c r="F707" s="93" t="s">
        <v>22</v>
      </c>
      <c r="G707" s="83" t="s">
        <v>23</v>
      </c>
      <c r="H707" s="93"/>
      <c r="I707" s="93" t="s">
        <v>24</v>
      </c>
      <c r="J707" s="93" t="s">
        <v>24</v>
      </c>
      <c r="K707" s="2">
        <v>100210951095</v>
      </c>
      <c r="L707" t="s">
        <v>25</v>
      </c>
      <c r="M707" t="s">
        <v>26</v>
      </c>
      <c r="N707" t="s">
        <v>27</v>
      </c>
      <c r="O707" t="s">
        <v>26</v>
      </c>
      <c r="P707" s="86">
        <v>15</v>
      </c>
      <c r="Q707" s="87"/>
      <c r="R707" s="88" t="s">
        <v>28</v>
      </c>
      <c r="S707" s="98"/>
      <c r="T707" s="1">
        <v>531</v>
      </c>
      <c r="U707" s="90">
        <v>398.25</v>
      </c>
      <c r="V707" s="91">
        <v>0.25</v>
      </c>
      <c r="W707" s="88" t="s">
        <v>11036</v>
      </c>
      <c r="X707" s="83">
        <v>76169990990</v>
      </c>
      <c r="Y707" s="83" t="s">
        <v>30</v>
      </c>
      <c r="Z707" s="83" t="s">
        <v>31</v>
      </c>
    </row>
    <row r="708" spans="1:26" x14ac:dyDescent="0.25">
      <c r="A708" t="s">
        <v>1687</v>
      </c>
      <c r="B708" t="s">
        <v>1687</v>
      </c>
      <c r="C708" s="94" t="s">
        <v>1688</v>
      </c>
      <c r="D708" s="93" t="s">
        <v>1688</v>
      </c>
      <c r="E708" s="93" t="s">
        <v>704</v>
      </c>
      <c r="F708" s="93" t="s">
        <v>22</v>
      </c>
      <c r="G708" s="83" t="s">
        <v>23</v>
      </c>
      <c r="H708" s="93"/>
      <c r="I708" s="93" t="s">
        <v>745</v>
      </c>
      <c r="J708" s="93" t="s">
        <v>24</v>
      </c>
      <c r="K708" s="2">
        <v>100210951095</v>
      </c>
      <c r="L708" t="s">
        <v>25</v>
      </c>
      <c r="M708" t="s">
        <v>26</v>
      </c>
      <c r="N708" t="s">
        <v>27</v>
      </c>
      <c r="O708" t="s">
        <v>26</v>
      </c>
      <c r="P708" s="86">
        <v>28</v>
      </c>
      <c r="Q708" s="87"/>
      <c r="R708" s="88" t="s">
        <v>28</v>
      </c>
      <c r="S708" s="98"/>
      <c r="T708" s="1">
        <v>1214</v>
      </c>
      <c r="U708" s="90">
        <v>910.5</v>
      </c>
      <c r="V708" s="91">
        <v>0.25</v>
      </c>
      <c r="W708" s="88" t="s">
        <v>11036</v>
      </c>
      <c r="X708" s="83">
        <v>85011093900</v>
      </c>
      <c r="Y708" s="83" t="s">
        <v>30</v>
      </c>
      <c r="Z708" s="83" t="s">
        <v>739</v>
      </c>
    </row>
    <row r="709" spans="1:26" x14ac:dyDescent="0.25">
      <c r="A709" t="s">
        <v>1689</v>
      </c>
      <c r="B709" t="s">
        <v>1689</v>
      </c>
      <c r="C709" s="94" t="s">
        <v>1690</v>
      </c>
      <c r="D709" s="93" t="s">
        <v>1691</v>
      </c>
      <c r="E709" s="93" t="s">
        <v>704</v>
      </c>
      <c r="F709" s="93" t="s">
        <v>22</v>
      </c>
      <c r="G709" s="83" t="s">
        <v>23</v>
      </c>
      <c r="H709" s="93"/>
      <c r="I709" s="93" t="s">
        <v>24</v>
      </c>
      <c r="J709" s="93" t="s">
        <v>24</v>
      </c>
      <c r="K709" s="2">
        <v>100210951095</v>
      </c>
      <c r="L709" t="s">
        <v>25</v>
      </c>
      <c r="M709" t="s">
        <v>26</v>
      </c>
      <c r="N709" t="s">
        <v>27</v>
      </c>
      <c r="O709" t="s">
        <v>26</v>
      </c>
      <c r="P709" s="86">
        <v>30</v>
      </c>
      <c r="Q709" s="87"/>
      <c r="R709" s="88" t="s">
        <v>28</v>
      </c>
      <c r="S709" s="98"/>
      <c r="T709" s="1">
        <v>105</v>
      </c>
      <c r="U709" s="90">
        <v>78.75</v>
      </c>
      <c r="V709" s="91">
        <v>0.25</v>
      </c>
      <c r="W709" s="88" t="s">
        <v>11036</v>
      </c>
      <c r="X709" s="83">
        <v>85369095000</v>
      </c>
      <c r="Y709" s="83" t="s">
        <v>914</v>
      </c>
      <c r="Z709" s="83" t="s">
        <v>31</v>
      </c>
    </row>
    <row r="710" spans="1:26" x14ac:dyDescent="0.25">
      <c r="A710" t="s">
        <v>1692</v>
      </c>
      <c r="B710" t="s">
        <v>1692</v>
      </c>
      <c r="C710" s="94" t="s">
        <v>1693</v>
      </c>
      <c r="D710" s="93" t="s">
        <v>1694</v>
      </c>
      <c r="E710" s="93" t="s">
        <v>704</v>
      </c>
      <c r="F710" s="93" t="s">
        <v>22</v>
      </c>
      <c r="G710" s="83" t="s">
        <v>23</v>
      </c>
      <c r="H710" s="93"/>
      <c r="I710" s="93" t="s">
        <v>24</v>
      </c>
      <c r="J710" s="93" t="s">
        <v>24</v>
      </c>
      <c r="K710" s="2">
        <v>100210030505</v>
      </c>
      <c r="L710" t="s">
        <v>25</v>
      </c>
      <c r="M710" t="s">
        <v>1256</v>
      </c>
      <c r="N710" t="s">
        <v>1257</v>
      </c>
      <c r="O710" t="s">
        <v>1305</v>
      </c>
      <c r="P710" s="86">
        <v>30</v>
      </c>
      <c r="Q710" s="87"/>
      <c r="R710" s="88" t="s">
        <v>28</v>
      </c>
      <c r="S710" s="98"/>
      <c r="T710" s="1">
        <v>1916</v>
      </c>
      <c r="U710" s="90">
        <v>1437</v>
      </c>
      <c r="V710" s="91">
        <v>0.25</v>
      </c>
      <c r="W710" s="88" t="s">
        <v>11036</v>
      </c>
      <c r="X710" s="83">
        <v>90119000000</v>
      </c>
      <c r="Y710" s="83" t="s">
        <v>914</v>
      </c>
      <c r="Z710" s="83" t="s">
        <v>739</v>
      </c>
    </row>
    <row r="711" spans="1:26" x14ac:dyDescent="0.25">
      <c r="A711" t="s">
        <v>1695</v>
      </c>
      <c r="B711" t="s">
        <v>1695</v>
      </c>
      <c r="C711" s="94" t="s">
        <v>1696</v>
      </c>
      <c r="D711" s="93" t="s">
        <v>1697</v>
      </c>
      <c r="E711" s="93" t="s">
        <v>704</v>
      </c>
      <c r="F711" s="93" t="s">
        <v>22</v>
      </c>
      <c r="G711" s="83" t="s">
        <v>23</v>
      </c>
      <c r="H711" s="93"/>
      <c r="I711" s="93" t="s">
        <v>24</v>
      </c>
      <c r="J711" s="93" t="s">
        <v>24</v>
      </c>
      <c r="K711" s="2">
        <v>100210030505</v>
      </c>
      <c r="L711" t="s">
        <v>25</v>
      </c>
      <c r="M711" t="s">
        <v>1256</v>
      </c>
      <c r="N711" t="s">
        <v>1257</v>
      </c>
      <c r="O711" t="s">
        <v>1305</v>
      </c>
      <c r="P711" s="86">
        <v>30</v>
      </c>
      <c r="Q711" s="87"/>
      <c r="R711" s="88" t="s">
        <v>28</v>
      </c>
      <c r="S711" s="98"/>
      <c r="T711" s="1">
        <v>888</v>
      </c>
      <c r="U711" s="90">
        <v>666</v>
      </c>
      <c r="V711" s="91">
        <v>0.25</v>
      </c>
      <c r="W711" s="88" t="s">
        <v>11036</v>
      </c>
      <c r="X711" s="83">
        <v>90029000900</v>
      </c>
      <c r="Y711" s="83" t="s">
        <v>914</v>
      </c>
      <c r="Z711" s="83" t="s">
        <v>739</v>
      </c>
    </row>
    <row r="712" spans="1:26" x14ac:dyDescent="0.25">
      <c r="A712" s="83" t="s">
        <v>1698</v>
      </c>
      <c r="B712" s="83" t="s">
        <v>1698</v>
      </c>
      <c r="C712" s="84" t="s">
        <v>1699</v>
      </c>
      <c r="D712" s="83" t="s">
        <v>1700</v>
      </c>
      <c r="E712" s="83" t="s">
        <v>704</v>
      </c>
      <c r="F712" s="83" t="s">
        <v>22</v>
      </c>
      <c r="G712" s="83" t="s">
        <v>23</v>
      </c>
      <c r="H712" s="83"/>
      <c r="I712" s="93" t="s">
        <v>24</v>
      </c>
      <c r="J712" s="93" t="s">
        <v>24</v>
      </c>
      <c r="K712" s="85">
        <v>100210951095</v>
      </c>
      <c r="L712" s="83" t="s">
        <v>25</v>
      </c>
      <c r="M712" s="83" t="s">
        <v>26</v>
      </c>
      <c r="N712" s="83" t="s">
        <v>27</v>
      </c>
      <c r="O712" s="83" t="s">
        <v>26</v>
      </c>
      <c r="P712" s="86">
        <v>40</v>
      </c>
      <c r="Q712" s="96"/>
      <c r="R712" s="88" t="s">
        <v>28</v>
      </c>
      <c r="S712" s="83"/>
      <c r="T712" s="1">
        <v>2990</v>
      </c>
      <c r="U712" s="90">
        <v>2242.5</v>
      </c>
      <c r="V712" s="91">
        <v>0.25</v>
      </c>
      <c r="W712" s="88" t="s">
        <v>11036</v>
      </c>
      <c r="X712" s="83">
        <v>90119000000</v>
      </c>
      <c r="Y712" s="83" t="s">
        <v>30</v>
      </c>
      <c r="Z712" s="83" t="s">
        <v>31</v>
      </c>
    </row>
    <row r="713" spans="1:26" x14ac:dyDescent="0.25">
      <c r="A713" t="s">
        <v>1701</v>
      </c>
      <c r="B713" t="s">
        <v>1701</v>
      </c>
      <c r="C713" s="94" t="s">
        <v>1702</v>
      </c>
      <c r="D713" s="93" t="s">
        <v>1703</v>
      </c>
      <c r="E713" s="93" t="s">
        <v>704</v>
      </c>
      <c r="F713" s="93" t="s">
        <v>22</v>
      </c>
      <c r="G713" s="83" t="s">
        <v>23</v>
      </c>
      <c r="H713" s="93"/>
      <c r="I713" s="93" t="s">
        <v>24</v>
      </c>
      <c r="J713" s="93" t="s">
        <v>24</v>
      </c>
      <c r="K713" s="2">
        <v>100210951095</v>
      </c>
      <c r="L713" t="s">
        <v>25</v>
      </c>
      <c r="M713" t="s">
        <v>26</v>
      </c>
      <c r="N713" t="s">
        <v>27</v>
      </c>
      <c r="O713" t="s">
        <v>26</v>
      </c>
      <c r="P713" s="86">
        <v>40</v>
      </c>
      <c r="Q713" s="87"/>
      <c r="R713" s="88" t="s">
        <v>28</v>
      </c>
      <c r="S713" s="98"/>
      <c r="T713" s="1">
        <v>1911</v>
      </c>
      <c r="U713" s="90">
        <v>1433.25</v>
      </c>
      <c r="V713" s="91">
        <v>0.25</v>
      </c>
      <c r="W713" s="88" t="s">
        <v>11036</v>
      </c>
      <c r="X713" s="83">
        <v>90119000000</v>
      </c>
      <c r="Y713" s="83" t="s">
        <v>30</v>
      </c>
      <c r="Z713" s="83" t="s">
        <v>31</v>
      </c>
    </row>
    <row r="714" spans="1:26" x14ac:dyDescent="0.25">
      <c r="A714" t="s">
        <v>1704</v>
      </c>
      <c r="B714" t="s">
        <v>1704</v>
      </c>
      <c r="C714" s="94" t="s">
        <v>1705</v>
      </c>
      <c r="D714" s="93" t="s">
        <v>1706</v>
      </c>
      <c r="E714" s="93" t="s">
        <v>704</v>
      </c>
      <c r="F714" s="93" t="s">
        <v>22</v>
      </c>
      <c r="G714" s="83" t="s">
        <v>23</v>
      </c>
      <c r="H714" s="93"/>
      <c r="I714" s="93" t="s">
        <v>745</v>
      </c>
      <c r="J714" s="93" t="s">
        <v>24</v>
      </c>
      <c r="K714" s="2">
        <v>100210951095</v>
      </c>
      <c r="L714" t="s">
        <v>25</v>
      </c>
      <c r="M714" t="s">
        <v>26</v>
      </c>
      <c r="N714" t="s">
        <v>27</v>
      </c>
      <c r="O714" t="s">
        <v>26</v>
      </c>
      <c r="P714" s="86">
        <v>23</v>
      </c>
      <c r="Q714" s="87"/>
      <c r="R714" s="88" t="s">
        <v>28</v>
      </c>
      <c r="S714" s="98"/>
      <c r="T714" s="1">
        <v>171</v>
      </c>
      <c r="U714" s="90">
        <v>128.25</v>
      </c>
      <c r="V714" s="91">
        <v>0.25</v>
      </c>
      <c r="W714" s="88" t="s">
        <v>11036</v>
      </c>
      <c r="X714" s="83">
        <v>90011090900</v>
      </c>
      <c r="Y714" s="83" t="s">
        <v>30</v>
      </c>
      <c r="Z714" s="83" t="s">
        <v>31</v>
      </c>
    </row>
    <row r="715" spans="1:26" x14ac:dyDescent="0.25">
      <c r="A715" t="s">
        <v>1707</v>
      </c>
      <c r="B715" t="s">
        <v>1707</v>
      </c>
      <c r="C715" s="94" t="s">
        <v>1708</v>
      </c>
      <c r="D715" s="93" t="s">
        <v>1709</v>
      </c>
      <c r="E715" s="93" t="s">
        <v>704</v>
      </c>
      <c r="F715" s="93" t="s">
        <v>22</v>
      </c>
      <c r="G715" s="83" t="s">
        <v>23</v>
      </c>
      <c r="H715" s="93"/>
      <c r="I715" s="93" t="s">
        <v>745</v>
      </c>
      <c r="J715" s="93" t="s">
        <v>24</v>
      </c>
      <c r="K715" s="2">
        <v>100210951095</v>
      </c>
      <c r="L715" t="s">
        <v>25</v>
      </c>
      <c r="M715" t="s">
        <v>26</v>
      </c>
      <c r="N715" t="s">
        <v>27</v>
      </c>
      <c r="O715" t="s">
        <v>26</v>
      </c>
      <c r="P715" s="86">
        <v>23</v>
      </c>
      <c r="Q715" s="87"/>
      <c r="R715" s="88" t="s">
        <v>28</v>
      </c>
      <c r="S715" s="98"/>
      <c r="T715" s="1">
        <v>189</v>
      </c>
      <c r="U715" s="90">
        <v>141.75</v>
      </c>
      <c r="V715" s="91">
        <v>0.25</v>
      </c>
      <c r="W715" s="88" t="s">
        <v>11036</v>
      </c>
      <c r="X715" s="83">
        <v>90011090900</v>
      </c>
      <c r="Y715" s="83" t="s">
        <v>30</v>
      </c>
      <c r="Z715" s="83" t="s">
        <v>31</v>
      </c>
    </row>
    <row r="716" spans="1:26" x14ac:dyDescent="0.25">
      <c r="A716" t="s">
        <v>1710</v>
      </c>
      <c r="B716" t="s">
        <v>1710</v>
      </c>
      <c r="C716" s="94" t="s">
        <v>1711</v>
      </c>
      <c r="D716" s="93" t="s">
        <v>11185</v>
      </c>
      <c r="E716" s="93" t="s">
        <v>704</v>
      </c>
      <c r="F716" s="93" t="s">
        <v>22</v>
      </c>
      <c r="G716" s="83" t="s">
        <v>23</v>
      </c>
      <c r="H716" s="93"/>
      <c r="I716" s="93" t="s">
        <v>24</v>
      </c>
      <c r="J716" s="93" t="s">
        <v>24</v>
      </c>
      <c r="K716" s="2">
        <v>100210951095</v>
      </c>
      <c r="L716" t="s">
        <v>25</v>
      </c>
      <c r="M716" t="s">
        <v>26</v>
      </c>
      <c r="N716" t="s">
        <v>27</v>
      </c>
      <c r="O716" t="s">
        <v>26</v>
      </c>
      <c r="P716" s="86">
        <v>58</v>
      </c>
      <c r="Q716" s="87"/>
      <c r="R716" s="88" t="s">
        <v>28</v>
      </c>
      <c r="S716" s="98"/>
      <c r="T716" s="1">
        <v>747</v>
      </c>
      <c r="U716" s="90">
        <v>560.25</v>
      </c>
      <c r="V716" s="91">
        <v>0.25</v>
      </c>
      <c r="W716" s="88" t="s">
        <v>11036</v>
      </c>
      <c r="X716" s="83">
        <v>90119000000</v>
      </c>
      <c r="Y716" s="83" t="s">
        <v>30</v>
      </c>
      <c r="Z716" s="83" t="s">
        <v>31</v>
      </c>
    </row>
    <row r="717" spans="1:26" x14ac:dyDescent="0.25">
      <c r="A717" t="s">
        <v>1712</v>
      </c>
      <c r="B717" t="s">
        <v>1712</v>
      </c>
      <c r="C717" s="94" t="s">
        <v>1713</v>
      </c>
      <c r="D717" s="93" t="s">
        <v>1714</v>
      </c>
      <c r="E717" s="93" t="s">
        <v>704</v>
      </c>
      <c r="F717" s="93" t="s">
        <v>22</v>
      </c>
      <c r="G717" s="83" t="s">
        <v>23</v>
      </c>
      <c r="H717" s="93"/>
      <c r="I717" s="93" t="s">
        <v>24</v>
      </c>
      <c r="J717" s="93" t="s">
        <v>24</v>
      </c>
      <c r="K717" s="2">
        <v>100210951095</v>
      </c>
      <c r="L717" t="s">
        <v>25</v>
      </c>
      <c r="M717" t="s">
        <v>26</v>
      </c>
      <c r="N717" t="s">
        <v>27</v>
      </c>
      <c r="O717" t="s">
        <v>26</v>
      </c>
      <c r="P717" s="86">
        <v>35</v>
      </c>
      <c r="Q717" s="87"/>
      <c r="R717" s="88" t="s">
        <v>28</v>
      </c>
      <c r="S717" s="98"/>
      <c r="T717" s="1">
        <v>3069</v>
      </c>
      <c r="U717" s="90">
        <v>2301.75</v>
      </c>
      <c r="V717" s="91">
        <v>0.25</v>
      </c>
      <c r="W717" s="88" t="s">
        <v>11036</v>
      </c>
      <c r="X717" s="83">
        <v>90119000000</v>
      </c>
      <c r="Y717" s="83" t="s">
        <v>30</v>
      </c>
      <c r="Z717" s="83" t="s">
        <v>31</v>
      </c>
    </row>
    <row r="718" spans="1:26" x14ac:dyDescent="0.25">
      <c r="A718" t="s">
        <v>1715</v>
      </c>
      <c r="B718" t="s">
        <v>1715</v>
      </c>
      <c r="C718" s="94" t="s">
        <v>1716</v>
      </c>
      <c r="D718" s="93" t="s">
        <v>1716</v>
      </c>
      <c r="E718" s="93" t="s">
        <v>704</v>
      </c>
      <c r="F718" s="93" t="s">
        <v>22</v>
      </c>
      <c r="G718" s="83" t="s">
        <v>23</v>
      </c>
      <c r="H718" s="93"/>
      <c r="I718" s="93" t="s">
        <v>24</v>
      </c>
      <c r="J718" s="93" t="s">
        <v>24</v>
      </c>
      <c r="K718" s="2">
        <v>100210951095</v>
      </c>
      <c r="L718" t="s">
        <v>25</v>
      </c>
      <c r="M718" t="s">
        <v>26</v>
      </c>
      <c r="N718" t="s">
        <v>27</v>
      </c>
      <c r="O718" t="s">
        <v>26</v>
      </c>
      <c r="P718" s="86">
        <v>103</v>
      </c>
      <c r="Q718" s="96"/>
      <c r="R718" s="88" t="s">
        <v>28</v>
      </c>
      <c r="S718" s="84"/>
      <c r="T718" s="1">
        <v>2046</v>
      </c>
      <c r="U718" s="90">
        <v>1534.5</v>
      </c>
      <c r="V718" s="91">
        <v>0.25</v>
      </c>
      <c r="W718" s="88" t="s">
        <v>11036</v>
      </c>
      <c r="X718" s="83">
        <v>85369095000</v>
      </c>
      <c r="Y718" s="83" t="s">
        <v>30</v>
      </c>
      <c r="Z718" s="83" t="s">
        <v>31</v>
      </c>
    </row>
    <row r="719" spans="1:26" x14ac:dyDescent="0.25">
      <c r="A719" t="s">
        <v>1717</v>
      </c>
      <c r="B719" t="s">
        <v>1717</v>
      </c>
      <c r="C719" s="94" t="s">
        <v>1718</v>
      </c>
      <c r="D719" s="93" t="s">
        <v>11186</v>
      </c>
      <c r="E719" s="93" t="s">
        <v>704</v>
      </c>
      <c r="F719" s="93" t="s">
        <v>22</v>
      </c>
      <c r="G719" s="83" t="s">
        <v>23</v>
      </c>
      <c r="H719" s="93"/>
      <c r="I719" s="93" t="s">
        <v>24</v>
      </c>
      <c r="J719" s="93" t="s">
        <v>24</v>
      </c>
      <c r="K719" s="2">
        <v>100210951095</v>
      </c>
      <c r="L719" t="s">
        <v>25</v>
      </c>
      <c r="M719" t="s">
        <v>26</v>
      </c>
      <c r="N719" t="s">
        <v>27</v>
      </c>
      <c r="O719" t="s">
        <v>26</v>
      </c>
      <c r="P719" s="86">
        <v>18</v>
      </c>
      <c r="Q719" s="87"/>
      <c r="R719" s="88" t="s">
        <v>28</v>
      </c>
      <c r="S719" s="98"/>
      <c r="T719" s="1">
        <v>983</v>
      </c>
      <c r="U719" s="90">
        <v>737.25</v>
      </c>
      <c r="V719" s="91">
        <v>0.25</v>
      </c>
      <c r="W719" s="88" t="s">
        <v>11036</v>
      </c>
      <c r="X719" s="83">
        <v>90119000000</v>
      </c>
      <c r="Y719" s="83" t="s">
        <v>30</v>
      </c>
      <c r="Z719" s="83" t="s">
        <v>31</v>
      </c>
    </row>
    <row r="720" spans="1:26" x14ac:dyDescent="0.25">
      <c r="A720" t="s">
        <v>1719</v>
      </c>
      <c r="B720" t="s">
        <v>1719</v>
      </c>
      <c r="C720" s="94" t="s">
        <v>1720</v>
      </c>
      <c r="D720" s="93" t="s">
        <v>1721</v>
      </c>
      <c r="E720" s="93" t="s">
        <v>704</v>
      </c>
      <c r="F720" s="93" t="s">
        <v>22</v>
      </c>
      <c r="G720" s="83" t="s">
        <v>23</v>
      </c>
      <c r="H720" s="93"/>
      <c r="I720" s="93" t="s">
        <v>24</v>
      </c>
      <c r="J720" s="93" t="s">
        <v>24</v>
      </c>
      <c r="K720" s="2">
        <v>100210951095</v>
      </c>
      <c r="L720" t="s">
        <v>25</v>
      </c>
      <c r="M720" t="s">
        <v>26</v>
      </c>
      <c r="N720" t="s">
        <v>27</v>
      </c>
      <c r="O720" t="s">
        <v>26</v>
      </c>
      <c r="P720" s="86">
        <v>45</v>
      </c>
      <c r="Q720" s="87"/>
      <c r="R720" s="88" t="s">
        <v>28</v>
      </c>
      <c r="S720" s="98"/>
      <c r="T720" s="1">
        <v>488</v>
      </c>
      <c r="U720" s="90">
        <v>366</v>
      </c>
      <c r="V720" s="91">
        <v>0.25</v>
      </c>
      <c r="W720" s="88" t="s">
        <v>11036</v>
      </c>
      <c r="X720" s="83">
        <v>90119000000</v>
      </c>
      <c r="Y720" s="83" t="s">
        <v>903</v>
      </c>
      <c r="Z720" s="83" t="s">
        <v>31</v>
      </c>
    </row>
    <row r="721" spans="1:26" x14ac:dyDescent="0.25">
      <c r="A721" t="s">
        <v>1722</v>
      </c>
      <c r="B721" t="s">
        <v>1722</v>
      </c>
      <c r="C721" s="94" t="s">
        <v>1723</v>
      </c>
      <c r="D721" s="93" t="s">
        <v>11187</v>
      </c>
      <c r="E721" s="93" t="s">
        <v>704</v>
      </c>
      <c r="F721" s="93" t="s">
        <v>22</v>
      </c>
      <c r="G721" s="83" t="s">
        <v>23</v>
      </c>
      <c r="H721" s="93"/>
      <c r="I721" s="93" t="s">
        <v>24</v>
      </c>
      <c r="J721" s="93" t="s">
        <v>24</v>
      </c>
      <c r="K721" s="2">
        <v>100210951095</v>
      </c>
      <c r="L721" t="s">
        <v>25</v>
      </c>
      <c r="M721" t="s">
        <v>26</v>
      </c>
      <c r="N721" t="s">
        <v>27</v>
      </c>
      <c r="O721" t="s">
        <v>26</v>
      </c>
      <c r="P721" s="86">
        <v>58</v>
      </c>
      <c r="Q721" s="87"/>
      <c r="R721" s="88" t="s">
        <v>28</v>
      </c>
      <c r="S721" s="98"/>
      <c r="T721" s="1">
        <v>11693</v>
      </c>
      <c r="U721" s="90">
        <v>8769.75</v>
      </c>
      <c r="V721" s="91">
        <v>0.25</v>
      </c>
      <c r="W721" s="88" t="s">
        <v>11036</v>
      </c>
      <c r="X721" s="83">
        <v>90119000000</v>
      </c>
      <c r="Y721" s="83" t="s">
        <v>30</v>
      </c>
      <c r="Z721" s="83" t="s">
        <v>739</v>
      </c>
    </row>
    <row r="722" spans="1:26" x14ac:dyDescent="0.25">
      <c r="A722" t="s">
        <v>1724</v>
      </c>
      <c r="B722" t="s">
        <v>1724</v>
      </c>
      <c r="C722" s="94" t="s">
        <v>1725</v>
      </c>
      <c r="D722" s="93" t="s">
        <v>11188</v>
      </c>
      <c r="E722" s="93" t="s">
        <v>704</v>
      </c>
      <c r="F722" s="93" t="s">
        <v>22</v>
      </c>
      <c r="G722" s="83" t="s">
        <v>23</v>
      </c>
      <c r="H722" s="93"/>
      <c r="I722" s="93" t="s">
        <v>24</v>
      </c>
      <c r="J722" s="93" t="s">
        <v>24</v>
      </c>
      <c r="K722" s="2">
        <v>100210951095</v>
      </c>
      <c r="L722" t="s">
        <v>25</v>
      </c>
      <c r="M722" t="s">
        <v>26</v>
      </c>
      <c r="N722" t="s">
        <v>27</v>
      </c>
      <c r="O722" t="s">
        <v>26</v>
      </c>
      <c r="P722" s="86">
        <v>28</v>
      </c>
      <c r="Q722" s="87"/>
      <c r="R722" s="88" t="s">
        <v>28</v>
      </c>
      <c r="S722" s="98"/>
      <c r="T722" s="1">
        <v>88</v>
      </c>
      <c r="U722" s="90">
        <v>66</v>
      </c>
      <c r="V722" s="91">
        <v>0.25</v>
      </c>
      <c r="W722" s="88" t="s">
        <v>11036</v>
      </c>
      <c r="X722" s="83">
        <v>90119000000</v>
      </c>
      <c r="Y722" s="83" t="s">
        <v>30</v>
      </c>
      <c r="Z722" s="83" t="s">
        <v>31</v>
      </c>
    </row>
    <row r="723" spans="1:26" x14ac:dyDescent="0.25">
      <c r="A723" t="s">
        <v>1726</v>
      </c>
      <c r="B723" t="s">
        <v>1726</v>
      </c>
      <c r="C723" s="94" t="s">
        <v>1727</v>
      </c>
      <c r="D723" s="93" t="s">
        <v>1728</v>
      </c>
      <c r="E723" s="93" t="s">
        <v>704</v>
      </c>
      <c r="F723" s="93" t="s">
        <v>22</v>
      </c>
      <c r="G723" s="83" t="s">
        <v>752</v>
      </c>
      <c r="H723" s="93"/>
      <c r="I723" s="93" t="s">
        <v>24</v>
      </c>
      <c r="J723" s="93" t="s">
        <v>24</v>
      </c>
      <c r="K723" s="2">
        <v>100210951095</v>
      </c>
      <c r="L723" t="s">
        <v>25</v>
      </c>
      <c r="M723" t="s">
        <v>26</v>
      </c>
      <c r="N723" t="s">
        <v>27</v>
      </c>
      <c r="O723" t="s">
        <v>26</v>
      </c>
      <c r="P723" s="86" t="s">
        <v>11037</v>
      </c>
      <c r="Q723" s="87"/>
      <c r="R723" s="88" t="s">
        <v>28</v>
      </c>
      <c r="S723" s="98"/>
      <c r="T723" s="1">
        <v>25509</v>
      </c>
      <c r="U723" s="90">
        <v>19131.75</v>
      </c>
      <c r="V723" s="91">
        <v>0.25</v>
      </c>
      <c r="W723" s="88" t="s">
        <v>11036</v>
      </c>
      <c r="X723" s="83">
        <v>90118000000</v>
      </c>
      <c r="Y723" s="83" t="s">
        <v>1729</v>
      </c>
      <c r="Z723" s="83" t="s">
        <v>739</v>
      </c>
    </row>
    <row r="724" spans="1:26" x14ac:dyDescent="0.25">
      <c r="A724" t="s">
        <v>8926</v>
      </c>
      <c r="B724" t="s">
        <v>8926</v>
      </c>
      <c r="C724" s="94" t="s">
        <v>8927</v>
      </c>
      <c r="D724" s="93" t="s">
        <v>8927</v>
      </c>
      <c r="E724" s="93" t="s">
        <v>704</v>
      </c>
      <c r="F724" s="93" t="s">
        <v>22</v>
      </c>
      <c r="G724" s="83" t="s">
        <v>23</v>
      </c>
      <c r="H724" s="93"/>
      <c r="I724" s="93" t="s">
        <v>745</v>
      </c>
      <c r="J724" s="93" t="s">
        <v>24</v>
      </c>
      <c r="K724" s="2">
        <v>100210951095</v>
      </c>
      <c r="L724" t="s">
        <v>25</v>
      </c>
      <c r="M724" t="s">
        <v>26</v>
      </c>
      <c r="N724" t="s">
        <v>27</v>
      </c>
      <c r="O724" t="s">
        <v>26</v>
      </c>
      <c r="P724" s="86">
        <v>27</v>
      </c>
      <c r="Q724" s="87"/>
      <c r="R724" s="88" t="s">
        <v>28</v>
      </c>
      <c r="S724" s="98"/>
      <c r="T724" s="1">
        <v>8510</v>
      </c>
      <c r="U724" s="90">
        <v>6382.5</v>
      </c>
      <c r="V724" s="91">
        <v>0.25</v>
      </c>
      <c r="W724" s="88" t="s">
        <v>11036</v>
      </c>
      <c r="X724" s="83">
        <v>90022000000</v>
      </c>
      <c r="Y724" s="83" t="s">
        <v>1276</v>
      </c>
      <c r="Z724" s="83" t="s">
        <v>31</v>
      </c>
    </row>
    <row r="725" spans="1:26" x14ac:dyDescent="0.25">
      <c r="A725" t="s">
        <v>1730</v>
      </c>
      <c r="B725" t="s">
        <v>1730</v>
      </c>
      <c r="C725" s="94" t="s">
        <v>1731</v>
      </c>
      <c r="D725" s="93" t="s">
        <v>11189</v>
      </c>
      <c r="E725" s="93" t="s">
        <v>704</v>
      </c>
      <c r="F725" s="93" t="s">
        <v>22</v>
      </c>
      <c r="G725" s="83" t="s">
        <v>23</v>
      </c>
      <c r="H725" s="93"/>
      <c r="I725" s="93" t="s">
        <v>24</v>
      </c>
      <c r="J725" s="93" t="s">
        <v>24</v>
      </c>
      <c r="K725" s="2">
        <v>100210030505</v>
      </c>
      <c r="L725" t="s">
        <v>25</v>
      </c>
      <c r="M725" t="s">
        <v>1256</v>
      </c>
      <c r="N725" t="s">
        <v>1257</v>
      </c>
      <c r="O725" t="s">
        <v>1305</v>
      </c>
      <c r="P725" s="86">
        <v>28</v>
      </c>
      <c r="Q725" s="87"/>
      <c r="R725" s="88" t="s">
        <v>28</v>
      </c>
      <c r="S725" s="98"/>
      <c r="T725" s="1">
        <v>990</v>
      </c>
      <c r="U725" s="90">
        <v>742.5</v>
      </c>
      <c r="V725" s="91">
        <v>0.25</v>
      </c>
      <c r="W725" s="88" t="s">
        <v>11036</v>
      </c>
      <c r="X725" s="83">
        <v>85411000000</v>
      </c>
      <c r="Y725" s="83" t="s">
        <v>30</v>
      </c>
      <c r="Z725" s="83" t="s">
        <v>739</v>
      </c>
    </row>
    <row r="726" spans="1:26" x14ac:dyDescent="0.25">
      <c r="A726" t="s">
        <v>1732</v>
      </c>
      <c r="B726" t="s">
        <v>1732</v>
      </c>
      <c r="C726" s="94" t="s">
        <v>1733</v>
      </c>
      <c r="D726" s="93" t="s">
        <v>11190</v>
      </c>
      <c r="E726" s="93" t="s">
        <v>704</v>
      </c>
      <c r="F726" s="93" t="s">
        <v>22</v>
      </c>
      <c r="G726" s="83" t="s">
        <v>23</v>
      </c>
      <c r="H726" s="93"/>
      <c r="I726" s="93" t="s">
        <v>24</v>
      </c>
      <c r="J726" s="93" t="s">
        <v>24</v>
      </c>
      <c r="K726" s="2">
        <v>100210030505</v>
      </c>
      <c r="L726" t="s">
        <v>25</v>
      </c>
      <c r="M726" t="s">
        <v>1256</v>
      </c>
      <c r="N726" t="s">
        <v>1257</v>
      </c>
      <c r="O726" t="s">
        <v>1305</v>
      </c>
      <c r="P726" s="86">
        <v>28</v>
      </c>
      <c r="Q726" s="87"/>
      <c r="R726" s="88" t="s">
        <v>28</v>
      </c>
      <c r="S726" s="98"/>
      <c r="T726" s="1">
        <v>990</v>
      </c>
      <c r="U726" s="90">
        <v>742.5</v>
      </c>
      <c r="V726" s="91">
        <v>0.25</v>
      </c>
      <c r="W726" s="88" t="s">
        <v>11036</v>
      </c>
      <c r="X726" s="83">
        <v>90119000000</v>
      </c>
      <c r="Y726" s="83" t="s">
        <v>30</v>
      </c>
      <c r="Z726" s="83" t="s">
        <v>739</v>
      </c>
    </row>
    <row r="727" spans="1:26" x14ac:dyDescent="0.25">
      <c r="A727" s="83" t="s">
        <v>1734</v>
      </c>
      <c r="B727" s="83" t="s">
        <v>1734</v>
      </c>
      <c r="C727" s="84" t="s">
        <v>1735</v>
      </c>
      <c r="D727" s="83" t="s">
        <v>11191</v>
      </c>
      <c r="E727" s="83" t="s">
        <v>704</v>
      </c>
      <c r="F727" s="83" t="s">
        <v>22</v>
      </c>
      <c r="G727" s="83" t="s">
        <v>23</v>
      </c>
      <c r="H727" s="83"/>
      <c r="I727" s="93" t="s">
        <v>24</v>
      </c>
      <c r="J727" s="93" t="s">
        <v>24</v>
      </c>
      <c r="K727" s="85">
        <v>100210951095</v>
      </c>
      <c r="L727" s="83" t="s">
        <v>25</v>
      </c>
      <c r="M727" s="83" t="s">
        <v>26</v>
      </c>
      <c r="N727" s="83" t="s">
        <v>27</v>
      </c>
      <c r="O727" s="83" t="s">
        <v>26</v>
      </c>
      <c r="P727" s="86">
        <v>23</v>
      </c>
      <c r="Q727" s="96"/>
      <c r="R727" s="88" t="s">
        <v>28</v>
      </c>
      <c r="S727" s="84"/>
      <c r="T727" s="1">
        <v>432</v>
      </c>
      <c r="U727" s="90">
        <v>324</v>
      </c>
      <c r="V727" s="91">
        <v>0.25</v>
      </c>
      <c r="W727" s="88" t="s">
        <v>11036</v>
      </c>
      <c r="X727" s="83">
        <v>90119000000</v>
      </c>
      <c r="Y727" s="83" t="s">
        <v>30</v>
      </c>
      <c r="Z727" s="83" t="s">
        <v>739</v>
      </c>
    </row>
    <row r="728" spans="1:26" x14ac:dyDescent="0.25">
      <c r="A728" t="s">
        <v>1736</v>
      </c>
      <c r="B728" t="s">
        <v>1736</v>
      </c>
      <c r="C728" s="94" t="s">
        <v>1737</v>
      </c>
      <c r="D728" s="93" t="s">
        <v>11192</v>
      </c>
      <c r="E728" s="93" t="s">
        <v>704</v>
      </c>
      <c r="F728" s="93" t="s">
        <v>22</v>
      </c>
      <c r="G728" s="83" t="s">
        <v>23</v>
      </c>
      <c r="H728" s="93"/>
      <c r="I728" s="93" t="s">
        <v>24</v>
      </c>
      <c r="J728" s="93" t="s">
        <v>24</v>
      </c>
      <c r="K728" s="2">
        <v>100210951095</v>
      </c>
      <c r="L728" t="s">
        <v>25</v>
      </c>
      <c r="M728" t="s">
        <v>26</v>
      </c>
      <c r="N728" t="s">
        <v>27</v>
      </c>
      <c r="O728" t="s">
        <v>26</v>
      </c>
      <c r="P728" s="86">
        <v>28</v>
      </c>
      <c r="Q728" s="87"/>
      <c r="R728" s="88" t="s">
        <v>28</v>
      </c>
      <c r="S728" s="98"/>
      <c r="T728" s="1">
        <v>594</v>
      </c>
      <c r="U728" s="90">
        <v>445.5</v>
      </c>
      <c r="V728" s="91">
        <v>0.25</v>
      </c>
      <c r="W728" s="88" t="s">
        <v>11036</v>
      </c>
      <c r="X728" s="83">
        <v>90119000000</v>
      </c>
      <c r="Y728" s="83" t="s">
        <v>30</v>
      </c>
      <c r="Z728" s="83" t="s">
        <v>31</v>
      </c>
    </row>
    <row r="729" spans="1:26" x14ac:dyDescent="0.25">
      <c r="A729" t="s">
        <v>1738</v>
      </c>
      <c r="B729" t="s">
        <v>1738</v>
      </c>
      <c r="C729" s="94" t="s">
        <v>1739</v>
      </c>
      <c r="D729" s="93" t="s">
        <v>11193</v>
      </c>
      <c r="E729" s="93" t="s">
        <v>704</v>
      </c>
      <c r="F729" s="93" t="s">
        <v>22</v>
      </c>
      <c r="G729" s="83" t="s">
        <v>23</v>
      </c>
      <c r="H729" s="93"/>
      <c r="I729" s="93" t="s">
        <v>24</v>
      </c>
      <c r="J729" s="93" t="s">
        <v>24</v>
      </c>
      <c r="K729" s="2">
        <v>100210951095</v>
      </c>
      <c r="L729" t="s">
        <v>25</v>
      </c>
      <c r="M729" t="s">
        <v>26</v>
      </c>
      <c r="N729" t="s">
        <v>27</v>
      </c>
      <c r="O729" t="s">
        <v>26</v>
      </c>
      <c r="P729" s="86">
        <v>58</v>
      </c>
      <c r="Q729" s="87"/>
      <c r="R729" s="88" t="s">
        <v>28</v>
      </c>
      <c r="S729" s="98"/>
      <c r="T729" s="1">
        <v>1514</v>
      </c>
      <c r="U729" s="90">
        <v>1135.5</v>
      </c>
      <c r="V729" s="91">
        <v>0.25</v>
      </c>
      <c r="W729" s="88" t="s">
        <v>11036</v>
      </c>
      <c r="X729" s="83">
        <v>90119000000</v>
      </c>
      <c r="Y729" s="83" t="s">
        <v>30</v>
      </c>
      <c r="Z729" s="83" t="s">
        <v>31</v>
      </c>
    </row>
    <row r="730" spans="1:26" x14ac:dyDescent="0.25">
      <c r="A730" t="s">
        <v>1740</v>
      </c>
      <c r="B730" t="s">
        <v>1740</v>
      </c>
      <c r="C730" s="94" t="s">
        <v>1741</v>
      </c>
      <c r="D730" s="93" t="s">
        <v>1742</v>
      </c>
      <c r="E730" s="93" t="s">
        <v>704</v>
      </c>
      <c r="F730" s="93" t="s">
        <v>22</v>
      </c>
      <c r="G730" s="83" t="s">
        <v>23</v>
      </c>
      <c r="H730" s="93"/>
      <c r="I730" s="93" t="s">
        <v>24</v>
      </c>
      <c r="J730" s="93" t="s">
        <v>24</v>
      </c>
      <c r="K730" s="2">
        <v>100210951095</v>
      </c>
      <c r="L730" t="s">
        <v>25</v>
      </c>
      <c r="M730" t="s">
        <v>26</v>
      </c>
      <c r="N730" t="s">
        <v>27</v>
      </c>
      <c r="O730" t="s">
        <v>26</v>
      </c>
      <c r="P730" s="86">
        <v>20</v>
      </c>
      <c r="Q730" s="87"/>
      <c r="R730" s="88" t="s">
        <v>28</v>
      </c>
      <c r="S730" s="98"/>
      <c r="T730" s="1">
        <v>226</v>
      </c>
      <c r="U730" s="90">
        <v>169.5</v>
      </c>
      <c r="V730" s="91">
        <v>0.25</v>
      </c>
      <c r="W730" s="88" t="s">
        <v>11036</v>
      </c>
      <c r="X730" s="83">
        <v>90022000000</v>
      </c>
      <c r="Y730" s="83" t="s">
        <v>30</v>
      </c>
      <c r="Z730" s="83" t="s">
        <v>31</v>
      </c>
    </row>
    <row r="731" spans="1:26" x14ac:dyDescent="0.25">
      <c r="A731" t="s">
        <v>1743</v>
      </c>
      <c r="B731" t="s">
        <v>1743</v>
      </c>
      <c r="C731" s="94" t="s">
        <v>1744</v>
      </c>
      <c r="D731" s="93" t="s">
        <v>11194</v>
      </c>
      <c r="E731" s="93" t="s">
        <v>704</v>
      </c>
      <c r="F731" s="93" t="s">
        <v>22</v>
      </c>
      <c r="G731" s="83" t="s">
        <v>23</v>
      </c>
      <c r="H731" s="93"/>
      <c r="I731" s="93" t="s">
        <v>24</v>
      </c>
      <c r="J731" s="93" t="s">
        <v>24</v>
      </c>
      <c r="K731" s="2">
        <v>100210030505</v>
      </c>
      <c r="L731" t="s">
        <v>25</v>
      </c>
      <c r="M731" t="s">
        <v>1256</v>
      </c>
      <c r="N731" t="s">
        <v>1257</v>
      </c>
      <c r="O731" t="s">
        <v>1305</v>
      </c>
      <c r="P731" s="86">
        <v>35</v>
      </c>
      <c r="Q731" s="87"/>
      <c r="R731" s="88" t="s">
        <v>28</v>
      </c>
      <c r="S731" s="98"/>
      <c r="T731" s="1">
        <v>1396</v>
      </c>
      <c r="U731" s="90">
        <v>1047</v>
      </c>
      <c r="V731" s="91">
        <v>0.25</v>
      </c>
      <c r="W731" s="88" t="s">
        <v>11036</v>
      </c>
      <c r="X731" s="83">
        <v>85322900000</v>
      </c>
      <c r="Y731" s="83" t="s">
        <v>30</v>
      </c>
      <c r="Z731" s="83" t="s">
        <v>31</v>
      </c>
    </row>
    <row r="732" spans="1:26" x14ac:dyDescent="0.25">
      <c r="A732" t="s">
        <v>1745</v>
      </c>
      <c r="B732" t="s">
        <v>1745</v>
      </c>
      <c r="C732" s="94" t="s">
        <v>1746</v>
      </c>
      <c r="D732" s="93" t="s">
        <v>11195</v>
      </c>
      <c r="E732" s="93" t="s">
        <v>704</v>
      </c>
      <c r="F732" s="93" t="s">
        <v>22</v>
      </c>
      <c r="G732" s="83" t="s">
        <v>23</v>
      </c>
      <c r="H732" s="93"/>
      <c r="I732" s="93" t="s">
        <v>24</v>
      </c>
      <c r="J732" s="93" t="s">
        <v>24</v>
      </c>
      <c r="K732" s="2">
        <v>100210951095</v>
      </c>
      <c r="L732" t="s">
        <v>25</v>
      </c>
      <c r="M732" t="s">
        <v>26</v>
      </c>
      <c r="N732" t="s">
        <v>27</v>
      </c>
      <c r="O732" t="s">
        <v>26</v>
      </c>
      <c r="P732" s="86">
        <v>28</v>
      </c>
      <c r="Q732" s="87"/>
      <c r="R732" s="88" t="s">
        <v>28</v>
      </c>
      <c r="S732" s="98"/>
      <c r="T732" s="1">
        <v>271</v>
      </c>
      <c r="U732" s="90">
        <v>203.25</v>
      </c>
      <c r="V732" s="91">
        <v>0.25</v>
      </c>
      <c r="W732" s="88" t="s">
        <v>11036</v>
      </c>
      <c r="X732" s="83">
        <v>90319000000</v>
      </c>
      <c r="Y732" s="83" t="s">
        <v>30</v>
      </c>
      <c r="Z732" s="83" t="s">
        <v>31</v>
      </c>
    </row>
    <row r="733" spans="1:26" x14ac:dyDescent="0.25">
      <c r="A733" t="s">
        <v>1747</v>
      </c>
      <c r="B733" t="s">
        <v>1747</v>
      </c>
      <c r="C733" s="94" t="s">
        <v>1748</v>
      </c>
      <c r="D733" s="93" t="s">
        <v>11196</v>
      </c>
      <c r="E733" s="93" t="s">
        <v>704</v>
      </c>
      <c r="F733" s="93" t="s">
        <v>22</v>
      </c>
      <c r="G733" s="83" t="s">
        <v>23</v>
      </c>
      <c r="H733" s="93"/>
      <c r="I733" s="93" t="s">
        <v>745</v>
      </c>
      <c r="J733" s="93" t="s">
        <v>24</v>
      </c>
      <c r="K733" s="2">
        <v>100210951095</v>
      </c>
      <c r="L733" t="s">
        <v>25</v>
      </c>
      <c r="M733" t="s">
        <v>26</v>
      </c>
      <c r="N733" t="s">
        <v>27</v>
      </c>
      <c r="O733" t="s">
        <v>26</v>
      </c>
      <c r="P733" s="86">
        <v>24</v>
      </c>
      <c r="Q733" s="87"/>
      <c r="R733" s="88" t="s">
        <v>28</v>
      </c>
      <c r="S733" s="98"/>
      <c r="T733" s="1">
        <v>1736</v>
      </c>
      <c r="U733" s="90">
        <v>1302</v>
      </c>
      <c r="V733" s="91">
        <v>0.25</v>
      </c>
      <c r="W733" s="88" t="s">
        <v>11036</v>
      </c>
      <c r="X733" s="83">
        <v>90022000000</v>
      </c>
      <c r="Y733" s="83" t="s">
        <v>1276</v>
      </c>
      <c r="Z733" s="83" t="s">
        <v>31</v>
      </c>
    </row>
    <row r="734" spans="1:26" x14ac:dyDescent="0.25">
      <c r="A734" t="s">
        <v>1749</v>
      </c>
      <c r="B734" t="s">
        <v>1749</v>
      </c>
      <c r="C734" s="94" t="s">
        <v>1750</v>
      </c>
      <c r="D734" s="93" t="s">
        <v>1751</v>
      </c>
      <c r="E734" s="93" t="s">
        <v>704</v>
      </c>
      <c r="F734" s="93" t="s">
        <v>22</v>
      </c>
      <c r="G734" s="83" t="s">
        <v>23</v>
      </c>
      <c r="H734" s="93"/>
      <c r="I734" s="93" t="s">
        <v>745</v>
      </c>
      <c r="J734" s="93" t="s">
        <v>24</v>
      </c>
      <c r="K734" s="2">
        <v>100210951095</v>
      </c>
      <c r="L734" t="s">
        <v>25</v>
      </c>
      <c r="M734" t="s">
        <v>26</v>
      </c>
      <c r="N734" t="s">
        <v>27</v>
      </c>
      <c r="O734" t="s">
        <v>26</v>
      </c>
      <c r="P734" s="86">
        <v>20</v>
      </c>
      <c r="Q734" s="87"/>
      <c r="R734" s="88" t="s">
        <v>28</v>
      </c>
      <c r="S734" s="98"/>
      <c r="T734" s="1">
        <v>1736</v>
      </c>
      <c r="U734" s="90">
        <v>1302</v>
      </c>
      <c r="V734" s="91">
        <v>0.25</v>
      </c>
      <c r="W734" s="88" t="s">
        <v>11036</v>
      </c>
      <c r="X734" s="83">
        <v>90022000000</v>
      </c>
      <c r="Y734" s="83" t="s">
        <v>1276</v>
      </c>
      <c r="Z734" s="83" t="s">
        <v>31</v>
      </c>
    </row>
    <row r="735" spans="1:26" x14ac:dyDescent="0.25">
      <c r="A735" t="s">
        <v>1752</v>
      </c>
      <c r="B735" t="s">
        <v>1752</v>
      </c>
      <c r="C735" s="94" t="s">
        <v>1753</v>
      </c>
      <c r="D735" s="93" t="s">
        <v>1754</v>
      </c>
      <c r="E735" s="93" t="s">
        <v>704</v>
      </c>
      <c r="F735" s="93" t="s">
        <v>22</v>
      </c>
      <c r="G735" s="83" t="s">
        <v>752</v>
      </c>
      <c r="H735" s="93"/>
      <c r="I735" s="93" t="s">
        <v>745</v>
      </c>
      <c r="J735" s="93" t="s">
        <v>24</v>
      </c>
      <c r="K735" s="2">
        <v>100210951095</v>
      </c>
      <c r="L735" t="s">
        <v>25</v>
      </c>
      <c r="M735" t="s">
        <v>26</v>
      </c>
      <c r="N735" t="s">
        <v>27</v>
      </c>
      <c r="O735" t="s">
        <v>26</v>
      </c>
      <c r="P735" s="86">
        <v>20</v>
      </c>
      <c r="Q735" s="87"/>
      <c r="R735" s="88" t="s">
        <v>28</v>
      </c>
      <c r="S735" s="98"/>
      <c r="T735" s="1">
        <v>1709</v>
      </c>
      <c r="U735" s="90">
        <v>1281.75</v>
      </c>
      <c r="V735" s="91">
        <v>0.25</v>
      </c>
      <c r="W735" s="88" t="s">
        <v>11036</v>
      </c>
      <c r="X735" s="83">
        <v>90022000000</v>
      </c>
      <c r="Y735" s="83" t="s">
        <v>1276</v>
      </c>
      <c r="Z735" s="83" t="s">
        <v>31</v>
      </c>
    </row>
    <row r="736" spans="1:26" x14ac:dyDescent="0.25">
      <c r="A736" t="s">
        <v>1755</v>
      </c>
      <c r="B736" t="s">
        <v>1755</v>
      </c>
      <c r="C736" s="94" t="s">
        <v>1756</v>
      </c>
      <c r="D736" s="93" t="s">
        <v>1757</v>
      </c>
      <c r="E736" s="93" t="s">
        <v>704</v>
      </c>
      <c r="F736" s="93" t="s">
        <v>22</v>
      </c>
      <c r="G736" s="83" t="s">
        <v>23</v>
      </c>
      <c r="H736" s="93"/>
      <c r="I736" s="93" t="s">
        <v>745</v>
      </c>
      <c r="J736" s="93" t="s">
        <v>24</v>
      </c>
      <c r="K736" s="2">
        <v>100210010618</v>
      </c>
      <c r="L736" t="s">
        <v>25</v>
      </c>
      <c r="M736" t="s">
        <v>1019</v>
      </c>
      <c r="N736" t="s">
        <v>1303</v>
      </c>
      <c r="O736" t="s">
        <v>1758</v>
      </c>
      <c r="P736" s="86">
        <v>24</v>
      </c>
      <c r="Q736" s="87"/>
      <c r="R736" s="88" t="s">
        <v>28</v>
      </c>
      <c r="S736" s="98"/>
      <c r="T736" s="1">
        <v>2356</v>
      </c>
      <c r="U736" s="90">
        <v>1767</v>
      </c>
      <c r="V736" s="91">
        <v>0.25</v>
      </c>
      <c r="W736" s="88" t="s">
        <v>11036</v>
      </c>
      <c r="X736" s="83">
        <v>90022000000</v>
      </c>
      <c r="Y736" s="83" t="s">
        <v>1276</v>
      </c>
      <c r="Z736" s="83" t="s">
        <v>31</v>
      </c>
    </row>
    <row r="737" spans="1:26" x14ac:dyDescent="0.25">
      <c r="A737" t="s">
        <v>1759</v>
      </c>
      <c r="B737" t="s">
        <v>1759</v>
      </c>
      <c r="C737" s="94" t="s">
        <v>1760</v>
      </c>
      <c r="D737" s="93" t="s">
        <v>1761</v>
      </c>
      <c r="E737" s="93" t="s">
        <v>704</v>
      </c>
      <c r="F737" s="93" t="s">
        <v>22</v>
      </c>
      <c r="G737" s="83" t="s">
        <v>23</v>
      </c>
      <c r="H737" s="93"/>
      <c r="I737" s="93" t="s">
        <v>745</v>
      </c>
      <c r="J737" s="93" t="s">
        <v>24</v>
      </c>
      <c r="K737" s="2">
        <v>100210010618</v>
      </c>
      <c r="L737" t="s">
        <v>25</v>
      </c>
      <c r="M737" t="s">
        <v>1019</v>
      </c>
      <c r="N737" t="s">
        <v>1303</v>
      </c>
      <c r="O737" t="s">
        <v>1758</v>
      </c>
      <c r="P737" s="86">
        <v>20</v>
      </c>
      <c r="Q737" s="87"/>
      <c r="R737" s="88" t="s">
        <v>28</v>
      </c>
      <c r="S737" s="98"/>
      <c r="T737" s="1">
        <v>1736</v>
      </c>
      <c r="U737" s="90">
        <v>1302</v>
      </c>
      <c r="V737" s="91">
        <v>0.25</v>
      </c>
      <c r="W737" s="88" t="s">
        <v>11036</v>
      </c>
      <c r="X737" s="83">
        <v>90022000000</v>
      </c>
      <c r="Y737" s="83" t="s">
        <v>1276</v>
      </c>
      <c r="Z737" s="83" t="s">
        <v>31</v>
      </c>
    </row>
    <row r="738" spans="1:26" x14ac:dyDescent="0.25">
      <c r="A738" t="s">
        <v>1762</v>
      </c>
      <c r="B738" t="s">
        <v>1762</v>
      </c>
      <c r="C738" s="94" t="s">
        <v>1763</v>
      </c>
      <c r="D738" s="93" t="s">
        <v>11197</v>
      </c>
      <c r="E738" s="93" t="s">
        <v>704</v>
      </c>
      <c r="F738" s="93" t="s">
        <v>22</v>
      </c>
      <c r="G738" s="83" t="s">
        <v>23</v>
      </c>
      <c r="H738" s="93"/>
      <c r="I738" s="93" t="s">
        <v>745</v>
      </c>
      <c r="J738" s="93" t="s">
        <v>24</v>
      </c>
      <c r="K738" s="2">
        <v>100210010618</v>
      </c>
      <c r="L738" t="s">
        <v>25</v>
      </c>
      <c r="M738" t="s">
        <v>1019</v>
      </c>
      <c r="N738" t="s">
        <v>1303</v>
      </c>
      <c r="O738" t="s">
        <v>1758</v>
      </c>
      <c r="P738" s="86">
        <v>24</v>
      </c>
      <c r="Q738" s="87"/>
      <c r="R738" s="88" t="s">
        <v>28</v>
      </c>
      <c r="S738" s="98"/>
      <c r="T738" s="1">
        <v>3069</v>
      </c>
      <c r="U738" s="90">
        <v>2301.75</v>
      </c>
      <c r="V738" s="91">
        <v>0.25</v>
      </c>
      <c r="W738" s="88" t="s">
        <v>11036</v>
      </c>
      <c r="X738" s="83">
        <v>90022000000</v>
      </c>
      <c r="Y738" s="83" t="s">
        <v>1276</v>
      </c>
      <c r="Z738" s="83" t="s">
        <v>31</v>
      </c>
    </row>
    <row r="739" spans="1:26" x14ac:dyDescent="0.25">
      <c r="A739" t="s">
        <v>10481</v>
      </c>
      <c r="B739" t="s">
        <v>10481</v>
      </c>
      <c r="C739" s="94" t="s">
        <v>10482</v>
      </c>
      <c r="D739" s="93" t="s">
        <v>11198</v>
      </c>
      <c r="E739" s="93" t="s">
        <v>704</v>
      </c>
      <c r="F739" s="93" t="s">
        <v>22</v>
      </c>
      <c r="G739" s="83" t="s">
        <v>23</v>
      </c>
      <c r="H739" s="93"/>
      <c r="I739" s="93" t="s">
        <v>24</v>
      </c>
      <c r="J739" s="93" t="s">
        <v>24</v>
      </c>
      <c r="K739" s="2">
        <v>100210951095</v>
      </c>
      <c r="L739" t="s">
        <v>25</v>
      </c>
      <c r="M739" t="s">
        <v>26</v>
      </c>
      <c r="N739" t="s">
        <v>27</v>
      </c>
      <c r="O739" t="s">
        <v>26</v>
      </c>
      <c r="P739" s="86">
        <v>45</v>
      </c>
      <c r="Q739" s="87"/>
      <c r="R739" s="88" t="s">
        <v>28</v>
      </c>
      <c r="S739" s="98"/>
      <c r="T739" s="1">
        <v>5495</v>
      </c>
      <c r="U739" s="90">
        <v>4121.25</v>
      </c>
      <c r="V739" s="91">
        <v>0.25</v>
      </c>
      <c r="W739" s="88" t="s">
        <v>11036</v>
      </c>
      <c r="X739" s="83">
        <v>90119000000</v>
      </c>
      <c r="Y739" s="83" t="s">
        <v>914</v>
      </c>
      <c r="Z739" s="83" t="s">
        <v>739</v>
      </c>
    </row>
    <row r="740" spans="1:26" x14ac:dyDescent="0.25">
      <c r="A740" t="s">
        <v>10483</v>
      </c>
      <c r="B740" t="s">
        <v>10483</v>
      </c>
      <c r="C740" s="94" t="s">
        <v>10484</v>
      </c>
      <c r="D740" s="93" t="s">
        <v>11199</v>
      </c>
      <c r="E740" s="93" t="s">
        <v>704</v>
      </c>
      <c r="F740" s="93" t="s">
        <v>22</v>
      </c>
      <c r="G740" s="83" t="s">
        <v>23</v>
      </c>
      <c r="H740" s="93"/>
      <c r="I740" s="93" t="s">
        <v>24</v>
      </c>
      <c r="J740" s="93" t="s">
        <v>24</v>
      </c>
      <c r="K740" s="2">
        <v>100210951095</v>
      </c>
      <c r="L740" t="s">
        <v>25</v>
      </c>
      <c r="M740" t="s">
        <v>26</v>
      </c>
      <c r="N740" t="s">
        <v>27</v>
      </c>
      <c r="O740" t="s">
        <v>26</v>
      </c>
      <c r="P740" s="86">
        <v>45</v>
      </c>
      <c r="Q740" s="87"/>
      <c r="R740" s="88" t="s">
        <v>28</v>
      </c>
      <c r="S740" s="98"/>
      <c r="T740" s="1">
        <v>6858</v>
      </c>
      <c r="U740" s="90">
        <v>5143.5</v>
      </c>
      <c r="V740" s="91">
        <v>0.25</v>
      </c>
      <c r="W740" s="88" t="s">
        <v>11036</v>
      </c>
      <c r="X740" s="83">
        <v>90119000000</v>
      </c>
      <c r="Y740" s="83" t="s">
        <v>914</v>
      </c>
      <c r="Z740" s="83" t="s">
        <v>739</v>
      </c>
    </row>
    <row r="741" spans="1:26" x14ac:dyDescent="0.25">
      <c r="A741" t="s">
        <v>10485</v>
      </c>
      <c r="B741" t="s">
        <v>10485</v>
      </c>
      <c r="C741" s="94" t="s">
        <v>10486</v>
      </c>
      <c r="D741" s="93" t="s">
        <v>11200</v>
      </c>
      <c r="E741" s="93" t="s">
        <v>704</v>
      </c>
      <c r="F741" s="93" t="s">
        <v>22</v>
      </c>
      <c r="G741" s="83" t="s">
        <v>23</v>
      </c>
      <c r="H741" s="93"/>
      <c r="I741" s="93" t="s">
        <v>24</v>
      </c>
      <c r="J741" s="93" t="s">
        <v>24</v>
      </c>
      <c r="K741" s="2">
        <v>100210951095</v>
      </c>
      <c r="L741" t="s">
        <v>25</v>
      </c>
      <c r="M741" t="s">
        <v>26</v>
      </c>
      <c r="N741" t="s">
        <v>27</v>
      </c>
      <c r="O741" t="s">
        <v>26</v>
      </c>
      <c r="P741" s="86">
        <v>45</v>
      </c>
      <c r="Q741" s="87"/>
      <c r="R741" s="88" t="s">
        <v>28</v>
      </c>
      <c r="S741" s="98"/>
      <c r="T741" s="1">
        <v>6324</v>
      </c>
      <c r="U741" s="90">
        <v>4743</v>
      </c>
      <c r="V741" s="91">
        <v>0.25</v>
      </c>
      <c r="W741" s="88" t="s">
        <v>11036</v>
      </c>
      <c r="X741" s="83">
        <v>90119000000</v>
      </c>
      <c r="Y741" s="83" t="s">
        <v>914</v>
      </c>
      <c r="Z741" s="83" t="s">
        <v>739</v>
      </c>
    </row>
    <row r="742" spans="1:26" x14ac:dyDescent="0.25">
      <c r="A742" t="s">
        <v>10487</v>
      </c>
      <c r="B742" t="s">
        <v>10487</v>
      </c>
      <c r="C742" s="94" t="s">
        <v>10488</v>
      </c>
      <c r="D742" s="93" t="s">
        <v>11201</v>
      </c>
      <c r="E742" s="93" t="s">
        <v>704</v>
      </c>
      <c r="F742" s="93" t="s">
        <v>22</v>
      </c>
      <c r="G742" s="93" t="s">
        <v>23</v>
      </c>
      <c r="H742" s="93"/>
      <c r="I742" s="93" t="s">
        <v>24</v>
      </c>
      <c r="J742" s="93" t="s">
        <v>24</v>
      </c>
      <c r="K742" s="2">
        <v>100210951095</v>
      </c>
      <c r="L742" t="s">
        <v>25</v>
      </c>
      <c r="M742" t="s">
        <v>26</v>
      </c>
      <c r="N742" t="s">
        <v>27</v>
      </c>
      <c r="O742" t="s">
        <v>26</v>
      </c>
      <c r="P742" s="86">
        <v>45</v>
      </c>
      <c r="Q742" s="87"/>
      <c r="R742" s="88" t="s">
        <v>28</v>
      </c>
      <c r="S742" s="98"/>
      <c r="T742" s="1">
        <v>7650</v>
      </c>
      <c r="U742" s="90">
        <v>5737.5</v>
      </c>
      <c r="V742" s="91">
        <v>0.25</v>
      </c>
      <c r="W742" s="88" t="s">
        <v>11036</v>
      </c>
      <c r="X742" s="83">
        <v>90119000000</v>
      </c>
      <c r="Y742" s="83" t="s">
        <v>914</v>
      </c>
      <c r="Z742" s="83" t="s">
        <v>739</v>
      </c>
    </row>
    <row r="743" spans="1:26" x14ac:dyDescent="0.25">
      <c r="A743" t="s">
        <v>10489</v>
      </c>
      <c r="B743" t="s">
        <v>10489</v>
      </c>
      <c r="C743" s="94" t="s">
        <v>10490</v>
      </c>
      <c r="D743" s="93" t="s">
        <v>11202</v>
      </c>
      <c r="E743" s="93" t="s">
        <v>704</v>
      </c>
      <c r="F743" s="93" t="s">
        <v>22</v>
      </c>
      <c r="G743" s="83" t="s">
        <v>23</v>
      </c>
      <c r="H743" s="93"/>
      <c r="I743" s="93" t="s">
        <v>24</v>
      </c>
      <c r="J743" s="93" t="s">
        <v>24</v>
      </c>
      <c r="K743" s="2">
        <v>100210951095</v>
      </c>
      <c r="L743" t="s">
        <v>25</v>
      </c>
      <c r="M743" t="s">
        <v>26</v>
      </c>
      <c r="N743" t="s">
        <v>27</v>
      </c>
      <c r="O743" t="s">
        <v>26</v>
      </c>
      <c r="P743" s="86">
        <v>45</v>
      </c>
      <c r="Q743" s="87"/>
      <c r="R743" s="88" t="s">
        <v>28</v>
      </c>
      <c r="S743" s="98"/>
      <c r="T743" s="1">
        <v>8923</v>
      </c>
      <c r="U743" s="90">
        <v>6692.25</v>
      </c>
      <c r="V743" s="91">
        <v>0.25</v>
      </c>
      <c r="W743" s="88" t="s">
        <v>11036</v>
      </c>
      <c r="X743" s="83">
        <v>90119000000</v>
      </c>
      <c r="Y743" s="83" t="s">
        <v>914</v>
      </c>
      <c r="Z743" s="83" t="s">
        <v>739</v>
      </c>
    </row>
    <row r="744" spans="1:26" x14ac:dyDescent="0.25">
      <c r="A744" t="s">
        <v>10491</v>
      </c>
      <c r="B744" t="s">
        <v>10491</v>
      </c>
      <c r="C744" s="94" t="s">
        <v>10492</v>
      </c>
      <c r="D744" s="93" t="s">
        <v>11203</v>
      </c>
      <c r="E744" s="93" t="s">
        <v>704</v>
      </c>
      <c r="F744" s="93" t="s">
        <v>22</v>
      </c>
      <c r="G744" s="83" t="s">
        <v>23</v>
      </c>
      <c r="H744" s="93"/>
      <c r="I744" s="93" t="s">
        <v>24</v>
      </c>
      <c r="J744" s="93" t="s">
        <v>24</v>
      </c>
      <c r="K744" s="2">
        <v>100210951095</v>
      </c>
      <c r="L744" t="s">
        <v>25</v>
      </c>
      <c r="M744" t="s">
        <v>26</v>
      </c>
      <c r="N744" t="s">
        <v>27</v>
      </c>
      <c r="O744" t="s">
        <v>26</v>
      </c>
      <c r="P744" s="86">
        <v>45</v>
      </c>
      <c r="Q744" s="87"/>
      <c r="R744" s="88" t="s">
        <v>28</v>
      </c>
      <c r="S744" s="98"/>
      <c r="T744" s="1">
        <v>10245</v>
      </c>
      <c r="U744" s="90">
        <v>7683.75</v>
      </c>
      <c r="V744" s="91">
        <v>0.25</v>
      </c>
      <c r="W744" s="88" t="s">
        <v>11036</v>
      </c>
      <c r="X744" s="83">
        <v>90119000000</v>
      </c>
      <c r="Y744" s="83" t="s">
        <v>914</v>
      </c>
      <c r="Z744" s="83" t="s">
        <v>739</v>
      </c>
    </row>
    <row r="745" spans="1:26" x14ac:dyDescent="0.25">
      <c r="A745" t="s">
        <v>10493</v>
      </c>
      <c r="B745" t="s">
        <v>10493</v>
      </c>
      <c r="C745" s="94" t="s">
        <v>10494</v>
      </c>
      <c r="D745" s="93" t="s">
        <v>11204</v>
      </c>
      <c r="E745" s="93" t="s">
        <v>704</v>
      </c>
      <c r="F745" s="93" t="s">
        <v>22</v>
      </c>
      <c r="G745" s="83" t="s">
        <v>23</v>
      </c>
      <c r="H745" s="93"/>
      <c r="I745" s="93" t="s">
        <v>24</v>
      </c>
      <c r="J745" s="93" t="s">
        <v>24</v>
      </c>
      <c r="K745" s="2">
        <v>100210951095</v>
      </c>
      <c r="L745" t="s">
        <v>25</v>
      </c>
      <c r="M745" t="s">
        <v>26</v>
      </c>
      <c r="N745" t="s">
        <v>27</v>
      </c>
      <c r="O745" t="s">
        <v>26</v>
      </c>
      <c r="P745" s="86">
        <v>45</v>
      </c>
      <c r="Q745" s="87"/>
      <c r="R745" s="88" t="s">
        <v>28</v>
      </c>
      <c r="S745" s="98"/>
      <c r="T745" s="1">
        <v>367</v>
      </c>
      <c r="U745" s="90">
        <v>275.25</v>
      </c>
      <c r="V745" s="91">
        <v>0.25</v>
      </c>
      <c r="W745" s="88" t="s">
        <v>11036</v>
      </c>
      <c r="X745" s="83">
        <v>90119000000</v>
      </c>
      <c r="Y745" s="83" t="s">
        <v>914</v>
      </c>
      <c r="Z745" s="83" t="s">
        <v>31</v>
      </c>
    </row>
    <row r="746" spans="1:26" x14ac:dyDescent="0.25">
      <c r="A746" t="s">
        <v>10495</v>
      </c>
      <c r="B746" t="s">
        <v>10495</v>
      </c>
      <c r="C746" s="94" t="s">
        <v>10496</v>
      </c>
      <c r="D746" s="93" t="s">
        <v>11205</v>
      </c>
      <c r="E746" s="93" t="s">
        <v>704</v>
      </c>
      <c r="F746" s="93" t="s">
        <v>22</v>
      </c>
      <c r="G746" s="83" t="s">
        <v>23</v>
      </c>
      <c r="H746" s="93"/>
      <c r="I746" s="93" t="s">
        <v>24</v>
      </c>
      <c r="J746" s="93" t="s">
        <v>24</v>
      </c>
      <c r="K746" s="2">
        <v>100210951095</v>
      </c>
      <c r="L746" t="s">
        <v>25</v>
      </c>
      <c r="M746" t="s">
        <v>26</v>
      </c>
      <c r="N746" t="s">
        <v>27</v>
      </c>
      <c r="O746" t="s">
        <v>26</v>
      </c>
      <c r="P746" s="86">
        <v>45</v>
      </c>
      <c r="Q746" s="87"/>
      <c r="R746" s="88" t="s">
        <v>28</v>
      </c>
      <c r="S746" s="98"/>
      <c r="T746" s="1">
        <v>12807</v>
      </c>
      <c r="U746" s="90">
        <v>9605.25</v>
      </c>
      <c r="V746" s="91">
        <v>0.25</v>
      </c>
      <c r="W746" s="88" t="s">
        <v>11036</v>
      </c>
      <c r="X746" s="83">
        <v>90119000000</v>
      </c>
      <c r="Y746" s="83" t="s">
        <v>914</v>
      </c>
      <c r="Z746" s="83" t="s">
        <v>739</v>
      </c>
    </row>
    <row r="747" spans="1:26" x14ac:dyDescent="0.25">
      <c r="A747" t="s">
        <v>10497</v>
      </c>
      <c r="B747" t="s">
        <v>10497</v>
      </c>
      <c r="C747" s="94" t="s">
        <v>10498</v>
      </c>
      <c r="D747" s="93" t="s">
        <v>11206</v>
      </c>
      <c r="E747" s="93" t="s">
        <v>704</v>
      </c>
      <c r="F747" s="93" t="s">
        <v>22</v>
      </c>
      <c r="G747" s="83" t="s">
        <v>23</v>
      </c>
      <c r="H747" s="93"/>
      <c r="I747" s="93" t="s">
        <v>24</v>
      </c>
      <c r="J747" s="93" t="s">
        <v>24</v>
      </c>
      <c r="K747" s="2">
        <v>100210951095</v>
      </c>
      <c r="L747" t="s">
        <v>25</v>
      </c>
      <c r="M747" t="s">
        <v>26</v>
      </c>
      <c r="N747" t="s">
        <v>27</v>
      </c>
      <c r="O747" t="s">
        <v>26</v>
      </c>
      <c r="P747" s="86">
        <v>45</v>
      </c>
      <c r="Q747" s="87"/>
      <c r="R747" s="88" t="s">
        <v>28</v>
      </c>
      <c r="S747" s="98"/>
      <c r="T747" s="1">
        <v>12105</v>
      </c>
      <c r="U747" s="90">
        <v>9078.75</v>
      </c>
      <c r="V747" s="91">
        <v>0.25</v>
      </c>
      <c r="W747" s="88" t="s">
        <v>11036</v>
      </c>
      <c r="X747" s="83">
        <v>90119000000</v>
      </c>
      <c r="Y747" s="83" t="s">
        <v>914</v>
      </c>
      <c r="Z747" s="83" t="s">
        <v>739</v>
      </c>
    </row>
    <row r="748" spans="1:26" x14ac:dyDescent="0.25">
      <c r="A748" t="s">
        <v>10499</v>
      </c>
      <c r="B748" t="s">
        <v>10499</v>
      </c>
      <c r="C748" s="94" t="s">
        <v>10500</v>
      </c>
      <c r="D748" s="93" t="s">
        <v>11207</v>
      </c>
      <c r="E748" s="93" t="s">
        <v>704</v>
      </c>
      <c r="F748" s="93" t="s">
        <v>22</v>
      </c>
      <c r="G748" s="83" t="s">
        <v>23</v>
      </c>
      <c r="H748" s="93"/>
      <c r="I748" s="93" t="s">
        <v>24</v>
      </c>
      <c r="J748" s="93" t="s">
        <v>24</v>
      </c>
      <c r="K748" s="2">
        <v>100210951095</v>
      </c>
      <c r="L748" t="s">
        <v>25</v>
      </c>
      <c r="M748" t="s">
        <v>26</v>
      </c>
      <c r="N748" t="s">
        <v>27</v>
      </c>
      <c r="O748" t="s">
        <v>26</v>
      </c>
      <c r="P748" s="86">
        <v>45</v>
      </c>
      <c r="Q748" s="87"/>
      <c r="R748" s="88" t="s">
        <v>28</v>
      </c>
      <c r="S748" s="98"/>
      <c r="T748" s="1">
        <v>12889</v>
      </c>
      <c r="U748" s="90">
        <v>9666.75</v>
      </c>
      <c r="V748" s="91">
        <v>0.25</v>
      </c>
      <c r="W748" s="88" t="s">
        <v>11036</v>
      </c>
      <c r="X748" s="83">
        <v>90119000000</v>
      </c>
      <c r="Y748" s="83" t="s">
        <v>914</v>
      </c>
      <c r="Z748" s="83" t="s">
        <v>739</v>
      </c>
    </row>
    <row r="749" spans="1:26" x14ac:dyDescent="0.25">
      <c r="A749" t="s">
        <v>10501</v>
      </c>
      <c r="B749" t="s">
        <v>10501</v>
      </c>
      <c r="C749" s="94" t="s">
        <v>10502</v>
      </c>
      <c r="D749" s="93" t="s">
        <v>11208</v>
      </c>
      <c r="E749" s="93" t="s">
        <v>704</v>
      </c>
      <c r="F749" s="93" t="s">
        <v>22</v>
      </c>
      <c r="G749" s="83" t="s">
        <v>23</v>
      </c>
      <c r="H749" s="93"/>
      <c r="I749" s="93" t="s">
        <v>24</v>
      </c>
      <c r="J749" s="93" t="s">
        <v>24</v>
      </c>
      <c r="K749" s="2">
        <v>100210951095</v>
      </c>
      <c r="L749" t="s">
        <v>25</v>
      </c>
      <c r="M749" t="s">
        <v>26</v>
      </c>
      <c r="N749" t="s">
        <v>27</v>
      </c>
      <c r="O749" t="s">
        <v>26</v>
      </c>
      <c r="P749" s="86">
        <v>45</v>
      </c>
      <c r="Q749" s="87"/>
      <c r="R749" s="88" t="s">
        <v>28</v>
      </c>
      <c r="S749" s="98"/>
      <c r="T749" s="1">
        <v>11980</v>
      </c>
      <c r="U749" s="90">
        <v>8985</v>
      </c>
      <c r="V749" s="91">
        <v>0.25</v>
      </c>
      <c r="W749" s="88" t="s">
        <v>11036</v>
      </c>
      <c r="X749" s="83">
        <v>90119000000</v>
      </c>
      <c r="Y749" s="83" t="s">
        <v>914</v>
      </c>
      <c r="Z749" s="83" t="s">
        <v>739</v>
      </c>
    </row>
    <row r="750" spans="1:26" x14ac:dyDescent="0.25">
      <c r="A750" t="s">
        <v>10503</v>
      </c>
      <c r="B750" t="s">
        <v>10503</v>
      </c>
      <c r="C750" s="94" t="s">
        <v>10504</v>
      </c>
      <c r="D750" s="93" t="s">
        <v>11209</v>
      </c>
      <c r="E750" s="93" t="s">
        <v>704</v>
      </c>
      <c r="F750" s="93" t="s">
        <v>22</v>
      </c>
      <c r="G750" s="83" t="s">
        <v>23</v>
      </c>
      <c r="H750" s="93"/>
      <c r="I750" s="93" t="s">
        <v>24</v>
      </c>
      <c r="J750" s="93" t="s">
        <v>24</v>
      </c>
      <c r="K750" s="2">
        <v>100210951095</v>
      </c>
      <c r="L750" t="s">
        <v>25</v>
      </c>
      <c r="M750" t="s">
        <v>26</v>
      </c>
      <c r="N750" t="s">
        <v>27</v>
      </c>
      <c r="O750" t="s">
        <v>26</v>
      </c>
      <c r="P750" s="86">
        <v>45</v>
      </c>
      <c r="Q750" s="87"/>
      <c r="R750" s="88" t="s">
        <v>28</v>
      </c>
      <c r="S750" s="98"/>
      <c r="T750" s="1">
        <v>17599</v>
      </c>
      <c r="U750" s="90">
        <v>13199.25</v>
      </c>
      <c r="V750" s="91">
        <v>0.25</v>
      </c>
      <c r="W750" s="88" t="s">
        <v>11036</v>
      </c>
      <c r="X750" s="83">
        <v>90119000000</v>
      </c>
      <c r="Y750" s="83" t="s">
        <v>914</v>
      </c>
      <c r="Z750" s="83" t="s">
        <v>739</v>
      </c>
    </row>
    <row r="751" spans="1:26" x14ac:dyDescent="0.25">
      <c r="A751" t="s">
        <v>10505</v>
      </c>
      <c r="B751" t="s">
        <v>10505</v>
      </c>
      <c r="C751" s="94" t="s">
        <v>10506</v>
      </c>
      <c r="D751" s="93" t="s">
        <v>11210</v>
      </c>
      <c r="E751" s="93" t="s">
        <v>704</v>
      </c>
      <c r="F751" s="93" t="s">
        <v>22</v>
      </c>
      <c r="G751" s="83" t="s">
        <v>23</v>
      </c>
      <c r="H751" s="93"/>
      <c r="I751" s="93" t="s">
        <v>24</v>
      </c>
      <c r="J751" s="93" t="s">
        <v>24</v>
      </c>
      <c r="K751" s="2">
        <v>100210951095</v>
      </c>
      <c r="L751" t="s">
        <v>25</v>
      </c>
      <c r="M751" t="s">
        <v>26</v>
      </c>
      <c r="N751" t="s">
        <v>27</v>
      </c>
      <c r="O751" t="s">
        <v>26</v>
      </c>
      <c r="P751" s="86">
        <v>45</v>
      </c>
      <c r="Q751" s="87"/>
      <c r="R751" s="88" t="s">
        <v>28</v>
      </c>
      <c r="S751" s="98"/>
      <c r="T751" s="1">
        <v>16690</v>
      </c>
      <c r="U751" s="90">
        <v>12517.5</v>
      </c>
      <c r="V751" s="91">
        <v>0.25</v>
      </c>
      <c r="W751" s="88" t="s">
        <v>11036</v>
      </c>
      <c r="X751" s="83">
        <v>90119000000</v>
      </c>
      <c r="Y751" s="83" t="s">
        <v>914</v>
      </c>
      <c r="Z751" s="83" t="s">
        <v>739</v>
      </c>
    </row>
    <row r="752" spans="1:26" x14ac:dyDescent="0.25">
      <c r="A752" t="s">
        <v>9138</v>
      </c>
      <c r="B752" t="s">
        <v>9138</v>
      </c>
      <c r="C752" s="94" t="s">
        <v>9139</v>
      </c>
      <c r="D752" s="93" t="s">
        <v>11211</v>
      </c>
      <c r="E752" s="93" t="s">
        <v>704</v>
      </c>
      <c r="F752" s="93" t="s">
        <v>22</v>
      </c>
      <c r="G752" s="83" t="s">
        <v>23</v>
      </c>
      <c r="H752" s="93"/>
      <c r="I752" s="93" t="s">
        <v>24</v>
      </c>
      <c r="J752" s="93" t="s">
        <v>24</v>
      </c>
      <c r="K752" s="2">
        <v>100210951095</v>
      </c>
      <c r="L752" t="s">
        <v>25</v>
      </c>
      <c r="M752" t="s">
        <v>26</v>
      </c>
      <c r="N752" t="s">
        <v>27</v>
      </c>
      <c r="O752" t="s">
        <v>26</v>
      </c>
      <c r="P752" s="86">
        <v>45</v>
      </c>
      <c r="Q752" s="87"/>
      <c r="R752" s="88" t="s">
        <v>28</v>
      </c>
      <c r="S752" s="98"/>
      <c r="T752" s="1">
        <v>603</v>
      </c>
      <c r="U752" s="90">
        <v>452.25</v>
      </c>
      <c r="V752" s="91">
        <v>0.25</v>
      </c>
      <c r="W752" s="88" t="s">
        <v>11036</v>
      </c>
      <c r="X752" s="83">
        <v>90119000000</v>
      </c>
      <c r="Y752" s="83" t="s">
        <v>914</v>
      </c>
      <c r="Z752" s="83" t="s">
        <v>31</v>
      </c>
    </row>
    <row r="753" spans="1:26" x14ac:dyDescent="0.25">
      <c r="A753" t="s">
        <v>9140</v>
      </c>
      <c r="B753" t="s">
        <v>9140</v>
      </c>
      <c r="C753" s="94" t="s">
        <v>9141</v>
      </c>
      <c r="D753" s="93" t="s">
        <v>11212</v>
      </c>
      <c r="E753" s="93" t="s">
        <v>704</v>
      </c>
      <c r="F753" s="93" t="s">
        <v>22</v>
      </c>
      <c r="G753" s="83" t="s">
        <v>23</v>
      </c>
      <c r="H753" s="93"/>
      <c r="I753" s="93" t="s">
        <v>24</v>
      </c>
      <c r="J753" s="93" t="s">
        <v>24</v>
      </c>
      <c r="K753" s="2">
        <v>100210951095</v>
      </c>
      <c r="L753" t="s">
        <v>25</v>
      </c>
      <c r="M753" t="s">
        <v>26</v>
      </c>
      <c r="N753" t="s">
        <v>27</v>
      </c>
      <c r="O753" t="s">
        <v>26</v>
      </c>
      <c r="P753" s="86">
        <v>45</v>
      </c>
      <c r="Q753" s="87"/>
      <c r="R753" s="88" t="s">
        <v>28</v>
      </c>
      <c r="S753" s="98"/>
      <c r="T753" s="1">
        <v>344</v>
      </c>
      <c r="U753" s="90">
        <v>258</v>
      </c>
      <c r="V753" s="91">
        <v>0.25</v>
      </c>
      <c r="W753" s="88" t="s">
        <v>11036</v>
      </c>
      <c r="X753" s="83">
        <v>90119000000</v>
      </c>
      <c r="Y753" s="83" t="s">
        <v>914</v>
      </c>
      <c r="Z753" s="83" t="s">
        <v>31</v>
      </c>
    </row>
    <row r="754" spans="1:26" x14ac:dyDescent="0.25">
      <c r="A754" t="s">
        <v>1764</v>
      </c>
      <c r="B754" t="s">
        <v>1764</v>
      </c>
      <c r="C754" s="94" t="s">
        <v>1765</v>
      </c>
      <c r="D754" s="93" t="s">
        <v>11213</v>
      </c>
      <c r="E754" s="93" t="s">
        <v>704</v>
      </c>
      <c r="F754" s="93" t="s">
        <v>22</v>
      </c>
      <c r="G754" s="83" t="s">
        <v>23</v>
      </c>
      <c r="H754" s="93"/>
      <c r="I754" s="93" t="s">
        <v>745</v>
      </c>
      <c r="J754" s="93" t="s">
        <v>24</v>
      </c>
      <c r="K754" s="2">
        <v>100210010618</v>
      </c>
      <c r="L754" t="s">
        <v>25</v>
      </c>
      <c r="M754" t="s">
        <v>1019</v>
      </c>
      <c r="N754" t="s">
        <v>1303</v>
      </c>
      <c r="O754" t="s">
        <v>1758</v>
      </c>
      <c r="P754" s="86">
        <v>20</v>
      </c>
      <c r="Q754" s="96"/>
      <c r="R754" s="88" t="s">
        <v>28</v>
      </c>
      <c r="S754" s="84"/>
      <c r="T754" s="1">
        <v>2975</v>
      </c>
      <c r="U754" s="90">
        <v>2231.25</v>
      </c>
      <c r="V754" s="91">
        <v>0.25</v>
      </c>
      <c r="W754" s="88" t="s">
        <v>11036</v>
      </c>
      <c r="X754" s="83">
        <v>90022000000</v>
      </c>
      <c r="Y754" s="83" t="s">
        <v>1276</v>
      </c>
      <c r="Z754" s="83" t="s">
        <v>31</v>
      </c>
    </row>
    <row r="755" spans="1:26" x14ac:dyDescent="0.25">
      <c r="A755" t="s">
        <v>1766</v>
      </c>
      <c r="B755" t="s">
        <v>1766</v>
      </c>
      <c r="C755" s="94" t="s">
        <v>1767</v>
      </c>
      <c r="D755" s="93" t="s">
        <v>1768</v>
      </c>
      <c r="E755" s="93" t="s">
        <v>704</v>
      </c>
      <c r="F755" s="93" t="s">
        <v>22</v>
      </c>
      <c r="G755" s="83" t="s">
        <v>23</v>
      </c>
      <c r="H755" s="93"/>
      <c r="I755" s="93" t="s">
        <v>745</v>
      </c>
      <c r="J755" s="93" t="s">
        <v>24</v>
      </c>
      <c r="K755" s="2">
        <v>100210010618</v>
      </c>
      <c r="L755" t="s">
        <v>25</v>
      </c>
      <c r="M755" t="s">
        <v>1019</v>
      </c>
      <c r="N755" t="s">
        <v>1303</v>
      </c>
      <c r="O755" t="s">
        <v>1758</v>
      </c>
      <c r="P755" s="86">
        <v>24</v>
      </c>
      <c r="Q755" s="87"/>
      <c r="R755" s="88" t="s">
        <v>28</v>
      </c>
      <c r="S755" s="98"/>
      <c r="T755" s="1">
        <v>1933</v>
      </c>
      <c r="U755" s="90">
        <v>1449.75</v>
      </c>
      <c r="V755" s="91">
        <v>0.25</v>
      </c>
      <c r="W755" s="88" t="s">
        <v>11036</v>
      </c>
      <c r="X755" s="83">
        <v>90022000000</v>
      </c>
      <c r="Y755" s="83" t="s">
        <v>1276</v>
      </c>
      <c r="Z755" s="83" t="s">
        <v>31</v>
      </c>
    </row>
    <row r="756" spans="1:26" x14ac:dyDescent="0.25">
      <c r="A756" t="s">
        <v>1769</v>
      </c>
      <c r="B756" t="s">
        <v>1769</v>
      </c>
      <c r="C756" s="94" t="s">
        <v>1770</v>
      </c>
      <c r="D756" s="93" t="s">
        <v>1771</v>
      </c>
      <c r="E756" s="93" t="s">
        <v>704</v>
      </c>
      <c r="F756" s="93" t="s">
        <v>22</v>
      </c>
      <c r="G756" s="83" t="s">
        <v>23</v>
      </c>
      <c r="H756" s="93"/>
      <c r="I756" s="93" t="s">
        <v>745</v>
      </c>
      <c r="J756" s="93" t="s">
        <v>24</v>
      </c>
      <c r="K756" s="2">
        <v>100210010618</v>
      </c>
      <c r="L756" t="s">
        <v>25</v>
      </c>
      <c r="M756" t="s">
        <v>1019</v>
      </c>
      <c r="N756" t="s">
        <v>1303</v>
      </c>
      <c r="O756" t="s">
        <v>1758</v>
      </c>
      <c r="P756" s="86">
        <v>20</v>
      </c>
      <c r="Q756" s="87"/>
      <c r="R756" s="88" t="s">
        <v>28</v>
      </c>
      <c r="S756" s="98"/>
      <c r="T756" s="1">
        <v>4627</v>
      </c>
      <c r="U756" s="90">
        <v>3470.25</v>
      </c>
      <c r="V756" s="91">
        <v>0.25</v>
      </c>
      <c r="W756" s="88" t="s">
        <v>11036</v>
      </c>
      <c r="X756" s="83">
        <v>90022000000</v>
      </c>
      <c r="Y756" s="83" t="s">
        <v>1276</v>
      </c>
      <c r="Z756" s="83" t="s">
        <v>31</v>
      </c>
    </row>
    <row r="757" spans="1:26" x14ac:dyDescent="0.25">
      <c r="A757" t="s">
        <v>1772</v>
      </c>
      <c r="B757" t="s">
        <v>1772</v>
      </c>
      <c r="C757" s="94" t="s">
        <v>1773</v>
      </c>
      <c r="D757" s="93" t="s">
        <v>1774</v>
      </c>
      <c r="E757" s="93" t="s">
        <v>704</v>
      </c>
      <c r="F757" s="93" t="s">
        <v>22</v>
      </c>
      <c r="G757" s="83" t="s">
        <v>23</v>
      </c>
      <c r="H757" s="93"/>
      <c r="I757" s="93" t="s">
        <v>745</v>
      </c>
      <c r="J757" s="93" t="s">
        <v>24</v>
      </c>
      <c r="K757" s="2">
        <v>100210010618</v>
      </c>
      <c r="L757" t="s">
        <v>25</v>
      </c>
      <c r="M757" t="s">
        <v>1019</v>
      </c>
      <c r="N757" t="s">
        <v>1303</v>
      </c>
      <c r="O757" t="s">
        <v>1758</v>
      </c>
      <c r="P757" s="86">
        <v>20</v>
      </c>
      <c r="Q757" s="87"/>
      <c r="R757" s="88" t="s">
        <v>28</v>
      </c>
      <c r="S757" s="98"/>
      <c r="T757" s="1">
        <v>4710</v>
      </c>
      <c r="U757" s="90">
        <v>3532.5</v>
      </c>
      <c r="V757" s="91">
        <v>0.25</v>
      </c>
      <c r="W757" s="88" t="s">
        <v>11036</v>
      </c>
      <c r="X757" s="83">
        <v>90022000000</v>
      </c>
      <c r="Y757" s="83" t="s">
        <v>1276</v>
      </c>
      <c r="Z757" s="83" t="s">
        <v>31</v>
      </c>
    </row>
    <row r="758" spans="1:26" x14ac:dyDescent="0.25">
      <c r="A758" s="83" t="s">
        <v>1775</v>
      </c>
      <c r="B758" s="83" t="s">
        <v>1775</v>
      </c>
      <c r="C758" s="84" t="s">
        <v>1776</v>
      </c>
      <c r="D758" s="93" t="s">
        <v>1777</v>
      </c>
      <c r="E758" s="83" t="s">
        <v>704</v>
      </c>
      <c r="F758" s="83" t="s">
        <v>22</v>
      </c>
      <c r="G758" s="83" t="s">
        <v>23</v>
      </c>
      <c r="H758" s="83"/>
      <c r="I758" s="93" t="s">
        <v>745</v>
      </c>
      <c r="J758" s="93" t="s">
        <v>24</v>
      </c>
      <c r="K758" s="85">
        <v>100210010618</v>
      </c>
      <c r="L758" s="83" t="s">
        <v>25</v>
      </c>
      <c r="M758" s="83" t="s">
        <v>1019</v>
      </c>
      <c r="N758" s="83" t="s">
        <v>1303</v>
      </c>
      <c r="O758" s="83" t="s">
        <v>1758</v>
      </c>
      <c r="P758" s="86">
        <v>23</v>
      </c>
      <c r="Q758" s="96"/>
      <c r="R758" s="88" t="s">
        <v>28</v>
      </c>
      <c r="S758" s="84"/>
      <c r="T758" s="1">
        <v>3884</v>
      </c>
      <c r="U758" s="90">
        <v>2913</v>
      </c>
      <c r="V758" s="91">
        <v>0.25</v>
      </c>
      <c r="W758" s="88" t="s">
        <v>11036</v>
      </c>
      <c r="X758" s="83">
        <v>90022000000</v>
      </c>
      <c r="Y758" s="83" t="s">
        <v>1276</v>
      </c>
      <c r="Z758" s="83" t="s">
        <v>31</v>
      </c>
    </row>
    <row r="759" spans="1:26" x14ac:dyDescent="0.25">
      <c r="A759" s="83" t="s">
        <v>1778</v>
      </c>
      <c r="B759" s="83" t="s">
        <v>1778</v>
      </c>
      <c r="C759" s="84" t="s">
        <v>1779</v>
      </c>
      <c r="D759" s="93" t="s">
        <v>11214</v>
      </c>
      <c r="E759" s="83" t="s">
        <v>704</v>
      </c>
      <c r="F759" s="83" t="s">
        <v>22</v>
      </c>
      <c r="G759" s="83" t="s">
        <v>23</v>
      </c>
      <c r="H759" s="83"/>
      <c r="I759" s="93" t="s">
        <v>745</v>
      </c>
      <c r="J759" s="93" t="s">
        <v>24</v>
      </c>
      <c r="K759" s="85">
        <v>100210010618</v>
      </c>
      <c r="L759" s="83" t="s">
        <v>25</v>
      </c>
      <c r="M759" s="83" t="s">
        <v>1019</v>
      </c>
      <c r="N759" s="83" t="s">
        <v>1303</v>
      </c>
      <c r="O759" s="83" t="s">
        <v>1758</v>
      </c>
      <c r="P759" s="86">
        <v>20</v>
      </c>
      <c r="Q759" s="96"/>
      <c r="R759" s="88" t="s">
        <v>28</v>
      </c>
      <c r="S759" s="84"/>
      <c r="T759" s="1">
        <v>4297</v>
      </c>
      <c r="U759" s="90">
        <v>3222.75</v>
      </c>
      <c r="V759" s="91">
        <v>0.25</v>
      </c>
      <c r="W759" s="88" t="s">
        <v>11036</v>
      </c>
      <c r="X759" s="83">
        <v>90022000000</v>
      </c>
      <c r="Y759" s="83" t="s">
        <v>1276</v>
      </c>
      <c r="Z759" s="83" t="s">
        <v>31</v>
      </c>
    </row>
    <row r="760" spans="1:26" x14ac:dyDescent="0.25">
      <c r="A760" s="83" t="s">
        <v>1780</v>
      </c>
      <c r="B760" s="83" t="s">
        <v>1780</v>
      </c>
      <c r="C760" s="84" t="s">
        <v>1781</v>
      </c>
      <c r="D760" s="93" t="s">
        <v>1782</v>
      </c>
      <c r="E760" s="83" t="s">
        <v>704</v>
      </c>
      <c r="F760" s="83" t="s">
        <v>22</v>
      </c>
      <c r="G760" s="83" t="s">
        <v>23</v>
      </c>
      <c r="H760" s="83"/>
      <c r="I760" s="93" t="s">
        <v>745</v>
      </c>
      <c r="J760" s="93" t="s">
        <v>24</v>
      </c>
      <c r="K760" s="85">
        <v>100210010618</v>
      </c>
      <c r="L760" s="83" t="s">
        <v>25</v>
      </c>
      <c r="M760" s="83" t="s">
        <v>1019</v>
      </c>
      <c r="N760" s="83" t="s">
        <v>1303</v>
      </c>
      <c r="O760" s="83" t="s">
        <v>1758</v>
      </c>
      <c r="P760" s="86">
        <v>20</v>
      </c>
      <c r="Q760" s="96"/>
      <c r="R760" s="88" t="s">
        <v>28</v>
      </c>
      <c r="S760" s="84"/>
      <c r="T760" s="1">
        <v>1736</v>
      </c>
      <c r="U760" s="90">
        <v>1302</v>
      </c>
      <c r="V760" s="91">
        <v>0.25</v>
      </c>
      <c r="W760" s="88" t="s">
        <v>11036</v>
      </c>
      <c r="X760" s="83">
        <v>90022000000</v>
      </c>
      <c r="Y760" s="83" t="s">
        <v>1276</v>
      </c>
      <c r="Z760" s="83" t="s">
        <v>31</v>
      </c>
    </row>
    <row r="761" spans="1:26" x14ac:dyDescent="0.25">
      <c r="A761" s="83" t="s">
        <v>1783</v>
      </c>
      <c r="B761" s="83" t="s">
        <v>1783</v>
      </c>
      <c r="C761" s="84" t="s">
        <v>1784</v>
      </c>
      <c r="D761" s="93" t="s">
        <v>11215</v>
      </c>
      <c r="E761" s="83" t="s">
        <v>704</v>
      </c>
      <c r="F761" s="83" t="s">
        <v>22</v>
      </c>
      <c r="G761" s="83" t="s">
        <v>23</v>
      </c>
      <c r="H761" s="83"/>
      <c r="I761" s="93" t="s">
        <v>745</v>
      </c>
      <c r="J761" s="93" t="s">
        <v>24</v>
      </c>
      <c r="K761" s="85">
        <v>100210030505</v>
      </c>
      <c r="L761" s="83" t="s">
        <v>25</v>
      </c>
      <c r="M761" s="83" t="s">
        <v>1256</v>
      </c>
      <c r="N761" s="83" t="s">
        <v>1257</v>
      </c>
      <c r="O761" s="83" t="s">
        <v>1305</v>
      </c>
      <c r="P761" s="86">
        <v>35</v>
      </c>
      <c r="Q761" s="96"/>
      <c r="R761" s="88" t="s">
        <v>28</v>
      </c>
      <c r="S761" s="84"/>
      <c r="T761" s="1">
        <v>20564</v>
      </c>
      <c r="U761" s="90">
        <v>15423</v>
      </c>
      <c r="V761" s="91">
        <v>0.25</v>
      </c>
      <c r="W761" s="88" t="s">
        <v>11036</v>
      </c>
      <c r="X761" s="83">
        <v>94054990900</v>
      </c>
      <c r="Y761" s="83" t="s">
        <v>1276</v>
      </c>
      <c r="Z761" s="83" t="s">
        <v>739</v>
      </c>
    </row>
    <row r="762" spans="1:26" x14ac:dyDescent="0.25">
      <c r="A762" s="83" t="s">
        <v>1785</v>
      </c>
      <c r="B762" s="83" t="s">
        <v>1785</v>
      </c>
      <c r="C762" s="84" t="s">
        <v>1786</v>
      </c>
      <c r="D762" s="93" t="s">
        <v>11216</v>
      </c>
      <c r="E762" s="83" t="s">
        <v>704</v>
      </c>
      <c r="F762" s="83" t="s">
        <v>22</v>
      </c>
      <c r="G762" s="83" t="s">
        <v>23</v>
      </c>
      <c r="H762" s="83"/>
      <c r="I762" s="93" t="s">
        <v>24</v>
      </c>
      <c r="J762" s="93" t="s">
        <v>24</v>
      </c>
      <c r="K762" s="85">
        <v>100210030505</v>
      </c>
      <c r="L762" s="83" t="s">
        <v>25</v>
      </c>
      <c r="M762" s="83" t="s">
        <v>1256</v>
      </c>
      <c r="N762" s="83" t="s">
        <v>1257</v>
      </c>
      <c r="O762" s="83" t="s">
        <v>1305</v>
      </c>
      <c r="P762" s="86">
        <v>30</v>
      </c>
      <c r="Q762" s="96"/>
      <c r="R762" s="88" t="s">
        <v>28</v>
      </c>
      <c r="S762" s="84"/>
      <c r="T762" s="1">
        <v>5941</v>
      </c>
      <c r="U762" s="90">
        <v>4455.75</v>
      </c>
      <c r="V762" s="91">
        <v>0.25</v>
      </c>
      <c r="W762" s="88" t="s">
        <v>11036</v>
      </c>
      <c r="X762" s="83">
        <v>94054990900</v>
      </c>
      <c r="Y762" s="83" t="s">
        <v>914</v>
      </c>
      <c r="Z762" s="83" t="s">
        <v>739</v>
      </c>
    </row>
    <row r="763" spans="1:26" x14ac:dyDescent="0.25">
      <c r="A763" s="83" t="s">
        <v>1787</v>
      </c>
      <c r="B763" s="83" t="s">
        <v>1787</v>
      </c>
      <c r="C763" s="84" t="s">
        <v>1788</v>
      </c>
      <c r="D763" s="93" t="s">
        <v>1789</v>
      </c>
      <c r="E763" s="83" t="s">
        <v>704</v>
      </c>
      <c r="F763" s="83" t="s">
        <v>22</v>
      </c>
      <c r="G763" s="83" t="s">
        <v>23</v>
      </c>
      <c r="H763" s="83"/>
      <c r="I763" s="93" t="s">
        <v>745</v>
      </c>
      <c r="J763" s="93" t="s">
        <v>24</v>
      </c>
      <c r="K763" s="85">
        <v>100210010618</v>
      </c>
      <c r="L763" s="83" t="s">
        <v>25</v>
      </c>
      <c r="M763" s="83" t="s">
        <v>1019</v>
      </c>
      <c r="N763" s="83" t="s">
        <v>1303</v>
      </c>
      <c r="O763" s="83" t="s">
        <v>1758</v>
      </c>
      <c r="P763" s="86">
        <v>24</v>
      </c>
      <c r="Q763" s="96"/>
      <c r="R763" s="88" t="s">
        <v>28</v>
      </c>
      <c r="S763" s="84"/>
      <c r="T763" s="1">
        <v>1348</v>
      </c>
      <c r="U763" s="90">
        <v>1011</v>
      </c>
      <c r="V763" s="91">
        <v>0.25</v>
      </c>
      <c r="W763" s="88" t="s">
        <v>11036</v>
      </c>
      <c r="X763" s="83">
        <v>90022000000</v>
      </c>
      <c r="Y763" s="83" t="s">
        <v>1276</v>
      </c>
      <c r="Z763" s="83" t="s">
        <v>31</v>
      </c>
    </row>
    <row r="764" spans="1:26" x14ac:dyDescent="0.25">
      <c r="A764" s="83" t="s">
        <v>1790</v>
      </c>
      <c r="B764" s="83" t="s">
        <v>1790</v>
      </c>
      <c r="C764" s="84" t="s">
        <v>1791</v>
      </c>
      <c r="D764" s="93" t="s">
        <v>1792</v>
      </c>
      <c r="E764" s="83" t="s">
        <v>704</v>
      </c>
      <c r="F764" s="83" t="s">
        <v>22</v>
      </c>
      <c r="G764" s="83" t="s">
        <v>23</v>
      </c>
      <c r="H764" s="83"/>
      <c r="I764" s="93" t="s">
        <v>745</v>
      </c>
      <c r="J764" s="93" t="s">
        <v>24</v>
      </c>
      <c r="K764" s="85">
        <v>100210010618</v>
      </c>
      <c r="L764" s="83" t="s">
        <v>25</v>
      </c>
      <c r="M764" s="83" t="s">
        <v>1019</v>
      </c>
      <c r="N764" s="83" t="s">
        <v>1303</v>
      </c>
      <c r="O764" s="83" t="s">
        <v>1758</v>
      </c>
      <c r="P764" s="86">
        <v>20</v>
      </c>
      <c r="Q764" s="96"/>
      <c r="R764" s="88" t="s">
        <v>28</v>
      </c>
      <c r="S764" s="84"/>
      <c r="T764" s="1">
        <v>1348</v>
      </c>
      <c r="U764" s="90">
        <v>1011</v>
      </c>
      <c r="V764" s="91">
        <v>0.25</v>
      </c>
      <c r="W764" s="88" t="s">
        <v>11036</v>
      </c>
      <c r="X764" s="83">
        <v>90022000000</v>
      </c>
      <c r="Y764" s="83" t="s">
        <v>1276</v>
      </c>
      <c r="Z764" s="83" t="s">
        <v>31</v>
      </c>
    </row>
    <row r="765" spans="1:26" x14ac:dyDescent="0.25">
      <c r="A765" s="83" t="s">
        <v>1793</v>
      </c>
      <c r="B765" s="83" t="s">
        <v>1793</v>
      </c>
      <c r="C765" s="84" t="s">
        <v>1794</v>
      </c>
      <c r="D765" s="93" t="s">
        <v>1795</v>
      </c>
      <c r="E765" s="83" t="s">
        <v>704</v>
      </c>
      <c r="F765" s="83" t="s">
        <v>22</v>
      </c>
      <c r="G765" s="83" t="s">
        <v>23</v>
      </c>
      <c r="H765" s="83"/>
      <c r="I765" s="93" t="s">
        <v>745</v>
      </c>
      <c r="J765" s="93" t="s">
        <v>24</v>
      </c>
      <c r="K765" s="85">
        <v>100210010618</v>
      </c>
      <c r="L765" s="83" t="s">
        <v>25</v>
      </c>
      <c r="M765" s="83" t="s">
        <v>1019</v>
      </c>
      <c r="N765" s="83" t="s">
        <v>1303</v>
      </c>
      <c r="O765" s="83" t="s">
        <v>1758</v>
      </c>
      <c r="P765" s="86">
        <v>24</v>
      </c>
      <c r="Q765" s="96"/>
      <c r="R765" s="88" t="s">
        <v>28</v>
      </c>
      <c r="S765" s="84"/>
      <c r="T765" s="1">
        <v>1348</v>
      </c>
      <c r="U765" s="90">
        <v>1011</v>
      </c>
      <c r="V765" s="91">
        <v>0.25</v>
      </c>
      <c r="W765" s="88" t="s">
        <v>11036</v>
      </c>
      <c r="X765" s="83">
        <v>90022000000</v>
      </c>
      <c r="Y765" s="83" t="s">
        <v>1276</v>
      </c>
      <c r="Z765" s="83" t="s">
        <v>31</v>
      </c>
    </row>
    <row r="766" spans="1:26" x14ac:dyDescent="0.25">
      <c r="A766" s="83" t="s">
        <v>1796</v>
      </c>
      <c r="B766" s="83" t="s">
        <v>1796</v>
      </c>
      <c r="C766" s="84" t="s">
        <v>1797</v>
      </c>
      <c r="D766" s="93" t="s">
        <v>1798</v>
      </c>
      <c r="E766" s="83" t="s">
        <v>704</v>
      </c>
      <c r="F766" s="83" t="s">
        <v>22</v>
      </c>
      <c r="G766" s="83" t="s">
        <v>23</v>
      </c>
      <c r="H766" s="83"/>
      <c r="I766" s="93" t="s">
        <v>745</v>
      </c>
      <c r="J766" s="93" t="s">
        <v>24</v>
      </c>
      <c r="K766" s="85">
        <v>100210010618</v>
      </c>
      <c r="L766" s="83" t="s">
        <v>25</v>
      </c>
      <c r="M766" s="83" t="s">
        <v>1019</v>
      </c>
      <c r="N766" s="83" t="s">
        <v>1303</v>
      </c>
      <c r="O766" s="83" t="s">
        <v>1758</v>
      </c>
      <c r="P766" s="86">
        <v>20</v>
      </c>
      <c r="Q766" s="96"/>
      <c r="R766" s="88" t="s">
        <v>28</v>
      </c>
      <c r="S766" s="84"/>
      <c r="T766" s="1">
        <v>1394</v>
      </c>
      <c r="U766" s="90">
        <v>1045.5</v>
      </c>
      <c r="V766" s="91">
        <v>0.25</v>
      </c>
      <c r="W766" s="88" t="s">
        <v>11036</v>
      </c>
      <c r="X766" s="83">
        <v>90022000000</v>
      </c>
      <c r="Y766" s="83" t="s">
        <v>1276</v>
      </c>
      <c r="Z766" s="83" t="s">
        <v>31</v>
      </c>
    </row>
    <row r="767" spans="1:26" x14ac:dyDescent="0.25">
      <c r="A767" s="83" t="s">
        <v>1799</v>
      </c>
      <c r="B767" s="83" t="s">
        <v>1799</v>
      </c>
      <c r="C767" s="84" t="s">
        <v>1800</v>
      </c>
      <c r="D767" s="93" t="s">
        <v>1801</v>
      </c>
      <c r="E767" s="83" t="s">
        <v>704</v>
      </c>
      <c r="F767" s="83" t="s">
        <v>22</v>
      </c>
      <c r="G767" s="83" t="s">
        <v>23</v>
      </c>
      <c r="H767" s="83"/>
      <c r="I767" s="93" t="s">
        <v>745</v>
      </c>
      <c r="J767" s="93" t="s">
        <v>24</v>
      </c>
      <c r="K767" s="85">
        <v>100210010618</v>
      </c>
      <c r="L767" s="83" t="s">
        <v>25</v>
      </c>
      <c r="M767" s="83" t="s">
        <v>1019</v>
      </c>
      <c r="N767" s="83" t="s">
        <v>1303</v>
      </c>
      <c r="O767" s="83" t="s">
        <v>1758</v>
      </c>
      <c r="P767" s="86">
        <v>20</v>
      </c>
      <c r="Q767" s="96"/>
      <c r="R767" s="88" t="s">
        <v>28</v>
      </c>
      <c r="S767" s="84"/>
      <c r="T767" s="1">
        <v>1394</v>
      </c>
      <c r="U767" s="90">
        <v>1045.5</v>
      </c>
      <c r="V767" s="91">
        <v>0.25</v>
      </c>
      <c r="W767" s="88" t="s">
        <v>11036</v>
      </c>
      <c r="X767" s="83">
        <v>90022000000</v>
      </c>
      <c r="Y767" s="83" t="s">
        <v>1276</v>
      </c>
      <c r="Z767" s="83" t="s">
        <v>31</v>
      </c>
    </row>
    <row r="768" spans="1:26" x14ac:dyDescent="0.25">
      <c r="A768" s="83" t="s">
        <v>1802</v>
      </c>
      <c r="B768" s="83" t="s">
        <v>1802</v>
      </c>
      <c r="C768" s="84" t="s">
        <v>1803</v>
      </c>
      <c r="D768" s="93" t="s">
        <v>1804</v>
      </c>
      <c r="E768" s="83" t="s">
        <v>704</v>
      </c>
      <c r="F768" s="83" t="s">
        <v>22</v>
      </c>
      <c r="G768" s="83" t="s">
        <v>752</v>
      </c>
      <c r="H768" s="83"/>
      <c r="I768" s="93" t="s">
        <v>745</v>
      </c>
      <c r="J768" s="93" t="s">
        <v>24</v>
      </c>
      <c r="K768" s="85">
        <v>100210010618</v>
      </c>
      <c r="L768" s="83" t="s">
        <v>25</v>
      </c>
      <c r="M768" s="83" t="s">
        <v>1019</v>
      </c>
      <c r="N768" s="83" t="s">
        <v>1303</v>
      </c>
      <c r="O768" s="83" t="s">
        <v>1758</v>
      </c>
      <c r="P768" s="86">
        <v>24</v>
      </c>
      <c r="Q768" s="96"/>
      <c r="R768" s="88" t="s">
        <v>28</v>
      </c>
      <c r="S768" s="84"/>
      <c r="T768" s="1">
        <v>1570</v>
      </c>
      <c r="U768" s="90">
        <v>1177.5</v>
      </c>
      <c r="V768" s="91">
        <v>0.25</v>
      </c>
      <c r="W768" s="88" t="s">
        <v>11036</v>
      </c>
      <c r="X768" s="83">
        <v>90022000000</v>
      </c>
      <c r="Y768" s="83" t="s">
        <v>1276</v>
      </c>
      <c r="Z768" s="83" t="s">
        <v>31</v>
      </c>
    </row>
    <row r="769" spans="1:26" x14ac:dyDescent="0.25">
      <c r="A769" s="83" t="s">
        <v>1805</v>
      </c>
      <c r="B769" s="83" t="s">
        <v>1805</v>
      </c>
      <c r="C769" s="84" t="s">
        <v>1806</v>
      </c>
      <c r="D769" s="93" t="s">
        <v>1807</v>
      </c>
      <c r="E769" s="83" t="s">
        <v>704</v>
      </c>
      <c r="F769" s="83" t="s">
        <v>22</v>
      </c>
      <c r="G769" s="83" t="s">
        <v>23</v>
      </c>
      <c r="H769" s="83"/>
      <c r="I769" s="93" t="s">
        <v>745</v>
      </c>
      <c r="J769" s="93" t="s">
        <v>24</v>
      </c>
      <c r="K769" s="85">
        <v>100210010618</v>
      </c>
      <c r="L769" s="83" t="s">
        <v>25</v>
      </c>
      <c r="M769" s="83" t="s">
        <v>1019</v>
      </c>
      <c r="N769" s="83" t="s">
        <v>1303</v>
      </c>
      <c r="O769" s="83" t="s">
        <v>1758</v>
      </c>
      <c r="P769" s="86">
        <v>20</v>
      </c>
      <c r="Q769" s="96"/>
      <c r="R769" s="88" t="s">
        <v>28</v>
      </c>
      <c r="S769" s="84"/>
      <c r="T769" s="1">
        <v>1736</v>
      </c>
      <c r="U769" s="90">
        <v>1302</v>
      </c>
      <c r="V769" s="91">
        <v>0.25</v>
      </c>
      <c r="W769" s="88" t="s">
        <v>11036</v>
      </c>
      <c r="X769" s="83">
        <v>90022000000</v>
      </c>
      <c r="Y769" s="83" t="s">
        <v>1276</v>
      </c>
      <c r="Z769" s="83" t="s">
        <v>31</v>
      </c>
    </row>
    <row r="770" spans="1:26" x14ac:dyDescent="0.25">
      <c r="A770" s="83" t="s">
        <v>1808</v>
      </c>
      <c r="B770" s="83" t="s">
        <v>1808</v>
      </c>
      <c r="C770" s="84" t="s">
        <v>1809</v>
      </c>
      <c r="D770" s="93" t="s">
        <v>11217</v>
      </c>
      <c r="E770" s="83" t="s">
        <v>704</v>
      </c>
      <c r="F770" s="83" t="s">
        <v>22</v>
      </c>
      <c r="G770" s="83" t="s">
        <v>23</v>
      </c>
      <c r="H770" s="83"/>
      <c r="I770" s="93" t="s">
        <v>24</v>
      </c>
      <c r="J770" s="93" t="s">
        <v>24</v>
      </c>
      <c r="K770" s="85">
        <v>100210951095</v>
      </c>
      <c r="L770" s="83" t="s">
        <v>25</v>
      </c>
      <c r="M770" s="83" t="s">
        <v>26</v>
      </c>
      <c r="N770" s="83" t="s">
        <v>27</v>
      </c>
      <c r="O770" s="83" t="s">
        <v>26</v>
      </c>
      <c r="P770" s="86">
        <v>28</v>
      </c>
      <c r="Q770" s="96"/>
      <c r="R770" s="88" t="s">
        <v>28</v>
      </c>
      <c r="S770" s="84"/>
      <c r="T770" s="1">
        <v>514</v>
      </c>
      <c r="U770" s="90">
        <v>385.5</v>
      </c>
      <c r="V770" s="91">
        <v>0.25</v>
      </c>
      <c r="W770" s="88" t="s">
        <v>11036</v>
      </c>
      <c r="X770" s="83">
        <v>90119000000</v>
      </c>
      <c r="Y770" s="83" t="s">
        <v>30</v>
      </c>
      <c r="Z770" s="83" t="s">
        <v>31</v>
      </c>
    </row>
    <row r="771" spans="1:26" x14ac:dyDescent="0.25">
      <c r="A771" t="s">
        <v>1810</v>
      </c>
      <c r="B771" t="s">
        <v>1810</v>
      </c>
      <c r="C771" s="94" t="s">
        <v>1811</v>
      </c>
      <c r="D771" s="93" t="s">
        <v>11218</v>
      </c>
      <c r="E771" s="93" t="s">
        <v>704</v>
      </c>
      <c r="F771" s="93" t="s">
        <v>22</v>
      </c>
      <c r="G771" s="83" t="s">
        <v>23</v>
      </c>
      <c r="H771" s="93"/>
      <c r="I771" s="93" t="s">
        <v>24</v>
      </c>
      <c r="J771" s="93" t="s">
        <v>24</v>
      </c>
      <c r="K771" s="2">
        <v>100210951095</v>
      </c>
      <c r="L771" t="s">
        <v>25</v>
      </c>
      <c r="M771" t="s">
        <v>26</v>
      </c>
      <c r="N771" t="s">
        <v>27</v>
      </c>
      <c r="O771" t="s">
        <v>26</v>
      </c>
      <c r="P771" s="86">
        <v>28</v>
      </c>
      <c r="Q771" s="87"/>
      <c r="R771" s="88" t="s">
        <v>28</v>
      </c>
      <c r="S771" s="98"/>
      <c r="T771" s="1">
        <v>306</v>
      </c>
      <c r="U771" s="90">
        <v>229.5</v>
      </c>
      <c r="V771" s="91">
        <v>0.25</v>
      </c>
      <c r="W771" s="88" t="s">
        <v>11036</v>
      </c>
      <c r="X771" s="83">
        <v>90119000000</v>
      </c>
      <c r="Y771" s="83" t="s">
        <v>30</v>
      </c>
      <c r="Z771" s="83" t="s">
        <v>31</v>
      </c>
    </row>
    <row r="772" spans="1:26" x14ac:dyDescent="0.25">
      <c r="A772" t="s">
        <v>1812</v>
      </c>
      <c r="B772" t="s">
        <v>1812</v>
      </c>
      <c r="C772" s="94" t="s">
        <v>1813</v>
      </c>
      <c r="D772" s="93" t="s">
        <v>1813</v>
      </c>
      <c r="E772" s="93" t="s">
        <v>704</v>
      </c>
      <c r="F772" s="93" t="s">
        <v>22</v>
      </c>
      <c r="G772" s="83" t="s">
        <v>23</v>
      </c>
      <c r="H772" s="93"/>
      <c r="I772" s="93" t="s">
        <v>24</v>
      </c>
      <c r="J772" s="93" t="s">
        <v>24</v>
      </c>
      <c r="K772" s="2">
        <v>100210951095</v>
      </c>
      <c r="L772" t="s">
        <v>25</v>
      </c>
      <c r="M772" t="s">
        <v>26</v>
      </c>
      <c r="N772" t="s">
        <v>27</v>
      </c>
      <c r="O772" t="s">
        <v>26</v>
      </c>
      <c r="P772" s="86">
        <v>45</v>
      </c>
      <c r="Q772" s="87"/>
      <c r="R772" s="88" t="s">
        <v>28</v>
      </c>
      <c r="S772" s="98"/>
      <c r="T772" s="1">
        <v>8510</v>
      </c>
      <c r="U772" s="90">
        <v>6382.5</v>
      </c>
      <c r="V772" s="91">
        <v>0.25</v>
      </c>
      <c r="W772" s="88" t="s">
        <v>11036</v>
      </c>
      <c r="X772" s="83">
        <v>90119000000</v>
      </c>
      <c r="Y772" s="83" t="s">
        <v>1601</v>
      </c>
      <c r="Z772" s="83" t="s">
        <v>31</v>
      </c>
    </row>
    <row r="773" spans="1:26" x14ac:dyDescent="0.25">
      <c r="A773" t="s">
        <v>1814</v>
      </c>
      <c r="B773" t="s">
        <v>1814</v>
      </c>
      <c r="C773" s="94" t="s">
        <v>1815</v>
      </c>
      <c r="D773" s="93" t="s">
        <v>1815</v>
      </c>
      <c r="E773" s="93" t="s">
        <v>704</v>
      </c>
      <c r="F773" s="93" t="s">
        <v>22</v>
      </c>
      <c r="G773" s="83" t="s">
        <v>23</v>
      </c>
      <c r="H773" s="93"/>
      <c r="I773" s="93" t="s">
        <v>24</v>
      </c>
      <c r="J773" s="93" t="s">
        <v>24</v>
      </c>
      <c r="K773" s="2">
        <v>100210951095</v>
      </c>
      <c r="L773" t="s">
        <v>25</v>
      </c>
      <c r="M773" t="s">
        <v>26</v>
      </c>
      <c r="N773" t="s">
        <v>27</v>
      </c>
      <c r="O773" t="s">
        <v>26</v>
      </c>
      <c r="P773" s="86">
        <v>38</v>
      </c>
      <c r="Q773" s="87"/>
      <c r="R773" s="88" t="s">
        <v>28</v>
      </c>
      <c r="S773" s="98"/>
      <c r="T773" s="1">
        <v>11911</v>
      </c>
      <c r="U773" s="90">
        <v>8933.25</v>
      </c>
      <c r="V773" s="91">
        <v>0.25</v>
      </c>
      <c r="W773" s="88" t="s">
        <v>11036</v>
      </c>
      <c r="X773" s="83">
        <v>90119000000</v>
      </c>
      <c r="Y773" s="83" t="s">
        <v>30</v>
      </c>
      <c r="Z773" s="83" t="s">
        <v>739</v>
      </c>
    </row>
    <row r="774" spans="1:26" x14ac:dyDescent="0.25">
      <c r="A774" t="s">
        <v>1816</v>
      </c>
      <c r="B774" t="s">
        <v>1816</v>
      </c>
      <c r="C774" s="94" t="s">
        <v>1817</v>
      </c>
      <c r="D774" s="93" t="s">
        <v>1818</v>
      </c>
      <c r="E774" s="93" t="s">
        <v>704</v>
      </c>
      <c r="F774" s="93" t="s">
        <v>22</v>
      </c>
      <c r="G774" s="83" t="s">
        <v>23</v>
      </c>
      <c r="H774" s="93"/>
      <c r="I774" s="93" t="s">
        <v>24</v>
      </c>
      <c r="J774" s="93" t="s">
        <v>24</v>
      </c>
      <c r="K774" s="2">
        <v>100210951095</v>
      </c>
      <c r="L774" t="s">
        <v>25</v>
      </c>
      <c r="M774" t="s">
        <v>26</v>
      </c>
      <c r="N774" t="s">
        <v>27</v>
      </c>
      <c r="O774" t="s">
        <v>26</v>
      </c>
      <c r="P774" s="86" t="s">
        <v>8797</v>
      </c>
      <c r="Q774" s="87"/>
      <c r="R774" s="88" t="s">
        <v>28</v>
      </c>
      <c r="S774" s="98"/>
      <c r="T774" s="1">
        <v>68542</v>
      </c>
      <c r="U774" s="90">
        <v>51406.5</v>
      </c>
      <c r="V774" s="91">
        <v>0.25</v>
      </c>
      <c r="W774" s="88" t="s">
        <v>11036</v>
      </c>
      <c r="X774" s="83">
        <v>90132000000</v>
      </c>
      <c r="Y774" s="83" t="s">
        <v>1601</v>
      </c>
      <c r="Z774" s="83" t="s">
        <v>739</v>
      </c>
    </row>
    <row r="775" spans="1:26" x14ac:dyDescent="0.25">
      <c r="A775" t="s">
        <v>1819</v>
      </c>
      <c r="B775" t="s">
        <v>1819</v>
      </c>
      <c r="C775" s="94" t="s">
        <v>1820</v>
      </c>
      <c r="D775" s="93" t="s">
        <v>1821</v>
      </c>
      <c r="E775" s="93" t="s">
        <v>704</v>
      </c>
      <c r="F775" s="93" t="s">
        <v>22</v>
      </c>
      <c r="G775" s="83" t="s">
        <v>23</v>
      </c>
      <c r="H775" s="93"/>
      <c r="I775" s="93" t="s">
        <v>24</v>
      </c>
      <c r="J775" s="93" t="s">
        <v>24</v>
      </c>
      <c r="K775" s="2">
        <v>100210951095</v>
      </c>
      <c r="L775" t="s">
        <v>25</v>
      </c>
      <c r="M775" t="s">
        <v>26</v>
      </c>
      <c r="N775" t="s">
        <v>27</v>
      </c>
      <c r="O775" t="s">
        <v>26</v>
      </c>
      <c r="P775" s="86" t="s">
        <v>8797</v>
      </c>
      <c r="Q775" s="87"/>
      <c r="R775" s="88" t="s">
        <v>28</v>
      </c>
      <c r="S775" s="98"/>
      <c r="T775" s="1">
        <v>59104</v>
      </c>
      <c r="U775" s="90">
        <v>44328</v>
      </c>
      <c r="V775" s="91">
        <v>0.25</v>
      </c>
      <c r="W775" s="88" t="s">
        <v>11036</v>
      </c>
      <c r="X775" s="83">
        <v>90132000000</v>
      </c>
      <c r="Y775" s="83" t="s">
        <v>1601</v>
      </c>
      <c r="Z775" s="83" t="s">
        <v>739</v>
      </c>
    </row>
    <row r="776" spans="1:26" x14ac:dyDescent="0.25">
      <c r="A776" t="s">
        <v>1822</v>
      </c>
      <c r="B776" t="s">
        <v>1822</v>
      </c>
      <c r="C776" s="94" t="s">
        <v>1823</v>
      </c>
      <c r="D776" s="93" t="s">
        <v>1824</v>
      </c>
      <c r="E776" s="93" t="s">
        <v>704</v>
      </c>
      <c r="F776" s="93" t="s">
        <v>22</v>
      </c>
      <c r="G776" s="83" t="s">
        <v>23</v>
      </c>
      <c r="H776" s="93"/>
      <c r="I776" s="93" t="s">
        <v>24</v>
      </c>
      <c r="J776" s="93" t="s">
        <v>24</v>
      </c>
      <c r="K776" s="2">
        <v>100210951095</v>
      </c>
      <c r="L776" t="s">
        <v>25</v>
      </c>
      <c r="M776" t="s">
        <v>26</v>
      </c>
      <c r="N776" t="s">
        <v>27</v>
      </c>
      <c r="O776" t="s">
        <v>26</v>
      </c>
      <c r="P776" s="86" t="s">
        <v>8797</v>
      </c>
      <c r="Q776" s="87"/>
      <c r="R776" s="88" t="s">
        <v>28</v>
      </c>
      <c r="S776" s="98"/>
      <c r="T776" s="1">
        <v>68430</v>
      </c>
      <c r="U776" s="90">
        <v>51322.5</v>
      </c>
      <c r="V776" s="91">
        <v>0.25</v>
      </c>
      <c r="W776" s="88" t="s">
        <v>11036</v>
      </c>
      <c r="X776" s="83">
        <v>90132000000</v>
      </c>
      <c r="Y776" s="83" t="s">
        <v>1601</v>
      </c>
      <c r="Z776" s="83" t="s">
        <v>739</v>
      </c>
    </row>
    <row r="777" spans="1:26" x14ac:dyDescent="0.25">
      <c r="A777" t="s">
        <v>9445</v>
      </c>
      <c r="B777" t="s">
        <v>9445</v>
      </c>
      <c r="C777" s="94" t="s">
        <v>9446</v>
      </c>
      <c r="D777" s="93" t="s">
        <v>11219</v>
      </c>
      <c r="E777" s="93" t="s">
        <v>704</v>
      </c>
      <c r="F777" s="93" t="s">
        <v>22</v>
      </c>
      <c r="G777" s="83" t="s">
        <v>23</v>
      </c>
      <c r="H777" s="93"/>
      <c r="I777" s="93" t="s">
        <v>745</v>
      </c>
      <c r="J777" s="93" t="s">
        <v>24</v>
      </c>
      <c r="K777" s="2">
        <v>100210951095</v>
      </c>
      <c r="L777" t="s">
        <v>25</v>
      </c>
      <c r="M777" t="s">
        <v>26</v>
      </c>
      <c r="N777" t="s">
        <v>27</v>
      </c>
      <c r="O777" t="s">
        <v>26</v>
      </c>
      <c r="P777" s="86">
        <v>27</v>
      </c>
      <c r="Q777" s="87"/>
      <c r="R777" s="88" t="s">
        <v>28</v>
      </c>
      <c r="S777" s="98"/>
      <c r="T777" s="1">
        <v>1860</v>
      </c>
      <c r="U777" s="90">
        <v>1395</v>
      </c>
      <c r="V777" s="91">
        <v>0.25</v>
      </c>
      <c r="W777" s="88" t="s">
        <v>11036</v>
      </c>
      <c r="X777" s="83">
        <v>90022000000</v>
      </c>
      <c r="Y777" s="83" t="s">
        <v>1276</v>
      </c>
      <c r="Z777" s="83" t="s">
        <v>31</v>
      </c>
    </row>
    <row r="778" spans="1:26" x14ac:dyDescent="0.25">
      <c r="A778" t="s">
        <v>1825</v>
      </c>
      <c r="B778" t="s">
        <v>1825</v>
      </c>
      <c r="C778" s="94" t="s">
        <v>1826</v>
      </c>
      <c r="D778" s="93" t="s">
        <v>1827</v>
      </c>
      <c r="E778" s="93" t="s">
        <v>704</v>
      </c>
      <c r="F778" s="93" t="s">
        <v>22</v>
      </c>
      <c r="G778" s="83" t="s">
        <v>23</v>
      </c>
      <c r="H778" s="93"/>
      <c r="I778" s="93" t="s">
        <v>24</v>
      </c>
      <c r="J778" s="93" t="s">
        <v>24</v>
      </c>
      <c r="K778" s="2">
        <v>100210951095</v>
      </c>
      <c r="L778" t="s">
        <v>25</v>
      </c>
      <c r="M778" t="s">
        <v>26</v>
      </c>
      <c r="N778" t="s">
        <v>27</v>
      </c>
      <c r="O778" t="s">
        <v>26</v>
      </c>
      <c r="P778" s="86">
        <v>2</v>
      </c>
      <c r="Q778" s="87"/>
      <c r="R778" s="88" t="s">
        <v>28</v>
      </c>
      <c r="S778" s="98"/>
      <c r="T778" s="1">
        <v>37</v>
      </c>
      <c r="U778" s="90">
        <v>27.75</v>
      </c>
      <c r="V778" s="91">
        <v>0.25</v>
      </c>
      <c r="W778" s="88" t="s">
        <v>11036</v>
      </c>
      <c r="X778" s="83">
        <v>85444290900</v>
      </c>
      <c r="Y778" s="83" t="s">
        <v>903</v>
      </c>
      <c r="Z778" s="83" t="s">
        <v>31</v>
      </c>
    </row>
    <row r="779" spans="1:26" x14ac:dyDescent="0.25">
      <c r="A779" t="s">
        <v>1828</v>
      </c>
      <c r="B779" t="s">
        <v>1828</v>
      </c>
      <c r="C779" s="94" t="s">
        <v>1829</v>
      </c>
      <c r="D779" s="93" t="s">
        <v>1830</v>
      </c>
      <c r="E779" s="93" t="s">
        <v>704</v>
      </c>
      <c r="F779" s="93" t="s">
        <v>22</v>
      </c>
      <c r="G779" s="83" t="s">
        <v>23</v>
      </c>
      <c r="H779" s="93"/>
      <c r="I779" s="93" t="s">
        <v>745</v>
      </c>
      <c r="J779" s="93" t="s">
        <v>24</v>
      </c>
      <c r="K779" s="2">
        <v>100210010618</v>
      </c>
      <c r="L779" t="s">
        <v>25</v>
      </c>
      <c r="M779" t="s">
        <v>1019</v>
      </c>
      <c r="N779" t="s">
        <v>1303</v>
      </c>
      <c r="O779" t="s">
        <v>1758</v>
      </c>
      <c r="P779" s="86">
        <v>20</v>
      </c>
      <c r="Q779" s="87"/>
      <c r="R779" s="88" t="s">
        <v>28</v>
      </c>
      <c r="S779" s="98"/>
      <c r="T779" s="1">
        <v>1901</v>
      </c>
      <c r="U779" s="90">
        <v>1425.75</v>
      </c>
      <c r="V779" s="91">
        <v>0.25</v>
      </c>
      <c r="W779" s="88" t="s">
        <v>11036</v>
      </c>
      <c r="X779" s="83">
        <v>90022000000</v>
      </c>
      <c r="Y779" s="83" t="s">
        <v>1276</v>
      </c>
      <c r="Z779" s="83" t="s">
        <v>31</v>
      </c>
    </row>
    <row r="780" spans="1:26" x14ac:dyDescent="0.25">
      <c r="A780" t="s">
        <v>1831</v>
      </c>
      <c r="B780" t="s">
        <v>1831</v>
      </c>
      <c r="C780" s="94" t="s">
        <v>1832</v>
      </c>
      <c r="D780" s="93" t="s">
        <v>1833</v>
      </c>
      <c r="E780" s="93" t="s">
        <v>704</v>
      </c>
      <c r="F780" s="93" t="s">
        <v>22</v>
      </c>
      <c r="G780" s="83" t="s">
        <v>23</v>
      </c>
      <c r="H780" s="93"/>
      <c r="I780" s="93" t="s">
        <v>745</v>
      </c>
      <c r="J780" s="93" t="s">
        <v>24</v>
      </c>
      <c r="K780" s="2">
        <v>100210010618</v>
      </c>
      <c r="L780" t="s">
        <v>25</v>
      </c>
      <c r="M780" t="s">
        <v>1019</v>
      </c>
      <c r="N780" t="s">
        <v>1303</v>
      </c>
      <c r="O780" t="s">
        <v>1758</v>
      </c>
      <c r="P780" s="86">
        <v>20</v>
      </c>
      <c r="Q780" s="87"/>
      <c r="R780" s="88" t="s">
        <v>28</v>
      </c>
      <c r="S780" s="98"/>
      <c r="T780" s="1">
        <v>3388</v>
      </c>
      <c r="U780" s="90">
        <v>2541</v>
      </c>
      <c r="V780" s="91">
        <v>0.25</v>
      </c>
      <c r="W780" s="88" t="s">
        <v>11036</v>
      </c>
      <c r="X780" s="83">
        <v>90022000000</v>
      </c>
      <c r="Y780" s="83" t="s">
        <v>1276</v>
      </c>
      <c r="Z780" s="83" t="s">
        <v>31</v>
      </c>
    </row>
    <row r="781" spans="1:26" x14ac:dyDescent="0.25">
      <c r="A781" t="s">
        <v>1834</v>
      </c>
      <c r="B781" t="s">
        <v>1834</v>
      </c>
      <c r="C781" s="94" t="s">
        <v>1835</v>
      </c>
      <c r="D781" s="93" t="s">
        <v>1836</v>
      </c>
      <c r="E781" s="93" t="s">
        <v>704</v>
      </c>
      <c r="F781" s="93" t="s">
        <v>22</v>
      </c>
      <c r="G781" s="83" t="s">
        <v>23</v>
      </c>
      <c r="H781" s="93"/>
      <c r="I781" s="93" t="s">
        <v>745</v>
      </c>
      <c r="J781" s="93" t="s">
        <v>24</v>
      </c>
      <c r="K781" s="2">
        <v>100210010618</v>
      </c>
      <c r="L781" t="s">
        <v>25</v>
      </c>
      <c r="M781" t="s">
        <v>1019</v>
      </c>
      <c r="N781" t="s">
        <v>1303</v>
      </c>
      <c r="O781" t="s">
        <v>1758</v>
      </c>
      <c r="P781" s="86">
        <v>20</v>
      </c>
      <c r="Q781" s="87"/>
      <c r="R781" s="88" t="s">
        <v>28</v>
      </c>
      <c r="S781" s="98"/>
      <c r="T781" s="1">
        <v>3041</v>
      </c>
      <c r="U781" s="90">
        <v>2280.75</v>
      </c>
      <c r="V781" s="91">
        <v>0.25</v>
      </c>
      <c r="W781" s="88" t="s">
        <v>11036</v>
      </c>
      <c r="X781" s="83">
        <v>90022000000</v>
      </c>
      <c r="Y781" s="83" t="s">
        <v>1276</v>
      </c>
      <c r="Z781" s="83" t="s">
        <v>31</v>
      </c>
    </row>
    <row r="782" spans="1:26" x14ac:dyDescent="0.25">
      <c r="A782" t="s">
        <v>9447</v>
      </c>
      <c r="B782" t="s">
        <v>9447</v>
      </c>
      <c r="C782" s="94" t="s">
        <v>9448</v>
      </c>
      <c r="D782" s="93" t="s">
        <v>11220</v>
      </c>
      <c r="E782" s="93" t="s">
        <v>704</v>
      </c>
      <c r="F782" s="93" t="s">
        <v>22</v>
      </c>
      <c r="G782" s="83" t="s">
        <v>23</v>
      </c>
      <c r="H782" s="93"/>
      <c r="I782" s="93" t="s">
        <v>745</v>
      </c>
      <c r="J782" s="93" t="s">
        <v>24</v>
      </c>
      <c r="K782" s="2">
        <v>100210951095</v>
      </c>
      <c r="L782" t="s">
        <v>25</v>
      </c>
      <c r="M782" t="s">
        <v>26</v>
      </c>
      <c r="N782" t="s">
        <v>27</v>
      </c>
      <c r="O782" t="s">
        <v>26</v>
      </c>
      <c r="P782" s="86">
        <v>20</v>
      </c>
      <c r="Q782" s="87"/>
      <c r="R782" s="88" t="s">
        <v>28</v>
      </c>
      <c r="S782" s="98"/>
      <c r="T782" s="1">
        <v>1916</v>
      </c>
      <c r="U782" s="90">
        <v>1437</v>
      </c>
      <c r="V782" s="91">
        <v>0.25</v>
      </c>
      <c r="W782" s="88" t="s">
        <v>11036</v>
      </c>
      <c r="X782" s="83">
        <v>90119000000</v>
      </c>
      <c r="Y782" s="83" t="s">
        <v>914</v>
      </c>
      <c r="Z782" s="83" t="s">
        <v>739</v>
      </c>
    </row>
    <row r="783" spans="1:26" x14ac:dyDescent="0.25">
      <c r="A783" t="s">
        <v>1837</v>
      </c>
      <c r="B783" t="s">
        <v>1837</v>
      </c>
      <c r="C783" s="94" t="s">
        <v>1838</v>
      </c>
      <c r="D783" s="93" t="s">
        <v>11221</v>
      </c>
      <c r="E783" s="93" t="s">
        <v>704</v>
      </c>
      <c r="F783" s="93" t="s">
        <v>22</v>
      </c>
      <c r="G783" s="83" t="s">
        <v>23</v>
      </c>
      <c r="H783" s="93"/>
      <c r="I783" s="93" t="s">
        <v>24</v>
      </c>
      <c r="J783" s="93" t="s">
        <v>24</v>
      </c>
      <c r="K783" s="2">
        <v>100210951095</v>
      </c>
      <c r="L783" t="s">
        <v>25</v>
      </c>
      <c r="M783" t="s">
        <v>26</v>
      </c>
      <c r="N783" t="s">
        <v>27</v>
      </c>
      <c r="O783" t="s">
        <v>26</v>
      </c>
      <c r="P783" s="86">
        <v>2</v>
      </c>
      <c r="Q783" s="87"/>
      <c r="R783" s="88" t="s">
        <v>28</v>
      </c>
      <c r="S783" s="98"/>
      <c r="T783" s="1">
        <v>325</v>
      </c>
      <c r="U783" s="90">
        <v>243.75</v>
      </c>
      <c r="V783" s="91">
        <v>0.25</v>
      </c>
      <c r="W783" s="88" t="s">
        <v>11036</v>
      </c>
      <c r="X783" s="83">
        <v>85444290900</v>
      </c>
      <c r="Y783" s="83" t="s">
        <v>30</v>
      </c>
      <c r="Z783" s="83" t="s">
        <v>31</v>
      </c>
    </row>
    <row r="784" spans="1:26" x14ac:dyDescent="0.25">
      <c r="A784" t="s">
        <v>1839</v>
      </c>
      <c r="B784" t="s">
        <v>1839</v>
      </c>
      <c r="C784" s="94" t="s">
        <v>1840</v>
      </c>
      <c r="D784" s="93" t="s">
        <v>1840</v>
      </c>
      <c r="E784" s="93" t="s">
        <v>704</v>
      </c>
      <c r="F784" s="93" t="s">
        <v>22</v>
      </c>
      <c r="G784" s="83" t="s">
        <v>23</v>
      </c>
      <c r="H784" s="93"/>
      <c r="I784" s="93" t="s">
        <v>24</v>
      </c>
      <c r="J784" s="93" t="s">
        <v>24</v>
      </c>
      <c r="K784" s="2">
        <v>100210951095</v>
      </c>
      <c r="L784" t="s">
        <v>25</v>
      </c>
      <c r="M784" t="s">
        <v>26</v>
      </c>
      <c r="N784" t="s">
        <v>27</v>
      </c>
      <c r="O784" t="s">
        <v>26</v>
      </c>
      <c r="P784" s="86">
        <v>38</v>
      </c>
      <c r="Q784" s="87"/>
      <c r="R784" s="88" t="s">
        <v>28</v>
      </c>
      <c r="S784" s="98"/>
      <c r="T784" s="1">
        <v>14608</v>
      </c>
      <c r="U784" s="90">
        <v>10956</v>
      </c>
      <c r="V784" s="91">
        <v>0.25</v>
      </c>
      <c r="W784" s="88" t="s">
        <v>11036</v>
      </c>
      <c r="X784" s="83">
        <v>90119000000</v>
      </c>
      <c r="Y784" s="83" t="s">
        <v>30</v>
      </c>
      <c r="Z784" s="83" t="s">
        <v>739</v>
      </c>
    </row>
    <row r="785" spans="1:26" x14ac:dyDescent="0.25">
      <c r="A785" t="s">
        <v>1841</v>
      </c>
      <c r="B785" t="s">
        <v>1841</v>
      </c>
      <c r="C785" s="94" t="s">
        <v>1842</v>
      </c>
      <c r="D785" s="93" t="s">
        <v>1842</v>
      </c>
      <c r="E785" s="93" t="s">
        <v>704</v>
      </c>
      <c r="F785" s="93" t="s">
        <v>22</v>
      </c>
      <c r="G785" s="83" t="s">
        <v>752</v>
      </c>
      <c r="H785" s="93"/>
      <c r="I785" s="93" t="s">
        <v>24</v>
      </c>
      <c r="J785" s="93" t="s">
        <v>24</v>
      </c>
      <c r="K785" s="2">
        <v>100210951095</v>
      </c>
      <c r="L785" t="s">
        <v>25</v>
      </c>
      <c r="M785" t="s">
        <v>26</v>
      </c>
      <c r="N785" t="s">
        <v>27</v>
      </c>
      <c r="O785" t="s">
        <v>26</v>
      </c>
      <c r="P785" s="86">
        <v>2</v>
      </c>
      <c r="Q785" s="87"/>
      <c r="R785" s="88" t="s">
        <v>28</v>
      </c>
      <c r="S785" s="98"/>
      <c r="T785" s="1">
        <v>3552</v>
      </c>
      <c r="U785" s="90">
        <v>2664</v>
      </c>
      <c r="V785" s="91">
        <v>0.25</v>
      </c>
      <c r="W785" s="88" t="s">
        <v>11036</v>
      </c>
      <c r="X785" s="83">
        <v>90119000000</v>
      </c>
      <c r="Y785" s="83" t="s">
        <v>30</v>
      </c>
      <c r="Z785" s="83" t="s">
        <v>739</v>
      </c>
    </row>
    <row r="786" spans="1:26" x14ac:dyDescent="0.25">
      <c r="A786" t="s">
        <v>1843</v>
      </c>
      <c r="B786" t="s">
        <v>1843</v>
      </c>
      <c r="C786" s="94" t="s">
        <v>1844</v>
      </c>
      <c r="D786" s="93" t="s">
        <v>11222</v>
      </c>
      <c r="E786" s="93" t="s">
        <v>704</v>
      </c>
      <c r="F786" s="93" t="s">
        <v>22</v>
      </c>
      <c r="G786" s="83" t="s">
        <v>23</v>
      </c>
      <c r="H786" s="93"/>
      <c r="I786" s="93" t="s">
        <v>745</v>
      </c>
      <c r="J786" s="93" t="s">
        <v>24</v>
      </c>
      <c r="K786" s="2">
        <v>100210951095</v>
      </c>
      <c r="L786" t="s">
        <v>25</v>
      </c>
      <c r="M786" t="s">
        <v>26</v>
      </c>
      <c r="N786" t="s">
        <v>27</v>
      </c>
      <c r="O786" t="s">
        <v>26</v>
      </c>
      <c r="P786" s="86">
        <v>38</v>
      </c>
      <c r="Q786" s="87"/>
      <c r="R786" s="88" t="s">
        <v>28</v>
      </c>
      <c r="S786" s="98"/>
      <c r="T786" s="1">
        <v>7484</v>
      </c>
      <c r="U786" s="90">
        <v>5613</v>
      </c>
      <c r="V786" s="91">
        <v>0.25</v>
      </c>
      <c r="W786" s="88" t="s">
        <v>11036</v>
      </c>
      <c r="X786" s="83">
        <v>90119000000</v>
      </c>
      <c r="Y786" s="83" t="s">
        <v>30</v>
      </c>
      <c r="Z786" s="83" t="s">
        <v>739</v>
      </c>
    </row>
    <row r="787" spans="1:26" x14ac:dyDescent="0.25">
      <c r="A787" t="s">
        <v>1845</v>
      </c>
      <c r="B787" t="s">
        <v>1845</v>
      </c>
      <c r="C787" s="94" t="s">
        <v>1846</v>
      </c>
      <c r="D787" s="93" t="s">
        <v>11223</v>
      </c>
      <c r="E787" s="93" t="s">
        <v>704</v>
      </c>
      <c r="F787" s="93" t="s">
        <v>22</v>
      </c>
      <c r="G787" s="83" t="s">
        <v>23</v>
      </c>
      <c r="H787" s="93"/>
      <c r="I787" s="93" t="s">
        <v>745</v>
      </c>
      <c r="J787" s="93" t="s">
        <v>24</v>
      </c>
      <c r="K787" s="2">
        <v>100210951095</v>
      </c>
      <c r="L787" t="s">
        <v>25</v>
      </c>
      <c r="M787" t="s">
        <v>26</v>
      </c>
      <c r="N787" t="s">
        <v>27</v>
      </c>
      <c r="O787" t="s">
        <v>26</v>
      </c>
      <c r="P787" s="86">
        <v>38</v>
      </c>
      <c r="Q787" s="96"/>
      <c r="R787" s="88" t="s">
        <v>28</v>
      </c>
      <c r="S787" s="84"/>
      <c r="T787" s="1">
        <v>9193</v>
      </c>
      <c r="U787" s="90">
        <v>6894.75</v>
      </c>
      <c r="V787" s="91">
        <v>0.25</v>
      </c>
      <c r="W787" s="88" t="s">
        <v>11036</v>
      </c>
      <c r="X787" s="83">
        <v>90119000000</v>
      </c>
      <c r="Y787" s="83" t="s">
        <v>30</v>
      </c>
      <c r="Z787" s="83" t="s">
        <v>739</v>
      </c>
    </row>
    <row r="788" spans="1:26" x14ac:dyDescent="0.25">
      <c r="A788" t="s">
        <v>1847</v>
      </c>
      <c r="B788" t="s">
        <v>1847</v>
      </c>
      <c r="C788" s="94" t="s">
        <v>1848</v>
      </c>
      <c r="D788" s="93" t="s">
        <v>1849</v>
      </c>
      <c r="E788" s="93" t="s">
        <v>704</v>
      </c>
      <c r="F788" s="93" t="s">
        <v>22</v>
      </c>
      <c r="G788" s="83" t="s">
        <v>23</v>
      </c>
      <c r="H788" s="93"/>
      <c r="I788" s="93" t="s">
        <v>24</v>
      </c>
      <c r="J788" s="93" t="s">
        <v>24</v>
      </c>
      <c r="K788" s="2">
        <v>100210951095</v>
      </c>
      <c r="L788" t="s">
        <v>25</v>
      </c>
      <c r="M788" t="s">
        <v>26</v>
      </c>
      <c r="N788" t="s">
        <v>27</v>
      </c>
      <c r="O788" t="s">
        <v>26</v>
      </c>
      <c r="P788" s="86">
        <v>30</v>
      </c>
      <c r="Q788" s="87"/>
      <c r="R788" s="88" t="s">
        <v>28</v>
      </c>
      <c r="S788" s="98"/>
      <c r="T788" s="1">
        <v>888</v>
      </c>
      <c r="U788" s="90">
        <v>666</v>
      </c>
      <c r="V788" s="91">
        <v>0.25</v>
      </c>
      <c r="W788" s="88" t="s">
        <v>11036</v>
      </c>
      <c r="X788" s="83">
        <v>90119000000</v>
      </c>
      <c r="Y788" s="83" t="s">
        <v>914</v>
      </c>
      <c r="Z788" s="83" t="s">
        <v>739</v>
      </c>
    </row>
    <row r="789" spans="1:26" x14ac:dyDescent="0.25">
      <c r="A789" t="s">
        <v>1850</v>
      </c>
      <c r="B789" t="s">
        <v>1850</v>
      </c>
      <c r="C789" s="94" t="s">
        <v>1851</v>
      </c>
      <c r="D789" s="93" t="s">
        <v>11224</v>
      </c>
      <c r="E789" s="93" t="s">
        <v>704</v>
      </c>
      <c r="F789" s="93" t="s">
        <v>22</v>
      </c>
      <c r="G789" s="83" t="s">
        <v>23</v>
      </c>
      <c r="H789" s="93"/>
      <c r="I789" s="93" t="s">
        <v>24</v>
      </c>
      <c r="J789" s="93" t="s">
        <v>24</v>
      </c>
      <c r="K789" s="2">
        <v>100210951095</v>
      </c>
      <c r="L789" t="s">
        <v>25</v>
      </c>
      <c r="M789" t="s">
        <v>26</v>
      </c>
      <c r="N789" t="s">
        <v>27</v>
      </c>
      <c r="O789" t="s">
        <v>26</v>
      </c>
      <c r="P789" s="86">
        <v>16</v>
      </c>
      <c r="Q789" s="87"/>
      <c r="R789" s="88" t="s">
        <v>28</v>
      </c>
      <c r="S789" s="98"/>
      <c r="T789" s="1">
        <v>1282</v>
      </c>
      <c r="U789" s="90">
        <v>961.5</v>
      </c>
      <c r="V789" s="91">
        <v>0.25</v>
      </c>
      <c r="W789" s="88" t="s">
        <v>11036</v>
      </c>
      <c r="X789" s="83">
        <v>90119000000</v>
      </c>
      <c r="Y789" s="83" t="s">
        <v>30</v>
      </c>
      <c r="Z789" s="83" t="s">
        <v>31</v>
      </c>
    </row>
    <row r="790" spans="1:26" x14ac:dyDescent="0.25">
      <c r="A790" t="s">
        <v>1852</v>
      </c>
      <c r="B790" t="s">
        <v>1852</v>
      </c>
      <c r="C790" s="94" t="s">
        <v>1853</v>
      </c>
      <c r="D790" s="93" t="s">
        <v>11225</v>
      </c>
      <c r="E790" s="93" t="s">
        <v>704</v>
      </c>
      <c r="F790" s="93" t="s">
        <v>22</v>
      </c>
      <c r="G790" s="83" t="s">
        <v>23</v>
      </c>
      <c r="H790" s="93"/>
      <c r="I790" s="93" t="s">
        <v>745</v>
      </c>
      <c r="J790" s="93" t="s">
        <v>24</v>
      </c>
      <c r="K790" s="2">
        <v>100210951095</v>
      </c>
      <c r="L790" t="s">
        <v>25</v>
      </c>
      <c r="M790" t="s">
        <v>26</v>
      </c>
      <c r="N790" t="s">
        <v>27</v>
      </c>
      <c r="O790" t="s">
        <v>26</v>
      </c>
      <c r="P790" s="86">
        <v>2</v>
      </c>
      <c r="Q790" s="87"/>
      <c r="R790" s="88" t="s">
        <v>28</v>
      </c>
      <c r="S790" s="98"/>
      <c r="T790" s="1">
        <v>18590</v>
      </c>
      <c r="U790" s="90">
        <v>13942.5</v>
      </c>
      <c r="V790" s="91">
        <v>0.25</v>
      </c>
      <c r="W790" s="88" t="s">
        <v>11036</v>
      </c>
      <c r="X790" s="83">
        <v>90119000000</v>
      </c>
      <c r="Y790" s="83" t="s">
        <v>1306</v>
      </c>
      <c r="Z790" s="83" t="s">
        <v>739</v>
      </c>
    </row>
    <row r="791" spans="1:26" x14ac:dyDescent="0.25">
      <c r="A791" t="s">
        <v>1854</v>
      </c>
      <c r="B791" t="s">
        <v>1854</v>
      </c>
      <c r="C791" s="94" t="s">
        <v>1855</v>
      </c>
      <c r="D791" s="93" t="s">
        <v>1856</v>
      </c>
      <c r="E791" s="93" t="s">
        <v>704</v>
      </c>
      <c r="F791" s="93" t="s">
        <v>22</v>
      </c>
      <c r="G791" s="83" t="s">
        <v>23</v>
      </c>
      <c r="H791" s="93"/>
      <c r="I791" s="93" t="s">
        <v>24</v>
      </c>
      <c r="J791" s="93" t="s">
        <v>24</v>
      </c>
      <c r="K791" s="2">
        <v>100210951095</v>
      </c>
      <c r="L791" t="s">
        <v>25</v>
      </c>
      <c r="M791" t="s">
        <v>26</v>
      </c>
      <c r="N791" t="s">
        <v>27</v>
      </c>
      <c r="O791" t="s">
        <v>26</v>
      </c>
      <c r="P791" s="86" t="s">
        <v>8797</v>
      </c>
      <c r="Q791" s="87"/>
      <c r="R791" s="88" t="s">
        <v>28</v>
      </c>
      <c r="S791" s="98"/>
      <c r="T791" s="1">
        <v>47755</v>
      </c>
      <c r="U791" s="90">
        <v>35816.25</v>
      </c>
      <c r="V791" s="91">
        <v>0.25</v>
      </c>
      <c r="W791" s="88" t="s">
        <v>11036</v>
      </c>
      <c r="X791" s="83">
        <v>90132000000</v>
      </c>
      <c r="Y791" s="83" t="s">
        <v>1601</v>
      </c>
      <c r="Z791" s="83" t="s">
        <v>739</v>
      </c>
    </row>
    <row r="792" spans="1:26" x14ac:dyDescent="0.25">
      <c r="A792" s="83" t="s">
        <v>1857</v>
      </c>
      <c r="B792" s="83" t="s">
        <v>1857</v>
      </c>
      <c r="C792" s="84" t="s">
        <v>1858</v>
      </c>
      <c r="D792" s="83" t="s">
        <v>1859</v>
      </c>
      <c r="E792" s="83" t="s">
        <v>704</v>
      </c>
      <c r="F792" s="83" t="s">
        <v>22</v>
      </c>
      <c r="G792" s="83" t="s">
        <v>23</v>
      </c>
      <c r="H792" s="83"/>
      <c r="I792" s="93" t="s">
        <v>24</v>
      </c>
      <c r="J792" s="93" t="s">
        <v>24</v>
      </c>
      <c r="K792" s="85">
        <v>100210951095</v>
      </c>
      <c r="L792" s="83" t="s">
        <v>25</v>
      </c>
      <c r="M792" s="83" t="s">
        <v>26</v>
      </c>
      <c r="N792" s="83" t="s">
        <v>27</v>
      </c>
      <c r="O792" s="83" t="s">
        <v>26</v>
      </c>
      <c r="P792" s="86" t="s">
        <v>8797</v>
      </c>
      <c r="Q792" s="87"/>
      <c r="R792" s="88" t="s">
        <v>28</v>
      </c>
      <c r="S792" s="84"/>
      <c r="T792" s="1">
        <v>27530</v>
      </c>
      <c r="U792" s="90">
        <v>20647.5</v>
      </c>
      <c r="V792" s="91">
        <v>0.25</v>
      </c>
      <c r="W792" s="88" t="s">
        <v>11036</v>
      </c>
      <c r="X792" s="83">
        <v>90132000</v>
      </c>
      <c r="Y792" s="83" t="s">
        <v>1601</v>
      </c>
      <c r="Z792" s="83" t="s">
        <v>739</v>
      </c>
    </row>
    <row r="793" spans="1:26" x14ac:dyDescent="0.25">
      <c r="A793" s="83" t="s">
        <v>1860</v>
      </c>
      <c r="B793" s="83" t="s">
        <v>1860</v>
      </c>
      <c r="C793" s="84" t="s">
        <v>1861</v>
      </c>
      <c r="D793" s="83" t="s">
        <v>1862</v>
      </c>
      <c r="E793" s="83" t="s">
        <v>704</v>
      </c>
      <c r="F793" s="83" t="s">
        <v>22</v>
      </c>
      <c r="G793" s="83" t="s">
        <v>23</v>
      </c>
      <c r="H793" s="83"/>
      <c r="I793" s="93" t="s">
        <v>24</v>
      </c>
      <c r="J793" s="93" t="s">
        <v>24</v>
      </c>
      <c r="K793" s="85">
        <v>100210951095</v>
      </c>
      <c r="L793" s="83" t="s">
        <v>25</v>
      </c>
      <c r="M793" s="83" t="s">
        <v>26</v>
      </c>
      <c r="N793" s="83" t="s">
        <v>27</v>
      </c>
      <c r="O793" s="83" t="s">
        <v>26</v>
      </c>
      <c r="P793" s="86" t="s">
        <v>8797</v>
      </c>
      <c r="Q793" s="87"/>
      <c r="R793" s="88" t="s">
        <v>28</v>
      </c>
      <c r="S793" s="84"/>
      <c r="T793" s="1">
        <v>19664</v>
      </c>
      <c r="U793" s="90">
        <v>14748</v>
      </c>
      <c r="V793" s="91">
        <v>0.25</v>
      </c>
      <c r="W793" s="88" t="s">
        <v>11036</v>
      </c>
      <c r="X793" s="83">
        <v>90132000000</v>
      </c>
      <c r="Y793" s="83" t="s">
        <v>1601</v>
      </c>
      <c r="Z793" s="83" t="s">
        <v>739</v>
      </c>
    </row>
    <row r="794" spans="1:26" x14ac:dyDescent="0.25">
      <c r="A794" s="83" t="s">
        <v>1863</v>
      </c>
      <c r="B794" s="83" t="s">
        <v>1863</v>
      </c>
      <c r="C794" s="84" t="s">
        <v>1864</v>
      </c>
      <c r="D794" s="83" t="s">
        <v>1865</v>
      </c>
      <c r="E794" s="83" t="s">
        <v>704</v>
      </c>
      <c r="F794" s="83" t="s">
        <v>22</v>
      </c>
      <c r="G794" s="83" t="s">
        <v>23</v>
      </c>
      <c r="H794" s="83"/>
      <c r="I794" s="93" t="s">
        <v>24</v>
      </c>
      <c r="J794" s="93" t="s">
        <v>24</v>
      </c>
      <c r="K794" s="85">
        <v>100210951095</v>
      </c>
      <c r="L794" s="83" t="s">
        <v>25</v>
      </c>
      <c r="M794" s="83" t="s">
        <v>26</v>
      </c>
      <c r="N794" s="83" t="s">
        <v>27</v>
      </c>
      <c r="O794" s="83" t="s">
        <v>26</v>
      </c>
      <c r="P794" s="86" t="s">
        <v>8797</v>
      </c>
      <c r="Q794" s="87"/>
      <c r="R794" s="88" t="s">
        <v>28</v>
      </c>
      <c r="S794" s="84"/>
      <c r="T794" s="1">
        <v>52587</v>
      </c>
      <c r="U794" s="90">
        <v>39440.25</v>
      </c>
      <c r="V794" s="91">
        <v>0.25</v>
      </c>
      <c r="W794" s="88" t="s">
        <v>11036</v>
      </c>
      <c r="X794" s="83">
        <v>90132000000</v>
      </c>
      <c r="Y794" s="83" t="s">
        <v>1601</v>
      </c>
      <c r="Z794" s="83" t="s">
        <v>739</v>
      </c>
    </row>
    <row r="795" spans="1:26" x14ac:dyDescent="0.25">
      <c r="A795" s="83" t="s">
        <v>1866</v>
      </c>
      <c r="B795" s="83" t="s">
        <v>1866</v>
      </c>
      <c r="C795" s="84" t="s">
        <v>1867</v>
      </c>
      <c r="D795" s="83" t="s">
        <v>1868</v>
      </c>
      <c r="E795" s="83" t="s">
        <v>704</v>
      </c>
      <c r="F795" s="83" t="s">
        <v>22</v>
      </c>
      <c r="G795" s="83" t="s">
        <v>23</v>
      </c>
      <c r="H795" s="83"/>
      <c r="I795" s="93" t="s">
        <v>745</v>
      </c>
      <c r="J795" s="93" t="s">
        <v>24</v>
      </c>
      <c r="K795" s="85">
        <v>100210951095</v>
      </c>
      <c r="L795" s="83" t="s">
        <v>25</v>
      </c>
      <c r="M795" s="83" t="s">
        <v>26</v>
      </c>
      <c r="N795" s="83" t="s">
        <v>27</v>
      </c>
      <c r="O795" s="83" t="s">
        <v>26</v>
      </c>
      <c r="P795" s="86" t="s">
        <v>8797</v>
      </c>
      <c r="Q795" s="87"/>
      <c r="R795" s="88" t="s">
        <v>28</v>
      </c>
      <c r="S795" s="84"/>
      <c r="T795" s="1">
        <v>3801</v>
      </c>
      <c r="U795" s="90">
        <v>2850.75</v>
      </c>
      <c r="V795" s="91">
        <v>0.25</v>
      </c>
      <c r="W795" s="88" t="s">
        <v>11036</v>
      </c>
      <c r="X795" s="83">
        <v>90132000000</v>
      </c>
      <c r="Y795" s="83" t="s">
        <v>1230</v>
      </c>
      <c r="Z795" s="83" t="s">
        <v>739</v>
      </c>
    </row>
    <row r="796" spans="1:26" x14ac:dyDescent="0.25">
      <c r="A796" s="83" t="s">
        <v>11226</v>
      </c>
      <c r="B796" s="83" t="s">
        <v>11226</v>
      </c>
      <c r="C796" s="84" t="s">
        <v>11227</v>
      </c>
      <c r="D796" s="93" t="s">
        <v>11228</v>
      </c>
      <c r="E796" s="83" t="s">
        <v>704</v>
      </c>
      <c r="F796" s="83" t="s">
        <v>22</v>
      </c>
      <c r="G796" s="83" t="s">
        <v>23</v>
      </c>
      <c r="H796" s="83"/>
      <c r="I796" s="93" t="s">
        <v>24</v>
      </c>
      <c r="J796" s="93" t="s">
        <v>24</v>
      </c>
      <c r="K796" s="85">
        <v>100210951095</v>
      </c>
      <c r="L796" s="83" t="s">
        <v>25</v>
      </c>
      <c r="M796" s="83" t="s">
        <v>26</v>
      </c>
      <c r="N796" s="83" t="s">
        <v>27</v>
      </c>
      <c r="O796" s="83" t="s">
        <v>26</v>
      </c>
      <c r="P796" s="86">
        <v>50</v>
      </c>
      <c r="Q796" s="87" t="s">
        <v>1931</v>
      </c>
      <c r="R796" s="88" t="s">
        <v>1932</v>
      </c>
      <c r="S796" s="84" t="s">
        <v>1933</v>
      </c>
      <c r="T796" s="1">
        <v>415</v>
      </c>
      <c r="U796" s="90">
        <v>311.25</v>
      </c>
      <c r="V796" s="91">
        <v>0.25</v>
      </c>
      <c r="W796" s="88" t="s">
        <v>11036</v>
      </c>
      <c r="X796" s="83">
        <v>90119000000</v>
      </c>
      <c r="Y796" s="83" t="s">
        <v>30</v>
      </c>
      <c r="Z796" s="83" t="s">
        <v>31</v>
      </c>
    </row>
    <row r="797" spans="1:26" x14ac:dyDescent="0.25">
      <c r="A797" t="s">
        <v>1869</v>
      </c>
      <c r="B797" t="s">
        <v>1869</v>
      </c>
      <c r="C797" s="94" t="s">
        <v>1870</v>
      </c>
      <c r="D797" s="93" t="s">
        <v>1870</v>
      </c>
      <c r="E797" s="93" t="s">
        <v>704</v>
      </c>
      <c r="F797" s="93" t="s">
        <v>22</v>
      </c>
      <c r="G797" s="83" t="s">
        <v>23</v>
      </c>
      <c r="H797" s="93"/>
      <c r="I797" s="93" t="s">
        <v>24</v>
      </c>
      <c r="J797" s="93" t="s">
        <v>24</v>
      </c>
      <c r="K797" s="2">
        <v>100210951095</v>
      </c>
      <c r="L797" t="s">
        <v>25</v>
      </c>
      <c r="M797" t="s">
        <v>26</v>
      </c>
      <c r="N797" t="s">
        <v>27</v>
      </c>
      <c r="O797" t="s">
        <v>26</v>
      </c>
      <c r="P797" s="86">
        <v>2</v>
      </c>
      <c r="Q797" s="87"/>
      <c r="R797" s="88" t="s">
        <v>28</v>
      </c>
      <c r="S797" s="98"/>
      <c r="T797" s="1">
        <v>2085</v>
      </c>
      <c r="U797" s="90">
        <v>1563.75</v>
      </c>
      <c r="V797" s="91">
        <v>0.25</v>
      </c>
      <c r="W797" s="88" t="s">
        <v>11036</v>
      </c>
      <c r="X797" s="83">
        <v>94031098000</v>
      </c>
      <c r="Y797" s="83" t="s">
        <v>30</v>
      </c>
      <c r="Z797" s="83" t="s">
        <v>31</v>
      </c>
    </row>
    <row r="798" spans="1:26" x14ac:dyDescent="0.25">
      <c r="A798" s="83" t="s">
        <v>1871</v>
      </c>
      <c r="B798" s="83" t="s">
        <v>1871</v>
      </c>
      <c r="C798" s="84" t="s">
        <v>1872</v>
      </c>
      <c r="D798" s="83" t="s">
        <v>1872</v>
      </c>
      <c r="E798" s="83" t="s">
        <v>704</v>
      </c>
      <c r="F798" s="83" t="s">
        <v>22</v>
      </c>
      <c r="G798" s="83" t="s">
        <v>23</v>
      </c>
      <c r="H798" s="83"/>
      <c r="I798" s="93" t="s">
        <v>24</v>
      </c>
      <c r="J798" s="93" t="s">
        <v>24</v>
      </c>
      <c r="K798" s="85">
        <v>100210951095</v>
      </c>
      <c r="L798" s="83" t="s">
        <v>25</v>
      </c>
      <c r="M798" s="83" t="s">
        <v>26</v>
      </c>
      <c r="N798" s="83" t="s">
        <v>27</v>
      </c>
      <c r="O798" s="83" t="s">
        <v>26</v>
      </c>
      <c r="P798" s="86">
        <v>2</v>
      </c>
      <c r="Q798" s="87"/>
      <c r="R798" s="88" t="s">
        <v>28</v>
      </c>
      <c r="S798" s="84"/>
      <c r="T798" s="1">
        <v>2195</v>
      </c>
      <c r="U798" s="90">
        <v>1646.25</v>
      </c>
      <c r="V798" s="91">
        <v>0.25</v>
      </c>
      <c r="W798" s="88" t="s">
        <v>11036</v>
      </c>
      <c r="X798" s="83">
        <v>94031098000</v>
      </c>
      <c r="Y798" s="83" t="s">
        <v>30</v>
      </c>
      <c r="Z798" s="83" t="s">
        <v>31</v>
      </c>
    </row>
    <row r="799" spans="1:26" x14ac:dyDescent="0.25">
      <c r="A799" t="s">
        <v>1873</v>
      </c>
      <c r="B799" t="s">
        <v>1873</v>
      </c>
      <c r="C799" s="94" t="s">
        <v>1874</v>
      </c>
      <c r="D799" s="93" t="s">
        <v>1874</v>
      </c>
      <c r="E799" s="93" t="s">
        <v>704</v>
      </c>
      <c r="F799" s="93" t="s">
        <v>22</v>
      </c>
      <c r="G799" s="83" t="s">
        <v>23</v>
      </c>
      <c r="H799" s="93"/>
      <c r="I799" s="93" t="s">
        <v>745</v>
      </c>
      <c r="J799" s="93" t="s">
        <v>24</v>
      </c>
      <c r="K799" s="2">
        <v>100210951095</v>
      </c>
      <c r="L799" t="s">
        <v>25</v>
      </c>
      <c r="M799" t="s">
        <v>26</v>
      </c>
      <c r="N799" t="s">
        <v>27</v>
      </c>
      <c r="O799" t="s">
        <v>26</v>
      </c>
      <c r="P799" s="86">
        <v>52</v>
      </c>
      <c r="Q799" s="87"/>
      <c r="R799" s="88" t="s">
        <v>28</v>
      </c>
      <c r="S799" s="98"/>
      <c r="T799" s="1">
        <v>744</v>
      </c>
      <c r="U799" s="90">
        <v>558</v>
      </c>
      <c r="V799" s="91">
        <v>0.25</v>
      </c>
      <c r="W799" s="88" t="s">
        <v>11036</v>
      </c>
      <c r="X799" s="83">
        <v>90022000000</v>
      </c>
      <c r="Y799" s="83" t="s">
        <v>1276</v>
      </c>
      <c r="Z799" s="83" t="s">
        <v>31</v>
      </c>
    </row>
    <row r="800" spans="1:26" x14ac:dyDescent="0.25">
      <c r="A800" t="s">
        <v>1875</v>
      </c>
      <c r="B800" t="s">
        <v>1875</v>
      </c>
      <c r="C800" s="94" t="s">
        <v>1876</v>
      </c>
      <c r="D800" s="93" t="s">
        <v>1876</v>
      </c>
      <c r="E800" s="93" t="s">
        <v>704</v>
      </c>
      <c r="F800" s="93" t="s">
        <v>22</v>
      </c>
      <c r="G800" s="83" t="s">
        <v>23</v>
      </c>
      <c r="H800" s="93"/>
      <c r="I800" s="93" t="s">
        <v>24</v>
      </c>
      <c r="J800" s="93" t="s">
        <v>24</v>
      </c>
      <c r="K800" s="2">
        <v>100210951095</v>
      </c>
      <c r="L800" t="s">
        <v>25</v>
      </c>
      <c r="M800" t="s">
        <v>26</v>
      </c>
      <c r="N800" t="s">
        <v>27</v>
      </c>
      <c r="O800" t="s">
        <v>26</v>
      </c>
      <c r="P800" s="86">
        <v>2</v>
      </c>
      <c r="Q800" s="87"/>
      <c r="R800" s="88" t="s">
        <v>28</v>
      </c>
      <c r="S800" s="98"/>
      <c r="T800" s="1">
        <v>36.5</v>
      </c>
      <c r="U800" s="90">
        <v>27.38</v>
      </c>
      <c r="V800" s="91">
        <v>0.24986301369863018</v>
      </c>
      <c r="W800" s="88" t="s">
        <v>11036</v>
      </c>
      <c r="X800" s="83">
        <v>90119000000</v>
      </c>
      <c r="Y800" s="83" t="s">
        <v>30</v>
      </c>
      <c r="Z800" s="83" t="s">
        <v>31</v>
      </c>
    </row>
    <row r="801" spans="1:26" x14ac:dyDescent="0.25">
      <c r="A801" t="s">
        <v>1877</v>
      </c>
      <c r="B801" t="s">
        <v>1877</v>
      </c>
      <c r="C801" s="94" t="s">
        <v>1878</v>
      </c>
      <c r="D801" s="93" t="s">
        <v>1879</v>
      </c>
      <c r="E801" s="93" t="s">
        <v>704</v>
      </c>
      <c r="F801" s="93" t="s">
        <v>22</v>
      </c>
      <c r="G801" s="93" t="s">
        <v>23</v>
      </c>
      <c r="H801" s="93"/>
      <c r="I801" s="93" t="s">
        <v>24</v>
      </c>
      <c r="J801" s="93" t="s">
        <v>24</v>
      </c>
      <c r="K801" s="2">
        <v>100210951095</v>
      </c>
      <c r="L801" t="s">
        <v>25</v>
      </c>
      <c r="M801" t="s">
        <v>26</v>
      </c>
      <c r="N801" t="s">
        <v>27</v>
      </c>
      <c r="O801" t="s">
        <v>26</v>
      </c>
      <c r="P801" s="86">
        <v>2</v>
      </c>
      <c r="Q801" s="87"/>
      <c r="R801" s="88" t="s">
        <v>28</v>
      </c>
      <c r="S801" s="98"/>
      <c r="T801" s="1">
        <v>4958</v>
      </c>
      <c r="U801" s="90">
        <v>3718.5</v>
      </c>
      <c r="V801" s="91">
        <v>0.25</v>
      </c>
      <c r="W801" s="88" t="s">
        <v>11036</v>
      </c>
      <c r="X801" s="83">
        <v>90132000000</v>
      </c>
      <c r="Y801" s="83" t="s">
        <v>1230</v>
      </c>
      <c r="Z801" s="83" t="s">
        <v>739</v>
      </c>
    </row>
    <row r="802" spans="1:26" x14ac:dyDescent="0.25">
      <c r="A802" t="s">
        <v>1880</v>
      </c>
      <c r="B802" t="s">
        <v>1880</v>
      </c>
      <c r="C802" s="94" t="s">
        <v>1881</v>
      </c>
      <c r="D802" s="93" t="s">
        <v>1882</v>
      </c>
      <c r="E802" s="93" t="s">
        <v>704</v>
      </c>
      <c r="F802" s="93" t="s">
        <v>22</v>
      </c>
      <c r="G802" s="83" t="s">
        <v>23</v>
      </c>
      <c r="H802" s="93"/>
      <c r="I802" s="93" t="s">
        <v>24</v>
      </c>
      <c r="J802" s="93" t="s">
        <v>24</v>
      </c>
      <c r="K802" s="2">
        <v>100210951095</v>
      </c>
      <c r="L802" t="s">
        <v>25</v>
      </c>
      <c r="M802" t="s">
        <v>26</v>
      </c>
      <c r="N802" t="s">
        <v>27</v>
      </c>
      <c r="O802" t="s">
        <v>26</v>
      </c>
      <c r="P802" s="86">
        <v>2</v>
      </c>
      <c r="Q802" s="87"/>
      <c r="R802" s="88" t="s">
        <v>28</v>
      </c>
      <c r="S802" s="98"/>
      <c r="T802" s="1">
        <v>8180</v>
      </c>
      <c r="U802" s="90">
        <v>6135</v>
      </c>
      <c r="V802" s="91">
        <v>0.25</v>
      </c>
      <c r="W802" s="88" t="s">
        <v>11036</v>
      </c>
      <c r="X802" s="83">
        <v>90132000000</v>
      </c>
      <c r="Y802" s="83" t="s">
        <v>1230</v>
      </c>
      <c r="Z802" s="83" t="s">
        <v>739</v>
      </c>
    </row>
    <row r="803" spans="1:26" x14ac:dyDescent="0.25">
      <c r="A803" t="s">
        <v>1883</v>
      </c>
      <c r="B803" t="s">
        <v>1883</v>
      </c>
      <c r="C803" s="94" t="s">
        <v>1884</v>
      </c>
      <c r="D803" s="93" t="s">
        <v>1885</v>
      </c>
      <c r="E803" s="93" t="s">
        <v>704</v>
      </c>
      <c r="F803" s="93" t="s">
        <v>22</v>
      </c>
      <c r="G803" s="83" t="s">
        <v>23</v>
      </c>
      <c r="H803" s="93"/>
      <c r="I803" s="93" t="s">
        <v>745</v>
      </c>
      <c r="J803" s="93" t="s">
        <v>24</v>
      </c>
      <c r="K803" s="2">
        <v>100210951095</v>
      </c>
      <c r="L803" t="s">
        <v>25</v>
      </c>
      <c r="M803" t="s">
        <v>26</v>
      </c>
      <c r="N803" t="s">
        <v>27</v>
      </c>
      <c r="O803" t="s">
        <v>26</v>
      </c>
      <c r="P803" s="86">
        <v>2</v>
      </c>
      <c r="Q803" s="87"/>
      <c r="R803" s="88" t="s">
        <v>28</v>
      </c>
      <c r="S803" s="98"/>
      <c r="T803" s="1">
        <v>5040</v>
      </c>
      <c r="U803" s="90">
        <v>3780</v>
      </c>
      <c r="V803" s="91">
        <v>0.25</v>
      </c>
      <c r="W803" s="88" t="s">
        <v>11036</v>
      </c>
      <c r="X803" s="83">
        <v>90132000000</v>
      </c>
      <c r="Y803" s="83" t="s">
        <v>30</v>
      </c>
      <c r="Z803" s="83" t="s">
        <v>739</v>
      </c>
    </row>
    <row r="804" spans="1:26" x14ac:dyDescent="0.25">
      <c r="A804" t="s">
        <v>1886</v>
      </c>
      <c r="B804" t="s">
        <v>1886</v>
      </c>
      <c r="C804" s="94" t="s">
        <v>1887</v>
      </c>
      <c r="D804" s="93" t="s">
        <v>1888</v>
      </c>
      <c r="E804" s="93" t="s">
        <v>704</v>
      </c>
      <c r="F804" s="93" t="s">
        <v>22</v>
      </c>
      <c r="G804" s="83" t="s">
        <v>23</v>
      </c>
      <c r="H804" s="93"/>
      <c r="I804" s="93" t="s">
        <v>745</v>
      </c>
      <c r="J804" s="93" t="s">
        <v>24</v>
      </c>
      <c r="K804" s="2">
        <v>100210951095</v>
      </c>
      <c r="L804" t="s">
        <v>25</v>
      </c>
      <c r="M804" t="s">
        <v>26</v>
      </c>
      <c r="N804" t="s">
        <v>27</v>
      </c>
      <c r="O804" t="s">
        <v>26</v>
      </c>
      <c r="P804" s="86">
        <v>2</v>
      </c>
      <c r="Q804" s="96"/>
      <c r="R804" s="88" t="s">
        <v>28</v>
      </c>
      <c r="S804" s="84"/>
      <c r="T804" s="1">
        <v>6941</v>
      </c>
      <c r="U804" s="90">
        <v>5205.75</v>
      </c>
      <c r="V804" s="91">
        <v>0.25</v>
      </c>
      <c r="W804" s="88" t="s">
        <v>11036</v>
      </c>
      <c r="X804" s="83">
        <v>90132000000</v>
      </c>
      <c r="Y804" s="83" t="s">
        <v>1230</v>
      </c>
      <c r="Z804" s="83" t="s">
        <v>739</v>
      </c>
    </row>
    <row r="805" spans="1:26" x14ac:dyDescent="0.25">
      <c r="A805" t="s">
        <v>1889</v>
      </c>
      <c r="B805" t="s">
        <v>1889</v>
      </c>
      <c r="C805" s="94" t="s">
        <v>1890</v>
      </c>
      <c r="D805" s="93" t="s">
        <v>1891</v>
      </c>
      <c r="E805" s="93" t="s">
        <v>704</v>
      </c>
      <c r="F805" s="93" t="s">
        <v>22</v>
      </c>
      <c r="G805" s="83" t="s">
        <v>23</v>
      </c>
      <c r="H805" s="93"/>
      <c r="I805" s="93" t="s">
        <v>745</v>
      </c>
      <c r="J805" s="93" t="s">
        <v>24</v>
      </c>
      <c r="K805" s="2">
        <v>100210951095</v>
      </c>
      <c r="L805" t="s">
        <v>25</v>
      </c>
      <c r="M805" t="s">
        <v>26</v>
      </c>
      <c r="N805" t="s">
        <v>27</v>
      </c>
      <c r="O805" t="s">
        <v>26</v>
      </c>
      <c r="P805" s="86">
        <v>2</v>
      </c>
      <c r="Q805" s="87"/>
      <c r="R805" s="88" t="s">
        <v>28</v>
      </c>
      <c r="S805" s="98"/>
      <c r="T805" s="1">
        <v>5784</v>
      </c>
      <c r="U805" s="90">
        <v>4338</v>
      </c>
      <c r="V805" s="91">
        <v>0.25</v>
      </c>
      <c r="W805" s="88" t="s">
        <v>11036</v>
      </c>
      <c r="X805" s="83">
        <v>90132000000</v>
      </c>
      <c r="Y805" s="83" t="s">
        <v>30</v>
      </c>
      <c r="Z805" s="83" t="s">
        <v>739</v>
      </c>
    </row>
    <row r="806" spans="1:26" x14ac:dyDescent="0.25">
      <c r="A806" t="s">
        <v>1892</v>
      </c>
      <c r="B806" t="s">
        <v>1892</v>
      </c>
      <c r="C806" s="94" t="s">
        <v>1893</v>
      </c>
      <c r="D806" s="93" t="s">
        <v>1894</v>
      </c>
      <c r="E806" s="93" t="s">
        <v>704</v>
      </c>
      <c r="F806" s="93" t="s">
        <v>22</v>
      </c>
      <c r="G806" s="83" t="s">
        <v>23</v>
      </c>
      <c r="H806" s="93"/>
      <c r="I806" s="93" t="s">
        <v>745</v>
      </c>
      <c r="J806" s="93" t="s">
        <v>24</v>
      </c>
      <c r="K806" s="2">
        <v>100210951095</v>
      </c>
      <c r="L806" t="s">
        <v>25</v>
      </c>
      <c r="M806" t="s">
        <v>26</v>
      </c>
      <c r="N806" t="s">
        <v>27</v>
      </c>
      <c r="O806" t="s">
        <v>26</v>
      </c>
      <c r="P806" s="86">
        <v>2</v>
      </c>
      <c r="Q806" s="87"/>
      <c r="R806" s="88" t="s">
        <v>28</v>
      </c>
      <c r="S806" s="98"/>
      <c r="T806" s="1">
        <v>8428</v>
      </c>
      <c r="U806" s="90">
        <v>6321</v>
      </c>
      <c r="V806" s="91">
        <v>0.25</v>
      </c>
      <c r="W806" s="88" t="s">
        <v>11036</v>
      </c>
      <c r="X806" s="83">
        <v>90132000000</v>
      </c>
      <c r="Y806" s="83" t="s">
        <v>30</v>
      </c>
      <c r="Z806" s="83" t="s">
        <v>739</v>
      </c>
    </row>
    <row r="807" spans="1:26" x14ac:dyDescent="0.25">
      <c r="A807" t="s">
        <v>1895</v>
      </c>
      <c r="B807" t="s">
        <v>1895</v>
      </c>
      <c r="C807" s="94" t="s">
        <v>1896</v>
      </c>
      <c r="D807" s="93" t="s">
        <v>1897</v>
      </c>
      <c r="E807" s="93" t="s">
        <v>704</v>
      </c>
      <c r="F807" s="93" t="s">
        <v>22</v>
      </c>
      <c r="G807" s="83" t="s">
        <v>23</v>
      </c>
      <c r="H807" s="93"/>
      <c r="I807" s="93" t="s">
        <v>745</v>
      </c>
      <c r="J807" s="93" t="s">
        <v>24</v>
      </c>
      <c r="K807" s="2">
        <v>100210951095</v>
      </c>
      <c r="L807" t="s">
        <v>25</v>
      </c>
      <c r="M807" t="s">
        <v>26</v>
      </c>
      <c r="N807" t="s">
        <v>27</v>
      </c>
      <c r="O807" t="s">
        <v>26</v>
      </c>
      <c r="P807" s="86">
        <v>2</v>
      </c>
      <c r="Q807" s="87"/>
      <c r="R807" s="88" t="s">
        <v>28</v>
      </c>
      <c r="S807" s="98"/>
      <c r="T807" s="1">
        <v>2686</v>
      </c>
      <c r="U807" s="90">
        <v>2014.5</v>
      </c>
      <c r="V807" s="91">
        <v>0.25</v>
      </c>
      <c r="W807" s="88" t="s">
        <v>11036</v>
      </c>
      <c r="X807" s="83">
        <v>90132000000</v>
      </c>
      <c r="Y807" s="83" t="s">
        <v>1230</v>
      </c>
      <c r="Z807" s="83" t="s">
        <v>739</v>
      </c>
    </row>
    <row r="808" spans="1:26" x14ac:dyDescent="0.25">
      <c r="A808" t="s">
        <v>1898</v>
      </c>
      <c r="B808" t="s">
        <v>1898</v>
      </c>
      <c r="C808" s="94" t="s">
        <v>1899</v>
      </c>
      <c r="D808" s="93" t="s">
        <v>1900</v>
      </c>
      <c r="E808" s="93" t="s">
        <v>704</v>
      </c>
      <c r="F808" s="93" t="s">
        <v>22</v>
      </c>
      <c r="G808" s="83" t="s">
        <v>23</v>
      </c>
      <c r="H808" s="93"/>
      <c r="I808" s="93" t="s">
        <v>745</v>
      </c>
      <c r="J808" s="93" t="s">
        <v>24</v>
      </c>
      <c r="K808" s="2">
        <v>100210951095</v>
      </c>
      <c r="L808" t="s">
        <v>25</v>
      </c>
      <c r="M808" t="s">
        <v>26</v>
      </c>
      <c r="N808" t="s">
        <v>27</v>
      </c>
      <c r="O808" t="s">
        <v>26</v>
      </c>
      <c r="P808" s="86">
        <v>2</v>
      </c>
      <c r="Q808" s="87"/>
      <c r="R808" s="88" t="s">
        <v>28</v>
      </c>
      <c r="S808" s="98"/>
      <c r="T808" s="1">
        <v>1199</v>
      </c>
      <c r="U808" s="90">
        <v>899.25</v>
      </c>
      <c r="V808" s="91">
        <v>0.25</v>
      </c>
      <c r="W808" s="88" t="s">
        <v>11036</v>
      </c>
      <c r="X808" s="83">
        <v>85365019900</v>
      </c>
      <c r="Y808" s="83" t="s">
        <v>1276</v>
      </c>
      <c r="Z808" s="83" t="s">
        <v>31</v>
      </c>
    </row>
    <row r="809" spans="1:26" x14ac:dyDescent="0.25">
      <c r="A809" t="s">
        <v>1901</v>
      </c>
      <c r="B809" t="s">
        <v>1901</v>
      </c>
      <c r="C809" s="94" t="s">
        <v>1902</v>
      </c>
      <c r="D809" s="93" t="s">
        <v>1903</v>
      </c>
      <c r="E809" s="93" t="s">
        <v>704</v>
      </c>
      <c r="F809" s="93" t="s">
        <v>22</v>
      </c>
      <c r="G809" s="83" t="s">
        <v>23</v>
      </c>
      <c r="H809" s="93"/>
      <c r="I809" s="93" t="s">
        <v>24</v>
      </c>
      <c r="J809" s="93" t="s">
        <v>24</v>
      </c>
      <c r="K809" s="2">
        <v>100210951095</v>
      </c>
      <c r="L809" t="s">
        <v>25</v>
      </c>
      <c r="M809" t="s">
        <v>26</v>
      </c>
      <c r="N809" t="s">
        <v>27</v>
      </c>
      <c r="O809" t="s">
        <v>26</v>
      </c>
      <c r="P809" s="86">
        <v>2</v>
      </c>
      <c r="Q809" s="87"/>
      <c r="R809" s="88" t="s">
        <v>28</v>
      </c>
      <c r="S809" s="98"/>
      <c r="T809" s="1">
        <v>7106</v>
      </c>
      <c r="U809" s="90">
        <v>5329.5</v>
      </c>
      <c r="V809" s="91">
        <v>0.25</v>
      </c>
      <c r="W809" s="88" t="s">
        <v>11036</v>
      </c>
      <c r="X809" s="83">
        <v>90119000000</v>
      </c>
      <c r="Y809" s="83" t="s">
        <v>1601</v>
      </c>
      <c r="Z809" s="83" t="s">
        <v>31</v>
      </c>
    </row>
    <row r="810" spans="1:26" x14ac:dyDescent="0.25">
      <c r="A810" t="s">
        <v>1904</v>
      </c>
      <c r="B810" t="s">
        <v>1904</v>
      </c>
      <c r="C810" s="94" t="s">
        <v>1905</v>
      </c>
      <c r="D810" s="93" t="s">
        <v>11229</v>
      </c>
      <c r="E810" s="93" t="s">
        <v>704</v>
      </c>
      <c r="F810" s="93" t="s">
        <v>22</v>
      </c>
      <c r="G810" s="83" t="s">
        <v>23</v>
      </c>
      <c r="H810" s="93"/>
      <c r="I810" s="93" t="s">
        <v>24</v>
      </c>
      <c r="J810" s="93" t="s">
        <v>24</v>
      </c>
      <c r="K810" s="2">
        <v>100210951095</v>
      </c>
      <c r="L810" t="s">
        <v>25</v>
      </c>
      <c r="M810" t="s">
        <v>26</v>
      </c>
      <c r="N810" t="s">
        <v>27</v>
      </c>
      <c r="O810" t="s">
        <v>26</v>
      </c>
      <c r="P810" s="86">
        <v>2</v>
      </c>
      <c r="Q810" s="87"/>
      <c r="R810" s="88" t="s">
        <v>28</v>
      </c>
      <c r="S810" s="98"/>
      <c r="T810" s="1">
        <v>7271</v>
      </c>
      <c r="U810" s="90">
        <v>5453.25</v>
      </c>
      <c r="V810" s="91">
        <v>0.25</v>
      </c>
      <c r="W810" s="88" t="s">
        <v>11036</v>
      </c>
      <c r="X810" s="83">
        <v>90119000000</v>
      </c>
      <c r="Y810" s="83" t="s">
        <v>1601</v>
      </c>
      <c r="Z810" s="83" t="s">
        <v>31</v>
      </c>
    </row>
    <row r="811" spans="1:26" x14ac:dyDescent="0.25">
      <c r="A811" t="s">
        <v>1906</v>
      </c>
      <c r="B811" t="s">
        <v>1906</v>
      </c>
      <c r="C811" s="94" t="s">
        <v>1907</v>
      </c>
      <c r="D811" s="93" t="s">
        <v>1908</v>
      </c>
      <c r="E811" s="93" t="s">
        <v>704</v>
      </c>
      <c r="F811" s="93" t="s">
        <v>22</v>
      </c>
      <c r="G811" s="83" t="s">
        <v>23</v>
      </c>
      <c r="H811" s="93"/>
      <c r="I811" s="93" t="s">
        <v>24</v>
      </c>
      <c r="J811" s="93" t="s">
        <v>24</v>
      </c>
      <c r="K811" s="2">
        <v>100210951095</v>
      </c>
      <c r="L811" t="s">
        <v>25</v>
      </c>
      <c r="M811" t="s">
        <v>26</v>
      </c>
      <c r="N811" t="s">
        <v>27</v>
      </c>
      <c r="O811" t="s">
        <v>26</v>
      </c>
      <c r="P811" s="86">
        <v>2</v>
      </c>
      <c r="Q811" s="87"/>
      <c r="R811" s="88" t="s">
        <v>28</v>
      </c>
      <c r="S811" s="98"/>
      <c r="T811" s="1">
        <v>1167</v>
      </c>
      <c r="U811" s="90">
        <v>875.25</v>
      </c>
      <c r="V811" s="91">
        <v>0.25</v>
      </c>
      <c r="W811" s="88" t="s">
        <v>11036</v>
      </c>
      <c r="X811" s="83">
        <v>90119000000</v>
      </c>
      <c r="Y811" s="83" t="s">
        <v>1601</v>
      </c>
      <c r="Z811" s="83" t="s">
        <v>31</v>
      </c>
    </row>
    <row r="812" spans="1:26" x14ac:dyDescent="0.25">
      <c r="A812" s="83" t="s">
        <v>1909</v>
      </c>
      <c r="B812" s="83" t="s">
        <v>1909</v>
      </c>
      <c r="C812" s="84" t="s">
        <v>1910</v>
      </c>
      <c r="D812" s="83" t="s">
        <v>1910</v>
      </c>
      <c r="E812" s="83" t="s">
        <v>704</v>
      </c>
      <c r="F812" s="83" t="s">
        <v>22</v>
      </c>
      <c r="G812" s="83" t="s">
        <v>23</v>
      </c>
      <c r="H812" s="83"/>
      <c r="I812" s="93" t="s">
        <v>745</v>
      </c>
      <c r="J812" s="93" t="s">
        <v>24</v>
      </c>
      <c r="K812" s="85">
        <v>100210951095</v>
      </c>
      <c r="L812" s="83" t="s">
        <v>25</v>
      </c>
      <c r="M812" s="83" t="s">
        <v>26</v>
      </c>
      <c r="N812" s="83" t="s">
        <v>27</v>
      </c>
      <c r="O812" s="83" t="s">
        <v>26</v>
      </c>
      <c r="P812" s="86">
        <v>20</v>
      </c>
      <c r="Q812" s="87"/>
      <c r="R812" s="88" t="s">
        <v>28</v>
      </c>
      <c r="S812" s="84"/>
      <c r="T812" s="1">
        <v>838</v>
      </c>
      <c r="U812" s="90">
        <v>628.5</v>
      </c>
      <c r="V812" s="91">
        <v>0.25</v>
      </c>
      <c r="W812" s="88" t="s">
        <v>11036</v>
      </c>
      <c r="X812" s="83">
        <v>90022000000</v>
      </c>
      <c r="Y812" s="83" t="s">
        <v>1276</v>
      </c>
      <c r="Z812" s="83" t="s">
        <v>31</v>
      </c>
    </row>
    <row r="813" spans="1:26" x14ac:dyDescent="0.25">
      <c r="A813" s="83" t="s">
        <v>1911</v>
      </c>
      <c r="B813" s="83" t="s">
        <v>1911</v>
      </c>
      <c r="C813" s="84" t="s">
        <v>1912</v>
      </c>
      <c r="D813" s="83" t="s">
        <v>1913</v>
      </c>
      <c r="E813" s="83" t="s">
        <v>704</v>
      </c>
      <c r="F813" s="83" t="s">
        <v>22</v>
      </c>
      <c r="G813" s="83" t="s">
        <v>23</v>
      </c>
      <c r="H813" s="83"/>
      <c r="I813" s="93" t="s">
        <v>745</v>
      </c>
      <c r="J813" s="93" t="s">
        <v>24</v>
      </c>
      <c r="K813" s="85">
        <v>100210951095</v>
      </c>
      <c r="L813" s="83" t="s">
        <v>25</v>
      </c>
      <c r="M813" s="83" t="s">
        <v>26</v>
      </c>
      <c r="N813" s="83" t="s">
        <v>27</v>
      </c>
      <c r="O813" s="83" t="s">
        <v>26</v>
      </c>
      <c r="P813" s="86">
        <v>2</v>
      </c>
      <c r="Q813" s="87"/>
      <c r="R813" s="88" t="s">
        <v>28</v>
      </c>
      <c r="S813" s="84"/>
      <c r="T813" s="1">
        <v>727</v>
      </c>
      <c r="U813" s="90">
        <v>545.25</v>
      </c>
      <c r="V813" s="91">
        <v>0.25</v>
      </c>
      <c r="W813" s="88" t="s">
        <v>11036</v>
      </c>
      <c r="X813" s="83">
        <v>85365019900</v>
      </c>
      <c r="Y813" s="83" t="s">
        <v>1276</v>
      </c>
      <c r="Z813" s="83" t="s">
        <v>739</v>
      </c>
    </row>
    <row r="814" spans="1:26" x14ac:dyDescent="0.25">
      <c r="A814" s="83" t="s">
        <v>1914</v>
      </c>
      <c r="B814" s="83" t="s">
        <v>1914</v>
      </c>
      <c r="C814" s="84" t="s">
        <v>1915</v>
      </c>
      <c r="D814" s="83" t="s">
        <v>1916</v>
      </c>
      <c r="E814" s="83" t="s">
        <v>704</v>
      </c>
      <c r="F814" s="83" t="s">
        <v>22</v>
      </c>
      <c r="G814" s="83" t="s">
        <v>23</v>
      </c>
      <c r="H814" s="83"/>
      <c r="I814" s="93" t="s">
        <v>24</v>
      </c>
      <c r="J814" s="93" t="s">
        <v>24</v>
      </c>
      <c r="K814" s="85">
        <v>100210951095</v>
      </c>
      <c r="L814" s="83" t="s">
        <v>25</v>
      </c>
      <c r="M814" s="83" t="s">
        <v>26</v>
      </c>
      <c r="N814" s="83" t="s">
        <v>27</v>
      </c>
      <c r="O814" s="83" t="s">
        <v>26</v>
      </c>
      <c r="P814" s="86">
        <v>28</v>
      </c>
      <c r="Q814" s="87"/>
      <c r="R814" s="88" t="s">
        <v>28</v>
      </c>
      <c r="S814" s="84"/>
      <c r="T814" s="1">
        <v>5949</v>
      </c>
      <c r="U814" s="90">
        <v>4461.75</v>
      </c>
      <c r="V814" s="91">
        <v>0.25</v>
      </c>
      <c r="W814" s="88" t="s">
        <v>11036</v>
      </c>
      <c r="X814" s="83">
        <v>90132000000</v>
      </c>
      <c r="Y814" s="83" t="s">
        <v>1230</v>
      </c>
      <c r="Z814" s="83" t="s">
        <v>739</v>
      </c>
    </row>
    <row r="815" spans="1:26" x14ac:dyDescent="0.25">
      <c r="A815" s="83" t="s">
        <v>1917</v>
      </c>
      <c r="B815" s="83" t="s">
        <v>1917</v>
      </c>
      <c r="C815" s="84" t="s">
        <v>1918</v>
      </c>
      <c r="D815" s="83" t="s">
        <v>1919</v>
      </c>
      <c r="E815" s="83" t="s">
        <v>704</v>
      </c>
      <c r="F815" s="83" t="s">
        <v>22</v>
      </c>
      <c r="G815" s="83" t="s">
        <v>23</v>
      </c>
      <c r="H815" s="83"/>
      <c r="I815" s="93" t="s">
        <v>24</v>
      </c>
      <c r="J815" s="93" t="s">
        <v>24</v>
      </c>
      <c r="K815" s="85">
        <v>100210951095</v>
      </c>
      <c r="L815" s="83" t="s">
        <v>25</v>
      </c>
      <c r="M815" s="83" t="s">
        <v>26</v>
      </c>
      <c r="N815" s="83" t="s">
        <v>27</v>
      </c>
      <c r="O815" s="83" t="s">
        <v>26</v>
      </c>
      <c r="P815" s="86">
        <v>28</v>
      </c>
      <c r="Q815" s="87"/>
      <c r="R815" s="88" t="s">
        <v>28</v>
      </c>
      <c r="S815" s="84"/>
      <c r="T815" s="1">
        <v>3471</v>
      </c>
      <c r="U815" s="90">
        <v>2603.25</v>
      </c>
      <c r="V815" s="91">
        <v>0.25</v>
      </c>
      <c r="W815" s="88" t="s">
        <v>11036</v>
      </c>
      <c r="X815" s="83">
        <v>90132000000</v>
      </c>
      <c r="Y815" s="83" t="s">
        <v>1230</v>
      </c>
      <c r="Z815" s="83" t="s">
        <v>739</v>
      </c>
    </row>
    <row r="816" spans="1:26" x14ac:dyDescent="0.25">
      <c r="A816" t="s">
        <v>1920</v>
      </c>
      <c r="B816" t="s">
        <v>1920</v>
      </c>
      <c r="C816" s="94" t="s">
        <v>1921</v>
      </c>
      <c r="D816" s="93" t="s">
        <v>1921</v>
      </c>
      <c r="E816" s="93" t="s">
        <v>704</v>
      </c>
      <c r="F816" s="93" t="s">
        <v>22</v>
      </c>
      <c r="G816" s="83" t="s">
        <v>23</v>
      </c>
      <c r="H816" s="93"/>
      <c r="I816" s="93" t="s">
        <v>24</v>
      </c>
      <c r="J816" s="93" t="s">
        <v>24</v>
      </c>
      <c r="K816" s="2">
        <v>100210951095</v>
      </c>
      <c r="L816" t="s">
        <v>25</v>
      </c>
      <c r="M816" t="s">
        <v>26</v>
      </c>
      <c r="N816" t="s">
        <v>27</v>
      </c>
      <c r="O816" t="s">
        <v>26</v>
      </c>
      <c r="P816" s="86">
        <v>22</v>
      </c>
      <c r="Q816" s="87"/>
      <c r="R816" s="88" t="s">
        <v>28</v>
      </c>
      <c r="S816" s="98"/>
      <c r="T816" s="1">
        <v>11574</v>
      </c>
      <c r="U816" s="90">
        <v>8680.5</v>
      </c>
      <c r="V816" s="91">
        <v>0.25</v>
      </c>
      <c r="W816" s="88" t="s">
        <v>11036</v>
      </c>
      <c r="X816" s="83">
        <v>90132000000</v>
      </c>
      <c r="Y816" s="83" t="s">
        <v>1230</v>
      </c>
      <c r="Z816" s="83" t="s">
        <v>739</v>
      </c>
    </row>
    <row r="817" spans="1:26" x14ac:dyDescent="0.25">
      <c r="A817" t="s">
        <v>1922</v>
      </c>
      <c r="B817" t="s">
        <v>1922</v>
      </c>
      <c r="C817" s="94" t="s">
        <v>1923</v>
      </c>
      <c r="D817" s="93" t="s">
        <v>1923</v>
      </c>
      <c r="E817" s="93" t="s">
        <v>704</v>
      </c>
      <c r="F817" s="93" t="s">
        <v>22</v>
      </c>
      <c r="G817" s="83" t="s">
        <v>23</v>
      </c>
      <c r="H817" s="93"/>
      <c r="I817" s="93" t="s">
        <v>24</v>
      </c>
      <c r="J817" s="93" t="s">
        <v>24</v>
      </c>
      <c r="K817" s="2">
        <v>100210951095</v>
      </c>
      <c r="L817" t="s">
        <v>25</v>
      </c>
      <c r="M817" t="s">
        <v>26</v>
      </c>
      <c r="N817" t="s">
        <v>27</v>
      </c>
      <c r="O817" t="s">
        <v>26</v>
      </c>
      <c r="P817" s="86">
        <v>45</v>
      </c>
      <c r="Q817" s="87"/>
      <c r="R817" s="88" t="s">
        <v>28</v>
      </c>
      <c r="S817" s="98"/>
      <c r="T817" s="1">
        <v>5204</v>
      </c>
      <c r="U817" s="90">
        <v>3903</v>
      </c>
      <c r="V817" s="91">
        <v>0.25</v>
      </c>
      <c r="W817" s="88" t="s">
        <v>11036</v>
      </c>
      <c r="X817" s="83">
        <v>84714900000</v>
      </c>
      <c r="Y817" s="83" t="s">
        <v>722</v>
      </c>
      <c r="Z817" s="83" t="s">
        <v>739</v>
      </c>
    </row>
    <row r="818" spans="1:26" x14ac:dyDescent="0.25">
      <c r="A818" s="83" t="s">
        <v>1924</v>
      </c>
      <c r="B818" s="83" t="s">
        <v>1924</v>
      </c>
      <c r="C818" s="84" t="s">
        <v>1925</v>
      </c>
      <c r="D818" s="83" t="s">
        <v>1926</v>
      </c>
      <c r="E818" s="83" t="s">
        <v>704</v>
      </c>
      <c r="F818" s="83" t="s">
        <v>22</v>
      </c>
      <c r="G818" s="83" t="s">
        <v>23</v>
      </c>
      <c r="H818" s="83"/>
      <c r="I818" s="93" t="s">
        <v>24</v>
      </c>
      <c r="J818" s="93" t="s">
        <v>24</v>
      </c>
      <c r="K818" s="85">
        <v>100210951095</v>
      </c>
      <c r="L818" s="83" t="s">
        <v>25</v>
      </c>
      <c r="M818" s="83" t="s">
        <v>26</v>
      </c>
      <c r="N818" s="83" t="s">
        <v>27</v>
      </c>
      <c r="O818" s="83" t="s">
        <v>26</v>
      </c>
      <c r="P818" s="86">
        <v>28</v>
      </c>
      <c r="Q818" s="87"/>
      <c r="R818" s="88" t="s">
        <v>28</v>
      </c>
      <c r="S818" s="84"/>
      <c r="T818" s="1">
        <v>2892</v>
      </c>
      <c r="U818" s="90">
        <v>2169</v>
      </c>
      <c r="V818" s="91">
        <v>0.25</v>
      </c>
      <c r="W818" s="88" t="s">
        <v>11036</v>
      </c>
      <c r="X818" s="83">
        <v>90132000000</v>
      </c>
      <c r="Y818" s="83" t="s">
        <v>1230</v>
      </c>
      <c r="Z818" s="83" t="s">
        <v>739</v>
      </c>
    </row>
    <row r="819" spans="1:26" x14ac:dyDescent="0.25">
      <c r="A819" t="s">
        <v>8695</v>
      </c>
      <c r="B819" t="s">
        <v>8695</v>
      </c>
      <c r="C819" s="94" t="s">
        <v>8696</v>
      </c>
      <c r="D819" s="93" t="s">
        <v>8697</v>
      </c>
      <c r="E819" s="93" t="s">
        <v>21</v>
      </c>
      <c r="F819" s="93" t="s">
        <v>22</v>
      </c>
      <c r="G819" s="83" t="s">
        <v>23</v>
      </c>
      <c r="H819" s="93"/>
      <c r="I819" s="93" t="s">
        <v>24</v>
      </c>
      <c r="J819" s="93" t="s">
        <v>24</v>
      </c>
      <c r="K819" s="2">
        <v>100210951095</v>
      </c>
      <c r="L819" t="s">
        <v>25</v>
      </c>
      <c r="M819" t="s">
        <v>26</v>
      </c>
      <c r="N819" t="s">
        <v>27</v>
      </c>
      <c r="O819" t="s">
        <v>26</v>
      </c>
      <c r="P819" s="86" t="s">
        <v>8797</v>
      </c>
      <c r="Q819" s="87"/>
      <c r="R819" s="88" t="s">
        <v>28</v>
      </c>
      <c r="S819" s="98"/>
      <c r="T819" s="1">
        <v>13100</v>
      </c>
      <c r="U819" s="90">
        <v>12445</v>
      </c>
      <c r="V819" s="91">
        <v>0.05</v>
      </c>
      <c r="W819" s="88" t="s">
        <v>11230</v>
      </c>
      <c r="X819" s="83">
        <v>99999999999</v>
      </c>
      <c r="Y819" s="83" t="s">
        <v>914</v>
      </c>
      <c r="Z819" s="83" t="s">
        <v>31</v>
      </c>
    </row>
    <row r="820" spans="1:26" x14ac:dyDescent="0.25">
      <c r="A820" t="s">
        <v>8698</v>
      </c>
      <c r="B820" t="s">
        <v>8698</v>
      </c>
      <c r="C820" s="94" t="s">
        <v>8699</v>
      </c>
      <c r="D820" s="93" t="s">
        <v>8700</v>
      </c>
      <c r="E820" s="93" t="s">
        <v>21</v>
      </c>
      <c r="F820" s="93" t="s">
        <v>22</v>
      </c>
      <c r="G820" s="83" t="s">
        <v>23</v>
      </c>
      <c r="H820" s="93"/>
      <c r="I820" s="93" t="s">
        <v>24</v>
      </c>
      <c r="J820" s="93" t="s">
        <v>24</v>
      </c>
      <c r="K820" s="2">
        <v>100210951095</v>
      </c>
      <c r="L820" t="s">
        <v>25</v>
      </c>
      <c r="M820" t="s">
        <v>26</v>
      </c>
      <c r="N820" t="s">
        <v>27</v>
      </c>
      <c r="O820" t="s">
        <v>26</v>
      </c>
      <c r="P820" s="86" t="s">
        <v>8797</v>
      </c>
      <c r="Q820" s="87"/>
      <c r="R820" s="88" t="s">
        <v>28</v>
      </c>
      <c r="S820" s="98"/>
      <c r="T820" s="1">
        <v>12010</v>
      </c>
      <c r="U820" s="90">
        <v>11409.5</v>
      </c>
      <c r="V820" s="91">
        <v>0.05</v>
      </c>
      <c r="W820" s="88" t="s">
        <v>11230</v>
      </c>
      <c r="X820" s="83">
        <v>99999999999</v>
      </c>
      <c r="Y820" s="83" t="s">
        <v>914</v>
      </c>
      <c r="Z820" s="83" t="s">
        <v>31</v>
      </c>
    </row>
    <row r="821" spans="1:26" x14ac:dyDescent="0.25">
      <c r="A821" t="s">
        <v>1929</v>
      </c>
      <c r="B821" t="s">
        <v>1929</v>
      </c>
      <c r="C821" s="94" t="s">
        <v>1930</v>
      </c>
      <c r="D821" s="93" t="s">
        <v>11231</v>
      </c>
      <c r="E821" s="93" t="s">
        <v>704</v>
      </c>
      <c r="F821" s="93" t="s">
        <v>22</v>
      </c>
      <c r="G821" s="83" t="s">
        <v>23</v>
      </c>
      <c r="H821" s="93"/>
      <c r="I821" s="93" t="s">
        <v>745</v>
      </c>
      <c r="J821" s="93" t="s">
        <v>24</v>
      </c>
      <c r="K821" s="2">
        <v>100210951095</v>
      </c>
      <c r="L821" t="s">
        <v>25</v>
      </c>
      <c r="M821" t="s">
        <v>26</v>
      </c>
      <c r="N821" t="s">
        <v>27</v>
      </c>
      <c r="O821" t="s">
        <v>26</v>
      </c>
      <c r="P821" s="86">
        <v>5</v>
      </c>
      <c r="Q821" s="87"/>
      <c r="R821" s="88" t="s">
        <v>28</v>
      </c>
      <c r="S821" s="98"/>
      <c r="T821" s="1">
        <v>1597</v>
      </c>
      <c r="U821" s="90">
        <v>1197.75</v>
      </c>
      <c r="V821" s="91">
        <v>0.25</v>
      </c>
      <c r="W821" s="88" t="s">
        <v>11036</v>
      </c>
      <c r="X821" s="83">
        <v>90022000000</v>
      </c>
      <c r="Y821" s="83" t="s">
        <v>1276</v>
      </c>
      <c r="Z821" s="83" t="s">
        <v>31</v>
      </c>
    </row>
    <row r="822" spans="1:26" x14ac:dyDescent="0.25">
      <c r="A822" s="93" t="s">
        <v>1934</v>
      </c>
      <c r="B822" s="93" t="s">
        <v>1934</v>
      </c>
      <c r="C822" s="94" t="s">
        <v>1935</v>
      </c>
      <c r="D822" s="93" t="s">
        <v>11232</v>
      </c>
      <c r="E822" s="93" t="s">
        <v>704</v>
      </c>
      <c r="F822" s="93" t="s">
        <v>22</v>
      </c>
      <c r="G822" s="83" t="s">
        <v>23</v>
      </c>
      <c r="H822" s="93"/>
      <c r="I822" s="93" t="s">
        <v>745</v>
      </c>
      <c r="J822" s="93" t="s">
        <v>24</v>
      </c>
      <c r="K822" s="95">
        <v>100210951095</v>
      </c>
      <c r="L822" s="93" t="s">
        <v>25</v>
      </c>
      <c r="M822" s="93" t="s">
        <v>26</v>
      </c>
      <c r="N822" s="93" t="s">
        <v>27</v>
      </c>
      <c r="O822" s="93" t="s">
        <v>26</v>
      </c>
      <c r="P822" s="86">
        <v>25</v>
      </c>
      <c r="Q822" s="87"/>
      <c r="R822" s="88" t="s">
        <v>28</v>
      </c>
      <c r="S822" s="98"/>
      <c r="T822" s="1">
        <v>1687</v>
      </c>
      <c r="U822" s="90">
        <v>1265.25</v>
      </c>
      <c r="V822" s="91">
        <v>0.25</v>
      </c>
      <c r="W822" s="88" t="s">
        <v>11036</v>
      </c>
      <c r="X822" s="83">
        <v>90022000000</v>
      </c>
      <c r="Y822" s="83" t="s">
        <v>1276</v>
      </c>
      <c r="Z822" s="83" t="s">
        <v>31</v>
      </c>
    </row>
    <row r="823" spans="1:26" x14ac:dyDescent="0.25">
      <c r="A823" s="93" t="s">
        <v>1936</v>
      </c>
      <c r="B823" s="93" t="s">
        <v>1936</v>
      </c>
      <c r="C823" s="94" t="s">
        <v>1937</v>
      </c>
      <c r="D823" s="93" t="s">
        <v>11233</v>
      </c>
      <c r="E823" s="93" t="s">
        <v>704</v>
      </c>
      <c r="F823" s="93" t="s">
        <v>22</v>
      </c>
      <c r="G823" s="83" t="s">
        <v>23</v>
      </c>
      <c r="H823" s="93"/>
      <c r="I823" s="93" t="s">
        <v>745</v>
      </c>
      <c r="J823" s="93" t="s">
        <v>24</v>
      </c>
      <c r="K823" s="95">
        <v>100210951095</v>
      </c>
      <c r="L823" s="93" t="s">
        <v>25</v>
      </c>
      <c r="M823" s="93" t="s">
        <v>26</v>
      </c>
      <c r="N823" s="93" t="s">
        <v>27</v>
      </c>
      <c r="O823" s="93" t="s">
        <v>26</v>
      </c>
      <c r="P823" s="86">
        <v>25</v>
      </c>
      <c r="Q823" s="87"/>
      <c r="R823" s="88" t="s">
        <v>28</v>
      </c>
      <c r="S823" s="98"/>
      <c r="T823" s="1">
        <v>1496</v>
      </c>
      <c r="U823" s="90">
        <v>1122</v>
      </c>
      <c r="V823" s="91">
        <v>0.25</v>
      </c>
      <c r="W823" s="88" t="s">
        <v>11036</v>
      </c>
      <c r="X823" s="83">
        <v>90022000000</v>
      </c>
      <c r="Y823" s="83" t="s">
        <v>1276</v>
      </c>
      <c r="Z823" s="83" t="s">
        <v>31</v>
      </c>
    </row>
    <row r="824" spans="1:26" x14ac:dyDescent="0.25">
      <c r="A824" s="93" t="s">
        <v>1938</v>
      </c>
      <c r="B824" s="93" t="s">
        <v>1938</v>
      </c>
      <c r="C824" s="94" t="s">
        <v>1939</v>
      </c>
      <c r="D824" s="93" t="s">
        <v>11234</v>
      </c>
      <c r="E824" s="93" t="s">
        <v>704</v>
      </c>
      <c r="F824" s="93" t="s">
        <v>22</v>
      </c>
      <c r="G824" s="83" t="s">
        <v>23</v>
      </c>
      <c r="H824" s="93"/>
      <c r="I824" s="93" t="s">
        <v>745</v>
      </c>
      <c r="J824" s="93" t="s">
        <v>24</v>
      </c>
      <c r="K824" s="95">
        <v>100210951095</v>
      </c>
      <c r="L824" s="93" t="s">
        <v>25</v>
      </c>
      <c r="M824" s="93" t="s">
        <v>26</v>
      </c>
      <c r="N824" s="93" t="s">
        <v>27</v>
      </c>
      <c r="O824" s="93" t="s">
        <v>26</v>
      </c>
      <c r="P824" s="86">
        <v>25</v>
      </c>
      <c r="Q824" s="87"/>
      <c r="R824" s="88" t="s">
        <v>28</v>
      </c>
      <c r="S824" s="98"/>
      <c r="T824" s="1">
        <v>1597</v>
      </c>
      <c r="U824" s="90">
        <v>1197.75</v>
      </c>
      <c r="V824" s="91">
        <v>0.25</v>
      </c>
      <c r="W824" s="88" t="s">
        <v>11036</v>
      </c>
      <c r="X824" s="83">
        <v>90022000000</v>
      </c>
      <c r="Y824" s="83" t="s">
        <v>1276</v>
      </c>
      <c r="Z824" s="83" t="s">
        <v>31</v>
      </c>
    </row>
    <row r="825" spans="1:26" x14ac:dyDescent="0.25">
      <c r="A825" s="93" t="s">
        <v>1940</v>
      </c>
      <c r="B825" s="93" t="s">
        <v>1940</v>
      </c>
      <c r="C825" s="94" t="s">
        <v>1941</v>
      </c>
      <c r="D825" s="93" t="s">
        <v>11235</v>
      </c>
      <c r="E825" s="93" t="s">
        <v>704</v>
      </c>
      <c r="F825" s="93" t="s">
        <v>22</v>
      </c>
      <c r="G825" s="83" t="s">
        <v>23</v>
      </c>
      <c r="H825" s="93"/>
      <c r="I825" s="93" t="s">
        <v>745</v>
      </c>
      <c r="J825" s="93" t="s">
        <v>24</v>
      </c>
      <c r="K825" s="95">
        <v>100210951095</v>
      </c>
      <c r="L825" s="93" t="s">
        <v>25</v>
      </c>
      <c r="M825" s="93" t="s">
        <v>26</v>
      </c>
      <c r="N825" s="93" t="s">
        <v>27</v>
      </c>
      <c r="O825" s="93" t="s">
        <v>26</v>
      </c>
      <c r="P825" s="86">
        <v>25</v>
      </c>
      <c r="Q825" s="87"/>
      <c r="R825" s="88" t="s">
        <v>28</v>
      </c>
      <c r="S825" s="98"/>
      <c r="T825" s="1">
        <v>1176</v>
      </c>
      <c r="U825" s="90">
        <v>882</v>
      </c>
      <c r="V825" s="91">
        <v>0.25</v>
      </c>
      <c r="W825" s="88" t="s">
        <v>11036</v>
      </c>
      <c r="X825" s="83">
        <v>90022000000</v>
      </c>
      <c r="Y825" s="83" t="s">
        <v>1276</v>
      </c>
      <c r="Z825" s="83" t="s">
        <v>31</v>
      </c>
    </row>
    <row r="826" spans="1:26" x14ac:dyDescent="0.25">
      <c r="A826" s="93" t="s">
        <v>1942</v>
      </c>
      <c r="B826" s="93" t="s">
        <v>1942</v>
      </c>
      <c r="C826" s="94" t="s">
        <v>1943</v>
      </c>
      <c r="D826" s="93" t="s">
        <v>11236</v>
      </c>
      <c r="E826" s="93" t="s">
        <v>704</v>
      </c>
      <c r="F826" s="93" t="s">
        <v>22</v>
      </c>
      <c r="G826" s="83" t="s">
        <v>23</v>
      </c>
      <c r="H826" s="93"/>
      <c r="I826" s="93" t="s">
        <v>24</v>
      </c>
      <c r="J826" s="93" t="s">
        <v>24</v>
      </c>
      <c r="K826" s="95">
        <v>100210951095</v>
      </c>
      <c r="L826" s="93" t="s">
        <v>25</v>
      </c>
      <c r="M826" s="93" t="s">
        <v>26</v>
      </c>
      <c r="N826" s="93" t="s">
        <v>27</v>
      </c>
      <c r="O826" s="93" t="s">
        <v>26</v>
      </c>
      <c r="P826" s="86">
        <v>35</v>
      </c>
      <c r="Q826" s="87"/>
      <c r="R826" s="88" t="s">
        <v>28</v>
      </c>
      <c r="S826" s="98"/>
      <c r="T826" s="1">
        <v>7236</v>
      </c>
      <c r="U826" s="90">
        <v>5427</v>
      </c>
      <c r="V826" s="91">
        <v>0.25</v>
      </c>
      <c r="W826" s="88" t="s">
        <v>11036</v>
      </c>
      <c r="X826" s="83">
        <v>90119000000</v>
      </c>
      <c r="Y826" s="83" t="s">
        <v>30</v>
      </c>
      <c r="Z826" s="83" t="s">
        <v>739</v>
      </c>
    </row>
    <row r="827" spans="1:26" x14ac:dyDescent="0.25">
      <c r="A827" s="93" t="s">
        <v>1944</v>
      </c>
      <c r="B827" s="93" t="s">
        <v>1944</v>
      </c>
      <c r="C827" s="94" t="s">
        <v>1945</v>
      </c>
      <c r="D827" s="93" t="s">
        <v>1945</v>
      </c>
      <c r="E827" s="93" t="s">
        <v>704</v>
      </c>
      <c r="F827" s="93" t="s">
        <v>22</v>
      </c>
      <c r="G827" s="83" t="s">
        <v>23</v>
      </c>
      <c r="H827" s="93"/>
      <c r="I827" s="93" t="s">
        <v>24</v>
      </c>
      <c r="J827" s="93" t="s">
        <v>24</v>
      </c>
      <c r="K827" s="95">
        <v>100210951095</v>
      </c>
      <c r="L827" s="93" t="s">
        <v>25</v>
      </c>
      <c r="M827" s="93" t="s">
        <v>26</v>
      </c>
      <c r="N827" s="93" t="s">
        <v>27</v>
      </c>
      <c r="O827" s="93" t="s">
        <v>26</v>
      </c>
      <c r="P827" s="86">
        <v>45</v>
      </c>
      <c r="Q827" s="87"/>
      <c r="R827" s="88" t="s">
        <v>28</v>
      </c>
      <c r="S827" s="98"/>
      <c r="T827" s="1">
        <v>8097</v>
      </c>
      <c r="U827" s="90">
        <v>6072.75</v>
      </c>
      <c r="V827" s="91">
        <v>0.25</v>
      </c>
      <c r="W827" s="88" t="s">
        <v>11036</v>
      </c>
      <c r="X827" s="83">
        <v>90119000000</v>
      </c>
      <c r="Y827" s="83" t="s">
        <v>30</v>
      </c>
      <c r="Z827" s="83" t="s">
        <v>31</v>
      </c>
    </row>
    <row r="828" spans="1:26" x14ac:dyDescent="0.25">
      <c r="A828" s="93" t="s">
        <v>1946</v>
      </c>
      <c r="B828" s="93" t="s">
        <v>1946</v>
      </c>
      <c r="C828" s="94" t="s">
        <v>1947</v>
      </c>
      <c r="D828" s="93" t="s">
        <v>11237</v>
      </c>
      <c r="E828" s="93" t="s">
        <v>704</v>
      </c>
      <c r="F828" s="93" t="s">
        <v>22</v>
      </c>
      <c r="G828" s="83" t="s">
        <v>23</v>
      </c>
      <c r="H828" s="93"/>
      <c r="I828" s="93" t="s">
        <v>745</v>
      </c>
      <c r="J828" s="93" t="s">
        <v>24</v>
      </c>
      <c r="K828" s="95">
        <v>100210951095</v>
      </c>
      <c r="L828" s="93" t="s">
        <v>25</v>
      </c>
      <c r="M828" s="93" t="s">
        <v>26</v>
      </c>
      <c r="N828" s="93" t="s">
        <v>27</v>
      </c>
      <c r="O828" s="93" t="s">
        <v>26</v>
      </c>
      <c r="P828" s="86">
        <v>25</v>
      </c>
      <c r="Q828" s="87"/>
      <c r="R828" s="88" t="s">
        <v>28</v>
      </c>
      <c r="S828" s="98"/>
      <c r="T828" s="1">
        <v>1014</v>
      </c>
      <c r="U828" s="90">
        <v>760.5</v>
      </c>
      <c r="V828" s="91">
        <v>0.25</v>
      </c>
      <c r="W828" s="88" t="s">
        <v>11036</v>
      </c>
      <c r="X828" s="83">
        <v>90022000000</v>
      </c>
      <c r="Y828" s="83" t="s">
        <v>1276</v>
      </c>
      <c r="Z828" s="83" t="s">
        <v>31</v>
      </c>
    </row>
    <row r="829" spans="1:26" x14ac:dyDescent="0.25">
      <c r="A829" s="93" t="s">
        <v>1948</v>
      </c>
      <c r="B829" s="93" t="s">
        <v>1948</v>
      </c>
      <c r="C829" s="94" t="s">
        <v>1949</v>
      </c>
      <c r="D829" s="93" t="s">
        <v>1949</v>
      </c>
      <c r="E829" s="93" t="s">
        <v>704</v>
      </c>
      <c r="F829" s="93" t="s">
        <v>22</v>
      </c>
      <c r="G829" s="83" t="s">
        <v>23</v>
      </c>
      <c r="H829" s="93"/>
      <c r="I829" s="93" t="s">
        <v>24</v>
      </c>
      <c r="J829" s="93" t="s">
        <v>24</v>
      </c>
      <c r="K829" s="95">
        <v>100210951095</v>
      </c>
      <c r="L829" s="93" t="s">
        <v>25</v>
      </c>
      <c r="M829" s="93" t="s">
        <v>26</v>
      </c>
      <c r="N829" s="93" t="s">
        <v>27</v>
      </c>
      <c r="O829" s="93" t="s">
        <v>26</v>
      </c>
      <c r="P829" s="86">
        <v>2</v>
      </c>
      <c r="Q829" s="87"/>
      <c r="R829" s="88" t="s">
        <v>28</v>
      </c>
      <c r="S829" s="98"/>
      <c r="T829" s="1">
        <v>2924</v>
      </c>
      <c r="U829" s="90">
        <v>2193</v>
      </c>
      <c r="V829" s="91">
        <v>0.25</v>
      </c>
      <c r="W829" s="88" t="s">
        <v>11036</v>
      </c>
      <c r="X829" s="83">
        <v>90022000000</v>
      </c>
      <c r="Y829" s="83" t="s">
        <v>994</v>
      </c>
      <c r="Z829" s="83" t="s">
        <v>31</v>
      </c>
    </row>
    <row r="830" spans="1:26" x14ac:dyDescent="0.25">
      <c r="A830" s="93" t="s">
        <v>1950</v>
      </c>
      <c r="B830" s="93" t="s">
        <v>1950</v>
      </c>
      <c r="C830" s="94" t="s">
        <v>1951</v>
      </c>
      <c r="D830" s="93" t="s">
        <v>1951</v>
      </c>
      <c r="E830" s="93" t="s">
        <v>704</v>
      </c>
      <c r="F830" s="93" t="s">
        <v>22</v>
      </c>
      <c r="G830" s="83" t="s">
        <v>23</v>
      </c>
      <c r="H830" s="93"/>
      <c r="I830" s="93" t="s">
        <v>745</v>
      </c>
      <c r="J830" s="93" t="s">
        <v>24</v>
      </c>
      <c r="K830" s="95">
        <v>100210010618</v>
      </c>
      <c r="L830" s="93" t="s">
        <v>25</v>
      </c>
      <c r="M830" s="93" t="s">
        <v>1019</v>
      </c>
      <c r="N830" s="93" t="s">
        <v>1303</v>
      </c>
      <c r="O830" s="93" t="s">
        <v>1758</v>
      </c>
      <c r="P830" s="86">
        <v>35</v>
      </c>
      <c r="Q830" s="87"/>
      <c r="R830" s="88" t="s">
        <v>28</v>
      </c>
      <c r="S830" s="98"/>
      <c r="T830" s="1">
        <v>3047</v>
      </c>
      <c r="U830" s="90">
        <v>2285.25</v>
      </c>
      <c r="V830" s="91">
        <v>0.25</v>
      </c>
      <c r="W830" s="88" t="s">
        <v>11036</v>
      </c>
      <c r="X830" s="83">
        <v>90119000000</v>
      </c>
      <c r="Y830" s="83" t="s">
        <v>30</v>
      </c>
      <c r="Z830" s="83" t="s">
        <v>31</v>
      </c>
    </row>
    <row r="831" spans="1:26" x14ac:dyDescent="0.25">
      <c r="A831" s="93" t="s">
        <v>1952</v>
      </c>
      <c r="B831" s="93" t="s">
        <v>1952</v>
      </c>
      <c r="C831" s="94" t="s">
        <v>1953</v>
      </c>
      <c r="D831" s="93" t="s">
        <v>11238</v>
      </c>
      <c r="E831" s="93" t="s">
        <v>704</v>
      </c>
      <c r="F831" s="93" t="s">
        <v>22</v>
      </c>
      <c r="G831" s="83" t="s">
        <v>23</v>
      </c>
      <c r="H831" s="93"/>
      <c r="I831" s="93" t="s">
        <v>745</v>
      </c>
      <c r="J831" s="93" t="s">
        <v>24</v>
      </c>
      <c r="K831" s="95">
        <v>100210951095</v>
      </c>
      <c r="L831" s="93" t="s">
        <v>25</v>
      </c>
      <c r="M831" s="93" t="s">
        <v>26</v>
      </c>
      <c r="N831" s="93" t="s">
        <v>27</v>
      </c>
      <c r="O831" s="93" t="s">
        <v>26</v>
      </c>
      <c r="P831" s="86">
        <v>30</v>
      </c>
      <c r="Q831" s="87"/>
      <c r="R831" s="88" t="s">
        <v>28</v>
      </c>
      <c r="S831" s="98"/>
      <c r="T831" s="1">
        <v>1428</v>
      </c>
      <c r="U831" s="90">
        <v>1071</v>
      </c>
      <c r="V831" s="91">
        <v>0.25</v>
      </c>
      <c r="W831" s="88" t="s">
        <v>11036</v>
      </c>
      <c r="X831" s="83">
        <v>90029000000</v>
      </c>
      <c r="Y831" s="83" t="s">
        <v>1276</v>
      </c>
      <c r="Z831" s="83" t="s">
        <v>31</v>
      </c>
    </row>
    <row r="832" spans="1:26" x14ac:dyDescent="0.25">
      <c r="A832" s="93" t="s">
        <v>1954</v>
      </c>
      <c r="B832" s="93" t="s">
        <v>1954</v>
      </c>
      <c r="C832" s="94" t="s">
        <v>1955</v>
      </c>
      <c r="D832" s="93" t="s">
        <v>11239</v>
      </c>
      <c r="E832" s="93" t="s">
        <v>704</v>
      </c>
      <c r="F832" s="93" t="s">
        <v>22</v>
      </c>
      <c r="G832" s="83" t="s">
        <v>23</v>
      </c>
      <c r="H832" s="93"/>
      <c r="I832" s="93" t="s">
        <v>745</v>
      </c>
      <c r="J832" s="93" t="s">
        <v>24</v>
      </c>
      <c r="K832" s="95">
        <v>100210951095</v>
      </c>
      <c r="L832" s="93" t="s">
        <v>25</v>
      </c>
      <c r="M832" s="93" t="s">
        <v>26</v>
      </c>
      <c r="N832" s="93" t="s">
        <v>27</v>
      </c>
      <c r="O832" s="93" t="s">
        <v>26</v>
      </c>
      <c r="P832" s="86">
        <v>30</v>
      </c>
      <c r="Q832" s="87"/>
      <c r="R832" s="88" t="s">
        <v>28</v>
      </c>
      <c r="S832" s="98"/>
      <c r="T832" s="1">
        <v>1529</v>
      </c>
      <c r="U832" s="90">
        <v>1146.75</v>
      </c>
      <c r="V832" s="91">
        <v>0.25</v>
      </c>
      <c r="W832" s="88" t="s">
        <v>11036</v>
      </c>
      <c r="X832" s="83">
        <v>90029000000</v>
      </c>
      <c r="Y832" s="83" t="s">
        <v>1276</v>
      </c>
      <c r="Z832" s="83" t="s">
        <v>31</v>
      </c>
    </row>
    <row r="833" spans="1:26" x14ac:dyDescent="0.25">
      <c r="A833" s="93" t="s">
        <v>1956</v>
      </c>
      <c r="B833" s="93" t="s">
        <v>1956</v>
      </c>
      <c r="C833" s="94" t="s">
        <v>1957</v>
      </c>
      <c r="D833" s="93" t="s">
        <v>11240</v>
      </c>
      <c r="E833" s="93" t="s">
        <v>704</v>
      </c>
      <c r="F833" s="93" t="s">
        <v>22</v>
      </c>
      <c r="G833" s="83" t="s">
        <v>23</v>
      </c>
      <c r="H833" s="93"/>
      <c r="I833" s="93" t="s">
        <v>745</v>
      </c>
      <c r="J833" s="93" t="s">
        <v>24</v>
      </c>
      <c r="K833" s="95">
        <v>100210951095</v>
      </c>
      <c r="L833" s="93" t="s">
        <v>25</v>
      </c>
      <c r="M833" s="93" t="s">
        <v>26</v>
      </c>
      <c r="N833" s="93" t="s">
        <v>27</v>
      </c>
      <c r="O833" s="93" t="s">
        <v>26</v>
      </c>
      <c r="P833" s="86">
        <v>34</v>
      </c>
      <c r="Q833" s="87"/>
      <c r="R833" s="88" t="s">
        <v>28</v>
      </c>
      <c r="S833" s="98"/>
      <c r="T833" s="1">
        <v>1428</v>
      </c>
      <c r="U833" s="90">
        <v>1071</v>
      </c>
      <c r="V833" s="91">
        <v>0.25</v>
      </c>
      <c r="W833" s="88" t="s">
        <v>11036</v>
      </c>
      <c r="X833" s="83">
        <v>90029000000</v>
      </c>
      <c r="Y833" s="83" t="s">
        <v>1276</v>
      </c>
      <c r="Z833" s="83" t="s">
        <v>31</v>
      </c>
    </row>
    <row r="834" spans="1:26" x14ac:dyDescent="0.25">
      <c r="A834" s="93" t="s">
        <v>1958</v>
      </c>
      <c r="B834" s="93" t="s">
        <v>1958</v>
      </c>
      <c r="C834" s="94" t="s">
        <v>1959</v>
      </c>
      <c r="D834" s="93" t="s">
        <v>11241</v>
      </c>
      <c r="E834" s="93" t="s">
        <v>704</v>
      </c>
      <c r="F834" s="93" t="s">
        <v>22</v>
      </c>
      <c r="G834" s="83" t="s">
        <v>23</v>
      </c>
      <c r="H834" s="93"/>
      <c r="I834" s="93" t="s">
        <v>745</v>
      </c>
      <c r="J834" s="93" t="s">
        <v>24</v>
      </c>
      <c r="K834" s="95">
        <v>100210951095</v>
      </c>
      <c r="L834" s="93" t="s">
        <v>25</v>
      </c>
      <c r="M834" s="93" t="s">
        <v>26</v>
      </c>
      <c r="N834" s="93" t="s">
        <v>27</v>
      </c>
      <c r="O834" s="93" t="s">
        <v>26</v>
      </c>
      <c r="P834" s="86">
        <v>30</v>
      </c>
      <c r="Q834" s="87"/>
      <c r="R834" s="88" t="s">
        <v>28</v>
      </c>
      <c r="S834" s="98"/>
      <c r="T834" s="1">
        <v>1428</v>
      </c>
      <c r="U834" s="90">
        <v>1071</v>
      </c>
      <c r="V834" s="91">
        <v>0.25</v>
      </c>
      <c r="W834" s="88" t="s">
        <v>11036</v>
      </c>
      <c r="X834" s="83">
        <v>90029000000</v>
      </c>
      <c r="Y834" s="83" t="s">
        <v>1276</v>
      </c>
      <c r="Z834" s="83" t="s">
        <v>31</v>
      </c>
    </row>
    <row r="835" spans="1:26" x14ac:dyDescent="0.25">
      <c r="A835" s="93" t="s">
        <v>1960</v>
      </c>
      <c r="B835" s="93" t="s">
        <v>1960</v>
      </c>
      <c r="C835" s="94" t="s">
        <v>1961</v>
      </c>
      <c r="D835" s="93" t="s">
        <v>11242</v>
      </c>
      <c r="E835" s="93" t="s">
        <v>704</v>
      </c>
      <c r="F835" s="93" t="s">
        <v>22</v>
      </c>
      <c r="G835" s="83" t="s">
        <v>23</v>
      </c>
      <c r="H835" s="93"/>
      <c r="I835" s="93" t="s">
        <v>745</v>
      </c>
      <c r="J835" s="93" t="s">
        <v>24</v>
      </c>
      <c r="K835" s="95">
        <v>100210951095</v>
      </c>
      <c r="L835" s="93" t="s">
        <v>25</v>
      </c>
      <c r="M835" s="93" t="s">
        <v>26</v>
      </c>
      <c r="N835" s="93" t="s">
        <v>27</v>
      </c>
      <c r="O835" s="93" t="s">
        <v>26</v>
      </c>
      <c r="P835" s="86">
        <v>30</v>
      </c>
      <c r="Q835" s="87"/>
      <c r="R835" s="88" t="s">
        <v>28</v>
      </c>
      <c r="S835" s="98"/>
      <c r="T835" s="1">
        <v>1428</v>
      </c>
      <c r="U835" s="90">
        <v>1071</v>
      </c>
      <c r="V835" s="91">
        <v>0.25</v>
      </c>
      <c r="W835" s="88" t="s">
        <v>11036</v>
      </c>
      <c r="X835" s="83">
        <v>90029000000</v>
      </c>
      <c r="Y835" s="83" t="s">
        <v>1276</v>
      </c>
      <c r="Z835" s="83" t="s">
        <v>31</v>
      </c>
    </row>
    <row r="836" spans="1:26" x14ac:dyDescent="0.25">
      <c r="A836" s="93" t="s">
        <v>1962</v>
      </c>
      <c r="B836" s="93" t="s">
        <v>1962</v>
      </c>
      <c r="C836" s="94" t="s">
        <v>1963</v>
      </c>
      <c r="D836" s="93" t="s">
        <v>11243</v>
      </c>
      <c r="E836" s="93" t="s">
        <v>704</v>
      </c>
      <c r="F836" s="93" t="s">
        <v>22</v>
      </c>
      <c r="G836" s="83" t="s">
        <v>23</v>
      </c>
      <c r="H836" s="93"/>
      <c r="I836" s="93" t="s">
        <v>745</v>
      </c>
      <c r="J836" s="93" t="s">
        <v>24</v>
      </c>
      <c r="K836" s="95">
        <v>100210951095</v>
      </c>
      <c r="L836" s="93" t="s">
        <v>25</v>
      </c>
      <c r="M836" s="93" t="s">
        <v>26</v>
      </c>
      <c r="N836" s="93" t="s">
        <v>27</v>
      </c>
      <c r="O836" s="93" t="s">
        <v>26</v>
      </c>
      <c r="P836" s="86">
        <v>30</v>
      </c>
      <c r="Q836" s="87"/>
      <c r="R836" s="88" t="s">
        <v>28</v>
      </c>
      <c r="S836" s="98"/>
      <c r="T836" s="1">
        <v>1428</v>
      </c>
      <c r="U836" s="90">
        <v>1071</v>
      </c>
      <c r="V836" s="91">
        <v>0.25</v>
      </c>
      <c r="W836" s="88" t="s">
        <v>11036</v>
      </c>
      <c r="X836" s="83">
        <v>90029000000</v>
      </c>
      <c r="Y836" s="83" t="s">
        <v>1276</v>
      </c>
      <c r="Z836" s="83" t="s">
        <v>31</v>
      </c>
    </row>
    <row r="837" spans="1:26" x14ac:dyDescent="0.25">
      <c r="A837" s="93" t="s">
        <v>1964</v>
      </c>
      <c r="B837" s="93" t="s">
        <v>1964</v>
      </c>
      <c r="C837" s="94" t="s">
        <v>1965</v>
      </c>
      <c r="D837" s="93" t="s">
        <v>11244</v>
      </c>
      <c r="E837" s="93" t="s">
        <v>704</v>
      </c>
      <c r="F837" s="93" t="s">
        <v>22</v>
      </c>
      <c r="G837" s="83" t="s">
        <v>23</v>
      </c>
      <c r="H837" s="93"/>
      <c r="I837" s="93" t="s">
        <v>745</v>
      </c>
      <c r="J837" s="93" t="s">
        <v>24</v>
      </c>
      <c r="K837" s="95">
        <v>100210951095</v>
      </c>
      <c r="L837" s="93" t="s">
        <v>25</v>
      </c>
      <c r="M837" s="93" t="s">
        <v>26</v>
      </c>
      <c r="N837" s="93" t="s">
        <v>27</v>
      </c>
      <c r="O837" s="93" t="s">
        <v>26</v>
      </c>
      <c r="P837" s="86">
        <v>30</v>
      </c>
      <c r="Q837" s="87"/>
      <c r="R837" s="88" t="s">
        <v>28</v>
      </c>
      <c r="S837" s="98"/>
      <c r="T837" s="1">
        <v>1428</v>
      </c>
      <c r="U837" s="90">
        <v>1071</v>
      </c>
      <c r="V837" s="91">
        <v>0.25</v>
      </c>
      <c r="W837" s="88" t="s">
        <v>11036</v>
      </c>
      <c r="X837" s="83">
        <v>90029000000</v>
      </c>
      <c r="Y837" s="83" t="s">
        <v>1276</v>
      </c>
      <c r="Z837" s="83" t="s">
        <v>31</v>
      </c>
    </row>
    <row r="838" spans="1:26" x14ac:dyDescent="0.25">
      <c r="A838" t="s">
        <v>1966</v>
      </c>
      <c r="B838" t="s">
        <v>1966</v>
      </c>
      <c r="C838" s="94" t="s">
        <v>1967</v>
      </c>
      <c r="D838" s="93" t="s">
        <v>11245</v>
      </c>
      <c r="E838" s="93" t="s">
        <v>704</v>
      </c>
      <c r="F838" s="93" t="s">
        <v>22</v>
      </c>
      <c r="G838" s="83" t="s">
        <v>23</v>
      </c>
      <c r="H838" s="93"/>
      <c r="I838" s="93" t="s">
        <v>745</v>
      </c>
      <c r="J838" s="93" t="s">
        <v>24</v>
      </c>
      <c r="K838" s="2">
        <v>100210951095</v>
      </c>
      <c r="L838" t="s">
        <v>25</v>
      </c>
      <c r="M838" t="s">
        <v>26</v>
      </c>
      <c r="N838" t="s">
        <v>27</v>
      </c>
      <c r="O838" t="s">
        <v>26</v>
      </c>
      <c r="P838" s="86">
        <v>30</v>
      </c>
      <c r="Q838" s="87"/>
      <c r="R838" s="88" t="s">
        <v>28</v>
      </c>
      <c r="S838" s="98"/>
      <c r="T838" s="1">
        <v>1428</v>
      </c>
      <c r="U838" s="90">
        <v>1071</v>
      </c>
      <c r="V838" s="91">
        <v>0.25</v>
      </c>
      <c r="W838" s="88" t="s">
        <v>11036</v>
      </c>
      <c r="X838" s="83">
        <v>90029000000</v>
      </c>
      <c r="Y838" s="83" t="s">
        <v>1276</v>
      </c>
      <c r="Z838" s="83" t="s">
        <v>31</v>
      </c>
    </row>
    <row r="839" spans="1:26" x14ac:dyDescent="0.25">
      <c r="A839" t="s">
        <v>1968</v>
      </c>
      <c r="B839" t="s">
        <v>1968</v>
      </c>
      <c r="C839" s="94" t="s">
        <v>1969</v>
      </c>
      <c r="D839" s="93" t="s">
        <v>11246</v>
      </c>
      <c r="E839" s="93" t="s">
        <v>704</v>
      </c>
      <c r="F839" s="93" t="s">
        <v>22</v>
      </c>
      <c r="G839" s="83" t="s">
        <v>23</v>
      </c>
      <c r="H839" s="93"/>
      <c r="I839" s="93" t="s">
        <v>745</v>
      </c>
      <c r="J839" s="93" t="s">
        <v>24</v>
      </c>
      <c r="K839" s="2">
        <v>100210951095</v>
      </c>
      <c r="L839" t="s">
        <v>25</v>
      </c>
      <c r="M839" t="s">
        <v>26</v>
      </c>
      <c r="N839" t="s">
        <v>27</v>
      </c>
      <c r="O839" t="s">
        <v>26</v>
      </c>
      <c r="P839" s="86">
        <v>30</v>
      </c>
      <c r="Q839" s="87"/>
      <c r="R839" s="88" t="s">
        <v>28</v>
      </c>
      <c r="S839" s="98"/>
      <c r="T839" s="1">
        <v>1529</v>
      </c>
      <c r="U839" s="90">
        <v>1146.75</v>
      </c>
      <c r="V839" s="91">
        <v>0.25</v>
      </c>
      <c r="W839" s="88" t="s">
        <v>11036</v>
      </c>
      <c r="X839" s="83">
        <v>90029000000</v>
      </c>
      <c r="Y839" s="83" t="s">
        <v>1276</v>
      </c>
      <c r="Z839" s="83" t="s">
        <v>31</v>
      </c>
    </row>
    <row r="840" spans="1:26" x14ac:dyDescent="0.25">
      <c r="A840" s="93" t="s">
        <v>1970</v>
      </c>
      <c r="B840" s="93" t="s">
        <v>1970</v>
      </c>
      <c r="C840" s="94" t="s">
        <v>1971</v>
      </c>
      <c r="D840" s="93" t="s">
        <v>11247</v>
      </c>
      <c r="E840" s="93" t="s">
        <v>704</v>
      </c>
      <c r="F840" s="93" t="s">
        <v>22</v>
      </c>
      <c r="G840" s="83" t="s">
        <v>23</v>
      </c>
      <c r="H840" s="93"/>
      <c r="I840" s="93" t="s">
        <v>745</v>
      </c>
      <c r="J840" s="93" t="s">
        <v>24</v>
      </c>
      <c r="K840" s="95">
        <v>100210951095</v>
      </c>
      <c r="L840" s="93" t="s">
        <v>25</v>
      </c>
      <c r="M840" s="93" t="s">
        <v>26</v>
      </c>
      <c r="N840" s="93" t="s">
        <v>27</v>
      </c>
      <c r="O840" s="93" t="s">
        <v>26</v>
      </c>
      <c r="P840" s="86">
        <v>30</v>
      </c>
      <c r="Q840" s="87"/>
      <c r="R840" s="88" t="s">
        <v>28</v>
      </c>
      <c r="S840" s="98"/>
      <c r="T840" s="1">
        <v>1529</v>
      </c>
      <c r="U840" s="90">
        <v>1146.75</v>
      </c>
      <c r="V840" s="91">
        <v>0.25</v>
      </c>
      <c r="W840" s="88" t="s">
        <v>11036</v>
      </c>
      <c r="X840" s="83">
        <v>90029000000</v>
      </c>
      <c r="Y840" s="83" t="s">
        <v>1276</v>
      </c>
      <c r="Z840" s="83" t="s">
        <v>31</v>
      </c>
    </row>
    <row r="841" spans="1:26" x14ac:dyDescent="0.25">
      <c r="A841" s="93" t="s">
        <v>1972</v>
      </c>
      <c r="B841" s="93" t="s">
        <v>1972</v>
      </c>
      <c r="C841" s="94" t="s">
        <v>1973</v>
      </c>
      <c r="D841" s="93" t="s">
        <v>1974</v>
      </c>
      <c r="E841" s="93" t="s">
        <v>704</v>
      </c>
      <c r="F841" s="93" t="s">
        <v>22</v>
      </c>
      <c r="G841" s="83" t="s">
        <v>23</v>
      </c>
      <c r="H841" s="93"/>
      <c r="I841" s="93" t="s">
        <v>24</v>
      </c>
      <c r="J841" s="93" t="s">
        <v>24</v>
      </c>
      <c r="K841" s="95">
        <v>100210951095</v>
      </c>
      <c r="L841" s="93" t="s">
        <v>25</v>
      </c>
      <c r="M841" s="93" t="s">
        <v>26</v>
      </c>
      <c r="N841" s="93" t="s">
        <v>27</v>
      </c>
      <c r="O841" s="93" t="s">
        <v>26</v>
      </c>
      <c r="P841" s="86" t="s">
        <v>8797</v>
      </c>
      <c r="Q841" s="87"/>
      <c r="R841" s="88" t="s">
        <v>28</v>
      </c>
      <c r="S841" s="98"/>
      <c r="T841" s="1">
        <v>2331</v>
      </c>
      <c r="U841" s="90">
        <v>1748.25</v>
      </c>
      <c r="V841" s="91">
        <v>0.25</v>
      </c>
      <c r="W841" s="88" t="s">
        <v>11036</v>
      </c>
      <c r="X841" s="83">
        <v>84733020000</v>
      </c>
      <c r="Y841" s="83" t="s">
        <v>903</v>
      </c>
      <c r="Z841" s="83" t="s">
        <v>31</v>
      </c>
    </row>
    <row r="842" spans="1:26" x14ac:dyDescent="0.25">
      <c r="A842" s="93" t="s">
        <v>1975</v>
      </c>
      <c r="B842" s="93" t="s">
        <v>1975</v>
      </c>
      <c r="C842" s="94" t="s">
        <v>1976</v>
      </c>
      <c r="D842" s="93" t="s">
        <v>1976</v>
      </c>
      <c r="E842" s="93" t="s">
        <v>704</v>
      </c>
      <c r="F842" s="93" t="s">
        <v>22</v>
      </c>
      <c r="G842" s="83" t="s">
        <v>23</v>
      </c>
      <c r="H842" s="93"/>
      <c r="I842" s="93" t="s">
        <v>24</v>
      </c>
      <c r="J842" s="93" t="s">
        <v>24</v>
      </c>
      <c r="K842" s="95">
        <v>100210951095</v>
      </c>
      <c r="L842" s="93" t="s">
        <v>25</v>
      </c>
      <c r="M842" s="93" t="s">
        <v>26</v>
      </c>
      <c r="N842" s="93" t="s">
        <v>27</v>
      </c>
      <c r="O842" s="93" t="s">
        <v>26</v>
      </c>
      <c r="P842" s="86">
        <v>7</v>
      </c>
      <c r="Q842" s="87"/>
      <c r="R842" s="88" t="s">
        <v>28</v>
      </c>
      <c r="S842" s="98"/>
      <c r="T842" s="1">
        <v>26</v>
      </c>
      <c r="U842" s="90">
        <v>19.5</v>
      </c>
      <c r="V842" s="91">
        <v>0.25</v>
      </c>
      <c r="W842" s="88" t="s">
        <v>11036</v>
      </c>
      <c r="X842" s="83">
        <v>85444290900</v>
      </c>
      <c r="Y842" s="83" t="s">
        <v>30</v>
      </c>
      <c r="Z842" s="83" t="s">
        <v>31</v>
      </c>
    </row>
    <row r="843" spans="1:26" x14ac:dyDescent="0.25">
      <c r="A843" s="83" t="s">
        <v>1977</v>
      </c>
      <c r="B843" s="83" t="s">
        <v>1977</v>
      </c>
      <c r="C843" s="84" t="s">
        <v>1978</v>
      </c>
      <c r="D843" s="93" t="s">
        <v>1978</v>
      </c>
      <c r="E843" s="83" t="s">
        <v>704</v>
      </c>
      <c r="F843" s="83" t="s">
        <v>22</v>
      </c>
      <c r="G843" s="83" t="s">
        <v>23</v>
      </c>
      <c r="H843" s="83"/>
      <c r="I843" s="93" t="s">
        <v>745</v>
      </c>
      <c r="J843" s="93" t="s">
        <v>24</v>
      </c>
      <c r="K843" s="85">
        <v>100210010618</v>
      </c>
      <c r="L843" s="83" t="s">
        <v>25</v>
      </c>
      <c r="M843" s="83" t="s">
        <v>1019</v>
      </c>
      <c r="N843" s="83" t="s">
        <v>1303</v>
      </c>
      <c r="O843" s="83" t="s">
        <v>1758</v>
      </c>
      <c r="P843" s="86">
        <v>20</v>
      </c>
      <c r="Q843" s="87"/>
      <c r="R843" s="88" t="s">
        <v>28</v>
      </c>
      <c r="S843" s="84"/>
      <c r="T843" s="1">
        <v>893</v>
      </c>
      <c r="U843" s="90">
        <v>669.75</v>
      </c>
      <c r="V843" s="91">
        <v>0.25</v>
      </c>
      <c r="W843" s="88" t="s">
        <v>11036</v>
      </c>
      <c r="X843" s="83">
        <v>90029000900</v>
      </c>
      <c r="Y843" s="83" t="s">
        <v>1276</v>
      </c>
      <c r="Z843" s="83" t="s">
        <v>31</v>
      </c>
    </row>
    <row r="844" spans="1:26" x14ac:dyDescent="0.25">
      <c r="A844" s="83" t="s">
        <v>1979</v>
      </c>
      <c r="B844" s="83" t="s">
        <v>1979</v>
      </c>
      <c r="C844" s="84" t="s">
        <v>1980</v>
      </c>
      <c r="D844" s="93" t="s">
        <v>1980</v>
      </c>
      <c r="E844" s="83" t="s">
        <v>704</v>
      </c>
      <c r="F844" s="83" t="s">
        <v>22</v>
      </c>
      <c r="G844" s="83" t="s">
        <v>23</v>
      </c>
      <c r="H844" s="83"/>
      <c r="I844" s="93" t="s">
        <v>745</v>
      </c>
      <c r="J844" s="93" t="s">
        <v>24</v>
      </c>
      <c r="K844" s="85">
        <v>100210010618</v>
      </c>
      <c r="L844" s="83" t="s">
        <v>25</v>
      </c>
      <c r="M844" s="83" t="s">
        <v>1019</v>
      </c>
      <c r="N844" s="83" t="s">
        <v>1303</v>
      </c>
      <c r="O844" s="83" t="s">
        <v>1758</v>
      </c>
      <c r="P844" s="86">
        <v>20</v>
      </c>
      <c r="Q844" s="87"/>
      <c r="R844" s="88" t="s">
        <v>28</v>
      </c>
      <c r="S844" s="84"/>
      <c r="T844" s="1">
        <v>480</v>
      </c>
      <c r="U844" s="90">
        <v>360</v>
      </c>
      <c r="V844" s="91">
        <v>0.25</v>
      </c>
      <c r="W844" s="88" t="s">
        <v>11036</v>
      </c>
      <c r="X844" s="83">
        <v>90022000000</v>
      </c>
      <c r="Y844" s="83" t="s">
        <v>1276</v>
      </c>
      <c r="Z844" s="83" t="s">
        <v>31</v>
      </c>
    </row>
    <row r="845" spans="1:26" x14ac:dyDescent="0.25">
      <c r="A845" s="83" t="s">
        <v>1981</v>
      </c>
      <c r="B845" s="83" t="s">
        <v>1981</v>
      </c>
      <c r="C845" s="84" t="s">
        <v>1982</v>
      </c>
      <c r="D845" s="93" t="s">
        <v>1982</v>
      </c>
      <c r="E845" s="83" t="s">
        <v>704</v>
      </c>
      <c r="F845" s="83" t="s">
        <v>22</v>
      </c>
      <c r="G845" s="83" t="s">
        <v>23</v>
      </c>
      <c r="H845" s="83"/>
      <c r="I845" s="93" t="s">
        <v>745</v>
      </c>
      <c r="J845" s="93" t="s">
        <v>24</v>
      </c>
      <c r="K845" s="85">
        <v>100210010618</v>
      </c>
      <c r="L845" s="83" t="s">
        <v>25</v>
      </c>
      <c r="M845" s="83" t="s">
        <v>1019</v>
      </c>
      <c r="N845" s="83" t="s">
        <v>1303</v>
      </c>
      <c r="O845" s="83" t="s">
        <v>1758</v>
      </c>
      <c r="P845" s="86">
        <v>20</v>
      </c>
      <c r="Q845" s="87"/>
      <c r="R845" s="88" t="s">
        <v>28</v>
      </c>
      <c r="S845" s="84"/>
      <c r="T845" s="1">
        <v>882</v>
      </c>
      <c r="U845" s="90">
        <v>661.5</v>
      </c>
      <c r="V845" s="91">
        <v>0.25</v>
      </c>
      <c r="W845" s="88" t="s">
        <v>11036</v>
      </c>
      <c r="X845" s="83">
        <v>90029000900</v>
      </c>
      <c r="Y845" s="83" t="s">
        <v>1276</v>
      </c>
      <c r="Z845" s="83" t="s">
        <v>31</v>
      </c>
    </row>
    <row r="846" spans="1:26" x14ac:dyDescent="0.25">
      <c r="A846" s="83" t="s">
        <v>1983</v>
      </c>
      <c r="B846" s="83" t="s">
        <v>1983</v>
      </c>
      <c r="C846" s="84" t="s">
        <v>1984</v>
      </c>
      <c r="D846" s="83" t="s">
        <v>1984</v>
      </c>
      <c r="E846" s="83" t="s">
        <v>704</v>
      </c>
      <c r="F846" s="83" t="s">
        <v>22</v>
      </c>
      <c r="G846" s="83" t="s">
        <v>23</v>
      </c>
      <c r="H846" s="83"/>
      <c r="I846" s="93" t="s">
        <v>745</v>
      </c>
      <c r="J846" s="93" t="s">
        <v>24</v>
      </c>
      <c r="K846" s="85">
        <v>100210010618</v>
      </c>
      <c r="L846" s="83" t="s">
        <v>25</v>
      </c>
      <c r="M846" s="83" t="s">
        <v>1019</v>
      </c>
      <c r="N846" s="83" t="s">
        <v>1303</v>
      </c>
      <c r="O846" s="83" t="s">
        <v>1758</v>
      </c>
      <c r="P846" s="86">
        <v>20</v>
      </c>
      <c r="Q846" s="87"/>
      <c r="R846" s="88" t="s">
        <v>28</v>
      </c>
      <c r="S846" s="84"/>
      <c r="T846" s="1">
        <v>700</v>
      </c>
      <c r="U846" s="90">
        <v>525</v>
      </c>
      <c r="V846" s="91">
        <v>0.25</v>
      </c>
      <c r="W846" s="88" t="s">
        <v>11036</v>
      </c>
      <c r="X846" s="83">
        <v>90022000000</v>
      </c>
      <c r="Y846" s="83" t="s">
        <v>1276</v>
      </c>
      <c r="Z846" s="83" t="s">
        <v>31</v>
      </c>
    </row>
    <row r="847" spans="1:26" x14ac:dyDescent="0.25">
      <c r="A847" s="93" t="s">
        <v>1985</v>
      </c>
      <c r="B847" s="93" t="s">
        <v>1985</v>
      </c>
      <c r="C847" s="94" t="s">
        <v>1986</v>
      </c>
      <c r="D847" s="93" t="s">
        <v>1986</v>
      </c>
      <c r="E847" s="93" t="s">
        <v>704</v>
      </c>
      <c r="F847" s="93" t="s">
        <v>22</v>
      </c>
      <c r="G847" s="83" t="s">
        <v>23</v>
      </c>
      <c r="H847" s="93"/>
      <c r="I847" s="93" t="s">
        <v>745</v>
      </c>
      <c r="J847" s="93" t="s">
        <v>24</v>
      </c>
      <c r="K847" s="95">
        <v>100210010618</v>
      </c>
      <c r="L847" s="93" t="s">
        <v>25</v>
      </c>
      <c r="M847" s="93" t="s">
        <v>1019</v>
      </c>
      <c r="N847" s="93" t="s">
        <v>1303</v>
      </c>
      <c r="O847" s="93" t="s">
        <v>1758</v>
      </c>
      <c r="P847" s="86">
        <v>20</v>
      </c>
      <c r="Q847" s="87"/>
      <c r="R847" s="88" t="s">
        <v>28</v>
      </c>
      <c r="S847" s="98"/>
      <c r="T847" s="1">
        <v>937</v>
      </c>
      <c r="U847" s="90">
        <v>702.75</v>
      </c>
      <c r="V847" s="91">
        <v>0.25</v>
      </c>
      <c r="W847" s="88" t="s">
        <v>11036</v>
      </c>
      <c r="X847" s="83">
        <v>90029000900</v>
      </c>
      <c r="Y847" s="83" t="s">
        <v>1276</v>
      </c>
      <c r="Z847" s="83" t="s">
        <v>31</v>
      </c>
    </row>
    <row r="848" spans="1:26" x14ac:dyDescent="0.25">
      <c r="A848" s="93" t="s">
        <v>1987</v>
      </c>
      <c r="B848" s="93" t="s">
        <v>1987</v>
      </c>
      <c r="C848" s="94" t="s">
        <v>1988</v>
      </c>
      <c r="D848" s="93" t="s">
        <v>1988</v>
      </c>
      <c r="E848" s="93" t="s">
        <v>704</v>
      </c>
      <c r="F848" s="93" t="s">
        <v>22</v>
      </c>
      <c r="G848" s="83" t="s">
        <v>23</v>
      </c>
      <c r="H848" s="93"/>
      <c r="I848" s="93" t="s">
        <v>745</v>
      </c>
      <c r="J848" s="93" t="s">
        <v>24</v>
      </c>
      <c r="K848" s="95">
        <v>100210010618</v>
      </c>
      <c r="L848" s="93" t="s">
        <v>25</v>
      </c>
      <c r="M848" s="93" t="s">
        <v>1019</v>
      </c>
      <c r="N848" s="93" t="s">
        <v>1303</v>
      </c>
      <c r="O848" s="93" t="s">
        <v>1758</v>
      </c>
      <c r="P848" s="86">
        <v>20</v>
      </c>
      <c r="Q848" s="87"/>
      <c r="R848" s="88" t="s">
        <v>28</v>
      </c>
      <c r="S848" s="98"/>
      <c r="T848" s="1">
        <v>513</v>
      </c>
      <c r="U848" s="90">
        <v>384.75</v>
      </c>
      <c r="V848" s="91">
        <v>0.25</v>
      </c>
      <c r="W848" s="88" t="s">
        <v>11036</v>
      </c>
      <c r="X848" s="83">
        <v>90022000000</v>
      </c>
      <c r="Y848" s="83" t="s">
        <v>1276</v>
      </c>
      <c r="Z848" s="83" t="s">
        <v>31</v>
      </c>
    </row>
    <row r="849" spans="1:26" x14ac:dyDescent="0.25">
      <c r="A849" s="93" t="s">
        <v>1989</v>
      </c>
      <c r="B849" s="93" t="s">
        <v>1989</v>
      </c>
      <c r="C849" s="94" t="s">
        <v>1990</v>
      </c>
      <c r="D849" s="93" t="s">
        <v>11248</v>
      </c>
      <c r="E849" s="93" t="s">
        <v>704</v>
      </c>
      <c r="F849" s="93" t="s">
        <v>22</v>
      </c>
      <c r="G849" s="83" t="s">
        <v>23</v>
      </c>
      <c r="H849" s="93"/>
      <c r="I849" s="93" t="s">
        <v>745</v>
      </c>
      <c r="J849" s="93" t="s">
        <v>24</v>
      </c>
      <c r="K849" s="95">
        <v>100210951095</v>
      </c>
      <c r="L849" s="93" t="s">
        <v>25</v>
      </c>
      <c r="M849" s="93" t="s">
        <v>26</v>
      </c>
      <c r="N849" s="93" t="s">
        <v>27</v>
      </c>
      <c r="O849" s="93" t="s">
        <v>26</v>
      </c>
      <c r="P849" s="86" t="s">
        <v>8797</v>
      </c>
      <c r="Q849" s="87"/>
      <c r="R849" s="88" t="s">
        <v>28</v>
      </c>
      <c r="S849" s="98"/>
      <c r="T849" s="1">
        <v>1496</v>
      </c>
      <c r="U849" s="90">
        <v>1122</v>
      </c>
      <c r="V849" s="91">
        <v>0.25</v>
      </c>
      <c r="W849" s="88" t="s">
        <v>11036</v>
      </c>
      <c r="X849" s="83">
        <v>90022000000</v>
      </c>
      <c r="Y849" s="83" t="s">
        <v>1276</v>
      </c>
      <c r="Z849" s="83" t="s">
        <v>31</v>
      </c>
    </row>
    <row r="850" spans="1:26" x14ac:dyDescent="0.25">
      <c r="A850" s="93" t="s">
        <v>1991</v>
      </c>
      <c r="B850" s="93" t="s">
        <v>1991</v>
      </c>
      <c r="C850" s="94" t="s">
        <v>1992</v>
      </c>
      <c r="D850" s="93" t="s">
        <v>11249</v>
      </c>
      <c r="E850" s="93" t="s">
        <v>704</v>
      </c>
      <c r="F850" s="93" t="s">
        <v>22</v>
      </c>
      <c r="G850" s="83" t="s">
        <v>23</v>
      </c>
      <c r="H850" s="93"/>
      <c r="I850" s="93" t="s">
        <v>745</v>
      </c>
      <c r="J850" s="93" t="s">
        <v>24</v>
      </c>
      <c r="K850" s="95">
        <v>100210951095</v>
      </c>
      <c r="L850" s="93" t="s">
        <v>25</v>
      </c>
      <c r="M850" s="93" t="s">
        <v>26</v>
      </c>
      <c r="N850" s="93" t="s">
        <v>27</v>
      </c>
      <c r="O850" s="93" t="s">
        <v>26</v>
      </c>
      <c r="P850" s="86">
        <v>25</v>
      </c>
      <c r="Q850" s="87"/>
      <c r="R850" s="88" t="s">
        <v>28</v>
      </c>
      <c r="S850" s="98"/>
      <c r="T850" s="1">
        <v>1541</v>
      </c>
      <c r="U850" s="90">
        <v>1155.75</v>
      </c>
      <c r="V850" s="91">
        <v>0.25</v>
      </c>
      <c r="W850" s="88" t="s">
        <v>11036</v>
      </c>
      <c r="X850" s="83">
        <v>90022000000</v>
      </c>
      <c r="Y850" s="83" t="s">
        <v>1276</v>
      </c>
      <c r="Z850" s="83" t="s">
        <v>31</v>
      </c>
    </row>
    <row r="851" spans="1:26" x14ac:dyDescent="0.25">
      <c r="A851" s="93" t="s">
        <v>1993</v>
      </c>
      <c r="B851" s="93" t="s">
        <v>1993</v>
      </c>
      <c r="C851" s="94" t="s">
        <v>1994</v>
      </c>
      <c r="D851" s="93" t="s">
        <v>11250</v>
      </c>
      <c r="E851" s="93" t="s">
        <v>704</v>
      </c>
      <c r="F851" s="93" t="s">
        <v>22</v>
      </c>
      <c r="G851" s="83" t="s">
        <v>23</v>
      </c>
      <c r="H851" s="93"/>
      <c r="I851" s="93" t="s">
        <v>745</v>
      </c>
      <c r="J851" s="93" t="s">
        <v>24</v>
      </c>
      <c r="K851" s="95">
        <v>100210951095</v>
      </c>
      <c r="L851" s="93" t="s">
        <v>25</v>
      </c>
      <c r="M851" s="93" t="s">
        <v>26</v>
      </c>
      <c r="N851" s="93" t="s">
        <v>27</v>
      </c>
      <c r="O851" s="93" t="s">
        <v>26</v>
      </c>
      <c r="P851" s="86">
        <v>25</v>
      </c>
      <c r="Q851" s="87"/>
      <c r="R851" s="88" t="s">
        <v>28</v>
      </c>
      <c r="S851" s="98"/>
      <c r="T851" s="1">
        <v>1720</v>
      </c>
      <c r="U851" s="90">
        <v>1290</v>
      </c>
      <c r="V851" s="91">
        <v>0.25</v>
      </c>
      <c r="W851" s="88" t="s">
        <v>11036</v>
      </c>
      <c r="X851" s="83">
        <v>90022000000</v>
      </c>
      <c r="Y851" s="83" t="s">
        <v>1276</v>
      </c>
      <c r="Z851" s="83" t="s">
        <v>31</v>
      </c>
    </row>
    <row r="852" spans="1:26" x14ac:dyDescent="0.25">
      <c r="A852" s="93" t="s">
        <v>1995</v>
      </c>
      <c r="B852" s="93" t="s">
        <v>1995</v>
      </c>
      <c r="C852" s="94" t="s">
        <v>1996</v>
      </c>
      <c r="D852" s="93" t="s">
        <v>11251</v>
      </c>
      <c r="E852" s="93" t="s">
        <v>704</v>
      </c>
      <c r="F852" s="93" t="s">
        <v>22</v>
      </c>
      <c r="G852" s="83" t="s">
        <v>23</v>
      </c>
      <c r="H852" s="93"/>
      <c r="I852" s="93" t="s">
        <v>745</v>
      </c>
      <c r="J852" s="93" t="s">
        <v>24</v>
      </c>
      <c r="K852" s="95">
        <v>100210951095</v>
      </c>
      <c r="L852" s="93" t="s">
        <v>25</v>
      </c>
      <c r="M852" s="93" t="s">
        <v>26</v>
      </c>
      <c r="N852" s="93" t="s">
        <v>27</v>
      </c>
      <c r="O852" s="93" t="s">
        <v>26</v>
      </c>
      <c r="P852" s="86">
        <v>25</v>
      </c>
      <c r="Q852" s="87"/>
      <c r="R852" s="88" t="s">
        <v>28</v>
      </c>
      <c r="S852" s="98"/>
      <c r="T852" s="1">
        <v>1014</v>
      </c>
      <c r="U852" s="90">
        <v>760.5</v>
      </c>
      <c r="V852" s="91">
        <v>0.25</v>
      </c>
      <c r="W852" s="88" t="s">
        <v>11036</v>
      </c>
      <c r="X852" s="83">
        <v>90022000000</v>
      </c>
      <c r="Y852" s="83" t="s">
        <v>1276</v>
      </c>
      <c r="Z852" s="83" t="s">
        <v>31</v>
      </c>
    </row>
    <row r="853" spans="1:26" x14ac:dyDescent="0.25">
      <c r="A853" s="93" t="s">
        <v>1997</v>
      </c>
      <c r="B853" s="93" t="s">
        <v>1997</v>
      </c>
      <c r="C853" s="94" t="s">
        <v>1998</v>
      </c>
      <c r="D853" s="93" t="s">
        <v>1998</v>
      </c>
      <c r="E853" s="93" t="s">
        <v>704</v>
      </c>
      <c r="F853" s="93" t="s">
        <v>22</v>
      </c>
      <c r="G853" s="83" t="s">
        <v>23</v>
      </c>
      <c r="H853" s="93"/>
      <c r="I853" s="93" t="s">
        <v>745</v>
      </c>
      <c r="J853" s="93" t="s">
        <v>24</v>
      </c>
      <c r="K853" s="95">
        <v>100210951095</v>
      </c>
      <c r="L853" s="93" t="s">
        <v>25</v>
      </c>
      <c r="M853" s="93" t="s">
        <v>26</v>
      </c>
      <c r="N853" s="93" t="s">
        <v>27</v>
      </c>
      <c r="O853" s="93" t="s">
        <v>26</v>
      </c>
      <c r="P853" s="86">
        <v>35</v>
      </c>
      <c r="Q853" s="87"/>
      <c r="R853" s="88" t="s">
        <v>28</v>
      </c>
      <c r="S853" s="98"/>
      <c r="T853" s="1">
        <v>1079</v>
      </c>
      <c r="U853" s="90">
        <v>809.25</v>
      </c>
      <c r="V853" s="91">
        <v>0.25</v>
      </c>
      <c r="W853" s="88" t="s">
        <v>11036</v>
      </c>
      <c r="X853" s="83">
        <v>90022000000</v>
      </c>
      <c r="Y853" s="83" t="s">
        <v>1276</v>
      </c>
      <c r="Z853" s="83" t="s">
        <v>31</v>
      </c>
    </row>
    <row r="854" spans="1:26" x14ac:dyDescent="0.25">
      <c r="A854" s="93" t="s">
        <v>1999</v>
      </c>
      <c r="B854" s="93" t="s">
        <v>1999</v>
      </c>
      <c r="C854" s="94" t="s">
        <v>2000</v>
      </c>
      <c r="D854" s="93" t="s">
        <v>2000</v>
      </c>
      <c r="E854" s="93" t="s">
        <v>704</v>
      </c>
      <c r="F854" s="93" t="s">
        <v>22</v>
      </c>
      <c r="G854" s="83" t="s">
        <v>23</v>
      </c>
      <c r="H854" s="93"/>
      <c r="I854" s="93" t="s">
        <v>745</v>
      </c>
      <c r="J854" s="93" t="s">
        <v>24</v>
      </c>
      <c r="K854" s="95">
        <v>100210010618</v>
      </c>
      <c r="L854" s="93" t="s">
        <v>25</v>
      </c>
      <c r="M854" s="93" t="s">
        <v>1019</v>
      </c>
      <c r="N854" s="93" t="s">
        <v>1303</v>
      </c>
      <c r="O854" s="93" t="s">
        <v>1758</v>
      </c>
      <c r="P854" s="86" t="s">
        <v>8797</v>
      </c>
      <c r="Q854" s="87"/>
      <c r="R854" s="88" t="s">
        <v>28</v>
      </c>
      <c r="S854" s="98"/>
      <c r="T854" s="1">
        <v>780</v>
      </c>
      <c r="U854" s="90">
        <v>585</v>
      </c>
      <c r="V854" s="91">
        <v>0.25</v>
      </c>
      <c r="W854" s="88" t="s">
        <v>11036</v>
      </c>
      <c r="X854" s="83">
        <v>90022000000</v>
      </c>
      <c r="Y854" s="83" t="s">
        <v>1276</v>
      </c>
      <c r="Z854" s="83" t="s">
        <v>31</v>
      </c>
    </row>
    <row r="855" spans="1:26" x14ac:dyDescent="0.25">
      <c r="A855" s="93" t="s">
        <v>2001</v>
      </c>
      <c r="B855" s="93" t="s">
        <v>2001</v>
      </c>
      <c r="C855" s="94" t="s">
        <v>2002</v>
      </c>
      <c r="D855" s="93" t="s">
        <v>2002</v>
      </c>
      <c r="E855" s="93" t="s">
        <v>704</v>
      </c>
      <c r="F855" s="93" t="s">
        <v>22</v>
      </c>
      <c r="G855" s="83" t="s">
        <v>23</v>
      </c>
      <c r="H855" s="93"/>
      <c r="I855" s="93" t="s">
        <v>745</v>
      </c>
      <c r="J855" s="93" t="s">
        <v>24</v>
      </c>
      <c r="K855" s="95">
        <v>100210010618</v>
      </c>
      <c r="L855" s="93" t="s">
        <v>25</v>
      </c>
      <c r="M855" s="93" t="s">
        <v>1019</v>
      </c>
      <c r="N855" s="93" t="s">
        <v>1303</v>
      </c>
      <c r="O855" s="93" t="s">
        <v>1758</v>
      </c>
      <c r="P855" s="86">
        <v>34</v>
      </c>
      <c r="Q855" s="87"/>
      <c r="R855" s="88" t="s">
        <v>28</v>
      </c>
      <c r="S855" s="98"/>
      <c r="T855" s="1">
        <v>488</v>
      </c>
      <c r="U855" s="90">
        <v>366</v>
      </c>
      <c r="V855" s="91">
        <v>0.25</v>
      </c>
      <c r="W855" s="88" t="s">
        <v>11036</v>
      </c>
      <c r="X855" s="83">
        <v>90029000900</v>
      </c>
      <c r="Y855" s="83" t="s">
        <v>1276</v>
      </c>
      <c r="Z855" s="83" t="s">
        <v>31</v>
      </c>
    </row>
    <row r="856" spans="1:26" x14ac:dyDescent="0.25">
      <c r="A856" s="93" t="s">
        <v>2003</v>
      </c>
      <c r="B856" s="93" t="s">
        <v>2003</v>
      </c>
      <c r="C856" s="94" t="s">
        <v>2004</v>
      </c>
      <c r="D856" s="93" t="s">
        <v>11252</v>
      </c>
      <c r="E856" s="93" t="s">
        <v>704</v>
      </c>
      <c r="F856" s="93" t="s">
        <v>22</v>
      </c>
      <c r="G856" s="83" t="s">
        <v>23</v>
      </c>
      <c r="H856" s="93"/>
      <c r="I856" s="93" t="s">
        <v>745</v>
      </c>
      <c r="J856" s="93" t="s">
        <v>24</v>
      </c>
      <c r="K856" s="95">
        <v>100210951095</v>
      </c>
      <c r="L856" s="93" t="s">
        <v>25</v>
      </c>
      <c r="M856" s="93" t="s">
        <v>26</v>
      </c>
      <c r="N856" s="93" t="s">
        <v>27</v>
      </c>
      <c r="O856" s="93" t="s">
        <v>26</v>
      </c>
      <c r="P856" s="86">
        <v>35</v>
      </c>
      <c r="Q856" s="87"/>
      <c r="R856" s="88" t="s">
        <v>28</v>
      </c>
      <c r="S856" s="98"/>
      <c r="T856" s="1">
        <v>1789</v>
      </c>
      <c r="U856" s="90">
        <v>1341.75</v>
      </c>
      <c r="V856" s="91">
        <v>0.25</v>
      </c>
      <c r="W856" s="88" t="s">
        <v>11036</v>
      </c>
      <c r="X856" s="83">
        <v>90022000000</v>
      </c>
      <c r="Y856" s="83" t="s">
        <v>1276</v>
      </c>
      <c r="Z856" s="83" t="s">
        <v>31</v>
      </c>
    </row>
    <row r="857" spans="1:26" x14ac:dyDescent="0.25">
      <c r="A857" s="83" t="s">
        <v>2005</v>
      </c>
      <c r="B857" s="83" t="s">
        <v>2005</v>
      </c>
      <c r="C857" s="84" t="s">
        <v>2006</v>
      </c>
      <c r="D857" s="93" t="s">
        <v>11253</v>
      </c>
      <c r="E857" s="83" t="s">
        <v>704</v>
      </c>
      <c r="F857" s="83" t="s">
        <v>22</v>
      </c>
      <c r="G857" s="83" t="s">
        <v>23</v>
      </c>
      <c r="H857" s="83"/>
      <c r="I857" s="93" t="s">
        <v>745</v>
      </c>
      <c r="J857" s="93" t="s">
        <v>24</v>
      </c>
      <c r="K857" s="85">
        <v>100210951095</v>
      </c>
      <c r="L857" s="83" t="s">
        <v>25</v>
      </c>
      <c r="M857" s="83" t="s">
        <v>26</v>
      </c>
      <c r="N857" s="83" t="s">
        <v>27</v>
      </c>
      <c r="O857" s="83" t="s">
        <v>26</v>
      </c>
      <c r="P857" s="86">
        <v>35</v>
      </c>
      <c r="Q857" s="87"/>
      <c r="R857" s="88" t="s">
        <v>28</v>
      </c>
      <c r="S857" s="84"/>
      <c r="T857" s="1">
        <v>2563</v>
      </c>
      <c r="U857" s="90">
        <v>1922.25</v>
      </c>
      <c r="V857" s="91">
        <v>0.25</v>
      </c>
      <c r="W857" s="83" t="s">
        <v>11036</v>
      </c>
      <c r="X857" s="83">
        <v>90022000000</v>
      </c>
      <c r="Y857" s="83" t="s">
        <v>1276</v>
      </c>
      <c r="Z857" s="83" t="s">
        <v>31</v>
      </c>
    </row>
    <row r="858" spans="1:26" x14ac:dyDescent="0.25">
      <c r="A858" s="83" t="s">
        <v>2007</v>
      </c>
      <c r="B858" s="83" t="s">
        <v>2007</v>
      </c>
      <c r="C858" s="84" t="s">
        <v>2008</v>
      </c>
      <c r="D858" s="93" t="s">
        <v>2008</v>
      </c>
      <c r="E858" s="83" t="s">
        <v>704</v>
      </c>
      <c r="F858" s="83" t="s">
        <v>22</v>
      </c>
      <c r="G858" s="83" t="s">
        <v>23</v>
      </c>
      <c r="H858" s="83"/>
      <c r="I858" s="93" t="s">
        <v>24</v>
      </c>
      <c r="J858" s="93" t="s">
        <v>24</v>
      </c>
      <c r="K858" s="85">
        <v>100210010620</v>
      </c>
      <c r="L858" s="83" t="s">
        <v>25</v>
      </c>
      <c r="M858" s="83" t="s">
        <v>1019</v>
      </c>
      <c r="N858" s="83" t="s">
        <v>1303</v>
      </c>
      <c r="O858" s="83" t="s">
        <v>2009</v>
      </c>
      <c r="P858" s="86">
        <v>55</v>
      </c>
      <c r="Q858" s="87"/>
      <c r="R858" s="88" t="s">
        <v>28</v>
      </c>
      <c r="S858" s="84"/>
      <c r="T858" s="1">
        <v>2873</v>
      </c>
      <c r="U858" s="90">
        <v>2154.75</v>
      </c>
      <c r="V858" s="91">
        <v>0.25</v>
      </c>
      <c r="W858" s="88" t="s">
        <v>11036</v>
      </c>
      <c r="X858" s="83">
        <v>90119000000</v>
      </c>
      <c r="Y858" s="83" t="s">
        <v>914</v>
      </c>
      <c r="Z858" s="83" t="s">
        <v>31</v>
      </c>
    </row>
    <row r="859" spans="1:26" x14ac:dyDescent="0.25">
      <c r="A859" s="83" t="s">
        <v>2010</v>
      </c>
      <c r="B859" s="83" t="s">
        <v>2010</v>
      </c>
      <c r="C859" s="84" t="s">
        <v>2011</v>
      </c>
      <c r="D859" s="93" t="s">
        <v>2011</v>
      </c>
      <c r="E859" s="83" t="s">
        <v>704</v>
      </c>
      <c r="F859" s="83" t="s">
        <v>22</v>
      </c>
      <c r="G859" s="83" t="s">
        <v>23</v>
      </c>
      <c r="H859" s="83"/>
      <c r="I859" s="93" t="s">
        <v>745</v>
      </c>
      <c r="J859" s="93" t="s">
        <v>24</v>
      </c>
      <c r="K859" s="85">
        <v>100210951095</v>
      </c>
      <c r="L859" s="83" t="s">
        <v>25</v>
      </c>
      <c r="M859" s="83" t="s">
        <v>26</v>
      </c>
      <c r="N859" s="83" t="s">
        <v>27</v>
      </c>
      <c r="O859" s="83" t="s">
        <v>26</v>
      </c>
      <c r="P859" s="86">
        <v>27</v>
      </c>
      <c r="Q859" s="87"/>
      <c r="R859" s="88" t="s">
        <v>28</v>
      </c>
      <c r="S859" s="84"/>
      <c r="T859" s="1">
        <v>984</v>
      </c>
      <c r="U859" s="90">
        <v>738</v>
      </c>
      <c r="V859" s="91">
        <v>0.25</v>
      </c>
      <c r="W859" s="88" t="s">
        <v>11036</v>
      </c>
      <c r="X859" s="83">
        <v>90022000000</v>
      </c>
      <c r="Y859" s="83" t="s">
        <v>1276</v>
      </c>
      <c r="Z859" s="83" t="s">
        <v>31</v>
      </c>
    </row>
    <row r="860" spans="1:26" x14ac:dyDescent="0.25">
      <c r="A860" s="83" t="s">
        <v>2012</v>
      </c>
      <c r="B860" s="83" t="s">
        <v>2012</v>
      </c>
      <c r="C860" s="84" t="s">
        <v>2013</v>
      </c>
      <c r="D860" s="83" t="s">
        <v>2013</v>
      </c>
      <c r="E860" s="83" t="s">
        <v>704</v>
      </c>
      <c r="F860" s="83" t="s">
        <v>22</v>
      </c>
      <c r="G860" s="83" t="s">
        <v>23</v>
      </c>
      <c r="H860" s="83"/>
      <c r="I860" s="93" t="s">
        <v>745</v>
      </c>
      <c r="J860" s="93" t="s">
        <v>24</v>
      </c>
      <c r="K860" s="85">
        <v>100210951095</v>
      </c>
      <c r="L860" s="83" t="s">
        <v>25</v>
      </c>
      <c r="M860" s="83" t="s">
        <v>26</v>
      </c>
      <c r="N860" s="83" t="s">
        <v>27</v>
      </c>
      <c r="O860" s="83" t="s">
        <v>26</v>
      </c>
      <c r="P860" s="86">
        <v>70</v>
      </c>
      <c r="Q860" s="87"/>
      <c r="R860" s="88" t="s">
        <v>28</v>
      </c>
      <c r="S860" s="84"/>
      <c r="T860" s="1">
        <v>890</v>
      </c>
      <c r="U860" s="90">
        <v>667.5</v>
      </c>
      <c r="V860" s="91">
        <v>0.25</v>
      </c>
      <c r="W860" s="88" t="s">
        <v>11036</v>
      </c>
      <c r="X860" s="83">
        <v>90022000000</v>
      </c>
      <c r="Y860" s="83" t="s">
        <v>1276</v>
      </c>
      <c r="Z860" s="83" t="s">
        <v>31</v>
      </c>
    </row>
    <row r="861" spans="1:26" x14ac:dyDescent="0.25">
      <c r="A861" s="83" t="s">
        <v>2014</v>
      </c>
      <c r="B861" s="83" t="s">
        <v>2014</v>
      </c>
      <c r="C861" s="84" t="s">
        <v>2015</v>
      </c>
      <c r="D861" s="83" t="s">
        <v>2015</v>
      </c>
      <c r="E861" s="83" t="s">
        <v>704</v>
      </c>
      <c r="F861" s="83" t="s">
        <v>22</v>
      </c>
      <c r="G861" s="83" t="s">
        <v>23</v>
      </c>
      <c r="H861" s="83"/>
      <c r="I861" s="93" t="s">
        <v>745</v>
      </c>
      <c r="J861" s="93" t="s">
        <v>24</v>
      </c>
      <c r="K861" s="85">
        <v>100210951095</v>
      </c>
      <c r="L861" s="83" t="s">
        <v>25</v>
      </c>
      <c r="M861" s="83" t="s">
        <v>26</v>
      </c>
      <c r="N861" s="83" t="s">
        <v>27</v>
      </c>
      <c r="O861" s="83" t="s">
        <v>26</v>
      </c>
      <c r="P861" s="86">
        <v>27</v>
      </c>
      <c r="Q861" s="87"/>
      <c r="R861" s="88" t="s">
        <v>28</v>
      </c>
      <c r="S861" s="84"/>
      <c r="T861" s="1">
        <v>893</v>
      </c>
      <c r="U861" s="90">
        <v>669.75</v>
      </c>
      <c r="V861" s="91">
        <v>0.25</v>
      </c>
      <c r="W861" s="88" t="s">
        <v>11036</v>
      </c>
      <c r="X861" s="83">
        <v>90022000000</v>
      </c>
      <c r="Y861" s="83" t="s">
        <v>1276</v>
      </c>
      <c r="Z861" s="83" t="s">
        <v>31</v>
      </c>
    </row>
    <row r="862" spans="1:26" x14ac:dyDescent="0.25">
      <c r="A862" s="83" t="s">
        <v>2016</v>
      </c>
      <c r="B862" s="83" t="s">
        <v>2016</v>
      </c>
      <c r="C862" s="84" t="s">
        <v>2017</v>
      </c>
      <c r="D862" s="83" t="s">
        <v>2017</v>
      </c>
      <c r="E862" s="83" t="s">
        <v>704</v>
      </c>
      <c r="F862" s="83" t="s">
        <v>22</v>
      </c>
      <c r="G862" s="83" t="s">
        <v>23</v>
      </c>
      <c r="H862" s="83"/>
      <c r="I862" s="93" t="s">
        <v>745</v>
      </c>
      <c r="J862" s="93" t="s">
        <v>24</v>
      </c>
      <c r="K862" s="85">
        <v>100210951095</v>
      </c>
      <c r="L862" s="83" t="s">
        <v>25</v>
      </c>
      <c r="M862" s="83" t="s">
        <v>26</v>
      </c>
      <c r="N862" s="83" t="s">
        <v>27</v>
      </c>
      <c r="O862" s="83" t="s">
        <v>26</v>
      </c>
      <c r="P862" s="86">
        <v>27</v>
      </c>
      <c r="Q862" s="87"/>
      <c r="R862" s="88" t="s">
        <v>28</v>
      </c>
      <c r="S862" s="84"/>
      <c r="T862" s="1">
        <v>827</v>
      </c>
      <c r="U862" s="90">
        <v>620.25</v>
      </c>
      <c r="V862" s="91">
        <v>0.25</v>
      </c>
      <c r="W862" s="88" t="s">
        <v>11036</v>
      </c>
      <c r="X862" s="83">
        <v>90022000000</v>
      </c>
      <c r="Y862" s="83" t="s">
        <v>1276</v>
      </c>
      <c r="Z862" s="83" t="s">
        <v>31</v>
      </c>
    </row>
    <row r="863" spans="1:26" x14ac:dyDescent="0.25">
      <c r="A863" s="83" t="s">
        <v>2018</v>
      </c>
      <c r="B863" s="83" t="s">
        <v>2018</v>
      </c>
      <c r="C863" s="84" t="s">
        <v>2019</v>
      </c>
      <c r="D863" s="83" t="s">
        <v>2019</v>
      </c>
      <c r="E863" s="83" t="s">
        <v>704</v>
      </c>
      <c r="F863" s="83" t="s">
        <v>22</v>
      </c>
      <c r="G863" s="83" t="s">
        <v>23</v>
      </c>
      <c r="H863" s="83"/>
      <c r="I863" s="93" t="s">
        <v>745</v>
      </c>
      <c r="J863" s="93" t="s">
        <v>24</v>
      </c>
      <c r="K863" s="85">
        <v>100210951095</v>
      </c>
      <c r="L863" s="83" t="s">
        <v>25</v>
      </c>
      <c r="M863" s="83" t="s">
        <v>26</v>
      </c>
      <c r="N863" s="83" t="s">
        <v>27</v>
      </c>
      <c r="O863" s="83" t="s">
        <v>26</v>
      </c>
      <c r="P863" s="86">
        <v>33</v>
      </c>
      <c r="Q863" s="87"/>
      <c r="R863" s="88" t="s">
        <v>28</v>
      </c>
      <c r="S863" s="84"/>
      <c r="T863" s="1">
        <v>1462</v>
      </c>
      <c r="U863" s="90">
        <v>1096.5</v>
      </c>
      <c r="V863" s="91">
        <v>0.25</v>
      </c>
      <c r="W863" s="88" t="s">
        <v>11036</v>
      </c>
      <c r="X863" s="83">
        <v>90022000000</v>
      </c>
      <c r="Y863" s="83" t="s">
        <v>1276</v>
      </c>
      <c r="Z863" s="83" t="s">
        <v>31</v>
      </c>
    </row>
    <row r="864" spans="1:26" x14ac:dyDescent="0.25">
      <c r="A864" s="83" t="s">
        <v>2020</v>
      </c>
      <c r="B864" s="83" t="s">
        <v>2020</v>
      </c>
      <c r="C864" s="84" t="s">
        <v>2021</v>
      </c>
      <c r="D864" s="83" t="s">
        <v>2021</v>
      </c>
      <c r="E864" s="83" t="s">
        <v>704</v>
      </c>
      <c r="F864" s="83" t="s">
        <v>22</v>
      </c>
      <c r="G864" s="83" t="s">
        <v>23</v>
      </c>
      <c r="H864" s="83"/>
      <c r="I864" s="93" t="s">
        <v>745</v>
      </c>
      <c r="J864" s="93" t="s">
        <v>24</v>
      </c>
      <c r="K864" s="85">
        <v>100210951095</v>
      </c>
      <c r="L864" s="83" t="s">
        <v>25</v>
      </c>
      <c r="M864" s="83" t="s">
        <v>26</v>
      </c>
      <c r="N864" s="83" t="s">
        <v>27</v>
      </c>
      <c r="O864" s="83" t="s">
        <v>26</v>
      </c>
      <c r="P864" s="86">
        <v>33</v>
      </c>
      <c r="Q864" s="87"/>
      <c r="R864" s="88" t="s">
        <v>28</v>
      </c>
      <c r="S864" s="84"/>
      <c r="T864" s="1">
        <v>612</v>
      </c>
      <c r="U864" s="90">
        <v>459</v>
      </c>
      <c r="V864" s="91">
        <v>0.25</v>
      </c>
      <c r="W864" s="88" t="s">
        <v>11036</v>
      </c>
      <c r="X864" s="83">
        <v>90022000000</v>
      </c>
      <c r="Y864" s="83" t="s">
        <v>1276</v>
      </c>
      <c r="Z864" s="83" t="s">
        <v>31</v>
      </c>
    </row>
    <row r="865" spans="1:26" x14ac:dyDescent="0.25">
      <c r="A865" s="83" t="s">
        <v>2022</v>
      </c>
      <c r="B865" s="83" t="s">
        <v>2022</v>
      </c>
      <c r="C865" s="84" t="s">
        <v>2023</v>
      </c>
      <c r="D865" s="83" t="s">
        <v>2023</v>
      </c>
      <c r="E865" s="83" t="s">
        <v>704</v>
      </c>
      <c r="F865" s="83" t="s">
        <v>22</v>
      </c>
      <c r="G865" s="83" t="s">
        <v>23</v>
      </c>
      <c r="H865" s="83"/>
      <c r="I865" s="93" t="s">
        <v>745</v>
      </c>
      <c r="J865" s="93" t="s">
        <v>24</v>
      </c>
      <c r="K865" s="85">
        <v>100210951095</v>
      </c>
      <c r="L865" s="83" t="s">
        <v>25</v>
      </c>
      <c r="M865" s="83" t="s">
        <v>26</v>
      </c>
      <c r="N865" s="83" t="s">
        <v>27</v>
      </c>
      <c r="O865" s="83" t="s">
        <v>26</v>
      </c>
      <c r="P865" s="86">
        <v>38</v>
      </c>
      <c r="Q865" s="87"/>
      <c r="R865" s="88" t="s">
        <v>28</v>
      </c>
      <c r="S865" s="84"/>
      <c r="T865" s="1">
        <v>876</v>
      </c>
      <c r="U865" s="90">
        <v>657</v>
      </c>
      <c r="V865" s="91">
        <v>0.25</v>
      </c>
      <c r="W865" s="88" t="s">
        <v>11036</v>
      </c>
      <c r="X865" s="83">
        <v>90022000000</v>
      </c>
      <c r="Y865" s="83" t="s">
        <v>1276</v>
      </c>
      <c r="Z865" s="83" t="s">
        <v>31</v>
      </c>
    </row>
    <row r="866" spans="1:26" x14ac:dyDescent="0.25">
      <c r="A866" s="83" t="s">
        <v>2024</v>
      </c>
      <c r="B866" s="83" t="s">
        <v>2024</v>
      </c>
      <c r="C866" s="84" t="s">
        <v>2025</v>
      </c>
      <c r="D866" s="83" t="s">
        <v>2025</v>
      </c>
      <c r="E866" s="83" t="s">
        <v>704</v>
      </c>
      <c r="F866" s="83" t="s">
        <v>22</v>
      </c>
      <c r="G866" s="83" t="s">
        <v>23</v>
      </c>
      <c r="H866" s="83"/>
      <c r="I866" s="93" t="s">
        <v>745</v>
      </c>
      <c r="J866" s="93" t="s">
        <v>24</v>
      </c>
      <c r="K866" s="85">
        <v>100210951095</v>
      </c>
      <c r="L866" s="83" t="s">
        <v>25</v>
      </c>
      <c r="M866" s="83" t="s">
        <v>26</v>
      </c>
      <c r="N866" s="83" t="s">
        <v>27</v>
      </c>
      <c r="O866" s="83" t="s">
        <v>26</v>
      </c>
      <c r="P866" s="86">
        <v>38</v>
      </c>
      <c r="Q866" s="87"/>
      <c r="R866" s="88" t="s">
        <v>28</v>
      </c>
      <c r="S866" s="84"/>
      <c r="T866" s="1">
        <v>587</v>
      </c>
      <c r="U866" s="90">
        <v>440.25</v>
      </c>
      <c r="V866" s="91">
        <v>0.25</v>
      </c>
      <c r="W866" s="88" t="s">
        <v>11036</v>
      </c>
      <c r="X866" s="83">
        <v>90022000000</v>
      </c>
      <c r="Y866" s="83" t="s">
        <v>1276</v>
      </c>
      <c r="Z866" s="83" t="s">
        <v>31</v>
      </c>
    </row>
    <row r="867" spans="1:26" x14ac:dyDescent="0.25">
      <c r="A867" s="83" t="s">
        <v>2026</v>
      </c>
      <c r="B867" s="83" t="s">
        <v>2026</v>
      </c>
      <c r="C867" s="84" t="s">
        <v>2027</v>
      </c>
      <c r="D867" s="83" t="s">
        <v>2027</v>
      </c>
      <c r="E867" s="83" t="s">
        <v>704</v>
      </c>
      <c r="F867" s="83" t="s">
        <v>22</v>
      </c>
      <c r="G867" s="83" t="s">
        <v>23</v>
      </c>
      <c r="H867" s="83"/>
      <c r="I867" s="93" t="s">
        <v>745</v>
      </c>
      <c r="J867" s="93" t="s">
        <v>24</v>
      </c>
      <c r="K867" s="85">
        <v>100210951095</v>
      </c>
      <c r="L867" s="83" t="s">
        <v>25</v>
      </c>
      <c r="M867" s="83" t="s">
        <v>26</v>
      </c>
      <c r="N867" s="83" t="s">
        <v>27</v>
      </c>
      <c r="O867" s="83" t="s">
        <v>26</v>
      </c>
      <c r="P867" s="86">
        <v>27</v>
      </c>
      <c r="Q867" s="87"/>
      <c r="R867" s="88" t="s">
        <v>28</v>
      </c>
      <c r="S867" s="84"/>
      <c r="T867" s="1">
        <v>587</v>
      </c>
      <c r="U867" s="90">
        <v>440.25</v>
      </c>
      <c r="V867" s="91">
        <v>0.25</v>
      </c>
      <c r="W867" s="88" t="s">
        <v>11036</v>
      </c>
      <c r="X867" s="83">
        <v>90022000000</v>
      </c>
      <c r="Y867" s="83" t="s">
        <v>1276</v>
      </c>
      <c r="Z867" s="83" t="s">
        <v>31</v>
      </c>
    </row>
    <row r="868" spans="1:26" x14ac:dyDescent="0.25">
      <c r="A868" s="83" t="s">
        <v>2028</v>
      </c>
      <c r="B868" s="83" t="s">
        <v>2028</v>
      </c>
      <c r="C868" s="84" t="s">
        <v>2029</v>
      </c>
      <c r="D868" s="93" t="s">
        <v>2029</v>
      </c>
      <c r="E868" s="83" t="s">
        <v>704</v>
      </c>
      <c r="F868" s="83" t="s">
        <v>22</v>
      </c>
      <c r="G868" s="83" t="s">
        <v>23</v>
      </c>
      <c r="H868" s="83"/>
      <c r="I868" s="93" t="s">
        <v>745</v>
      </c>
      <c r="J868" s="93" t="s">
        <v>24</v>
      </c>
      <c r="K868" s="85">
        <v>100210951095</v>
      </c>
      <c r="L868" s="83" t="s">
        <v>25</v>
      </c>
      <c r="M868" s="83" t="s">
        <v>26</v>
      </c>
      <c r="N868" s="83" t="s">
        <v>27</v>
      </c>
      <c r="O868" s="83" t="s">
        <v>26</v>
      </c>
      <c r="P868" s="86">
        <v>27</v>
      </c>
      <c r="Q868" s="87"/>
      <c r="R868" s="88" t="s">
        <v>28</v>
      </c>
      <c r="S868" s="84"/>
      <c r="T868" s="1">
        <v>587</v>
      </c>
      <c r="U868" s="90">
        <v>440.25</v>
      </c>
      <c r="V868" s="91">
        <v>0.25</v>
      </c>
      <c r="W868" s="88" t="s">
        <v>11036</v>
      </c>
      <c r="X868" s="83">
        <v>90022000000</v>
      </c>
      <c r="Y868" s="83" t="s">
        <v>1276</v>
      </c>
      <c r="Z868" s="83" t="s">
        <v>31</v>
      </c>
    </row>
    <row r="869" spans="1:26" x14ac:dyDescent="0.25">
      <c r="A869" s="83" t="s">
        <v>2030</v>
      </c>
      <c r="B869" s="83" t="s">
        <v>2030</v>
      </c>
      <c r="C869" s="84" t="s">
        <v>2031</v>
      </c>
      <c r="D869" s="93" t="s">
        <v>2031</v>
      </c>
      <c r="E869" s="83" t="s">
        <v>704</v>
      </c>
      <c r="F869" s="83" t="s">
        <v>22</v>
      </c>
      <c r="G869" s="83" t="s">
        <v>23</v>
      </c>
      <c r="H869" s="83"/>
      <c r="I869" s="93" t="s">
        <v>745</v>
      </c>
      <c r="J869" s="93" t="s">
        <v>24</v>
      </c>
      <c r="K869" s="85">
        <v>100210010618</v>
      </c>
      <c r="L869" s="83" t="s">
        <v>25</v>
      </c>
      <c r="M869" s="83" t="s">
        <v>1019</v>
      </c>
      <c r="N869" s="83" t="s">
        <v>1303</v>
      </c>
      <c r="O869" s="83" t="s">
        <v>1758</v>
      </c>
      <c r="P869" s="86">
        <v>35</v>
      </c>
      <c r="Q869" s="87"/>
      <c r="R869" s="88" t="s">
        <v>28</v>
      </c>
      <c r="S869" s="84"/>
      <c r="T869" s="1">
        <v>528</v>
      </c>
      <c r="U869" s="90">
        <v>396</v>
      </c>
      <c r="V869" s="91">
        <v>0.25</v>
      </c>
      <c r="W869" s="88" t="s">
        <v>11036</v>
      </c>
      <c r="X869" s="83">
        <v>90119000000</v>
      </c>
      <c r="Y869" s="83" t="s">
        <v>1276</v>
      </c>
      <c r="Z869" s="83" t="s">
        <v>31</v>
      </c>
    </row>
    <row r="870" spans="1:26" x14ac:dyDescent="0.25">
      <c r="A870" s="83" t="s">
        <v>2032</v>
      </c>
      <c r="B870" s="83" t="s">
        <v>2032</v>
      </c>
      <c r="C870" s="84" t="s">
        <v>2033</v>
      </c>
      <c r="D870" s="93" t="s">
        <v>2033</v>
      </c>
      <c r="E870" s="83" t="s">
        <v>704</v>
      </c>
      <c r="F870" s="83" t="s">
        <v>22</v>
      </c>
      <c r="G870" s="83" t="s">
        <v>23</v>
      </c>
      <c r="H870" s="83"/>
      <c r="I870" s="93" t="s">
        <v>745</v>
      </c>
      <c r="J870" s="93" t="s">
        <v>24</v>
      </c>
      <c r="K870" s="85">
        <v>100210010618</v>
      </c>
      <c r="L870" s="83" t="s">
        <v>25</v>
      </c>
      <c r="M870" s="83" t="s">
        <v>1019</v>
      </c>
      <c r="N870" s="83" t="s">
        <v>1303</v>
      </c>
      <c r="O870" s="83" t="s">
        <v>1758</v>
      </c>
      <c r="P870" s="86">
        <v>35</v>
      </c>
      <c r="Q870" s="87"/>
      <c r="R870" s="88" t="s">
        <v>28</v>
      </c>
      <c r="S870" s="84"/>
      <c r="T870" s="1">
        <v>480</v>
      </c>
      <c r="U870" s="90">
        <v>360</v>
      </c>
      <c r="V870" s="91">
        <v>0.25</v>
      </c>
      <c r="W870" s="88" t="s">
        <v>11036</v>
      </c>
      <c r="X870" s="83">
        <v>90119000000</v>
      </c>
      <c r="Y870" s="83" t="s">
        <v>1276</v>
      </c>
      <c r="Z870" s="83" t="s">
        <v>31</v>
      </c>
    </row>
    <row r="871" spans="1:26" x14ac:dyDescent="0.25">
      <c r="A871" t="s">
        <v>2034</v>
      </c>
      <c r="B871" t="s">
        <v>2034</v>
      </c>
      <c r="C871" s="94" t="s">
        <v>2035</v>
      </c>
      <c r="D871" s="93" t="s">
        <v>2035</v>
      </c>
      <c r="E871" s="93" t="s">
        <v>704</v>
      </c>
      <c r="F871" s="93" t="s">
        <v>22</v>
      </c>
      <c r="G871" s="83" t="s">
        <v>23</v>
      </c>
      <c r="H871" s="93"/>
      <c r="I871" s="93" t="s">
        <v>745</v>
      </c>
      <c r="J871" s="93" t="s">
        <v>24</v>
      </c>
      <c r="K871" s="2">
        <v>100210010618</v>
      </c>
      <c r="L871" t="s">
        <v>25</v>
      </c>
      <c r="M871" t="s">
        <v>1019</v>
      </c>
      <c r="N871" t="s">
        <v>1303</v>
      </c>
      <c r="O871" t="s">
        <v>1758</v>
      </c>
      <c r="P871" s="86">
        <v>35</v>
      </c>
      <c r="Q871" s="87"/>
      <c r="R871" s="88" t="s">
        <v>28</v>
      </c>
      <c r="S871" s="98"/>
      <c r="T871" s="1">
        <v>827</v>
      </c>
      <c r="U871" s="90">
        <v>620.25</v>
      </c>
      <c r="V871" s="91">
        <v>0.25</v>
      </c>
      <c r="W871" s="83" t="s">
        <v>11036</v>
      </c>
      <c r="X871" s="83">
        <v>90119000000</v>
      </c>
      <c r="Y871" s="83" t="s">
        <v>1276</v>
      </c>
      <c r="Z871" s="83" t="s">
        <v>31</v>
      </c>
    </row>
    <row r="872" spans="1:26" x14ac:dyDescent="0.25">
      <c r="A872" t="s">
        <v>2036</v>
      </c>
      <c r="B872" t="s">
        <v>2036</v>
      </c>
      <c r="C872" s="94" t="s">
        <v>2037</v>
      </c>
      <c r="D872" s="93" t="s">
        <v>2038</v>
      </c>
      <c r="E872" s="93" t="s">
        <v>704</v>
      </c>
      <c r="F872" s="93" t="s">
        <v>22</v>
      </c>
      <c r="G872" s="83" t="s">
        <v>23</v>
      </c>
      <c r="H872" s="93"/>
      <c r="I872" s="93" t="s">
        <v>745</v>
      </c>
      <c r="J872" s="93" t="s">
        <v>24</v>
      </c>
      <c r="K872" s="2">
        <v>100210010618</v>
      </c>
      <c r="L872" t="s">
        <v>25</v>
      </c>
      <c r="M872" t="s">
        <v>1019</v>
      </c>
      <c r="N872" t="s">
        <v>1303</v>
      </c>
      <c r="O872" t="s">
        <v>1758</v>
      </c>
      <c r="P872" s="86">
        <v>15</v>
      </c>
      <c r="Q872" s="87"/>
      <c r="R872" s="88" t="s">
        <v>28</v>
      </c>
      <c r="S872" s="98"/>
      <c r="T872" s="1">
        <v>435</v>
      </c>
      <c r="U872" s="90">
        <v>326.25</v>
      </c>
      <c r="V872" s="91">
        <v>0.25</v>
      </c>
      <c r="W872" s="83" t="s">
        <v>11036</v>
      </c>
      <c r="X872" s="83">
        <v>90029000000</v>
      </c>
      <c r="Y872" s="83" t="s">
        <v>1276</v>
      </c>
      <c r="Z872" s="83" t="s">
        <v>31</v>
      </c>
    </row>
    <row r="873" spans="1:26" x14ac:dyDescent="0.25">
      <c r="A873" t="s">
        <v>2039</v>
      </c>
      <c r="B873" t="s">
        <v>2039</v>
      </c>
      <c r="C873" s="94" t="s">
        <v>2040</v>
      </c>
      <c r="D873" s="93" t="s">
        <v>2041</v>
      </c>
      <c r="E873" s="93" t="s">
        <v>704</v>
      </c>
      <c r="F873" s="93" t="s">
        <v>22</v>
      </c>
      <c r="G873" s="83" t="s">
        <v>23</v>
      </c>
      <c r="H873" s="93"/>
      <c r="I873" s="93" t="s">
        <v>745</v>
      </c>
      <c r="J873" s="93" t="s">
        <v>24</v>
      </c>
      <c r="K873" s="2">
        <v>100210010618</v>
      </c>
      <c r="L873" t="s">
        <v>25</v>
      </c>
      <c r="M873" t="s">
        <v>1019</v>
      </c>
      <c r="N873" t="s">
        <v>1303</v>
      </c>
      <c r="O873" t="s">
        <v>1758</v>
      </c>
      <c r="P873" s="86">
        <v>15</v>
      </c>
      <c r="Q873" s="87"/>
      <c r="R873" s="88" t="s">
        <v>28</v>
      </c>
      <c r="S873" s="98"/>
      <c r="T873" s="1">
        <v>435</v>
      </c>
      <c r="U873" s="90">
        <v>326.25</v>
      </c>
      <c r="V873" s="91">
        <v>0.25</v>
      </c>
      <c r="W873" s="88" t="s">
        <v>11036</v>
      </c>
      <c r="X873" s="83">
        <v>90029000000</v>
      </c>
      <c r="Y873" s="83" t="s">
        <v>1276</v>
      </c>
      <c r="Z873" s="83" t="s">
        <v>31</v>
      </c>
    </row>
    <row r="874" spans="1:26" x14ac:dyDescent="0.25">
      <c r="A874" t="s">
        <v>2042</v>
      </c>
      <c r="B874" t="s">
        <v>2042</v>
      </c>
      <c r="C874" s="94" t="s">
        <v>2043</v>
      </c>
      <c r="D874" s="93" t="s">
        <v>2044</v>
      </c>
      <c r="E874" s="93" t="s">
        <v>704</v>
      </c>
      <c r="F874" s="93" t="s">
        <v>22</v>
      </c>
      <c r="G874" s="83" t="s">
        <v>23</v>
      </c>
      <c r="H874" s="93"/>
      <c r="I874" s="93" t="s">
        <v>24</v>
      </c>
      <c r="J874" s="93" t="s">
        <v>24</v>
      </c>
      <c r="K874" s="2">
        <v>100210951095</v>
      </c>
      <c r="L874" t="s">
        <v>25</v>
      </c>
      <c r="M874" t="s">
        <v>26</v>
      </c>
      <c r="N874" t="s">
        <v>27</v>
      </c>
      <c r="O874" t="s">
        <v>26</v>
      </c>
      <c r="P874" s="86">
        <v>58</v>
      </c>
      <c r="Q874" s="87"/>
      <c r="R874" s="88" t="s">
        <v>28</v>
      </c>
      <c r="S874" s="98"/>
      <c r="T874" s="1">
        <v>268999</v>
      </c>
      <c r="U874" s="90">
        <v>201749.25</v>
      </c>
      <c r="V874" s="91">
        <v>0.25</v>
      </c>
      <c r="W874" s="88" t="s">
        <v>11036</v>
      </c>
      <c r="X874" s="83">
        <v>90132000000</v>
      </c>
      <c r="Y874" s="83" t="s">
        <v>914</v>
      </c>
      <c r="Z874" s="83" t="s">
        <v>739</v>
      </c>
    </row>
    <row r="875" spans="1:26" x14ac:dyDescent="0.25">
      <c r="A875" t="s">
        <v>2045</v>
      </c>
      <c r="B875" t="s">
        <v>2045</v>
      </c>
      <c r="C875" s="94" t="s">
        <v>2046</v>
      </c>
      <c r="D875" s="93" t="s">
        <v>2047</v>
      </c>
      <c r="E875" s="93" t="s">
        <v>704</v>
      </c>
      <c r="F875" s="93" t="s">
        <v>22</v>
      </c>
      <c r="G875" s="83" t="s">
        <v>752</v>
      </c>
      <c r="H875" s="93"/>
      <c r="I875" s="93" t="s">
        <v>24</v>
      </c>
      <c r="J875" s="93" t="s">
        <v>24</v>
      </c>
      <c r="K875" s="2">
        <v>100210951095</v>
      </c>
      <c r="L875" t="s">
        <v>25</v>
      </c>
      <c r="M875" t="s">
        <v>26</v>
      </c>
      <c r="N875" t="s">
        <v>27</v>
      </c>
      <c r="O875" t="s">
        <v>26</v>
      </c>
      <c r="P875" s="86" t="s">
        <v>11037</v>
      </c>
      <c r="Q875" s="87"/>
      <c r="R875" s="88" t="s">
        <v>28</v>
      </c>
      <c r="S875" s="98"/>
      <c r="T875" s="1">
        <v>884</v>
      </c>
      <c r="U875" s="90">
        <v>663</v>
      </c>
      <c r="V875" s="91">
        <v>0.25</v>
      </c>
      <c r="W875" s="88" t="s">
        <v>11036</v>
      </c>
      <c r="X875" s="83">
        <v>85285210000</v>
      </c>
      <c r="Y875" s="83" t="s">
        <v>903</v>
      </c>
      <c r="Z875" s="83" t="s">
        <v>739</v>
      </c>
    </row>
    <row r="876" spans="1:26" x14ac:dyDescent="0.25">
      <c r="A876" t="s">
        <v>2048</v>
      </c>
      <c r="B876" t="s">
        <v>2048</v>
      </c>
      <c r="C876" s="94" t="s">
        <v>2049</v>
      </c>
      <c r="D876" s="93" t="s">
        <v>2050</v>
      </c>
      <c r="E876" s="93" t="s">
        <v>704</v>
      </c>
      <c r="F876" s="93" t="s">
        <v>22</v>
      </c>
      <c r="G876" s="83" t="s">
        <v>23</v>
      </c>
      <c r="H876" s="93"/>
      <c r="I876" s="93" t="s">
        <v>24</v>
      </c>
      <c r="J876" s="93" t="s">
        <v>24</v>
      </c>
      <c r="K876" s="2">
        <v>100210951095</v>
      </c>
      <c r="L876" t="s">
        <v>25</v>
      </c>
      <c r="M876" t="s">
        <v>26</v>
      </c>
      <c r="N876" t="s">
        <v>27</v>
      </c>
      <c r="O876" t="s">
        <v>26</v>
      </c>
      <c r="P876" s="86">
        <v>2</v>
      </c>
      <c r="Q876" s="87"/>
      <c r="R876" s="88" t="s">
        <v>28</v>
      </c>
      <c r="S876" s="98"/>
      <c r="T876" s="1">
        <v>1405</v>
      </c>
      <c r="U876" s="90">
        <v>1053.75</v>
      </c>
      <c r="V876" s="91">
        <v>0.25</v>
      </c>
      <c r="W876" s="88" t="s">
        <v>11036</v>
      </c>
      <c r="X876" s="83">
        <v>85285210000</v>
      </c>
      <c r="Y876" s="83" t="s">
        <v>903</v>
      </c>
      <c r="Z876" s="83" t="s">
        <v>31</v>
      </c>
    </row>
    <row r="877" spans="1:26" x14ac:dyDescent="0.25">
      <c r="A877" t="s">
        <v>2051</v>
      </c>
      <c r="B877" t="s">
        <v>2051</v>
      </c>
      <c r="C877" s="94" t="s">
        <v>2052</v>
      </c>
      <c r="D877" s="93" t="s">
        <v>2053</v>
      </c>
      <c r="E877" s="93" t="s">
        <v>704</v>
      </c>
      <c r="F877" s="93" t="s">
        <v>22</v>
      </c>
      <c r="G877" s="83" t="s">
        <v>23</v>
      </c>
      <c r="H877" s="93"/>
      <c r="I877" s="93" t="s">
        <v>745</v>
      </c>
      <c r="J877" s="93" t="s">
        <v>24</v>
      </c>
      <c r="K877" s="2">
        <v>100210951095</v>
      </c>
      <c r="L877" t="s">
        <v>25</v>
      </c>
      <c r="M877" t="s">
        <v>26</v>
      </c>
      <c r="N877" t="s">
        <v>27</v>
      </c>
      <c r="O877" t="s">
        <v>26</v>
      </c>
      <c r="P877" s="86">
        <v>75</v>
      </c>
      <c r="Q877" s="87"/>
      <c r="R877" s="88" t="s">
        <v>28</v>
      </c>
      <c r="S877" s="98"/>
      <c r="T877" s="1">
        <v>239700</v>
      </c>
      <c r="U877" s="90">
        <v>179775</v>
      </c>
      <c r="V877" s="91">
        <v>0.25</v>
      </c>
      <c r="W877" s="88" t="s">
        <v>11036</v>
      </c>
      <c r="X877" s="83">
        <v>90118000000</v>
      </c>
      <c r="Y877" s="83" t="s">
        <v>1276</v>
      </c>
      <c r="Z877" s="83" t="s">
        <v>739</v>
      </c>
    </row>
    <row r="878" spans="1:26" x14ac:dyDescent="0.25">
      <c r="A878" t="s">
        <v>2054</v>
      </c>
      <c r="B878" t="s">
        <v>2054</v>
      </c>
      <c r="C878" s="94" t="s">
        <v>2055</v>
      </c>
      <c r="D878" s="93" t="s">
        <v>2056</v>
      </c>
      <c r="E878" s="93" t="s">
        <v>704</v>
      </c>
      <c r="F878" s="93" t="s">
        <v>22</v>
      </c>
      <c r="G878" s="83" t="s">
        <v>23</v>
      </c>
      <c r="H878" s="93"/>
      <c r="I878" s="93" t="s">
        <v>24</v>
      </c>
      <c r="J878" s="93" t="s">
        <v>24</v>
      </c>
      <c r="K878" s="2">
        <v>100210951095</v>
      </c>
      <c r="L878" t="s">
        <v>25</v>
      </c>
      <c r="M878" t="s">
        <v>26</v>
      </c>
      <c r="N878" t="s">
        <v>27</v>
      </c>
      <c r="O878" t="s">
        <v>26</v>
      </c>
      <c r="P878" s="86">
        <v>15</v>
      </c>
      <c r="Q878" s="87"/>
      <c r="R878" s="88" t="s">
        <v>28</v>
      </c>
      <c r="S878" s="89"/>
      <c r="T878" s="1">
        <v>2822</v>
      </c>
      <c r="U878" s="90">
        <v>2116.5</v>
      </c>
      <c r="V878" s="91">
        <v>0.25</v>
      </c>
      <c r="W878" s="88" t="s">
        <v>11036</v>
      </c>
      <c r="X878" s="83">
        <v>84718000000</v>
      </c>
      <c r="Y878" s="83" t="s">
        <v>903</v>
      </c>
      <c r="Z878" s="83" t="s">
        <v>31</v>
      </c>
    </row>
    <row r="879" spans="1:26" x14ac:dyDescent="0.25">
      <c r="A879" t="s">
        <v>2057</v>
      </c>
      <c r="B879" t="s">
        <v>2057</v>
      </c>
      <c r="C879" s="94" t="s">
        <v>2058</v>
      </c>
      <c r="D879" s="93" t="s">
        <v>2059</v>
      </c>
      <c r="E879" s="93" t="s">
        <v>704</v>
      </c>
      <c r="F879" s="93" t="s">
        <v>22</v>
      </c>
      <c r="G879" s="83" t="s">
        <v>23</v>
      </c>
      <c r="H879" s="93"/>
      <c r="I879" s="93" t="s">
        <v>24</v>
      </c>
      <c r="J879" s="93" t="s">
        <v>24</v>
      </c>
      <c r="K879" s="2">
        <v>100210951095</v>
      </c>
      <c r="L879" t="s">
        <v>25</v>
      </c>
      <c r="M879" t="s">
        <v>26</v>
      </c>
      <c r="N879" t="s">
        <v>27</v>
      </c>
      <c r="O879" t="s">
        <v>26</v>
      </c>
      <c r="P879" s="86">
        <v>15</v>
      </c>
      <c r="Q879" s="87"/>
      <c r="R879" s="88" t="s">
        <v>28</v>
      </c>
      <c r="S879" s="98"/>
      <c r="T879" s="1">
        <v>667</v>
      </c>
      <c r="U879" s="90">
        <v>500.25</v>
      </c>
      <c r="V879" s="91">
        <v>0.25</v>
      </c>
      <c r="W879" s="88" t="s">
        <v>11036</v>
      </c>
      <c r="X879" s="83">
        <v>85176200000</v>
      </c>
      <c r="Y879" s="83" t="s">
        <v>903</v>
      </c>
      <c r="Z879" s="83" t="s">
        <v>31</v>
      </c>
    </row>
    <row r="880" spans="1:26" x14ac:dyDescent="0.25">
      <c r="A880" t="s">
        <v>2060</v>
      </c>
      <c r="B880" t="s">
        <v>2060</v>
      </c>
      <c r="C880" s="94" t="s">
        <v>2061</v>
      </c>
      <c r="D880" s="93" t="s">
        <v>2062</v>
      </c>
      <c r="E880" s="93" t="s">
        <v>704</v>
      </c>
      <c r="F880" s="93" t="s">
        <v>22</v>
      </c>
      <c r="G880" s="83" t="s">
        <v>23</v>
      </c>
      <c r="H880" s="93"/>
      <c r="I880" s="93" t="s">
        <v>745</v>
      </c>
      <c r="J880" s="93" t="s">
        <v>24</v>
      </c>
      <c r="K880" s="2">
        <v>100210951095</v>
      </c>
      <c r="L880" t="s">
        <v>25</v>
      </c>
      <c r="M880" t="s">
        <v>26</v>
      </c>
      <c r="N880" t="s">
        <v>27</v>
      </c>
      <c r="O880" t="s">
        <v>26</v>
      </c>
      <c r="P880" s="86">
        <v>75</v>
      </c>
      <c r="Q880" s="87"/>
      <c r="R880" s="88" t="s">
        <v>28</v>
      </c>
      <c r="S880" s="98"/>
      <c r="T880" s="1">
        <v>231030</v>
      </c>
      <c r="U880" s="90">
        <v>173272.5</v>
      </c>
      <c r="V880" s="91">
        <v>0.25</v>
      </c>
      <c r="W880" s="88" t="s">
        <v>11036</v>
      </c>
      <c r="X880" s="83">
        <v>90132000000</v>
      </c>
      <c r="Y880" s="83" t="s">
        <v>1276</v>
      </c>
      <c r="Z880" s="83" t="s">
        <v>739</v>
      </c>
    </row>
    <row r="881" spans="1:26" x14ac:dyDescent="0.25">
      <c r="A881" t="s">
        <v>2063</v>
      </c>
      <c r="B881" t="s">
        <v>2063</v>
      </c>
      <c r="C881" s="94" t="s">
        <v>2064</v>
      </c>
      <c r="D881" s="93" t="s">
        <v>2065</v>
      </c>
      <c r="E881" s="93" t="s">
        <v>704</v>
      </c>
      <c r="F881" s="93" t="s">
        <v>22</v>
      </c>
      <c r="G881" s="83" t="s">
        <v>23</v>
      </c>
      <c r="H881" s="93"/>
      <c r="I881" s="93" t="s">
        <v>745</v>
      </c>
      <c r="J881" s="93" t="s">
        <v>24</v>
      </c>
      <c r="K881" s="2">
        <v>100210951095</v>
      </c>
      <c r="L881" t="s">
        <v>25</v>
      </c>
      <c r="M881" t="s">
        <v>26</v>
      </c>
      <c r="N881" t="s">
        <v>27</v>
      </c>
      <c r="O881" t="s">
        <v>26</v>
      </c>
      <c r="P881" s="86">
        <v>75</v>
      </c>
      <c r="Q881" s="87"/>
      <c r="R881" s="88" t="s">
        <v>28</v>
      </c>
      <c r="S881" s="98"/>
      <c r="T881" s="1">
        <v>247860</v>
      </c>
      <c r="U881" s="90">
        <v>185895</v>
      </c>
      <c r="V881" s="91">
        <v>0.25</v>
      </c>
      <c r="W881" s="88" t="s">
        <v>11036</v>
      </c>
      <c r="X881" s="83">
        <v>90132000000</v>
      </c>
      <c r="Y881" s="83" t="s">
        <v>1276</v>
      </c>
      <c r="Z881" s="83" t="s">
        <v>739</v>
      </c>
    </row>
    <row r="882" spans="1:26" x14ac:dyDescent="0.25">
      <c r="A882" t="s">
        <v>2066</v>
      </c>
      <c r="B882" t="s">
        <v>2066</v>
      </c>
      <c r="C882" s="94" t="s">
        <v>2067</v>
      </c>
      <c r="D882" s="93" t="s">
        <v>11254</v>
      </c>
      <c r="E882" s="93" t="s">
        <v>704</v>
      </c>
      <c r="F882" s="93" t="s">
        <v>22</v>
      </c>
      <c r="G882" s="83" t="s">
        <v>23</v>
      </c>
      <c r="H882" s="93"/>
      <c r="I882" s="93" t="s">
        <v>24</v>
      </c>
      <c r="J882" s="93" t="s">
        <v>24</v>
      </c>
      <c r="K882" s="2">
        <v>100210951095</v>
      </c>
      <c r="L882" t="s">
        <v>25</v>
      </c>
      <c r="M882" t="s">
        <v>26</v>
      </c>
      <c r="N882" t="s">
        <v>27</v>
      </c>
      <c r="O882" t="s">
        <v>26</v>
      </c>
      <c r="P882" s="86">
        <v>27</v>
      </c>
      <c r="Q882" s="87"/>
      <c r="R882" s="88" t="s">
        <v>28</v>
      </c>
      <c r="S882" s="98"/>
      <c r="T882" s="1">
        <v>1024</v>
      </c>
      <c r="U882" s="90">
        <v>768</v>
      </c>
      <c r="V882" s="91">
        <v>0.25</v>
      </c>
      <c r="W882" s="88" t="s">
        <v>11036</v>
      </c>
      <c r="X882" s="83">
        <v>90022000000</v>
      </c>
      <c r="Y882" s="83" t="s">
        <v>1276</v>
      </c>
      <c r="Z882" s="83" t="s">
        <v>31</v>
      </c>
    </row>
    <row r="883" spans="1:26" x14ac:dyDescent="0.25">
      <c r="A883" s="93" t="s">
        <v>2068</v>
      </c>
      <c r="B883" s="93" t="s">
        <v>2068</v>
      </c>
      <c r="C883" s="94" t="s">
        <v>2069</v>
      </c>
      <c r="D883" s="93" t="s">
        <v>11255</v>
      </c>
      <c r="E883" s="93" t="s">
        <v>704</v>
      </c>
      <c r="F883" s="93" t="s">
        <v>22</v>
      </c>
      <c r="G883" s="83" t="s">
        <v>23</v>
      </c>
      <c r="H883" s="93"/>
      <c r="I883" s="93" t="s">
        <v>745</v>
      </c>
      <c r="J883" s="93" t="s">
        <v>24</v>
      </c>
      <c r="K883" s="95">
        <v>100210951095</v>
      </c>
      <c r="L883" s="93" t="s">
        <v>25</v>
      </c>
      <c r="M883" s="93" t="s">
        <v>26</v>
      </c>
      <c r="N883" s="93" t="s">
        <v>27</v>
      </c>
      <c r="O883" s="93" t="s">
        <v>26</v>
      </c>
      <c r="P883" s="86">
        <v>27</v>
      </c>
      <c r="Q883" s="87"/>
      <c r="R883" s="88" t="s">
        <v>28</v>
      </c>
      <c r="S883" s="98"/>
      <c r="T883" s="1">
        <v>1099</v>
      </c>
      <c r="U883" s="90">
        <v>824.25</v>
      </c>
      <c r="V883" s="91">
        <v>0.25</v>
      </c>
      <c r="W883" s="88" t="s">
        <v>11036</v>
      </c>
      <c r="X883" s="83">
        <v>90022000000</v>
      </c>
      <c r="Y883" s="83" t="s">
        <v>1276</v>
      </c>
      <c r="Z883" s="83" t="s">
        <v>31</v>
      </c>
    </row>
    <row r="884" spans="1:26" x14ac:dyDescent="0.25">
      <c r="A884" t="s">
        <v>2070</v>
      </c>
      <c r="B884" t="s">
        <v>2070</v>
      </c>
      <c r="C884" s="94" t="s">
        <v>2071</v>
      </c>
      <c r="D884" s="93" t="s">
        <v>11256</v>
      </c>
      <c r="E884" s="93" t="s">
        <v>704</v>
      </c>
      <c r="F884" s="93" t="s">
        <v>22</v>
      </c>
      <c r="G884" s="83" t="s">
        <v>23</v>
      </c>
      <c r="H884" s="93"/>
      <c r="I884" s="93" t="s">
        <v>24</v>
      </c>
      <c r="J884" s="93" t="s">
        <v>24</v>
      </c>
      <c r="K884" s="2">
        <v>100210951095</v>
      </c>
      <c r="L884" t="s">
        <v>25</v>
      </c>
      <c r="M884" t="s">
        <v>26</v>
      </c>
      <c r="N884" t="s">
        <v>27</v>
      </c>
      <c r="O884" t="s">
        <v>26</v>
      </c>
      <c r="P884" s="86">
        <v>27</v>
      </c>
      <c r="Q884" s="87"/>
      <c r="R884" s="88" t="s">
        <v>28</v>
      </c>
      <c r="S884" s="98"/>
      <c r="T884" s="1">
        <v>1563</v>
      </c>
      <c r="U884" s="90">
        <v>1172.25</v>
      </c>
      <c r="V884" s="91">
        <v>0.25</v>
      </c>
      <c r="W884" s="88" t="s">
        <v>11036</v>
      </c>
      <c r="X884" s="83">
        <v>90022000000</v>
      </c>
      <c r="Y884" s="83" t="s">
        <v>1276</v>
      </c>
      <c r="Z884" s="83" t="s">
        <v>31</v>
      </c>
    </row>
    <row r="885" spans="1:26" x14ac:dyDescent="0.25">
      <c r="A885" t="s">
        <v>2072</v>
      </c>
      <c r="B885" t="s">
        <v>2072</v>
      </c>
      <c r="C885" s="94" t="s">
        <v>2073</v>
      </c>
      <c r="D885" s="93" t="s">
        <v>11257</v>
      </c>
      <c r="E885" s="93" t="s">
        <v>704</v>
      </c>
      <c r="F885" s="93" t="s">
        <v>22</v>
      </c>
      <c r="G885" s="83" t="s">
        <v>23</v>
      </c>
      <c r="H885" s="93"/>
      <c r="I885" s="93" t="s">
        <v>745</v>
      </c>
      <c r="J885" s="93" t="s">
        <v>24</v>
      </c>
      <c r="K885" s="2">
        <v>100210951095</v>
      </c>
      <c r="L885" t="s">
        <v>25</v>
      </c>
      <c r="M885" t="s">
        <v>26</v>
      </c>
      <c r="N885" t="s">
        <v>27</v>
      </c>
      <c r="O885" t="s">
        <v>26</v>
      </c>
      <c r="P885" s="86">
        <v>27</v>
      </c>
      <c r="Q885" s="87"/>
      <c r="R885" s="88" t="s">
        <v>28</v>
      </c>
      <c r="S885" s="98"/>
      <c r="T885" s="1">
        <v>1316</v>
      </c>
      <c r="U885" s="90">
        <v>987</v>
      </c>
      <c r="V885" s="91">
        <v>0.25</v>
      </c>
      <c r="W885" s="88" t="s">
        <v>11036</v>
      </c>
      <c r="X885" s="83">
        <v>90022000000</v>
      </c>
      <c r="Y885" s="83" t="s">
        <v>1276</v>
      </c>
      <c r="Z885" s="83" t="s">
        <v>31</v>
      </c>
    </row>
    <row r="886" spans="1:26" x14ac:dyDescent="0.25">
      <c r="A886" t="s">
        <v>2074</v>
      </c>
      <c r="B886" t="s">
        <v>2074</v>
      </c>
      <c r="C886" s="94" t="s">
        <v>2075</v>
      </c>
      <c r="D886" s="93" t="s">
        <v>11258</v>
      </c>
      <c r="E886" s="93" t="s">
        <v>704</v>
      </c>
      <c r="F886" s="93" t="s">
        <v>22</v>
      </c>
      <c r="G886" s="83" t="s">
        <v>23</v>
      </c>
      <c r="H886" s="93"/>
      <c r="I886" s="93" t="s">
        <v>745</v>
      </c>
      <c r="J886" s="93" t="s">
        <v>24</v>
      </c>
      <c r="K886" s="2">
        <v>100210951095</v>
      </c>
      <c r="L886" t="s">
        <v>25</v>
      </c>
      <c r="M886" t="s">
        <v>26</v>
      </c>
      <c r="N886" t="s">
        <v>27</v>
      </c>
      <c r="O886" t="s">
        <v>26</v>
      </c>
      <c r="P886" s="86">
        <v>27</v>
      </c>
      <c r="Q886" s="87"/>
      <c r="R886" s="88" t="s">
        <v>28</v>
      </c>
      <c r="S886" s="98"/>
      <c r="T886" s="1">
        <v>1563</v>
      </c>
      <c r="U886" s="90">
        <v>1172.25</v>
      </c>
      <c r="V886" s="91">
        <v>0.25</v>
      </c>
      <c r="W886" s="88" t="s">
        <v>11036</v>
      </c>
      <c r="X886" s="83">
        <v>90022000000</v>
      </c>
      <c r="Y886" s="83" t="s">
        <v>1276</v>
      </c>
      <c r="Z886" s="83" t="s">
        <v>31</v>
      </c>
    </row>
    <row r="887" spans="1:26" x14ac:dyDescent="0.25">
      <c r="A887" t="s">
        <v>2076</v>
      </c>
      <c r="B887" t="s">
        <v>2076</v>
      </c>
      <c r="C887" s="94" t="s">
        <v>2077</v>
      </c>
      <c r="D887" s="93" t="s">
        <v>11259</v>
      </c>
      <c r="E887" s="93" t="s">
        <v>704</v>
      </c>
      <c r="F887" s="93" t="s">
        <v>22</v>
      </c>
      <c r="G887" s="83" t="s">
        <v>23</v>
      </c>
      <c r="H887" s="93"/>
      <c r="I887" s="93" t="s">
        <v>745</v>
      </c>
      <c r="J887" s="93" t="s">
        <v>24</v>
      </c>
      <c r="K887" s="2">
        <v>100210951095</v>
      </c>
      <c r="L887" t="s">
        <v>25</v>
      </c>
      <c r="M887" t="s">
        <v>26</v>
      </c>
      <c r="N887" t="s">
        <v>27</v>
      </c>
      <c r="O887" t="s">
        <v>26</v>
      </c>
      <c r="P887" s="86">
        <v>27</v>
      </c>
      <c r="Q887" s="87"/>
      <c r="R887" s="88" t="s">
        <v>28</v>
      </c>
      <c r="S887" s="98"/>
      <c r="T887" s="1">
        <v>1563</v>
      </c>
      <c r="U887" s="90">
        <v>1172.25</v>
      </c>
      <c r="V887" s="91">
        <v>0.25</v>
      </c>
      <c r="W887" s="88" t="s">
        <v>11036</v>
      </c>
      <c r="X887" s="83">
        <v>90022000000</v>
      </c>
      <c r="Y887" s="83" t="s">
        <v>1276</v>
      </c>
      <c r="Z887" s="83" t="s">
        <v>31</v>
      </c>
    </row>
    <row r="888" spans="1:26" x14ac:dyDescent="0.25">
      <c r="A888" t="s">
        <v>2078</v>
      </c>
      <c r="B888" t="s">
        <v>2078</v>
      </c>
      <c r="C888" s="94" t="s">
        <v>2079</v>
      </c>
      <c r="D888" s="93" t="s">
        <v>11260</v>
      </c>
      <c r="E888" s="93" t="s">
        <v>704</v>
      </c>
      <c r="F888" s="93" t="s">
        <v>22</v>
      </c>
      <c r="G888" s="83" t="s">
        <v>23</v>
      </c>
      <c r="H888" s="93"/>
      <c r="I888" s="93" t="s">
        <v>745</v>
      </c>
      <c r="J888" s="93" t="s">
        <v>24</v>
      </c>
      <c r="K888" s="2">
        <v>100210951095</v>
      </c>
      <c r="L888" t="s">
        <v>25</v>
      </c>
      <c r="M888" t="s">
        <v>26</v>
      </c>
      <c r="N888" t="s">
        <v>27</v>
      </c>
      <c r="O888" t="s">
        <v>26</v>
      </c>
      <c r="P888" s="86">
        <v>27</v>
      </c>
      <c r="Q888" s="87"/>
      <c r="R888" s="88" t="s">
        <v>28</v>
      </c>
      <c r="S888" s="98"/>
      <c r="T888" s="1">
        <v>1024</v>
      </c>
      <c r="U888" s="90">
        <v>768</v>
      </c>
      <c r="V888" s="91">
        <v>0.25</v>
      </c>
      <c r="W888" s="88" t="s">
        <v>11036</v>
      </c>
      <c r="X888" s="83">
        <v>90022000000</v>
      </c>
      <c r="Y888" s="83" t="s">
        <v>1276</v>
      </c>
      <c r="Z888" s="83" t="s">
        <v>31</v>
      </c>
    </row>
    <row r="889" spans="1:26" x14ac:dyDescent="0.25">
      <c r="A889" t="s">
        <v>2080</v>
      </c>
      <c r="B889" t="s">
        <v>2080</v>
      </c>
      <c r="C889" s="94" t="s">
        <v>2081</v>
      </c>
      <c r="D889" s="93" t="s">
        <v>11261</v>
      </c>
      <c r="E889" s="93" t="s">
        <v>704</v>
      </c>
      <c r="F889" s="93" t="s">
        <v>22</v>
      </c>
      <c r="G889" s="83" t="s">
        <v>23</v>
      </c>
      <c r="H889" s="93"/>
      <c r="I889" s="93" t="s">
        <v>745</v>
      </c>
      <c r="J889" s="93" t="s">
        <v>24</v>
      </c>
      <c r="K889" s="2">
        <v>100210951095</v>
      </c>
      <c r="L889" t="s">
        <v>25</v>
      </c>
      <c r="M889" t="s">
        <v>26</v>
      </c>
      <c r="N889" t="s">
        <v>27</v>
      </c>
      <c r="O889" t="s">
        <v>26</v>
      </c>
      <c r="P889" s="86">
        <v>27</v>
      </c>
      <c r="Q889" s="87"/>
      <c r="R889" s="88" t="s">
        <v>28</v>
      </c>
      <c r="S889" s="98"/>
      <c r="T889" s="1">
        <v>1563</v>
      </c>
      <c r="U889" s="90">
        <v>1172.25</v>
      </c>
      <c r="V889" s="91">
        <v>0.25</v>
      </c>
      <c r="W889" s="88" t="s">
        <v>11036</v>
      </c>
      <c r="X889" s="83">
        <v>90022000000</v>
      </c>
      <c r="Y889" s="83" t="s">
        <v>1276</v>
      </c>
      <c r="Z889" s="83" t="s">
        <v>31</v>
      </c>
    </row>
    <row r="890" spans="1:26" x14ac:dyDescent="0.25">
      <c r="A890" t="s">
        <v>2082</v>
      </c>
      <c r="B890" t="s">
        <v>2082</v>
      </c>
      <c r="C890" s="94" t="s">
        <v>2083</v>
      </c>
      <c r="D890" s="93" t="s">
        <v>11262</v>
      </c>
      <c r="E890" s="93" t="s">
        <v>704</v>
      </c>
      <c r="F890" s="93" t="s">
        <v>22</v>
      </c>
      <c r="G890" s="83" t="s">
        <v>23</v>
      </c>
      <c r="H890" s="93"/>
      <c r="I890" s="93" t="s">
        <v>745</v>
      </c>
      <c r="J890" s="93" t="s">
        <v>24</v>
      </c>
      <c r="K890" s="2">
        <v>100210951095</v>
      </c>
      <c r="L890" t="s">
        <v>25</v>
      </c>
      <c r="M890" t="s">
        <v>26</v>
      </c>
      <c r="N890" t="s">
        <v>27</v>
      </c>
      <c r="O890" t="s">
        <v>26</v>
      </c>
      <c r="P890" s="86">
        <v>27</v>
      </c>
      <c r="Q890" s="87"/>
      <c r="R890" s="88" t="s">
        <v>28</v>
      </c>
      <c r="S890" s="98"/>
      <c r="T890" s="1">
        <v>1316</v>
      </c>
      <c r="U890" s="90">
        <v>987</v>
      </c>
      <c r="V890" s="91">
        <v>0.25</v>
      </c>
      <c r="W890" s="88" t="s">
        <v>11036</v>
      </c>
      <c r="X890" s="83">
        <v>90022000000</v>
      </c>
      <c r="Y890" s="83" t="s">
        <v>1276</v>
      </c>
      <c r="Z890" s="83" t="s">
        <v>31</v>
      </c>
    </row>
    <row r="891" spans="1:26" x14ac:dyDescent="0.25">
      <c r="A891" t="s">
        <v>2084</v>
      </c>
      <c r="B891" t="s">
        <v>2084</v>
      </c>
      <c r="C891" s="94" t="s">
        <v>2085</v>
      </c>
      <c r="D891" s="93" t="s">
        <v>11263</v>
      </c>
      <c r="E891" s="93" t="s">
        <v>704</v>
      </c>
      <c r="F891" s="93" t="s">
        <v>22</v>
      </c>
      <c r="G891" s="83" t="s">
        <v>23</v>
      </c>
      <c r="H891" s="93"/>
      <c r="I891" s="93" t="s">
        <v>24</v>
      </c>
      <c r="J891" s="93" t="s">
        <v>24</v>
      </c>
      <c r="K891" s="2">
        <v>100210951095</v>
      </c>
      <c r="L891" t="s">
        <v>25</v>
      </c>
      <c r="M891" t="s">
        <v>26</v>
      </c>
      <c r="N891" t="s">
        <v>27</v>
      </c>
      <c r="O891" t="s">
        <v>26</v>
      </c>
      <c r="P891" s="86">
        <v>27</v>
      </c>
      <c r="Q891" s="87"/>
      <c r="R891" s="88" t="s">
        <v>28</v>
      </c>
      <c r="S891" s="98"/>
      <c r="T891" s="1">
        <v>1563</v>
      </c>
      <c r="U891" s="90">
        <v>1172.25</v>
      </c>
      <c r="V891" s="91">
        <v>0.25</v>
      </c>
      <c r="W891" s="88" t="s">
        <v>11036</v>
      </c>
      <c r="X891" s="83">
        <v>90022000000</v>
      </c>
      <c r="Y891" s="83" t="s">
        <v>1276</v>
      </c>
      <c r="Z891" s="83" t="s">
        <v>31</v>
      </c>
    </row>
    <row r="892" spans="1:26" x14ac:dyDescent="0.25">
      <c r="A892" t="s">
        <v>2086</v>
      </c>
      <c r="B892" t="s">
        <v>2086</v>
      </c>
      <c r="C892" s="94" t="s">
        <v>2087</v>
      </c>
      <c r="D892" s="93" t="s">
        <v>11264</v>
      </c>
      <c r="E892" s="93" t="s">
        <v>704</v>
      </c>
      <c r="F892" s="93" t="s">
        <v>22</v>
      </c>
      <c r="G892" s="83" t="s">
        <v>23</v>
      </c>
      <c r="H892" s="93"/>
      <c r="I892" s="93" t="s">
        <v>745</v>
      </c>
      <c r="J892" s="93" t="s">
        <v>24</v>
      </c>
      <c r="K892" s="2">
        <v>100210951095</v>
      </c>
      <c r="L892" t="s">
        <v>25</v>
      </c>
      <c r="M892" t="s">
        <v>26</v>
      </c>
      <c r="N892" t="s">
        <v>27</v>
      </c>
      <c r="O892" t="s">
        <v>26</v>
      </c>
      <c r="P892" s="86">
        <v>27</v>
      </c>
      <c r="Q892" s="87"/>
      <c r="R892" s="88" t="s">
        <v>28</v>
      </c>
      <c r="S892" s="98"/>
      <c r="T892" s="1">
        <v>1024</v>
      </c>
      <c r="U892" s="90">
        <v>768</v>
      </c>
      <c r="V892" s="91">
        <v>0.25</v>
      </c>
      <c r="W892" s="88" t="s">
        <v>11036</v>
      </c>
      <c r="X892" s="83">
        <v>90022000000</v>
      </c>
      <c r="Y892" s="83" t="s">
        <v>1276</v>
      </c>
      <c r="Z892" s="83" t="s">
        <v>31</v>
      </c>
    </row>
    <row r="893" spans="1:26" x14ac:dyDescent="0.25">
      <c r="A893" t="s">
        <v>2088</v>
      </c>
      <c r="B893" t="s">
        <v>2088</v>
      </c>
      <c r="C893" s="94" t="s">
        <v>2089</v>
      </c>
      <c r="D893" s="93" t="s">
        <v>11265</v>
      </c>
      <c r="E893" s="93" t="s">
        <v>704</v>
      </c>
      <c r="F893" s="93" t="s">
        <v>22</v>
      </c>
      <c r="G893" s="83" t="s">
        <v>23</v>
      </c>
      <c r="H893" s="93"/>
      <c r="I893" s="93" t="s">
        <v>745</v>
      </c>
      <c r="J893" s="93" t="s">
        <v>24</v>
      </c>
      <c r="K893" s="2">
        <v>100210951095</v>
      </c>
      <c r="L893" t="s">
        <v>25</v>
      </c>
      <c r="M893" t="s">
        <v>26</v>
      </c>
      <c r="N893" t="s">
        <v>27</v>
      </c>
      <c r="O893" t="s">
        <v>26</v>
      </c>
      <c r="P893" s="86">
        <v>27</v>
      </c>
      <c r="Q893" s="87"/>
      <c r="R893" s="88" t="s">
        <v>28</v>
      </c>
      <c r="S893" s="98"/>
      <c r="T893" s="1">
        <v>432</v>
      </c>
      <c r="U893" s="90">
        <v>324</v>
      </c>
      <c r="V893" s="91">
        <v>0.25</v>
      </c>
      <c r="W893" s="88" t="s">
        <v>11036</v>
      </c>
      <c r="X893" s="83">
        <v>90029000000</v>
      </c>
      <c r="Y893" s="83" t="s">
        <v>1276</v>
      </c>
      <c r="Z893" s="83" t="s">
        <v>31</v>
      </c>
    </row>
    <row r="894" spans="1:26" x14ac:dyDescent="0.25">
      <c r="A894" t="s">
        <v>2090</v>
      </c>
      <c r="B894" t="s">
        <v>2090</v>
      </c>
      <c r="C894" s="94" t="s">
        <v>2091</v>
      </c>
      <c r="D894" s="93" t="s">
        <v>11266</v>
      </c>
      <c r="E894" s="93" t="s">
        <v>704</v>
      </c>
      <c r="F894" s="93" t="s">
        <v>22</v>
      </c>
      <c r="G894" s="83" t="s">
        <v>23</v>
      </c>
      <c r="H894" s="93"/>
      <c r="I894" s="93" t="s">
        <v>745</v>
      </c>
      <c r="J894" s="93" t="s">
        <v>24</v>
      </c>
      <c r="K894" s="2">
        <v>100210951095</v>
      </c>
      <c r="L894" t="s">
        <v>25</v>
      </c>
      <c r="M894" t="s">
        <v>26</v>
      </c>
      <c r="N894" t="s">
        <v>27</v>
      </c>
      <c r="O894" t="s">
        <v>26</v>
      </c>
      <c r="P894" s="86">
        <v>27</v>
      </c>
      <c r="Q894" s="87"/>
      <c r="R894" s="88" t="s">
        <v>28</v>
      </c>
      <c r="S894" s="98"/>
      <c r="T894" s="1">
        <v>432</v>
      </c>
      <c r="U894" s="90">
        <v>324</v>
      </c>
      <c r="V894" s="91">
        <v>0.25</v>
      </c>
      <c r="W894" s="88" t="s">
        <v>11036</v>
      </c>
      <c r="X894" s="83">
        <v>90029000000</v>
      </c>
      <c r="Y894" s="83" t="s">
        <v>1276</v>
      </c>
      <c r="Z894" s="83" t="s">
        <v>31</v>
      </c>
    </row>
    <row r="895" spans="1:26" x14ac:dyDescent="0.25">
      <c r="A895" t="s">
        <v>2092</v>
      </c>
      <c r="B895" t="s">
        <v>2092</v>
      </c>
      <c r="C895" s="94" t="s">
        <v>2093</v>
      </c>
      <c r="D895" s="93" t="s">
        <v>11267</v>
      </c>
      <c r="E895" s="93" t="s">
        <v>704</v>
      </c>
      <c r="F895" s="93" t="s">
        <v>22</v>
      </c>
      <c r="G895" s="83" t="s">
        <v>23</v>
      </c>
      <c r="H895" s="93"/>
      <c r="I895" s="93" t="s">
        <v>24</v>
      </c>
      <c r="J895" s="93" t="s">
        <v>24</v>
      </c>
      <c r="K895" s="2">
        <v>100210951095</v>
      </c>
      <c r="L895" t="s">
        <v>25</v>
      </c>
      <c r="M895" t="s">
        <v>26</v>
      </c>
      <c r="N895" t="s">
        <v>27</v>
      </c>
      <c r="O895" t="s">
        <v>26</v>
      </c>
      <c r="P895" s="86">
        <v>95</v>
      </c>
      <c r="Q895" s="87"/>
      <c r="R895" s="88" t="s">
        <v>28</v>
      </c>
      <c r="S895" s="98"/>
      <c r="T895" s="1">
        <v>2810</v>
      </c>
      <c r="U895" s="90">
        <v>2107.5</v>
      </c>
      <c r="V895" s="91">
        <v>0.25</v>
      </c>
      <c r="W895" s="88" t="s">
        <v>11036</v>
      </c>
      <c r="X895" s="83">
        <v>94032080000</v>
      </c>
      <c r="Y895" s="83" t="s">
        <v>903</v>
      </c>
      <c r="Z895" s="83" t="s">
        <v>31</v>
      </c>
    </row>
    <row r="896" spans="1:26" x14ac:dyDescent="0.25">
      <c r="A896" t="s">
        <v>2094</v>
      </c>
      <c r="B896" t="s">
        <v>2094</v>
      </c>
      <c r="C896" s="94" t="s">
        <v>2095</v>
      </c>
      <c r="D896" s="93" t="s">
        <v>11268</v>
      </c>
      <c r="E896" s="93" t="s">
        <v>704</v>
      </c>
      <c r="F896" s="93" t="s">
        <v>22</v>
      </c>
      <c r="G896" s="83" t="s">
        <v>23</v>
      </c>
      <c r="H896" s="93"/>
      <c r="I896" s="93" t="s">
        <v>745</v>
      </c>
      <c r="J896" s="93" t="s">
        <v>24</v>
      </c>
      <c r="K896" s="2">
        <v>100210951095</v>
      </c>
      <c r="L896" t="s">
        <v>25</v>
      </c>
      <c r="M896" t="s">
        <v>26</v>
      </c>
      <c r="N896" t="s">
        <v>27</v>
      </c>
      <c r="O896" t="s">
        <v>26</v>
      </c>
      <c r="P896" s="86">
        <v>27</v>
      </c>
      <c r="Q896" s="87"/>
      <c r="R896" s="88" t="s">
        <v>28</v>
      </c>
      <c r="S896" s="98"/>
      <c r="T896" s="1">
        <v>1010</v>
      </c>
      <c r="U896" s="90">
        <v>757.5</v>
      </c>
      <c r="V896" s="91">
        <v>0.25</v>
      </c>
      <c r="W896" s="88" t="s">
        <v>11036</v>
      </c>
      <c r="X896" s="83">
        <v>90022000000</v>
      </c>
      <c r="Y896" s="83" t="s">
        <v>1276</v>
      </c>
      <c r="Z896" s="83" t="s">
        <v>31</v>
      </c>
    </row>
    <row r="897" spans="1:26" x14ac:dyDescent="0.25">
      <c r="A897" t="s">
        <v>2096</v>
      </c>
      <c r="B897" t="s">
        <v>2096</v>
      </c>
      <c r="C897" s="94" t="s">
        <v>2097</v>
      </c>
      <c r="D897" s="93" t="s">
        <v>11269</v>
      </c>
      <c r="E897" s="93" t="s">
        <v>704</v>
      </c>
      <c r="F897" s="93" t="s">
        <v>22</v>
      </c>
      <c r="G897" s="83" t="s">
        <v>23</v>
      </c>
      <c r="H897" s="93"/>
      <c r="I897" s="93" t="s">
        <v>745</v>
      </c>
      <c r="J897" s="93" t="s">
        <v>24</v>
      </c>
      <c r="K897" s="2">
        <v>100210951095</v>
      </c>
      <c r="L897" t="s">
        <v>25</v>
      </c>
      <c r="M897" t="s">
        <v>26</v>
      </c>
      <c r="N897" t="s">
        <v>27</v>
      </c>
      <c r="O897" t="s">
        <v>26</v>
      </c>
      <c r="P897" s="86">
        <v>27</v>
      </c>
      <c r="Q897" s="87"/>
      <c r="R897" s="88" t="s">
        <v>28</v>
      </c>
      <c r="S897" s="98"/>
      <c r="T897" s="1">
        <v>1010</v>
      </c>
      <c r="U897" s="90">
        <v>757.5</v>
      </c>
      <c r="V897" s="91">
        <v>0.25</v>
      </c>
      <c r="W897" s="88" t="s">
        <v>11036</v>
      </c>
      <c r="X897" s="83">
        <v>90022000000</v>
      </c>
      <c r="Y897" s="83" t="s">
        <v>1276</v>
      </c>
      <c r="Z897" s="83" t="s">
        <v>31</v>
      </c>
    </row>
    <row r="898" spans="1:26" x14ac:dyDescent="0.25">
      <c r="A898" t="s">
        <v>2098</v>
      </c>
      <c r="B898" t="s">
        <v>2098</v>
      </c>
      <c r="C898" s="94" t="s">
        <v>2099</v>
      </c>
      <c r="D898" s="93" t="s">
        <v>11270</v>
      </c>
      <c r="E898" s="93" t="s">
        <v>704</v>
      </c>
      <c r="F898" s="93" t="s">
        <v>22</v>
      </c>
      <c r="G898" s="83" t="s">
        <v>23</v>
      </c>
      <c r="H898" s="93"/>
      <c r="I898" s="93" t="s">
        <v>745</v>
      </c>
      <c r="J898" s="93" t="s">
        <v>24</v>
      </c>
      <c r="K898" s="2">
        <v>100210951095</v>
      </c>
      <c r="L898" t="s">
        <v>25</v>
      </c>
      <c r="M898" t="s">
        <v>26</v>
      </c>
      <c r="N898" t="s">
        <v>27</v>
      </c>
      <c r="O898" t="s">
        <v>26</v>
      </c>
      <c r="P898" s="86">
        <v>25</v>
      </c>
      <c r="Q898" s="87"/>
      <c r="R898" s="88" t="s">
        <v>28</v>
      </c>
      <c r="S898" s="98"/>
      <c r="T898" s="1">
        <v>1395</v>
      </c>
      <c r="U898" s="90">
        <v>1046.25</v>
      </c>
      <c r="V898" s="91">
        <v>0.25</v>
      </c>
      <c r="W898" s="88" t="s">
        <v>11036</v>
      </c>
      <c r="X898" s="83">
        <v>90029000000</v>
      </c>
      <c r="Y898" s="83" t="s">
        <v>1276</v>
      </c>
      <c r="Z898" s="83" t="s">
        <v>31</v>
      </c>
    </row>
    <row r="899" spans="1:26" x14ac:dyDescent="0.25">
      <c r="A899" t="s">
        <v>2100</v>
      </c>
      <c r="B899" t="s">
        <v>2100</v>
      </c>
      <c r="C899" s="94" t="s">
        <v>2101</v>
      </c>
      <c r="D899" s="93" t="s">
        <v>11271</v>
      </c>
      <c r="E899" s="93" t="s">
        <v>704</v>
      </c>
      <c r="F899" s="93" t="s">
        <v>22</v>
      </c>
      <c r="G899" s="83" t="s">
        <v>23</v>
      </c>
      <c r="H899" s="93"/>
      <c r="I899" s="93" t="s">
        <v>745</v>
      </c>
      <c r="J899" s="93" t="s">
        <v>24</v>
      </c>
      <c r="K899" s="2">
        <v>100210951095</v>
      </c>
      <c r="L899" t="s">
        <v>25</v>
      </c>
      <c r="M899" t="s">
        <v>26</v>
      </c>
      <c r="N899" t="s">
        <v>27</v>
      </c>
      <c r="O899" t="s">
        <v>26</v>
      </c>
      <c r="P899" s="86">
        <v>25</v>
      </c>
      <c r="Q899" s="87"/>
      <c r="R899" s="88" t="s">
        <v>28</v>
      </c>
      <c r="S899" s="98"/>
      <c r="T899" s="1">
        <v>1496</v>
      </c>
      <c r="U899" s="90">
        <v>1122</v>
      </c>
      <c r="V899" s="91">
        <v>0.25</v>
      </c>
      <c r="W899" s="88" t="s">
        <v>11036</v>
      </c>
      <c r="X899" s="83">
        <v>90022000000</v>
      </c>
      <c r="Y899" s="83" t="s">
        <v>1276</v>
      </c>
      <c r="Z899" s="83" t="s">
        <v>31</v>
      </c>
    </row>
    <row r="900" spans="1:26" x14ac:dyDescent="0.25">
      <c r="A900" t="s">
        <v>2102</v>
      </c>
      <c r="B900" t="s">
        <v>2102</v>
      </c>
      <c r="C900" s="94" t="s">
        <v>2103</v>
      </c>
      <c r="D900" s="93" t="s">
        <v>11272</v>
      </c>
      <c r="E900" s="93" t="s">
        <v>704</v>
      </c>
      <c r="F900" s="93" t="s">
        <v>22</v>
      </c>
      <c r="G900" s="83" t="s">
        <v>23</v>
      </c>
      <c r="H900" s="93"/>
      <c r="I900" s="93" t="s">
        <v>745</v>
      </c>
      <c r="J900" s="93" t="s">
        <v>24</v>
      </c>
      <c r="K900" s="2">
        <v>100210951095</v>
      </c>
      <c r="L900" t="s">
        <v>25</v>
      </c>
      <c r="M900" t="s">
        <v>26</v>
      </c>
      <c r="N900" t="s">
        <v>27</v>
      </c>
      <c r="O900" t="s">
        <v>26</v>
      </c>
      <c r="P900" s="86">
        <v>25</v>
      </c>
      <c r="Q900" s="87"/>
      <c r="R900" s="88" t="s">
        <v>28</v>
      </c>
      <c r="S900" s="98"/>
      <c r="T900" s="1">
        <v>1395</v>
      </c>
      <c r="U900" s="90">
        <v>1046.25</v>
      </c>
      <c r="V900" s="91">
        <v>0.25</v>
      </c>
      <c r="W900" s="88" t="s">
        <v>11036</v>
      </c>
      <c r="X900" s="83">
        <v>90029000000</v>
      </c>
      <c r="Y900" s="83" t="s">
        <v>1276</v>
      </c>
      <c r="Z900" s="83" t="s">
        <v>31</v>
      </c>
    </row>
    <row r="901" spans="1:26" x14ac:dyDescent="0.25">
      <c r="A901" t="s">
        <v>2104</v>
      </c>
      <c r="B901" t="s">
        <v>2104</v>
      </c>
      <c r="C901" s="94" t="s">
        <v>2105</v>
      </c>
      <c r="D901" s="93" t="s">
        <v>11273</v>
      </c>
      <c r="E901" s="93" t="s">
        <v>704</v>
      </c>
      <c r="F901" s="93" t="s">
        <v>22</v>
      </c>
      <c r="G901" s="83" t="s">
        <v>23</v>
      </c>
      <c r="H901" s="93"/>
      <c r="I901" s="93" t="s">
        <v>745</v>
      </c>
      <c r="J901" s="93" t="s">
        <v>24</v>
      </c>
      <c r="K901" s="2">
        <v>100210951095</v>
      </c>
      <c r="L901" t="s">
        <v>25</v>
      </c>
      <c r="M901" t="s">
        <v>26</v>
      </c>
      <c r="N901" t="s">
        <v>27</v>
      </c>
      <c r="O901" t="s">
        <v>26</v>
      </c>
      <c r="P901" s="86">
        <v>25</v>
      </c>
      <c r="Q901" s="87"/>
      <c r="R901" s="88" t="s">
        <v>28</v>
      </c>
      <c r="S901" s="98"/>
      <c r="T901" s="1">
        <v>1789</v>
      </c>
      <c r="U901" s="90">
        <v>1341.75</v>
      </c>
      <c r="V901" s="91">
        <v>0.25</v>
      </c>
      <c r="W901" s="88" t="s">
        <v>11036</v>
      </c>
      <c r="X901" s="83">
        <v>90029000000</v>
      </c>
      <c r="Y901" s="83" t="s">
        <v>1276</v>
      </c>
      <c r="Z901" s="83" t="s">
        <v>31</v>
      </c>
    </row>
    <row r="902" spans="1:26" x14ac:dyDescent="0.25">
      <c r="A902" t="s">
        <v>2106</v>
      </c>
      <c r="B902" t="s">
        <v>2106</v>
      </c>
      <c r="C902" s="94" t="s">
        <v>2107</v>
      </c>
      <c r="D902" s="93" t="s">
        <v>11274</v>
      </c>
      <c r="E902" s="93" t="s">
        <v>704</v>
      </c>
      <c r="F902" s="93" t="s">
        <v>22</v>
      </c>
      <c r="G902" s="83" t="s">
        <v>23</v>
      </c>
      <c r="H902" s="93"/>
      <c r="I902" s="93" t="s">
        <v>745</v>
      </c>
      <c r="J902" s="93" t="s">
        <v>24</v>
      </c>
      <c r="K902" s="2">
        <v>100210951095</v>
      </c>
      <c r="L902" t="s">
        <v>25</v>
      </c>
      <c r="M902" t="s">
        <v>26</v>
      </c>
      <c r="N902" t="s">
        <v>27</v>
      </c>
      <c r="O902" t="s">
        <v>26</v>
      </c>
      <c r="P902" s="86">
        <v>25</v>
      </c>
      <c r="Q902" s="87"/>
      <c r="R902" s="88" t="s">
        <v>28</v>
      </c>
      <c r="S902" s="98"/>
      <c r="T902" s="1">
        <v>1395</v>
      </c>
      <c r="U902" s="90">
        <v>1046.25</v>
      </c>
      <c r="V902" s="91">
        <v>0.25</v>
      </c>
      <c r="W902" s="88" t="s">
        <v>11036</v>
      </c>
      <c r="X902" s="83">
        <v>90029000000</v>
      </c>
      <c r="Y902" s="83" t="s">
        <v>1276</v>
      </c>
      <c r="Z902" s="83" t="s">
        <v>31</v>
      </c>
    </row>
    <row r="903" spans="1:26" x14ac:dyDescent="0.25">
      <c r="A903" t="s">
        <v>2108</v>
      </c>
      <c r="B903" t="s">
        <v>2108</v>
      </c>
      <c r="C903" s="94" t="s">
        <v>2109</v>
      </c>
      <c r="D903" s="93" t="s">
        <v>11275</v>
      </c>
      <c r="E903" s="93" t="s">
        <v>704</v>
      </c>
      <c r="F903" s="93" t="s">
        <v>22</v>
      </c>
      <c r="G903" s="83" t="s">
        <v>23</v>
      </c>
      <c r="H903" s="93"/>
      <c r="I903" s="93" t="s">
        <v>745</v>
      </c>
      <c r="J903" s="93" t="s">
        <v>24</v>
      </c>
      <c r="K903" s="2">
        <v>100210951095</v>
      </c>
      <c r="L903" t="s">
        <v>25</v>
      </c>
      <c r="M903" t="s">
        <v>26</v>
      </c>
      <c r="N903" t="s">
        <v>27</v>
      </c>
      <c r="O903" t="s">
        <v>26</v>
      </c>
      <c r="P903" s="86">
        <v>25</v>
      </c>
      <c r="Q903" s="87"/>
      <c r="R903" s="88" t="s">
        <v>28</v>
      </c>
      <c r="S903" s="98"/>
      <c r="T903" s="1">
        <v>1789</v>
      </c>
      <c r="U903" s="90">
        <v>1341.75</v>
      </c>
      <c r="V903" s="91">
        <v>0.25</v>
      </c>
      <c r="W903" s="88" t="s">
        <v>11036</v>
      </c>
      <c r="X903" s="83">
        <v>90022000000</v>
      </c>
      <c r="Y903" s="83" t="s">
        <v>1276</v>
      </c>
      <c r="Z903" s="83" t="s">
        <v>31</v>
      </c>
    </row>
    <row r="904" spans="1:26" x14ac:dyDescent="0.25">
      <c r="A904" t="s">
        <v>2110</v>
      </c>
      <c r="B904" t="s">
        <v>2110</v>
      </c>
      <c r="C904" s="94" t="s">
        <v>2111</v>
      </c>
      <c r="D904" s="93" t="s">
        <v>11276</v>
      </c>
      <c r="E904" s="93" t="s">
        <v>704</v>
      </c>
      <c r="F904" s="93" t="s">
        <v>22</v>
      </c>
      <c r="G904" s="83" t="s">
        <v>23</v>
      </c>
      <c r="H904" s="93"/>
      <c r="I904" s="93" t="s">
        <v>745</v>
      </c>
      <c r="J904" s="93" t="s">
        <v>24</v>
      </c>
      <c r="K904" s="2">
        <v>100210951095</v>
      </c>
      <c r="L904" t="s">
        <v>25</v>
      </c>
      <c r="M904" t="s">
        <v>26</v>
      </c>
      <c r="N904" t="s">
        <v>27</v>
      </c>
      <c r="O904" t="s">
        <v>26</v>
      </c>
      <c r="P904" s="86">
        <v>27</v>
      </c>
      <c r="Q904" s="87"/>
      <c r="R904" s="88" t="s">
        <v>28</v>
      </c>
      <c r="S904" s="98"/>
      <c r="T904" s="1">
        <v>1496</v>
      </c>
      <c r="U904" s="90">
        <v>1122</v>
      </c>
      <c r="V904" s="91">
        <v>0.25</v>
      </c>
      <c r="W904" s="88" t="s">
        <v>11036</v>
      </c>
      <c r="X904" s="83">
        <v>90022000000</v>
      </c>
      <c r="Y904" s="83" t="s">
        <v>1276</v>
      </c>
      <c r="Z904" s="83" t="s">
        <v>31</v>
      </c>
    </row>
    <row r="905" spans="1:26" x14ac:dyDescent="0.25">
      <c r="A905" t="s">
        <v>2112</v>
      </c>
      <c r="B905" t="s">
        <v>2112</v>
      </c>
      <c r="C905" s="94" t="s">
        <v>2113</v>
      </c>
      <c r="D905" s="93" t="s">
        <v>11277</v>
      </c>
      <c r="E905" s="93" t="s">
        <v>704</v>
      </c>
      <c r="F905" s="93" t="s">
        <v>22</v>
      </c>
      <c r="G905" s="83" t="s">
        <v>23</v>
      </c>
      <c r="H905" s="93"/>
      <c r="I905" s="93" t="s">
        <v>745</v>
      </c>
      <c r="J905" s="93" t="s">
        <v>24</v>
      </c>
      <c r="K905" s="2">
        <v>100210951095</v>
      </c>
      <c r="L905" t="s">
        <v>25</v>
      </c>
      <c r="M905" t="s">
        <v>26</v>
      </c>
      <c r="N905" t="s">
        <v>27</v>
      </c>
      <c r="O905" t="s">
        <v>26</v>
      </c>
      <c r="P905" s="86">
        <v>25</v>
      </c>
      <c r="Q905" s="87"/>
      <c r="R905" s="88" t="s">
        <v>28</v>
      </c>
      <c r="S905" s="98"/>
      <c r="T905" s="1">
        <v>1384</v>
      </c>
      <c r="U905" s="90">
        <v>1038</v>
      </c>
      <c r="V905" s="91">
        <v>0.25</v>
      </c>
      <c r="W905" s="88" t="s">
        <v>11036</v>
      </c>
      <c r="X905" s="83">
        <v>90022000000</v>
      </c>
      <c r="Y905" s="83" t="s">
        <v>1276</v>
      </c>
      <c r="Z905" s="83" t="s">
        <v>31</v>
      </c>
    </row>
    <row r="906" spans="1:26" x14ac:dyDescent="0.25">
      <c r="A906" t="s">
        <v>9142</v>
      </c>
      <c r="B906" t="s">
        <v>9142</v>
      </c>
      <c r="C906" s="94" t="s">
        <v>9143</v>
      </c>
      <c r="D906" s="93" t="s">
        <v>11278</v>
      </c>
      <c r="E906" s="93" t="s">
        <v>704</v>
      </c>
      <c r="F906" s="93" t="s">
        <v>22</v>
      </c>
      <c r="G906" s="83" t="s">
        <v>23</v>
      </c>
      <c r="H906" s="93"/>
      <c r="I906" s="93" t="s">
        <v>745</v>
      </c>
      <c r="J906" s="93" t="s">
        <v>24</v>
      </c>
      <c r="K906" s="2">
        <v>100210951095</v>
      </c>
      <c r="L906" t="s">
        <v>25</v>
      </c>
      <c r="M906" t="s">
        <v>26</v>
      </c>
      <c r="N906" t="s">
        <v>27</v>
      </c>
      <c r="O906" t="s">
        <v>26</v>
      </c>
      <c r="P906" s="86">
        <v>25</v>
      </c>
      <c r="Q906" s="87"/>
      <c r="R906" s="88" t="s">
        <v>28</v>
      </c>
      <c r="S906" s="98"/>
      <c r="T906" s="1">
        <v>1024</v>
      </c>
      <c r="U906" s="90">
        <v>768</v>
      </c>
      <c r="V906" s="91">
        <v>0.25</v>
      </c>
      <c r="W906" s="88" t="s">
        <v>11036</v>
      </c>
      <c r="X906" s="83">
        <v>90019000900</v>
      </c>
      <c r="Y906" s="83" t="s">
        <v>1276</v>
      </c>
      <c r="Z906" s="83" t="s">
        <v>31</v>
      </c>
    </row>
    <row r="907" spans="1:26" x14ac:dyDescent="0.25">
      <c r="A907" t="s">
        <v>9144</v>
      </c>
      <c r="B907" t="s">
        <v>9144</v>
      </c>
      <c r="C907" s="94" t="s">
        <v>9145</v>
      </c>
      <c r="D907" s="93" t="s">
        <v>11279</v>
      </c>
      <c r="E907" s="93" t="s">
        <v>704</v>
      </c>
      <c r="F907" s="93" t="s">
        <v>22</v>
      </c>
      <c r="G907" s="83" t="s">
        <v>23</v>
      </c>
      <c r="H907" s="93"/>
      <c r="I907" s="93" t="s">
        <v>745</v>
      </c>
      <c r="J907" s="93" t="s">
        <v>24</v>
      </c>
      <c r="K907" s="2">
        <v>100210951095</v>
      </c>
      <c r="L907" t="s">
        <v>25</v>
      </c>
      <c r="M907" t="s">
        <v>26</v>
      </c>
      <c r="N907" t="s">
        <v>27</v>
      </c>
      <c r="O907" t="s">
        <v>26</v>
      </c>
      <c r="P907" s="86">
        <v>25</v>
      </c>
      <c r="Q907" s="87"/>
      <c r="R907" s="88" t="s">
        <v>28</v>
      </c>
      <c r="S907" s="98"/>
      <c r="T907" s="1">
        <v>2529</v>
      </c>
      <c r="U907" s="90">
        <v>1896.75</v>
      </c>
      <c r="V907" s="91">
        <v>0.25</v>
      </c>
      <c r="W907" s="88" t="s">
        <v>11036</v>
      </c>
      <c r="X907" s="83">
        <v>90019000900</v>
      </c>
      <c r="Y907" s="83" t="s">
        <v>1276</v>
      </c>
      <c r="Z907" s="83" t="s">
        <v>31</v>
      </c>
    </row>
    <row r="908" spans="1:26" x14ac:dyDescent="0.25">
      <c r="A908" t="s">
        <v>9146</v>
      </c>
      <c r="B908" t="s">
        <v>9146</v>
      </c>
      <c r="C908" s="94" t="s">
        <v>9147</v>
      </c>
      <c r="D908" s="93" t="s">
        <v>11280</v>
      </c>
      <c r="E908" s="93" t="s">
        <v>704</v>
      </c>
      <c r="F908" s="93" t="s">
        <v>22</v>
      </c>
      <c r="G908" s="83" t="s">
        <v>23</v>
      </c>
      <c r="H908" s="93"/>
      <c r="I908" s="93" t="s">
        <v>745</v>
      </c>
      <c r="J908" s="93" t="s">
        <v>24</v>
      </c>
      <c r="K908" s="2">
        <v>100210951095</v>
      </c>
      <c r="L908" t="s">
        <v>25</v>
      </c>
      <c r="M908" t="s">
        <v>26</v>
      </c>
      <c r="N908" t="s">
        <v>27</v>
      </c>
      <c r="O908" t="s">
        <v>26</v>
      </c>
      <c r="P908" s="86">
        <v>30</v>
      </c>
      <c r="Q908" s="87"/>
      <c r="R908" s="88" t="s">
        <v>28</v>
      </c>
      <c r="S908" s="98"/>
      <c r="T908" s="1">
        <v>5810</v>
      </c>
      <c r="U908" s="90">
        <v>4357.5</v>
      </c>
      <c r="V908" s="91">
        <v>0.25</v>
      </c>
      <c r="W908" s="88" t="s">
        <v>11036</v>
      </c>
      <c r="X908" s="83">
        <v>90019000900</v>
      </c>
      <c r="Y908" s="83" t="s">
        <v>1276</v>
      </c>
      <c r="Z908" s="83" t="s">
        <v>31</v>
      </c>
    </row>
    <row r="909" spans="1:26" x14ac:dyDescent="0.25">
      <c r="A909" t="s">
        <v>9148</v>
      </c>
      <c r="B909" t="s">
        <v>9148</v>
      </c>
      <c r="C909" s="94" t="s">
        <v>9149</v>
      </c>
      <c r="D909" s="93" t="s">
        <v>11281</v>
      </c>
      <c r="E909" s="93" t="s">
        <v>704</v>
      </c>
      <c r="F909" s="93" t="s">
        <v>22</v>
      </c>
      <c r="G909" s="83" t="s">
        <v>23</v>
      </c>
      <c r="H909" s="93"/>
      <c r="I909" s="93" t="s">
        <v>745</v>
      </c>
      <c r="J909" s="93" t="s">
        <v>24</v>
      </c>
      <c r="K909" s="2">
        <v>100210951095</v>
      </c>
      <c r="L909" t="s">
        <v>25</v>
      </c>
      <c r="M909" t="s">
        <v>26</v>
      </c>
      <c r="N909" t="s">
        <v>27</v>
      </c>
      <c r="O909" t="s">
        <v>26</v>
      </c>
      <c r="P909" s="86">
        <v>35</v>
      </c>
      <c r="Q909" s="87"/>
      <c r="R909" s="88" t="s">
        <v>28</v>
      </c>
      <c r="S909" s="98"/>
      <c r="T909" s="1">
        <v>2910</v>
      </c>
      <c r="U909" s="90">
        <v>2182.5</v>
      </c>
      <c r="V909" s="91">
        <v>0.25</v>
      </c>
      <c r="W909" s="88" t="s">
        <v>11036</v>
      </c>
      <c r="X909" s="83">
        <v>90019000900</v>
      </c>
      <c r="Y909" s="83" t="s">
        <v>1276</v>
      </c>
      <c r="Z909" s="83" t="s">
        <v>31</v>
      </c>
    </row>
    <row r="910" spans="1:26" x14ac:dyDescent="0.25">
      <c r="A910" t="s">
        <v>9150</v>
      </c>
      <c r="B910" t="s">
        <v>9150</v>
      </c>
      <c r="C910" s="94" t="s">
        <v>9151</v>
      </c>
      <c r="D910" s="93" t="s">
        <v>11282</v>
      </c>
      <c r="E910" s="93" t="s">
        <v>704</v>
      </c>
      <c r="F910" s="93" t="s">
        <v>22</v>
      </c>
      <c r="G910" s="83" t="s">
        <v>23</v>
      </c>
      <c r="H910" s="93"/>
      <c r="I910" s="93" t="s">
        <v>745</v>
      </c>
      <c r="J910" s="93" t="s">
        <v>24</v>
      </c>
      <c r="K910" s="2">
        <v>100210951095</v>
      </c>
      <c r="L910" t="s">
        <v>25</v>
      </c>
      <c r="M910" t="s">
        <v>26</v>
      </c>
      <c r="N910" t="s">
        <v>27</v>
      </c>
      <c r="O910" t="s">
        <v>26</v>
      </c>
      <c r="P910" s="86">
        <v>35</v>
      </c>
      <c r="Q910" s="87"/>
      <c r="R910" s="88" t="s">
        <v>28</v>
      </c>
      <c r="S910" s="98"/>
      <c r="T910" s="1">
        <v>832</v>
      </c>
      <c r="U910" s="90">
        <v>624</v>
      </c>
      <c r="V910" s="91">
        <v>0.25</v>
      </c>
      <c r="W910" s="88" t="s">
        <v>11036</v>
      </c>
      <c r="X910" s="83">
        <v>90029000000</v>
      </c>
      <c r="Y910" s="83" t="s">
        <v>1276</v>
      </c>
      <c r="Z910" s="83" t="s">
        <v>31</v>
      </c>
    </row>
    <row r="911" spans="1:26" x14ac:dyDescent="0.25">
      <c r="A911" t="s">
        <v>9152</v>
      </c>
      <c r="B911" t="s">
        <v>9152</v>
      </c>
      <c r="C911" s="94" t="s">
        <v>9153</v>
      </c>
      <c r="D911" s="93" t="s">
        <v>11283</v>
      </c>
      <c r="E911" s="93" t="s">
        <v>704</v>
      </c>
      <c r="F911" s="93" t="s">
        <v>22</v>
      </c>
      <c r="G911" s="83" t="s">
        <v>23</v>
      </c>
      <c r="H911" s="93"/>
      <c r="I911" s="93" t="s">
        <v>745</v>
      </c>
      <c r="J911" s="93" t="s">
        <v>24</v>
      </c>
      <c r="K911" s="2">
        <v>100210951095</v>
      </c>
      <c r="L911" t="s">
        <v>25</v>
      </c>
      <c r="M911" t="s">
        <v>26</v>
      </c>
      <c r="N911" t="s">
        <v>27</v>
      </c>
      <c r="O911" t="s">
        <v>26</v>
      </c>
      <c r="P911" s="86">
        <v>35</v>
      </c>
      <c r="Q911" s="87"/>
      <c r="R911" s="88" t="s">
        <v>28</v>
      </c>
      <c r="S911" s="98"/>
      <c r="T911" s="1">
        <v>1435</v>
      </c>
      <c r="U911" s="90">
        <v>1076.25</v>
      </c>
      <c r="V911" s="91">
        <v>0.25</v>
      </c>
      <c r="W911" s="88" t="s">
        <v>11036</v>
      </c>
      <c r="X911" s="83">
        <v>90029000000</v>
      </c>
      <c r="Y911" s="83" t="s">
        <v>1276</v>
      </c>
      <c r="Z911" s="83" t="s">
        <v>31</v>
      </c>
    </row>
    <row r="912" spans="1:26" ht="30" x14ac:dyDescent="0.25">
      <c r="A912" t="s">
        <v>11284</v>
      </c>
      <c r="B912" t="s">
        <v>11284</v>
      </c>
      <c r="C912" s="94" t="s">
        <v>11285</v>
      </c>
      <c r="D912" s="63" t="s">
        <v>11286</v>
      </c>
      <c r="E912" s="93" t="s">
        <v>704</v>
      </c>
      <c r="F912" s="93" t="s">
        <v>22</v>
      </c>
      <c r="G912" s="83" t="s">
        <v>23</v>
      </c>
      <c r="H912" s="93"/>
      <c r="I912" s="93" t="s">
        <v>745</v>
      </c>
      <c r="J912" s="93" t="s">
        <v>24</v>
      </c>
      <c r="K912" s="2">
        <v>100210951095</v>
      </c>
      <c r="L912" t="s">
        <v>25</v>
      </c>
      <c r="M912" t="s">
        <v>26</v>
      </c>
      <c r="N912" t="s">
        <v>27</v>
      </c>
      <c r="O912" t="s">
        <v>26</v>
      </c>
      <c r="P912" s="86">
        <v>30</v>
      </c>
      <c r="Q912" s="87">
        <v>46218</v>
      </c>
      <c r="R912" s="88" t="s">
        <v>10846</v>
      </c>
      <c r="S912" s="98" t="s">
        <v>11287</v>
      </c>
      <c r="T912" s="1">
        <v>12309</v>
      </c>
      <c r="U912" s="90">
        <v>9231.75</v>
      </c>
      <c r="V912" s="91">
        <v>0.25</v>
      </c>
      <c r="W912" s="88" t="s">
        <v>11036</v>
      </c>
      <c r="X912" s="83">
        <v>84715000000</v>
      </c>
      <c r="Y912" s="83" t="s">
        <v>722</v>
      </c>
      <c r="Z912" s="83" t="s">
        <v>739</v>
      </c>
    </row>
    <row r="913" spans="1:26" x14ac:dyDescent="0.25">
      <c r="A913" t="s">
        <v>7761</v>
      </c>
      <c r="B913" t="s">
        <v>7761</v>
      </c>
      <c r="C913" s="94" t="s">
        <v>7762</v>
      </c>
      <c r="D913" s="93" t="s">
        <v>7763</v>
      </c>
      <c r="E913" s="93" t="s">
        <v>704</v>
      </c>
      <c r="F913" s="93" t="s">
        <v>22</v>
      </c>
      <c r="G913" s="83" t="s">
        <v>752</v>
      </c>
      <c r="H913" s="93"/>
      <c r="I913" s="93" t="s">
        <v>24</v>
      </c>
      <c r="J913" s="93" t="s">
        <v>24</v>
      </c>
      <c r="K913" s="2">
        <v>100210110203</v>
      </c>
      <c r="L913" t="s">
        <v>25</v>
      </c>
      <c r="M913" t="s">
        <v>1253</v>
      </c>
      <c r="N913" t="s">
        <v>1595</v>
      </c>
      <c r="O913" t="s">
        <v>4332</v>
      </c>
      <c r="P913" s="86" t="s">
        <v>11037</v>
      </c>
      <c r="Q913" s="87"/>
      <c r="R913" s="88" t="s">
        <v>28</v>
      </c>
      <c r="S913" s="98"/>
      <c r="T913" s="1">
        <v>6698</v>
      </c>
      <c r="U913" s="90">
        <v>3482.96</v>
      </c>
      <c r="V913" s="91">
        <v>0.48</v>
      </c>
      <c r="W913" s="88" t="s">
        <v>11040</v>
      </c>
      <c r="X913" s="83">
        <v>90119000000</v>
      </c>
      <c r="Y913" s="83" t="s">
        <v>30</v>
      </c>
      <c r="Z913" s="83" t="s">
        <v>31</v>
      </c>
    </row>
    <row r="914" spans="1:26" x14ac:dyDescent="0.25">
      <c r="A914" t="s">
        <v>8509</v>
      </c>
      <c r="B914" t="s">
        <v>8509</v>
      </c>
      <c r="C914" s="94" t="s">
        <v>8510</v>
      </c>
      <c r="D914" s="93" t="s">
        <v>8510</v>
      </c>
      <c r="E914" s="93" t="s">
        <v>704</v>
      </c>
      <c r="F914" s="93" t="s">
        <v>22</v>
      </c>
      <c r="G914" s="83" t="s">
        <v>23</v>
      </c>
      <c r="H914" s="93"/>
      <c r="I914" s="93" t="s">
        <v>745</v>
      </c>
      <c r="J914" s="93" t="s">
        <v>24</v>
      </c>
      <c r="K914" s="2">
        <v>100210110501</v>
      </c>
      <c r="L914" t="s">
        <v>25</v>
      </c>
      <c r="M914" t="s">
        <v>1253</v>
      </c>
      <c r="N914" t="s">
        <v>8506</v>
      </c>
      <c r="O914" t="s">
        <v>8507</v>
      </c>
      <c r="P914" s="86">
        <v>2</v>
      </c>
      <c r="Q914" s="87"/>
      <c r="R914" s="88" t="s">
        <v>28</v>
      </c>
      <c r="S914" s="98"/>
      <c r="T914" s="1">
        <v>36</v>
      </c>
      <c r="U914" s="90">
        <v>25.2</v>
      </c>
      <c r="V914" s="91">
        <v>0.30000000000000004</v>
      </c>
      <c r="W914" s="88" t="s">
        <v>11041</v>
      </c>
      <c r="X914" s="83">
        <v>90119000000</v>
      </c>
      <c r="Y914" s="83" t="s">
        <v>30</v>
      </c>
      <c r="Z914" s="83" t="s">
        <v>31</v>
      </c>
    </row>
    <row r="915" spans="1:26" x14ac:dyDescent="0.25">
      <c r="A915" t="s">
        <v>7767</v>
      </c>
      <c r="B915" t="s">
        <v>7767</v>
      </c>
      <c r="C915" s="94" t="s">
        <v>7768</v>
      </c>
      <c r="D915" s="93" t="s">
        <v>7768</v>
      </c>
      <c r="E915" s="93" t="s">
        <v>704</v>
      </c>
      <c r="F915" s="93" t="s">
        <v>22</v>
      </c>
      <c r="G915" s="83" t="s">
        <v>23</v>
      </c>
      <c r="H915" s="93"/>
      <c r="I915" s="93" t="s">
        <v>24</v>
      </c>
      <c r="J915" s="93" t="s">
        <v>24</v>
      </c>
      <c r="K915" s="2">
        <v>100210110208</v>
      </c>
      <c r="L915" t="s">
        <v>25</v>
      </c>
      <c r="M915" t="s">
        <v>1253</v>
      </c>
      <c r="N915" t="s">
        <v>1595</v>
      </c>
      <c r="O915" t="s">
        <v>2143</v>
      </c>
      <c r="P915" s="86">
        <v>43</v>
      </c>
      <c r="Q915" s="87"/>
      <c r="R915" s="88" t="s">
        <v>28</v>
      </c>
      <c r="S915" s="98"/>
      <c r="T915" s="1">
        <v>1406</v>
      </c>
      <c r="U915" s="90">
        <v>731.12</v>
      </c>
      <c r="V915" s="91">
        <v>0.48</v>
      </c>
      <c r="W915" s="88" t="s">
        <v>11040</v>
      </c>
      <c r="X915" s="83">
        <v>90119000000</v>
      </c>
      <c r="Y915" s="83" t="s">
        <v>30</v>
      </c>
      <c r="Z915" s="83" t="s">
        <v>739</v>
      </c>
    </row>
    <row r="916" spans="1:26" x14ac:dyDescent="0.25">
      <c r="A916" t="s">
        <v>7769</v>
      </c>
      <c r="B916" t="s">
        <v>7769</v>
      </c>
      <c r="C916" s="94" t="s">
        <v>7770</v>
      </c>
      <c r="D916" s="93" t="s">
        <v>7770</v>
      </c>
      <c r="E916" s="93" t="s">
        <v>704</v>
      </c>
      <c r="F916" s="93" t="s">
        <v>22</v>
      </c>
      <c r="G916" s="83" t="s">
        <v>23</v>
      </c>
      <c r="H916" s="93"/>
      <c r="I916" s="93" t="s">
        <v>24</v>
      </c>
      <c r="J916" s="93" t="s">
        <v>24</v>
      </c>
      <c r="K916" s="2">
        <v>100210110209</v>
      </c>
      <c r="L916" t="s">
        <v>25</v>
      </c>
      <c r="M916" t="s">
        <v>1253</v>
      </c>
      <c r="N916" t="s">
        <v>1595</v>
      </c>
      <c r="O916" t="s">
        <v>7756</v>
      </c>
      <c r="P916" s="86">
        <v>65</v>
      </c>
      <c r="Q916" s="87"/>
      <c r="R916" s="88" t="s">
        <v>28</v>
      </c>
      <c r="S916" s="98"/>
      <c r="T916" s="1">
        <v>349</v>
      </c>
      <c r="U916" s="90">
        <v>181.48</v>
      </c>
      <c r="V916" s="91">
        <v>0.48000000000000004</v>
      </c>
      <c r="W916" s="88" t="s">
        <v>11040</v>
      </c>
      <c r="X916" s="83">
        <v>85043180900</v>
      </c>
      <c r="Y916" s="83" t="s">
        <v>30</v>
      </c>
      <c r="Z916" s="83" t="s">
        <v>31</v>
      </c>
    </row>
    <row r="917" spans="1:26" x14ac:dyDescent="0.25">
      <c r="A917" t="s">
        <v>5256</v>
      </c>
      <c r="B917" t="s">
        <v>5256</v>
      </c>
      <c r="C917" s="94" t="s">
        <v>5257</v>
      </c>
      <c r="D917" s="93" t="s">
        <v>5257</v>
      </c>
      <c r="E917" s="93" t="s">
        <v>21</v>
      </c>
      <c r="F917" s="93" t="s">
        <v>22</v>
      </c>
      <c r="G917" s="83" t="s">
        <v>23</v>
      </c>
      <c r="H917" s="93"/>
      <c r="I917" s="93" t="s">
        <v>24</v>
      </c>
      <c r="J917" s="93" t="s">
        <v>24</v>
      </c>
      <c r="K917" s="2">
        <v>100210951095</v>
      </c>
      <c r="L917" t="s">
        <v>25</v>
      </c>
      <c r="M917" t="s">
        <v>26</v>
      </c>
      <c r="N917" t="s">
        <v>27</v>
      </c>
      <c r="O917" t="s">
        <v>26</v>
      </c>
      <c r="P917" s="86" t="s">
        <v>8797</v>
      </c>
      <c r="Q917" s="87"/>
      <c r="R917" s="88" t="s">
        <v>28</v>
      </c>
      <c r="S917" s="98"/>
      <c r="T917" s="1">
        <v>4039</v>
      </c>
      <c r="U917" s="90">
        <v>2100.2800000000002</v>
      </c>
      <c r="V917" s="91">
        <v>0.47999999999999993</v>
      </c>
      <c r="W917" s="88" t="s">
        <v>11035</v>
      </c>
      <c r="X917" s="83">
        <v>49119900000</v>
      </c>
      <c r="Y917" s="83" t="s">
        <v>30</v>
      </c>
      <c r="Z917" s="83" t="s">
        <v>31</v>
      </c>
    </row>
    <row r="918" spans="1:26" x14ac:dyDescent="0.25">
      <c r="A918" t="s">
        <v>5258</v>
      </c>
      <c r="B918" t="s">
        <v>5258</v>
      </c>
      <c r="C918" s="94" t="s">
        <v>5259</v>
      </c>
      <c r="D918" s="93" t="s">
        <v>5259</v>
      </c>
      <c r="E918" s="93" t="s">
        <v>21</v>
      </c>
      <c r="F918" s="93" t="s">
        <v>22</v>
      </c>
      <c r="G918" s="83" t="s">
        <v>23</v>
      </c>
      <c r="H918" s="93"/>
      <c r="I918" s="93" t="s">
        <v>24</v>
      </c>
      <c r="J918" s="93" t="s">
        <v>24</v>
      </c>
      <c r="K918" s="2">
        <v>100210951095</v>
      </c>
      <c r="L918" t="s">
        <v>25</v>
      </c>
      <c r="M918" t="s">
        <v>26</v>
      </c>
      <c r="N918" t="s">
        <v>27</v>
      </c>
      <c r="O918" t="s">
        <v>26</v>
      </c>
      <c r="P918" s="86" t="s">
        <v>8797</v>
      </c>
      <c r="Q918" s="87"/>
      <c r="R918" s="88" t="s">
        <v>28</v>
      </c>
      <c r="S918" s="98"/>
      <c r="T918" s="1">
        <v>4951</v>
      </c>
      <c r="U918" s="90">
        <v>2574.52</v>
      </c>
      <c r="V918" s="91">
        <v>0.48</v>
      </c>
      <c r="W918" s="88" t="s">
        <v>11035</v>
      </c>
      <c r="X918" s="83">
        <v>49119900000</v>
      </c>
      <c r="Y918" s="83" t="s">
        <v>30</v>
      </c>
      <c r="Z918" s="83" t="s">
        <v>31</v>
      </c>
    </row>
    <row r="919" spans="1:26" x14ac:dyDescent="0.25">
      <c r="A919" t="s">
        <v>5260</v>
      </c>
      <c r="B919" t="s">
        <v>5260</v>
      </c>
      <c r="C919" s="94" t="s">
        <v>5261</v>
      </c>
      <c r="D919" s="93" t="s">
        <v>5261</v>
      </c>
      <c r="E919" s="93" t="s">
        <v>21</v>
      </c>
      <c r="F919" s="93" t="s">
        <v>22</v>
      </c>
      <c r="G919" s="83" t="s">
        <v>23</v>
      </c>
      <c r="H919" s="93"/>
      <c r="I919" s="93" t="s">
        <v>24</v>
      </c>
      <c r="J919" s="93" t="s">
        <v>24</v>
      </c>
      <c r="K919" s="2">
        <v>100210951095</v>
      </c>
      <c r="L919" t="s">
        <v>25</v>
      </c>
      <c r="M919" t="s">
        <v>26</v>
      </c>
      <c r="N919" t="s">
        <v>27</v>
      </c>
      <c r="O919" t="s">
        <v>26</v>
      </c>
      <c r="P919" s="86" t="s">
        <v>8797</v>
      </c>
      <c r="Q919" s="87"/>
      <c r="R919" s="88" t="s">
        <v>28</v>
      </c>
      <c r="S919" s="98"/>
      <c r="T919" s="1">
        <v>4951</v>
      </c>
      <c r="U919" s="90">
        <v>2574.52</v>
      </c>
      <c r="V919" s="91">
        <v>0.48</v>
      </c>
      <c r="W919" s="88" t="s">
        <v>11035</v>
      </c>
      <c r="X919" s="83">
        <v>49119900000</v>
      </c>
      <c r="Y919" s="83" t="s">
        <v>30</v>
      </c>
      <c r="Z919" s="83" t="s">
        <v>31</v>
      </c>
    </row>
    <row r="920" spans="1:26" x14ac:dyDescent="0.25">
      <c r="A920" t="s">
        <v>5262</v>
      </c>
      <c r="B920" t="s">
        <v>5262</v>
      </c>
      <c r="C920" s="94" t="s">
        <v>5263</v>
      </c>
      <c r="D920" s="93" t="s">
        <v>5263</v>
      </c>
      <c r="E920" s="93" t="s">
        <v>21</v>
      </c>
      <c r="F920" s="93" t="s">
        <v>22</v>
      </c>
      <c r="G920" s="83" t="s">
        <v>23</v>
      </c>
      <c r="H920" s="93"/>
      <c r="I920" s="93" t="s">
        <v>24</v>
      </c>
      <c r="J920" s="93" t="s">
        <v>24</v>
      </c>
      <c r="K920" s="2">
        <v>100210951095</v>
      </c>
      <c r="L920" t="s">
        <v>25</v>
      </c>
      <c r="M920" t="s">
        <v>26</v>
      </c>
      <c r="N920" t="s">
        <v>27</v>
      </c>
      <c r="O920" t="s">
        <v>26</v>
      </c>
      <c r="P920" s="86" t="s">
        <v>8797</v>
      </c>
      <c r="Q920" s="87"/>
      <c r="R920" s="88" t="s">
        <v>28</v>
      </c>
      <c r="S920" s="98"/>
      <c r="T920" s="1">
        <v>6015</v>
      </c>
      <c r="U920" s="90">
        <v>3127.8</v>
      </c>
      <c r="V920" s="91">
        <v>0.48</v>
      </c>
      <c r="W920" s="88" t="s">
        <v>11035</v>
      </c>
      <c r="X920" s="83">
        <v>49119900000</v>
      </c>
      <c r="Y920" s="83" t="s">
        <v>30</v>
      </c>
      <c r="Z920" s="83" t="s">
        <v>31</v>
      </c>
    </row>
    <row r="921" spans="1:26" x14ac:dyDescent="0.25">
      <c r="A921" t="s">
        <v>5264</v>
      </c>
      <c r="B921" t="s">
        <v>5264</v>
      </c>
      <c r="C921" s="94" t="s">
        <v>5265</v>
      </c>
      <c r="D921" s="93" t="s">
        <v>5265</v>
      </c>
      <c r="E921" s="93" t="s">
        <v>21</v>
      </c>
      <c r="F921" s="93" t="s">
        <v>22</v>
      </c>
      <c r="G921" s="83" t="s">
        <v>23</v>
      </c>
      <c r="H921" s="93"/>
      <c r="I921" s="93" t="s">
        <v>24</v>
      </c>
      <c r="J921" s="93" t="s">
        <v>24</v>
      </c>
      <c r="K921" s="2">
        <v>100210951095</v>
      </c>
      <c r="L921" t="s">
        <v>25</v>
      </c>
      <c r="M921" t="s">
        <v>26</v>
      </c>
      <c r="N921" t="s">
        <v>27</v>
      </c>
      <c r="O921" t="s">
        <v>26</v>
      </c>
      <c r="P921" s="86" t="s">
        <v>8797</v>
      </c>
      <c r="Q921" s="87"/>
      <c r="R921" s="88" t="s">
        <v>28</v>
      </c>
      <c r="S921" s="98"/>
      <c r="T921" s="1">
        <v>4316</v>
      </c>
      <c r="U921" s="90">
        <v>2244.3200000000002</v>
      </c>
      <c r="V921" s="91">
        <v>0.48</v>
      </c>
      <c r="W921" s="88" t="s">
        <v>11035</v>
      </c>
      <c r="X921" s="83">
        <v>49119900000</v>
      </c>
      <c r="Y921" s="83" t="s">
        <v>30</v>
      </c>
      <c r="Z921" s="83" t="s">
        <v>31</v>
      </c>
    </row>
    <row r="922" spans="1:26" x14ac:dyDescent="0.25">
      <c r="A922" t="s">
        <v>5266</v>
      </c>
      <c r="B922" t="s">
        <v>5266</v>
      </c>
      <c r="C922" s="94" t="s">
        <v>5267</v>
      </c>
      <c r="D922" s="93" t="s">
        <v>5267</v>
      </c>
      <c r="E922" s="93" t="s">
        <v>21</v>
      </c>
      <c r="F922" s="93" t="s">
        <v>22</v>
      </c>
      <c r="G922" s="83" t="s">
        <v>23</v>
      </c>
      <c r="H922" s="93"/>
      <c r="I922" s="93" t="s">
        <v>24</v>
      </c>
      <c r="J922" s="93" t="s">
        <v>24</v>
      </c>
      <c r="K922" s="2">
        <v>100210951095</v>
      </c>
      <c r="L922" t="s">
        <v>25</v>
      </c>
      <c r="M922" t="s">
        <v>26</v>
      </c>
      <c r="N922" t="s">
        <v>27</v>
      </c>
      <c r="O922" t="s">
        <v>26</v>
      </c>
      <c r="P922" s="86" t="s">
        <v>8797</v>
      </c>
      <c r="Q922" s="87"/>
      <c r="R922" s="88" t="s">
        <v>28</v>
      </c>
      <c r="S922" s="98"/>
      <c r="T922" s="1">
        <v>4858</v>
      </c>
      <c r="U922" s="90">
        <v>2526.16</v>
      </c>
      <c r="V922" s="91">
        <v>0.48000000000000004</v>
      </c>
      <c r="W922" s="88" t="s">
        <v>11035</v>
      </c>
      <c r="X922" s="83">
        <v>49119900000</v>
      </c>
      <c r="Y922" s="83" t="s">
        <v>30</v>
      </c>
      <c r="Z922" s="83" t="s">
        <v>31</v>
      </c>
    </row>
    <row r="923" spans="1:26" x14ac:dyDescent="0.25">
      <c r="A923" t="s">
        <v>5268</v>
      </c>
      <c r="B923" t="s">
        <v>5268</v>
      </c>
      <c r="C923" s="94" t="s">
        <v>5269</v>
      </c>
      <c r="D923" s="93" t="s">
        <v>5269</v>
      </c>
      <c r="E923" s="93" t="s">
        <v>21</v>
      </c>
      <c r="F923" s="93" t="s">
        <v>22</v>
      </c>
      <c r="G923" s="83" t="s">
        <v>23</v>
      </c>
      <c r="H923" s="93"/>
      <c r="I923" s="93" t="s">
        <v>24</v>
      </c>
      <c r="J923" s="93" t="s">
        <v>24</v>
      </c>
      <c r="K923" s="2">
        <v>100210951095</v>
      </c>
      <c r="L923" t="s">
        <v>25</v>
      </c>
      <c r="M923" t="s">
        <v>26</v>
      </c>
      <c r="N923" t="s">
        <v>27</v>
      </c>
      <c r="O923" t="s">
        <v>26</v>
      </c>
      <c r="P923" s="86" t="s">
        <v>8797</v>
      </c>
      <c r="Q923" s="87"/>
      <c r="R923" s="88" t="s">
        <v>28</v>
      </c>
      <c r="S923" s="98"/>
      <c r="T923" s="1">
        <v>8629</v>
      </c>
      <c r="U923" s="90">
        <v>4487.08</v>
      </c>
      <c r="V923" s="91">
        <v>0.48</v>
      </c>
      <c r="W923" s="88" t="s">
        <v>11035</v>
      </c>
      <c r="X923" s="83">
        <v>49119900000</v>
      </c>
      <c r="Y923" s="83" t="s">
        <v>30</v>
      </c>
      <c r="Z923" s="83" t="s">
        <v>31</v>
      </c>
    </row>
    <row r="924" spans="1:26" x14ac:dyDescent="0.25">
      <c r="A924" t="s">
        <v>5270</v>
      </c>
      <c r="B924" t="s">
        <v>5270</v>
      </c>
      <c r="C924" s="94" t="s">
        <v>5271</v>
      </c>
      <c r="D924" s="93" t="s">
        <v>5271</v>
      </c>
      <c r="E924" s="93" t="s">
        <v>21</v>
      </c>
      <c r="F924" s="93" t="s">
        <v>22</v>
      </c>
      <c r="G924" s="83" t="s">
        <v>23</v>
      </c>
      <c r="H924" s="93"/>
      <c r="I924" s="93" t="s">
        <v>24</v>
      </c>
      <c r="J924" s="93" t="s">
        <v>24</v>
      </c>
      <c r="K924" s="2">
        <v>100210951095</v>
      </c>
      <c r="L924" t="s">
        <v>25</v>
      </c>
      <c r="M924" t="s">
        <v>26</v>
      </c>
      <c r="N924" t="s">
        <v>27</v>
      </c>
      <c r="O924" t="s">
        <v>26</v>
      </c>
      <c r="P924" s="86" t="s">
        <v>8797</v>
      </c>
      <c r="Q924" s="87"/>
      <c r="R924" s="88" t="s">
        <v>28</v>
      </c>
      <c r="S924" s="98"/>
      <c r="T924" s="1">
        <v>9448</v>
      </c>
      <c r="U924" s="90">
        <v>4912.96</v>
      </c>
      <c r="V924" s="91">
        <v>0.48</v>
      </c>
      <c r="W924" s="88" t="s">
        <v>11035</v>
      </c>
      <c r="X924" s="83">
        <v>49119900000</v>
      </c>
      <c r="Y924" s="83" t="s">
        <v>30</v>
      </c>
      <c r="Z924" s="83" t="s">
        <v>31</v>
      </c>
    </row>
    <row r="925" spans="1:26" x14ac:dyDescent="0.25">
      <c r="A925" t="s">
        <v>5272</v>
      </c>
      <c r="B925" t="s">
        <v>5272</v>
      </c>
      <c r="C925" s="94" t="s">
        <v>5273</v>
      </c>
      <c r="D925" s="93" t="s">
        <v>5273</v>
      </c>
      <c r="E925" s="93" t="s">
        <v>21</v>
      </c>
      <c r="F925" s="93" t="s">
        <v>22</v>
      </c>
      <c r="G925" s="83" t="s">
        <v>23</v>
      </c>
      <c r="H925" s="93"/>
      <c r="I925" s="93" t="s">
        <v>24</v>
      </c>
      <c r="J925" s="93" t="s">
        <v>24</v>
      </c>
      <c r="K925" s="2">
        <v>100210951095</v>
      </c>
      <c r="L925" t="s">
        <v>25</v>
      </c>
      <c r="M925" t="s">
        <v>26</v>
      </c>
      <c r="N925" t="s">
        <v>27</v>
      </c>
      <c r="O925" t="s">
        <v>26</v>
      </c>
      <c r="P925" s="86" t="s">
        <v>8797</v>
      </c>
      <c r="Q925" s="87"/>
      <c r="R925" s="88" t="s">
        <v>28</v>
      </c>
      <c r="S925" s="98"/>
      <c r="T925" s="1">
        <v>11918</v>
      </c>
      <c r="U925" s="90">
        <v>6197.36</v>
      </c>
      <c r="V925" s="91">
        <v>0.48000000000000004</v>
      </c>
      <c r="W925" s="88" t="s">
        <v>11035</v>
      </c>
      <c r="X925" s="83">
        <v>49119900000</v>
      </c>
      <c r="Y925" s="83" t="s">
        <v>30</v>
      </c>
      <c r="Z925" s="83" t="s">
        <v>31</v>
      </c>
    </row>
    <row r="926" spans="1:26" x14ac:dyDescent="0.25">
      <c r="A926" t="s">
        <v>5274</v>
      </c>
      <c r="B926" t="s">
        <v>5274</v>
      </c>
      <c r="C926" s="94" t="s">
        <v>5275</v>
      </c>
      <c r="D926" s="93" t="s">
        <v>5275</v>
      </c>
      <c r="E926" s="93" t="s">
        <v>21</v>
      </c>
      <c r="F926" s="93" t="s">
        <v>22</v>
      </c>
      <c r="G926" s="83" t="s">
        <v>23</v>
      </c>
      <c r="H926" s="93"/>
      <c r="I926" s="93" t="s">
        <v>24</v>
      </c>
      <c r="J926" s="93" t="s">
        <v>24</v>
      </c>
      <c r="K926" s="2">
        <v>100210951095</v>
      </c>
      <c r="L926" t="s">
        <v>25</v>
      </c>
      <c r="M926" t="s">
        <v>26</v>
      </c>
      <c r="N926" t="s">
        <v>27</v>
      </c>
      <c r="O926" t="s">
        <v>26</v>
      </c>
      <c r="P926" s="86" t="s">
        <v>8797</v>
      </c>
      <c r="Q926" s="87"/>
      <c r="R926" s="88" t="s">
        <v>28</v>
      </c>
      <c r="S926" s="98"/>
      <c r="T926" s="1">
        <v>20406</v>
      </c>
      <c r="U926" s="90">
        <v>10611.12</v>
      </c>
      <c r="V926" s="91">
        <v>0.48</v>
      </c>
      <c r="W926" s="88" t="s">
        <v>11035</v>
      </c>
      <c r="X926" s="83">
        <v>49119900000</v>
      </c>
      <c r="Y926" s="83" t="s">
        <v>30</v>
      </c>
      <c r="Z926" s="83" t="s">
        <v>31</v>
      </c>
    </row>
    <row r="927" spans="1:26" x14ac:dyDescent="0.25">
      <c r="A927" t="s">
        <v>5276</v>
      </c>
      <c r="B927" t="s">
        <v>5276</v>
      </c>
      <c r="C927" s="94" t="s">
        <v>5277</v>
      </c>
      <c r="D927" s="93" t="s">
        <v>5277</v>
      </c>
      <c r="E927" s="93" t="s">
        <v>21</v>
      </c>
      <c r="F927" s="93" t="s">
        <v>22</v>
      </c>
      <c r="G927" s="83" t="s">
        <v>23</v>
      </c>
      <c r="H927" s="93"/>
      <c r="I927" s="93" t="s">
        <v>24</v>
      </c>
      <c r="J927" s="93" t="s">
        <v>24</v>
      </c>
      <c r="K927" s="2">
        <v>100210951095</v>
      </c>
      <c r="L927" t="s">
        <v>25</v>
      </c>
      <c r="M927" t="s">
        <v>26</v>
      </c>
      <c r="N927" t="s">
        <v>27</v>
      </c>
      <c r="O927" t="s">
        <v>26</v>
      </c>
      <c r="P927" s="86" t="s">
        <v>8797</v>
      </c>
      <c r="Q927" s="87"/>
      <c r="R927" s="88" t="s">
        <v>28</v>
      </c>
      <c r="S927" s="98"/>
      <c r="T927" s="1">
        <v>27050</v>
      </c>
      <c r="U927" s="90">
        <v>14066</v>
      </c>
      <c r="V927" s="91">
        <v>0.48</v>
      </c>
      <c r="W927" s="88" t="s">
        <v>11035</v>
      </c>
      <c r="X927" s="83">
        <v>49119900000</v>
      </c>
      <c r="Y927" s="83" t="s">
        <v>30</v>
      </c>
      <c r="Z927" s="83" t="s">
        <v>31</v>
      </c>
    </row>
    <row r="928" spans="1:26" x14ac:dyDescent="0.25">
      <c r="A928" s="83" t="s">
        <v>5278</v>
      </c>
      <c r="B928" s="83" t="s">
        <v>5278</v>
      </c>
      <c r="C928" s="84" t="s">
        <v>5279</v>
      </c>
      <c r="D928" s="83" t="s">
        <v>5280</v>
      </c>
      <c r="E928" s="83" t="s">
        <v>21</v>
      </c>
      <c r="F928" s="83" t="s">
        <v>22</v>
      </c>
      <c r="G928" s="83" t="s">
        <v>23</v>
      </c>
      <c r="H928" s="83"/>
      <c r="I928" s="93" t="s">
        <v>24</v>
      </c>
      <c r="J928" s="93" t="s">
        <v>24</v>
      </c>
      <c r="K928" s="85">
        <v>100210951095</v>
      </c>
      <c r="L928" s="83" t="s">
        <v>25</v>
      </c>
      <c r="M928" s="83" t="s">
        <v>26</v>
      </c>
      <c r="N928" s="83" t="s">
        <v>27</v>
      </c>
      <c r="O928" s="83" t="s">
        <v>26</v>
      </c>
      <c r="P928" s="86" t="s">
        <v>8797</v>
      </c>
      <c r="Q928" s="96"/>
      <c r="R928" s="84" t="s">
        <v>28</v>
      </c>
      <c r="S928" s="84"/>
      <c r="T928" s="97">
        <v>7469</v>
      </c>
      <c r="U928" s="90">
        <v>3883.88</v>
      </c>
      <c r="V928" s="91">
        <v>0.48</v>
      </c>
      <c r="W928" s="88" t="s">
        <v>11035</v>
      </c>
      <c r="X928" s="83">
        <v>49119900000</v>
      </c>
      <c r="Y928" s="83" t="s">
        <v>30</v>
      </c>
      <c r="Z928" s="83" t="s">
        <v>31</v>
      </c>
    </row>
    <row r="929" spans="1:26" x14ac:dyDescent="0.25">
      <c r="A929" t="s">
        <v>5281</v>
      </c>
      <c r="B929" t="s">
        <v>5281</v>
      </c>
      <c r="C929" s="94" t="s">
        <v>5282</v>
      </c>
      <c r="D929" s="93" t="s">
        <v>5282</v>
      </c>
      <c r="E929" s="93" t="s">
        <v>21</v>
      </c>
      <c r="F929" s="93" t="s">
        <v>22</v>
      </c>
      <c r="G929" s="83" t="s">
        <v>23</v>
      </c>
      <c r="H929" s="93"/>
      <c r="I929" s="93" t="s">
        <v>24</v>
      </c>
      <c r="J929" s="93" t="s">
        <v>24</v>
      </c>
      <c r="K929" s="2">
        <v>100210951095</v>
      </c>
      <c r="L929" t="s">
        <v>25</v>
      </c>
      <c r="M929" t="s">
        <v>26</v>
      </c>
      <c r="N929" t="s">
        <v>27</v>
      </c>
      <c r="O929" t="s">
        <v>26</v>
      </c>
      <c r="P929" s="86" t="s">
        <v>8797</v>
      </c>
      <c r="Q929" s="87"/>
      <c r="R929" s="88" t="s">
        <v>28</v>
      </c>
      <c r="S929" s="89"/>
      <c r="T929" s="1">
        <v>12599</v>
      </c>
      <c r="U929" s="90">
        <v>6551.48</v>
      </c>
      <c r="V929" s="91">
        <v>0.48000000000000004</v>
      </c>
      <c r="W929" s="88" t="s">
        <v>11035</v>
      </c>
      <c r="X929" s="83">
        <v>49119900000</v>
      </c>
      <c r="Y929" s="83" t="s">
        <v>30</v>
      </c>
      <c r="Z929" s="83" t="s">
        <v>31</v>
      </c>
    </row>
    <row r="930" spans="1:26" x14ac:dyDescent="0.25">
      <c r="A930" t="s">
        <v>5283</v>
      </c>
      <c r="B930" t="s">
        <v>5283</v>
      </c>
      <c r="C930" s="94" t="s">
        <v>5284</v>
      </c>
      <c r="D930" s="93" t="s">
        <v>5284</v>
      </c>
      <c r="E930" s="93" t="s">
        <v>21</v>
      </c>
      <c r="F930" s="93" t="s">
        <v>22</v>
      </c>
      <c r="G930" s="83" t="s">
        <v>23</v>
      </c>
      <c r="H930" s="93"/>
      <c r="I930" s="93" t="s">
        <v>24</v>
      </c>
      <c r="J930" s="93" t="s">
        <v>24</v>
      </c>
      <c r="K930" s="2">
        <v>100210951095</v>
      </c>
      <c r="L930" t="s">
        <v>25</v>
      </c>
      <c r="M930" t="s">
        <v>26</v>
      </c>
      <c r="N930" t="s">
        <v>27</v>
      </c>
      <c r="O930" t="s">
        <v>26</v>
      </c>
      <c r="P930" s="86" t="s">
        <v>8797</v>
      </c>
      <c r="Q930" s="87"/>
      <c r="R930" s="88" t="s">
        <v>28</v>
      </c>
      <c r="S930" s="89"/>
      <c r="T930" s="1">
        <v>17002</v>
      </c>
      <c r="U930" s="90">
        <v>8841.0400000000009</v>
      </c>
      <c r="V930" s="91">
        <v>0.47999999999999993</v>
      </c>
      <c r="W930" s="88" t="s">
        <v>11035</v>
      </c>
      <c r="X930" s="83">
        <v>49119900000</v>
      </c>
      <c r="Y930" s="83" t="s">
        <v>30</v>
      </c>
      <c r="Z930" s="83" t="s">
        <v>31</v>
      </c>
    </row>
    <row r="931" spans="1:26" x14ac:dyDescent="0.25">
      <c r="A931" t="s">
        <v>8701</v>
      </c>
      <c r="B931" t="s">
        <v>8701</v>
      </c>
      <c r="C931" s="94" t="s">
        <v>8702</v>
      </c>
      <c r="D931" s="93" t="s">
        <v>8702</v>
      </c>
      <c r="E931" s="93" t="s">
        <v>21</v>
      </c>
      <c r="F931" s="93" t="s">
        <v>22</v>
      </c>
      <c r="G931" s="83" t="s">
        <v>23</v>
      </c>
      <c r="H931" s="93"/>
      <c r="I931" s="93" t="s">
        <v>24</v>
      </c>
      <c r="J931" s="93" t="s">
        <v>24</v>
      </c>
      <c r="K931" s="2">
        <v>100210951095</v>
      </c>
      <c r="L931" t="s">
        <v>25</v>
      </c>
      <c r="M931" t="s">
        <v>26</v>
      </c>
      <c r="N931" t="s">
        <v>27</v>
      </c>
      <c r="O931" t="s">
        <v>26</v>
      </c>
      <c r="P931" s="86" t="s">
        <v>8797</v>
      </c>
      <c r="Q931" s="87"/>
      <c r="R931" s="88" t="s">
        <v>28</v>
      </c>
      <c r="S931" s="89"/>
      <c r="T931" s="1">
        <v>1238</v>
      </c>
      <c r="U931" s="90">
        <v>1176.0999999999999</v>
      </c>
      <c r="V931" s="91">
        <v>5.0000000000000072E-2</v>
      </c>
      <c r="W931" s="88" t="s">
        <v>11230</v>
      </c>
      <c r="X931" s="83">
        <v>99999999999</v>
      </c>
      <c r="Y931" s="83" t="s">
        <v>30</v>
      </c>
      <c r="Z931" s="83" t="s">
        <v>31</v>
      </c>
    </row>
    <row r="932" spans="1:26" x14ac:dyDescent="0.25">
      <c r="A932" t="s">
        <v>8703</v>
      </c>
      <c r="B932" t="s">
        <v>8703</v>
      </c>
      <c r="C932" s="94" t="s">
        <v>8704</v>
      </c>
      <c r="D932" s="93" t="s">
        <v>8704</v>
      </c>
      <c r="E932" s="93" t="s">
        <v>21</v>
      </c>
      <c r="F932" s="93" t="s">
        <v>22</v>
      </c>
      <c r="G932" s="83" t="s">
        <v>23</v>
      </c>
      <c r="H932" s="93"/>
      <c r="I932" s="93" t="s">
        <v>24</v>
      </c>
      <c r="J932" s="93" t="s">
        <v>24</v>
      </c>
      <c r="K932" s="2">
        <v>100210951095</v>
      </c>
      <c r="L932" t="s">
        <v>25</v>
      </c>
      <c r="M932" t="s">
        <v>26</v>
      </c>
      <c r="N932" t="s">
        <v>27</v>
      </c>
      <c r="O932" t="s">
        <v>26</v>
      </c>
      <c r="P932" s="86" t="s">
        <v>8797</v>
      </c>
      <c r="Q932" s="87"/>
      <c r="R932" s="88" t="s">
        <v>28</v>
      </c>
      <c r="S932" s="89"/>
      <c r="T932" s="1">
        <v>6972</v>
      </c>
      <c r="U932" s="90">
        <v>6623.4</v>
      </c>
      <c r="V932" s="91">
        <v>5.0000000000000051E-2</v>
      </c>
      <c r="W932" s="88" t="s">
        <v>11230</v>
      </c>
      <c r="X932" s="83">
        <v>99999999999</v>
      </c>
      <c r="Y932" s="83" t="s">
        <v>30</v>
      </c>
      <c r="Z932" s="83" t="s">
        <v>31</v>
      </c>
    </row>
    <row r="933" spans="1:26" x14ac:dyDescent="0.25">
      <c r="A933" t="s">
        <v>8705</v>
      </c>
      <c r="B933" t="s">
        <v>8705</v>
      </c>
      <c r="C933" s="94" t="s">
        <v>8706</v>
      </c>
      <c r="D933" s="93" t="s">
        <v>8706</v>
      </c>
      <c r="E933" s="93" t="s">
        <v>21</v>
      </c>
      <c r="F933" s="93" t="s">
        <v>22</v>
      </c>
      <c r="G933" s="83" t="s">
        <v>23</v>
      </c>
      <c r="H933" s="93"/>
      <c r="I933" s="93" t="s">
        <v>24</v>
      </c>
      <c r="J933" s="93" t="s">
        <v>24</v>
      </c>
      <c r="K933" s="2">
        <v>100210951095</v>
      </c>
      <c r="L933" t="s">
        <v>25</v>
      </c>
      <c r="M933" t="s">
        <v>26</v>
      </c>
      <c r="N933" t="s">
        <v>27</v>
      </c>
      <c r="O933" t="s">
        <v>26</v>
      </c>
      <c r="P933" s="86" t="s">
        <v>8797</v>
      </c>
      <c r="Q933" s="87"/>
      <c r="R933" s="88" t="s">
        <v>28</v>
      </c>
      <c r="S933" s="89"/>
      <c r="T933" s="1">
        <v>8240</v>
      </c>
      <c r="U933" s="90">
        <v>7828</v>
      </c>
      <c r="V933" s="91">
        <v>0.05</v>
      </c>
      <c r="W933" s="88" t="s">
        <v>11230</v>
      </c>
      <c r="X933" s="83">
        <v>99999999999</v>
      </c>
      <c r="Y933" s="83" t="s">
        <v>30</v>
      </c>
      <c r="Z933" s="83" t="s">
        <v>31</v>
      </c>
    </row>
    <row r="934" spans="1:26" x14ac:dyDescent="0.25">
      <c r="A934" s="83" t="s">
        <v>5285</v>
      </c>
      <c r="B934" s="83" t="s">
        <v>5285</v>
      </c>
      <c r="C934" s="84" t="s">
        <v>5286</v>
      </c>
      <c r="D934" s="83" t="s">
        <v>5286</v>
      </c>
      <c r="E934" s="93" t="s">
        <v>21</v>
      </c>
      <c r="F934" s="106" t="s">
        <v>22</v>
      </c>
      <c r="G934" s="83" t="s">
        <v>23</v>
      </c>
      <c r="H934" s="83"/>
      <c r="I934" s="93" t="s">
        <v>24</v>
      </c>
      <c r="J934" s="93" t="s">
        <v>24</v>
      </c>
      <c r="K934" s="85">
        <v>100210951095</v>
      </c>
      <c r="L934" s="83" t="s">
        <v>25</v>
      </c>
      <c r="M934" s="83" t="s">
        <v>26</v>
      </c>
      <c r="N934" s="83" t="s">
        <v>27</v>
      </c>
      <c r="O934" s="83" t="s">
        <v>26</v>
      </c>
      <c r="P934" s="86" t="s">
        <v>8797</v>
      </c>
      <c r="Q934" s="87"/>
      <c r="R934" s="88" t="s">
        <v>28</v>
      </c>
      <c r="S934" s="89"/>
      <c r="T934" s="1">
        <v>4627</v>
      </c>
      <c r="U934" s="90">
        <v>2406.04</v>
      </c>
      <c r="V934" s="91">
        <v>0.48</v>
      </c>
      <c r="W934" s="88" t="s">
        <v>11035</v>
      </c>
      <c r="X934" s="83">
        <v>49119900000</v>
      </c>
      <c r="Y934" s="83" t="s">
        <v>994</v>
      </c>
      <c r="Z934" s="83" t="s">
        <v>31</v>
      </c>
    </row>
    <row r="935" spans="1:26" x14ac:dyDescent="0.25">
      <c r="A935" t="s">
        <v>5287</v>
      </c>
      <c r="B935" t="s">
        <v>5287</v>
      </c>
      <c r="C935" s="94" t="s">
        <v>5288</v>
      </c>
      <c r="D935" s="93" t="s">
        <v>5289</v>
      </c>
      <c r="E935" s="93" t="s">
        <v>21</v>
      </c>
      <c r="F935" s="93" t="s">
        <v>22</v>
      </c>
      <c r="G935" s="83" t="s">
        <v>23</v>
      </c>
      <c r="H935" s="93"/>
      <c r="I935" s="93" t="s">
        <v>24</v>
      </c>
      <c r="J935" s="93" t="s">
        <v>24</v>
      </c>
      <c r="K935" s="2">
        <v>100210951095</v>
      </c>
      <c r="L935" t="s">
        <v>25</v>
      </c>
      <c r="M935" t="s">
        <v>26</v>
      </c>
      <c r="N935" t="s">
        <v>27</v>
      </c>
      <c r="O935" t="s">
        <v>26</v>
      </c>
      <c r="P935" s="86" t="s">
        <v>8797</v>
      </c>
      <c r="Q935" s="87"/>
      <c r="R935" s="88" t="s">
        <v>28</v>
      </c>
      <c r="S935" s="89"/>
      <c r="T935" s="1">
        <v>1297</v>
      </c>
      <c r="U935" s="90">
        <v>674.44</v>
      </c>
      <c r="V935" s="91">
        <v>0.48</v>
      </c>
      <c r="W935" s="88" t="s">
        <v>11035</v>
      </c>
      <c r="X935" s="83">
        <v>49119900000</v>
      </c>
      <c r="Y935" s="83" t="s">
        <v>30</v>
      </c>
      <c r="Z935" s="83" t="s">
        <v>31</v>
      </c>
    </row>
    <row r="936" spans="1:26" x14ac:dyDescent="0.25">
      <c r="A936" t="s">
        <v>2114</v>
      </c>
      <c r="B936" t="s">
        <v>2114</v>
      </c>
      <c r="C936" s="94" t="s">
        <v>2115</v>
      </c>
      <c r="D936" s="93" t="s">
        <v>11288</v>
      </c>
      <c r="E936" s="93" t="s">
        <v>704</v>
      </c>
      <c r="F936" s="93" t="s">
        <v>22</v>
      </c>
      <c r="G936" s="83" t="s">
        <v>23</v>
      </c>
      <c r="H936" s="93"/>
      <c r="I936" s="93" t="s">
        <v>24</v>
      </c>
      <c r="J936" s="93" t="s">
        <v>24</v>
      </c>
      <c r="K936" s="2">
        <v>100210951095</v>
      </c>
      <c r="L936" t="s">
        <v>25</v>
      </c>
      <c r="M936" t="s">
        <v>26</v>
      </c>
      <c r="N936" t="s">
        <v>27</v>
      </c>
      <c r="O936" t="s">
        <v>26</v>
      </c>
      <c r="P936" s="86">
        <v>33</v>
      </c>
      <c r="Q936" s="87"/>
      <c r="R936" s="88" t="s">
        <v>28</v>
      </c>
      <c r="S936" s="89"/>
      <c r="T936" s="1">
        <v>136</v>
      </c>
      <c r="U936" s="90">
        <v>102</v>
      </c>
      <c r="V936" s="91">
        <v>0.25</v>
      </c>
      <c r="W936" s="88" t="s">
        <v>11036</v>
      </c>
      <c r="X936" s="83">
        <v>74122000</v>
      </c>
      <c r="Y936" s="83" t="s">
        <v>30</v>
      </c>
      <c r="Z936" s="83" t="s">
        <v>31</v>
      </c>
    </row>
    <row r="937" spans="1:26" x14ac:dyDescent="0.25">
      <c r="A937" t="s">
        <v>2116</v>
      </c>
      <c r="B937" t="s">
        <v>2116</v>
      </c>
      <c r="C937" s="94" t="s">
        <v>2117</v>
      </c>
      <c r="D937" s="93" t="s">
        <v>11289</v>
      </c>
      <c r="E937" s="93" t="s">
        <v>704</v>
      </c>
      <c r="F937" s="93" t="s">
        <v>22</v>
      </c>
      <c r="G937" s="83" t="s">
        <v>23</v>
      </c>
      <c r="H937" s="93"/>
      <c r="I937" s="93" t="s">
        <v>24</v>
      </c>
      <c r="J937" s="93" t="s">
        <v>24</v>
      </c>
      <c r="K937" s="2">
        <v>100210951095</v>
      </c>
      <c r="L937" t="s">
        <v>25</v>
      </c>
      <c r="M937" t="s">
        <v>26</v>
      </c>
      <c r="N937" t="s">
        <v>27</v>
      </c>
      <c r="O937" t="s">
        <v>26</v>
      </c>
      <c r="P937" s="86">
        <v>33</v>
      </c>
      <c r="Q937" s="87"/>
      <c r="R937" s="88" t="s">
        <v>28</v>
      </c>
      <c r="S937" s="89"/>
      <c r="T937" s="1">
        <v>153</v>
      </c>
      <c r="U937" s="90">
        <v>114.75</v>
      </c>
      <c r="V937" s="91">
        <v>0.25</v>
      </c>
      <c r="W937" s="88" t="s">
        <v>11036</v>
      </c>
      <c r="X937" s="83">
        <v>74151000000</v>
      </c>
      <c r="Y937" s="83" t="s">
        <v>30</v>
      </c>
      <c r="Z937" s="83" t="s">
        <v>31</v>
      </c>
    </row>
    <row r="938" spans="1:26" x14ac:dyDescent="0.25">
      <c r="A938" t="s">
        <v>8707</v>
      </c>
      <c r="B938" t="s">
        <v>8707</v>
      </c>
      <c r="C938" s="94" t="s">
        <v>8708</v>
      </c>
      <c r="D938" s="93" t="s">
        <v>8709</v>
      </c>
      <c r="E938" s="93" t="s">
        <v>21</v>
      </c>
      <c r="F938" s="93" t="s">
        <v>22</v>
      </c>
      <c r="G938" s="83" t="s">
        <v>23</v>
      </c>
      <c r="H938" s="93"/>
      <c r="I938" s="93" t="s">
        <v>24</v>
      </c>
      <c r="J938" s="93" t="s">
        <v>24</v>
      </c>
      <c r="K938" s="2">
        <v>100210951095</v>
      </c>
      <c r="L938" t="s">
        <v>25</v>
      </c>
      <c r="M938" t="s">
        <v>26</v>
      </c>
      <c r="N938" t="s">
        <v>27</v>
      </c>
      <c r="O938" t="s">
        <v>26</v>
      </c>
      <c r="P938" s="86" t="s">
        <v>8797</v>
      </c>
      <c r="Q938" s="87"/>
      <c r="R938" s="88" t="s">
        <v>28</v>
      </c>
      <c r="S938" s="89"/>
      <c r="T938" s="1">
        <v>24044</v>
      </c>
      <c r="U938" s="90">
        <v>22841.8</v>
      </c>
      <c r="V938" s="91">
        <v>5.0000000000000031E-2</v>
      </c>
      <c r="W938" s="88" t="s">
        <v>11230</v>
      </c>
      <c r="X938" s="83">
        <v>99999999999</v>
      </c>
      <c r="Y938" s="83" t="s">
        <v>30</v>
      </c>
      <c r="Z938" s="83" t="s">
        <v>31</v>
      </c>
    </row>
    <row r="939" spans="1:26" x14ac:dyDescent="0.25">
      <c r="A939" t="s">
        <v>8710</v>
      </c>
      <c r="B939" t="s">
        <v>8710</v>
      </c>
      <c r="C939" s="94" t="s">
        <v>8711</v>
      </c>
      <c r="D939" s="93" t="s">
        <v>8712</v>
      </c>
      <c r="E939" s="93" t="s">
        <v>21</v>
      </c>
      <c r="F939" s="93" t="s">
        <v>22</v>
      </c>
      <c r="G939" s="83" t="s">
        <v>23</v>
      </c>
      <c r="H939" s="93"/>
      <c r="I939" s="93" t="s">
        <v>24</v>
      </c>
      <c r="J939" s="93" t="s">
        <v>24</v>
      </c>
      <c r="K939" s="2">
        <v>100210951095</v>
      </c>
      <c r="L939" t="s">
        <v>25</v>
      </c>
      <c r="M939" t="s">
        <v>26</v>
      </c>
      <c r="N939" t="s">
        <v>27</v>
      </c>
      <c r="O939" t="s">
        <v>26</v>
      </c>
      <c r="P939" s="86" t="s">
        <v>8797</v>
      </c>
      <c r="Q939" s="87"/>
      <c r="R939" s="88" t="s">
        <v>28</v>
      </c>
      <c r="S939" s="89"/>
      <c r="T939" s="1">
        <v>16832</v>
      </c>
      <c r="U939" s="90">
        <v>15990.4</v>
      </c>
      <c r="V939" s="91">
        <v>5.0000000000000024E-2</v>
      </c>
      <c r="W939" s="88" t="s">
        <v>11230</v>
      </c>
      <c r="X939" s="83">
        <v>99999999999</v>
      </c>
      <c r="Y939" s="83" t="s">
        <v>30</v>
      </c>
      <c r="Z939" s="83" t="s">
        <v>31</v>
      </c>
    </row>
    <row r="940" spans="1:26" x14ac:dyDescent="0.25">
      <c r="A940" t="s">
        <v>2118</v>
      </c>
      <c r="B940" t="s">
        <v>2118</v>
      </c>
      <c r="C940" s="94" t="s">
        <v>2119</v>
      </c>
      <c r="D940" s="93" t="s">
        <v>2119</v>
      </c>
      <c r="E940" s="93" t="s">
        <v>704</v>
      </c>
      <c r="F940" s="93" t="s">
        <v>22</v>
      </c>
      <c r="G940" s="83" t="s">
        <v>23</v>
      </c>
      <c r="H940" s="93"/>
      <c r="I940" s="93" t="s">
        <v>24</v>
      </c>
      <c r="J940" s="93" t="s">
        <v>24</v>
      </c>
      <c r="K940" s="2">
        <v>100210951095</v>
      </c>
      <c r="L940" t="s">
        <v>25</v>
      </c>
      <c r="M940" t="s">
        <v>26</v>
      </c>
      <c r="N940" t="s">
        <v>27</v>
      </c>
      <c r="O940" t="s">
        <v>26</v>
      </c>
      <c r="P940" s="86">
        <v>54</v>
      </c>
      <c r="Q940" s="87">
        <v>46218</v>
      </c>
      <c r="R940" s="88" t="s">
        <v>10846</v>
      </c>
      <c r="S940" s="89" t="s">
        <v>11287</v>
      </c>
      <c r="T940" s="1">
        <v>1323</v>
      </c>
      <c r="U940" s="90">
        <v>992.25</v>
      </c>
      <c r="V940" s="91">
        <v>0.25</v>
      </c>
      <c r="W940" s="88" t="s">
        <v>11036</v>
      </c>
      <c r="X940" s="83">
        <v>42021250000</v>
      </c>
      <c r="Y940" s="83" t="s">
        <v>30</v>
      </c>
      <c r="Z940" s="83" t="s">
        <v>31</v>
      </c>
    </row>
    <row r="941" spans="1:26" x14ac:dyDescent="0.25">
      <c r="A941" t="s">
        <v>2120</v>
      </c>
      <c r="B941" t="s">
        <v>2120</v>
      </c>
      <c r="C941" s="94" t="s">
        <v>2121</v>
      </c>
      <c r="D941" s="93" t="s">
        <v>2122</v>
      </c>
      <c r="E941" s="93" t="s">
        <v>704</v>
      </c>
      <c r="F941" s="93" t="s">
        <v>22</v>
      </c>
      <c r="G941" s="83" t="s">
        <v>23</v>
      </c>
      <c r="H941" s="93"/>
      <c r="I941" s="93" t="s">
        <v>24</v>
      </c>
      <c r="J941" s="93" t="s">
        <v>24</v>
      </c>
      <c r="K941" s="2">
        <v>100210951095</v>
      </c>
      <c r="L941" t="s">
        <v>25</v>
      </c>
      <c r="M941" t="s">
        <v>26</v>
      </c>
      <c r="N941" t="s">
        <v>27</v>
      </c>
      <c r="O941" t="s">
        <v>26</v>
      </c>
      <c r="P941" s="86">
        <v>54</v>
      </c>
      <c r="Q941" s="87">
        <v>46218</v>
      </c>
      <c r="R941" s="88" t="s">
        <v>10846</v>
      </c>
      <c r="S941" s="89" t="s">
        <v>11287</v>
      </c>
      <c r="T941" s="1">
        <v>906</v>
      </c>
      <c r="U941" s="90">
        <v>679.5</v>
      </c>
      <c r="V941" s="91">
        <v>0.25</v>
      </c>
      <c r="W941" s="88" t="s">
        <v>11036</v>
      </c>
      <c r="X941" s="83">
        <v>42021250000</v>
      </c>
      <c r="Y941" s="83" t="s">
        <v>30</v>
      </c>
      <c r="Z941" s="83" t="s">
        <v>31</v>
      </c>
    </row>
    <row r="942" spans="1:26" x14ac:dyDescent="0.25">
      <c r="A942" t="s">
        <v>2123</v>
      </c>
      <c r="B942" t="s">
        <v>2123</v>
      </c>
      <c r="C942" s="94" t="s">
        <v>2124</v>
      </c>
      <c r="D942" s="93" t="s">
        <v>2125</v>
      </c>
      <c r="E942" s="93" t="s">
        <v>704</v>
      </c>
      <c r="F942" s="93" t="s">
        <v>22</v>
      </c>
      <c r="G942" s="83" t="s">
        <v>23</v>
      </c>
      <c r="H942" s="93"/>
      <c r="I942" s="93" t="s">
        <v>24</v>
      </c>
      <c r="J942" s="93" t="s">
        <v>24</v>
      </c>
      <c r="K942" s="2">
        <v>100210951095</v>
      </c>
      <c r="L942" t="s">
        <v>25</v>
      </c>
      <c r="M942" t="s">
        <v>26</v>
      </c>
      <c r="N942" t="s">
        <v>27</v>
      </c>
      <c r="O942" t="s">
        <v>26</v>
      </c>
      <c r="P942" s="86">
        <v>54</v>
      </c>
      <c r="Q942" s="87">
        <v>46218</v>
      </c>
      <c r="R942" s="88" t="s">
        <v>10846</v>
      </c>
      <c r="S942" s="89" t="s">
        <v>11287</v>
      </c>
      <c r="T942" s="1">
        <v>857</v>
      </c>
      <c r="U942" s="90">
        <v>642.75</v>
      </c>
      <c r="V942" s="91">
        <v>0.25</v>
      </c>
      <c r="W942" s="88" t="s">
        <v>11036</v>
      </c>
      <c r="X942" s="83">
        <v>42021250000</v>
      </c>
      <c r="Y942" s="83" t="s">
        <v>30</v>
      </c>
      <c r="Z942" s="83" t="s">
        <v>31</v>
      </c>
    </row>
    <row r="943" spans="1:26" x14ac:dyDescent="0.25">
      <c r="A943" t="s">
        <v>2126</v>
      </c>
      <c r="B943" t="s">
        <v>2126</v>
      </c>
      <c r="C943" s="94" t="s">
        <v>2127</v>
      </c>
      <c r="D943" s="93" t="s">
        <v>2128</v>
      </c>
      <c r="E943" s="93" t="s">
        <v>704</v>
      </c>
      <c r="F943" s="93" t="s">
        <v>22</v>
      </c>
      <c r="G943" s="83" t="s">
        <v>23</v>
      </c>
      <c r="H943" s="93"/>
      <c r="I943" s="93" t="s">
        <v>24</v>
      </c>
      <c r="J943" s="93" t="s">
        <v>24</v>
      </c>
      <c r="K943" s="2">
        <v>100210951095</v>
      </c>
      <c r="L943" t="s">
        <v>25</v>
      </c>
      <c r="M943" t="s">
        <v>26</v>
      </c>
      <c r="N943" t="s">
        <v>27</v>
      </c>
      <c r="O943" t="s">
        <v>26</v>
      </c>
      <c r="P943" s="86">
        <v>30</v>
      </c>
      <c r="Q943" s="87">
        <v>46218</v>
      </c>
      <c r="R943" s="88" t="s">
        <v>10846</v>
      </c>
      <c r="S943" s="89" t="s">
        <v>11287</v>
      </c>
      <c r="T943" s="1">
        <v>876</v>
      </c>
      <c r="U943" s="90">
        <v>657</v>
      </c>
      <c r="V943" s="91">
        <v>0.25</v>
      </c>
      <c r="W943" s="88" t="s">
        <v>11036</v>
      </c>
      <c r="X943" s="83">
        <v>42021250000</v>
      </c>
      <c r="Y943" s="83" t="s">
        <v>30</v>
      </c>
      <c r="Z943" s="83" t="s">
        <v>31</v>
      </c>
    </row>
    <row r="944" spans="1:26" x14ac:dyDescent="0.25">
      <c r="A944" t="s">
        <v>2129</v>
      </c>
      <c r="B944" t="s">
        <v>2129</v>
      </c>
      <c r="C944" s="94" t="s">
        <v>2130</v>
      </c>
      <c r="D944" s="93" t="s">
        <v>2131</v>
      </c>
      <c r="E944" s="93" t="s">
        <v>704</v>
      </c>
      <c r="F944" s="93" t="s">
        <v>22</v>
      </c>
      <c r="G944" s="83" t="s">
        <v>23</v>
      </c>
      <c r="H944" s="93"/>
      <c r="I944" s="93" t="s">
        <v>24</v>
      </c>
      <c r="J944" s="93" t="s">
        <v>745</v>
      </c>
      <c r="K944" s="2">
        <v>100210951095</v>
      </c>
      <c r="L944" t="s">
        <v>25</v>
      </c>
      <c r="M944" t="s">
        <v>26</v>
      </c>
      <c r="N944" t="s">
        <v>27</v>
      </c>
      <c r="O944" t="s">
        <v>26</v>
      </c>
      <c r="P944" s="86">
        <v>35</v>
      </c>
      <c r="Q944" s="87"/>
      <c r="R944" s="88" t="s">
        <v>28</v>
      </c>
      <c r="S944" s="89"/>
      <c r="T944" s="1">
        <v>24786</v>
      </c>
      <c r="U944" s="90">
        <v>18589.5</v>
      </c>
      <c r="V944" s="91">
        <v>0.25</v>
      </c>
      <c r="W944" s="88" t="s">
        <v>11036</v>
      </c>
      <c r="X944" s="83">
        <v>85258900000</v>
      </c>
      <c r="Y944" s="83" t="s">
        <v>994</v>
      </c>
      <c r="Z944" s="83" t="s">
        <v>739</v>
      </c>
    </row>
    <row r="945" spans="1:26" x14ac:dyDescent="0.25">
      <c r="A945" t="s">
        <v>2132</v>
      </c>
      <c r="B945" t="s">
        <v>2132</v>
      </c>
      <c r="C945" s="94" t="s">
        <v>2133</v>
      </c>
      <c r="D945" s="93" t="s">
        <v>2134</v>
      </c>
      <c r="E945" s="93" t="s">
        <v>704</v>
      </c>
      <c r="F945" s="93" t="s">
        <v>22</v>
      </c>
      <c r="G945" s="83" t="s">
        <v>23</v>
      </c>
      <c r="H945" s="93"/>
      <c r="I945" s="93" t="s">
        <v>24</v>
      </c>
      <c r="J945" s="93" t="s">
        <v>24</v>
      </c>
      <c r="K945" s="2">
        <v>100210951095</v>
      </c>
      <c r="L945" t="s">
        <v>25</v>
      </c>
      <c r="M945" t="s">
        <v>26</v>
      </c>
      <c r="N945" t="s">
        <v>27</v>
      </c>
      <c r="O945" t="s">
        <v>26</v>
      </c>
      <c r="P945" s="86">
        <v>2</v>
      </c>
      <c r="Q945" s="87"/>
      <c r="R945" s="88" t="s">
        <v>28</v>
      </c>
      <c r="S945" s="89"/>
      <c r="T945" s="1">
        <v>24291</v>
      </c>
      <c r="U945" s="90">
        <v>18218.25</v>
      </c>
      <c r="V945" s="91">
        <v>0.25</v>
      </c>
      <c r="W945" s="88" t="s">
        <v>11036</v>
      </c>
      <c r="X945" s="83">
        <v>85258900000</v>
      </c>
      <c r="Y945" s="83" t="s">
        <v>994</v>
      </c>
      <c r="Z945" s="83" t="s">
        <v>739</v>
      </c>
    </row>
    <row r="946" spans="1:26" x14ac:dyDescent="0.25">
      <c r="A946" t="s">
        <v>2135</v>
      </c>
      <c r="B946" t="s">
        <v>2135</v>
      </c>
      <c r="C946" s="94" t="s">
        <v>2136</v>
      </c>
      <c r="D946" s="93" t="s">
        <v>2137</v>
      </c>
      <c r="E946" s="93" t="s">
        <v>704</v>
      </c>
      <c r="F946" s="93" t="s">
        <v>22</v>
      </c>
      <c r="G946" s="83" t="s">
        <v>23</v>
      </c>
      <c r="H946" s="93"/>
      <c r="I946" s="93" t="s">
        <v>24</v>
      </c>
      <c r="J946" s="93" t="s">
        <v>24</v>
      </c>
      <c r="K946" s="2">
        <v>100210951095</v>
      </c>
      <c r="L946" t="s">
        <v>25</v>
      </c>
      <c r="M946" t="s">
        <v>26</v>
      </c>
      <c r="N946" t="s">
        <v>27</v>
      </c>
      <c r="O946" t="s">
        <v>26</v>
      </c>
      <c r="P946" s="86">
        <v>2</v>
      </c>
      <c r="Q946" s="87"/>
      <c r="R946" s="88" t="s">
        <v>28</v>
      </c>
      <c r="S946" s="89"/>
      <c r="T946" s="1">
        <v>3305</v>
      </c>
      <c r="U946" s="90">
        <v>2478.75</v>
      </c>
      <c r="V946" s="91">
        <v>0.25</v>
      </c>
      <c r="W946" s="88" t="s">
        <v>11036</v>
      </c>
      <c r="X946" s="83">
        <v>84733020000</v>
      </c>
      <c r="Y946" s="83" t="s">
        <v>994</v>
      </c>
      <c r="Z946" s="83" t="s">
        <v>31</v>
      </c>
    </row>
    <row r="947" spans="1:26" x14ac:dyDescent="0.25">
      <c r="A947" t="s">
        <v>2138</v>
      </c>
      <c r="B947" t="s">
        <v>2138</v>
      </c>
      <c r="C947" s="94" t="s">
        <v>2139</v>
      </c>
      <c r="D947" s="93" t="s">
        <v>2140</v>
      </c>
      <c r="E947" s="93" t="s">
        <v>704</v>
      </c>
      <c r="F947" s="93" t="s">
        <v>22</v>
      </c>
      <c r="G947" s="83" t="s">
        <v>23</v>
      </c>
      <c r="H947" s="93"/>
      <c r="I947" s="93" t="s">
        <v>24</v>
      </c>
      <c r="J947" s="93" t="s">
        <v>24</v>
      </c>
      <c r="K947" s="2">
        <v>100210951095</v>
      </c>
      <c r="L947" t="s">
        <v>25</v>
      </c>
      <c r="M947" t="s">
        <v>26</v>
      </c>
      <c r="N947" t="s">
        <v>27</v>
      </c>
      <c r="O947" t="s">
        <v>26</v>
      </c>
      <c r="P947" s="86">
        <v>2</v>
      </c>
      <c r="Q947" s="87"/>
      <c r="R947" s="88" t="s">
        <v>28</v>
      </c>
      <c r="S947" s="89"/>
      <c r="T947" s="1">
        <v>26769</v>
      </c>
      <c r="U947" s="90">
        <v>20076.75</v>
      </c>
      <c r="V947" s="91">
        <v>0.25</v>
      </c>
      <c r="W947" s="88" t="s">
        <v>11036</v>
      </c>
      <c r="X947" s="83">
        <v>85258900000</v>
      </c>
      <c r="Y947" s="83" t="s">
        <v>994</v>
      </c>
      <c r="Z947" s="83" t="s">
        <v>739</v>
      </c>
    </row>
    <row r="948" spans="1:26" x14ac:dyDescent="0.25">
      <c r="A948" t="s">
        <v>2141</v>
      </c>
      <c r="B948" t="s">
        <v>2141</v>
      </c>
      <c r="C948" s="94" t="s">
        <v>2142</v>
      </c>
      <c r="D948" s="93" t="s">
        <v>2142</v>
      </c>
      <c r="E948" s="93" t="s">
        <v>704</v>
      </c>
      <c r="F948" s="93" t="s">
        <v>22</v>
      </c>
      <c r="G948" s="83" t="s">
        <v>23</v>
      </c>
      <c r="H948" s="93"/>
      <c r="I948" s="93" t="s">
        <v>745</v>
      </c>
      <c r="J948" s="93" t="s">
        <v>745</v>
      </c>
      <c r="K948" s="2">
        <v>100210110208</v>
      </c>
      <c r="L948" t="s">
        <v>25</v>
      </c>
      <c r="M948" t="s">
        <v>1253</v>
      </c>
      <c r="N948" t="s">
        <v>1595</v>
      </c>
      <c r="O948" t="s">
        <v>2143</v>
      </c>
      <c r="P948" s="86">
        <v>20</v>
      </c>
      <c r="Q948" s="87"/>
      <c r="R948" s="88" t="s">
        <v>28</v>
      </c>
      <c r="S948" s="89"/>
      <c r="T948" s="1">
        <v>10362</v>
      </c>
      <c r="U948" s="90">
        <v>7771.5</v>
      </c>
      <c r="V948" s="91">
        <v>0.25</v>
      </c>
      <c r="W948" s="88" t="s">
        <v>11036</v>
      </c>
      <c r="X948" s="83">
        <v>84714900000</v>
      </c>
      <c r="Y948" s="83" t="s">
        <v>1276</v>
      </c>
      <c r="Z948" s="83" t="s">
        <v>739</v>
      </c>
    </row>
    <row r="949" spans="1:26" x14ac:dyDescent="0.25">
      <c r="A949" t="s">
        <v>2144</v>
      </c>
      <c r="B949" t="s">
        <v>2144</v>
      </c>
      <c r="C949" s="94" t="s">
        <v>2145</v>
      </c>
      <c r="D949" s="93" t="s">
        <v>2146</v>
      </c>
      <c r="E949" s="93" t="s">
        <v>704</v>
      </c>
      <c r="F949" s="93" t="s">
        <v>22</v>
      </c>
      <c r="G949" s="83" t="s">
        <v>23</v>
      </c>
      <c r="H949" s="93"/>
      <c r="I949" s="93" t="s">
        <v>745</v>
      </c>
      <c r="J949" s="93" t="s">
        <v>24</v>
      </c>
      <c r="K949" s="2">
        <v>100210010618</v>
      </c>
      <c r="L949" t="s">
        <v>25</v>
      </c>
      <c r="M949" t="s">
        <v>1019</v>
      </c>
      <c r="N949" t="s">
        <v>1303</v>
      </c>
      <c r="O949" t="s">
        <v>1758</v>
      </c>
      <c r="P949" s="86">
        <v>20</v>
      </c>
      <c r="Q949" s="87"/>
      <c r="R949" s="88" t="s">
        <v>28</v>
      </c>
      <c r="S949" s="89"/>
      <c r="T949" s="1">
        <v>636</v>
      </c>
      <c r="U949" s="90">
        <v>477</v>
      </c>
      <c r="V949" s="91">
        <v>0.25</v>
      </c>
      <c r="W949" s="88" t="s">
        <v>11036</v>
      </c>
      <c r="X949" s="83">
        <v>90022000000</v>
      </c>
      <c r="Y949" s="83" t="s">
        <v>1276</v>
      </c>
      <c r="Z949" s="83" t="s">
        <v>31</v>
      </c>
    </row>
    <row r="950" spans="1:26" x14ac:dyDescent="0.25">
      <c r="A950" t="s">
        <v>2147</v>
      </c>
      <c r="B950" t="s">
        <v>2147</v>
      </c>
      <c r="C950" s="94" t="s">
        <v>2148</v>
      </c>
      <c r="D950" s="93" t="s">
        <v>2149</v>
      </c>
      <c r="E950" s="93" t="s">
        <v>704</v>
      </c>
      <c r="F950" s="93" t="s">
        <v>22</v>
      </c>
      <c r="G950" s="83" t="s">
        <v>23</v>
      </c>
      <c r="H950" s="93"/>
      <c r="I950" s="93" t="s">
        <v>745</v>
      </c>
      <c r="J950" s="93" t="s">
        <v>24</v>
      </c>
      <c r="K950" s="2">
        <v>100210010618</v>
      </c>
      <c r="L950" t="s">
        <v>25</v>
      </c>
      <c r="M950" t="s">
        <v>1019</v>
      </c>
      <c r="N950" t="s">
        <v>1303</v>
      </c>
      <c r="O950" t="s">
        <v>1758</v>
      </c>
      <c r="P950" s="86">
        <v>20</v>
      </c>
      <c r="Q950" s="87"/>
      <c r="R950" s="88" t="s">
        <v>28</v>
      </c>
      <c r="S950" s="98"/>
      <c r="T950" s="1">
        <v>668</v>
      </c>
      <c r="U950" s="90">
        <v>501</v>
      </c>
      <c r="V950" s="91">
        <v>0.25</v>
      </c>
      <c r="W950" s="88" t="s">
        <v>11036</v>
      </c>
      <c r="X950" s="83">
        <v>90022000000</v>
      </c>
      <c r="Y950" s="83" t="s">
        <v>1276</v>
      </c>
      <c r="Z950" s="83" t="s">
        <v>31</v>
      </c>
    </row>
    <row r="951" spans="1:26" x14ac:dyDescent="0.25">
      <c r="A951" t="s">
        <v>2150</v>
      </c>
      <c r="B951" t="s">
        <v>2150</v>
      </c>
      <c r="C951" s="94" t="s">
        <v>2151</v>
      </c>
      <c r="D951" s="93" t="s">
        <v>2152</v>
      </c>
      <c r="E951" s="93" t="s">
        <v>704</v>
      </c>
      <c r="F951" s="93" t="s">
        <v>22</v>
      </c>
      <c r="G951" s="83" t="s">
        <v>23</v>
      </c>
      <c r="H951" s="93"/>
      <c r="I951" s="93" t="s">
        <v>745</v>
      </c>
      <c r="J951" s="93" t="s">
        <v>24</v>
      </c>
      <c r="K951" s="2">
        <v>100210010618</v>
      </c>
      <c r="L951" t="s">
        <v>25</v>
      </c>
      <c r="M951" t="s">
        <v>1019</v>
      </c>
      <c r="N951" t="s">
        <v>1303</v>
      </c>
      <c r="O951" t="s">
        <v>1758</v>
      </c>
      <c r="P951" s="86">
        <v>20</v>
      </c>
      <c r="Q951" s="87"/>
      <c r="R951" s="88" t="s">
        <v>28</v>
      </c>
      <c r="S951" s="98"/>
      <c r="T951" s="1">
        <v>668</v>
      </c>
      <c r="U951" s="90">
        <v>501</v>
      </c>
      <c r="V951" s="91">
        <v>0.25</v>
      </c>
      <c r="W951" s="88" t="s">
        <v>11036</v>
      </c>
      <c r="X951" s="83">
        <v>90022000000</v>
      </c>
      <c r="Y951" s="83" t="s">
        <v>1276</v>
      </c>
      <c r="Z951" s="83" t="s">
        <v>31</v>
      </c>
    </row>
    <row r="952" spans="1:26" x14ac:dyDescent="0.25">
      <c r="A952" t="s">
        <v>2153</v>
      </c>
      <c r="B952" t="s">
        <v>2153</v>
      </c>
      <c r="C952" s="94" t="s">
        <v>2154</v>
      </c>
      <c r="D952" s="93" t="s">
        <v>2155</v>
      </c>
      <c r="E952" s="93" t="s">
        <v>704</v>
      </c>
      <c r="F952" s="93" t="s">
        <v>22</v>
      </c>
      <c r="G952" s="83" t="s">
        <v>23</v>
      </c>
      <c r="H952" s="93"/>
      <c r="I952" s="93" t="s">
        <v>745</v>
      </c>
      <c r="J952" s="93" t="s">
        <v>24</v>
      </c>
      <c r="K952" s="2">
        <v>100210010618</v>
      </c>
      <c r="L952" t="s">
        <v>25</v>
      </c>
      <c r="M952" t="s">
        <v>1019</v>
      </c>
      <c r="N952" t="s">
        <v>1303</v>
      </c>
      <c r="O952" t="s">
        <v>1758</v>
      </c>
      <c r="P952" s="86">
        <v>20</v>
      </c>
      <c r="Q952" s="87"/>
      <c r="R952" s="88" t="s">
        <v>28</v>
      </c>
      <c r="S952" s="98"/>
      <c r="T952" s="1">
        <v>685</v>
      </c>
      <c r="U952" s="90">
        <v>513.75</v>
      </c>
      <c r="V952" s="91">
        <v>0.25</v>
      </c>
      <c r="W952" s="88" t="s">
        <v>11036</v>
      </c>
      <c r="X952" s="83">
        <v>90029000900</v>
      </c>
      <c r="Y952" s="83" t="s">
        <v>1276</v>
      </c>
      <c r="Z952" s="83" t="s">
        <v>31</v>
      </c>
    </row>
    <row r="953" spans="1:26" x14ac:dyDescent="0.25">
      <c r="A953" t="s">
        <v>2156</v>
      </c>
      <c r="B953" t="s">
        <v>2156</v>
      </c>
      <c r="C953" s="94" t="s">
        <v>2157</v>
      </c>
      <c r="D953" s="93" t="s">
        <v>2158</v>
      </c>
      <c r="E953" s="93" t="s">
        <v>704</v>
      </c>
      <c r="F953" s="93" t="s">
        <v>22</v>
      </c>
      <c r="G953" s="83" t="s">
        <v>23</v>
      </c>
      <c r="H953" s="93"/>
      <c r="I953" s="93" t="s">
        <v>745</v>
      </c>
      <c r="J953" s="93" t="s">
        <v>24</v>
      </c>
      <c r="K953" s="2">
        <v>100210010618</v>
      </c>
      <c r="L953" t="s">
        <v>25</v>
      </c>
      <c r="M953" t="s">
        <v>1019</v>
      </c>
      <c r="N953" t="s">
        <v>1303</v>
      </c>
      <c r="O953" t="s">
        <v>1758</v>
      </c>
      <c r="P953" s="86">
        <v>20</v>
      </c>
      <c r="Q953" s="87"/>
      <c r="R953" s="88" t="s">
        <v>28</v>
      </c>
      <c r="S953" s="89"/>
      <c r="T953" s="1">
        <v>717</v>
      </c>
      <c r="U953" s="90">
        <v>537.75</v>
      </c>
      <c r="V953" s="91">
        <v>0.25</v>
      </c>
      <c r="W953" s="88" t="s">
        <v>11036</v>
      </c>
      <c r="X953" s="83">
        <v>90029000900</v>
      </c>
      <c r="Y953" s="83" t="s">
        <v>1276</v>
      </c>
      <c r="Z953" s="83" t="s">
        <v>31</v>
      </c>
    </row>
    <row r="954" spans="1:26" x14ac:dyDescent="0.25">
      <c r="A954" t="s">
        <v>2159</v>
      </c>
      <c r="B954" t="s">
        <v>2159</v>
      </c>
      <c r="C954" s="94" t="s">
        <v>2160</v>
      </c>
      <c r="D954" s="93" t="s">
        <v>2161</v>
      </c>
      <c r="E954" s="93" t="s">
        <v>704</v>
      </c>
      <c r="F954" s="93" t="s">
        <v>22</v>
      </c>
      <c r="G954" s="83" t="s">
        <v>23</v>
      </c>
      <c r="H954" s="93"/>
      <c r="I954" s="93" t="s">
        <v>745</v>
      </c>
      <c r="J954" s="93" t="s">
        <v>24</v>
      </c>
      <c r="K954" s="2">
        <v>100210010618</v>
      </c>
      <c r="L954" t="s">
        <v>25</v>
      </c>
      <c r="M954" t="s">
        <v>1019</v>
      </c>
      <c r="N954" t="s">
        <v>1303</v>
      </c>
      <c r="O954" t="s">
        <v>1758</v>
      </c>
      <c r="P954" s="86">
        <v>20</v>
      </c>
      <c r="Q954" s="99"/>
      <c r="R954" s="88" t="s">
        <v>28</v>
      </c>
      <c r="S954" s="89"/>
      <c r="T954" s="1">
        <v>636</v>
      </c>
      <c r="U954" s="90">
        <v>477</v>
      </c>
      <c r="V954" s="91">
        <v>0.25</v>
      </c>
      <c r="W954" s="88" t="s">
        <v>11036</v>
      </c>
      <c r="X954" s="83">
        <v>90022000000</v>
      </c>
      <c r="Y954" s="83" t="s">
        <v>1276</v>
      </c>
      <c r="Z954" s="83" t="s">
        <v>31</v>
      </c>
    </row>
    <row r="955" spans="1:26" x14ac:dyDescent="0.25">
      <c r="A955" t="s">
        <v>2162</v>
      </c>
      <c r="B955" t="s">
        <v>2162</v>
      </c>
      <c r="C955" s="94" t="s">
        <v>2163</v>
      </c>
      <c r="D955" s="93" t="s">
        <v>2163</v>
      </c>
      <c r="E955" s="93" t="s">
        <v>704</v>
      </c>
      <c r="F955" s="93" t="s">
        <v>22</v>
      </c>
      <c r="G955" s="83" t="s">
        <v>23</v>
      </c>
      <c r="H955" s="93"/>
      <c r="I955" s="93" t="s">
        <v>24</v>
      </c>
      <c r="J955" s="93" t="s">
        <v>24</v>
      </c>
      <c r="K955" s="2">
        <v>100210951095</v>
      </c>
      <c r="L955" t="s">
        <v>25</v>
      </c>
      <c r="M955" t="s">
        <v>26</v>
      </c>
      <c r="N955" t="s">
        <v>27</v>
      </c>
      <c r="O955" t="s">
        <v>26</v>
      </c>
      <c r="P955" s="86">
        <v>20</v>
      </c>
      <c r="Q955" s="87"/>
      <c r="R955" s="88" t="s">
        <v>28</v>
      </c>
      <c r="S955" s="98"/>
      <c r="T955" s="1">
        <v>11894</v>
      </c>
      <c r="U955" s="90">
        <v>8920.5</v>
      </c>
      <c r="V955" s="91">
        <v>0.25</v>
      </c>
      <c r="W955" s="88" t="s">
        <v>11036</v>
      </c>
      <c r="X955" s="83">
        <v>90029000900</v>
      </c>
      <c r="Y955" s="83" t="s">
        <v>30</v>
      </c>
      <c r="Z955" s="83" t="s">
        <v>739</v>
      </c>
    </row>
    <row r="956" spans="1:26" x14ac:dyDescent="0.25">
      <c r="A956" t="s">
        <v>2164</v>
      </c>
      <c r="B956" t="s">
        <v>2164</v>
      </c>
      <c r="C956" s="94" t="s">
        <v>2165</v>
      </c>
      <c r="D956" s="93" t="s">
        <v>2166</v>
      </c>
      <c r="E956" s="93" t="s">
        <v>704</v>
      </c>
      <c r="F956" s="93" t="s">
        <v>22</v>
      </c>
      <c r="G956" s="83" t="s">
        <v>23</v>
      </c>
      <c r="H956" s="93"/>
      <c r="I956" s="93" t="s">
        <v>24</v>
      </c>
      <c r="J956" s="93" t="s">
        <v>24</v>
      </c>
      <c r="K956" s="2">
        <v>100210030505</v>
      </c>
      <c r="L956" t="s">
        <v>25</v>
      </c>
      <c r="M956" t="s">
        <v>1256</v>
      </c>
      <c r="N956" t="s">
        <v>1257</v>
      </c>
      <c r="O956" t="s">
        <v>1305</v>
      </c>
      <c r="P956" s="86">
        <v>40</v>
      </c>
      <c r="Q956" s="87"/>
      <c r="R956" s="88" t="s">
        <v>28</v>
      </c>
      <c r="S956" s="98"/>
      <c r="T956" s="1">
        <v>16954</v>
      </c>
      <c r="U956" s="90">
        <v>12715.5</v>
      </c>
      <c r="V956" s="91">
        <v>0.25</v>
      </c>
      <c r="W956" s="88" t="s">
        <v>11036</v>
      </c>
      <c r="X956" s="83">
        <v>94054990900</v>
      </c>
      <c r="Y956" s="83" t="s">
        <v>914</v>
      </c>
      <c r="Z956" s="83" t="s">
        <v>739</v>
      </c>
    </row>
    <row r="957" spans="1:26" x14ac:dyDescent="0.25">
      <c r="A957" t="s">
        <v>2167</v>
      </c>
      <c r="B957" t="s">
        <v>2167</v>
      </c>
      <c r="C957" s="94" t="s">
        <v>2168</v>
      </c>
      <c r="D957" s="93" t="s">
        <v>2169</v>
      </c>
      <c r="E957" s="93" t="s">
        <v>704</v>
      </c>
      <c r="F957" s="93" t="s">
        <v>22</v>
      </c>
      <c r="G957" s="83" t="s">
        <v>23</v>
      </c>
      <c r="H957" s="93"/>
      <c r="I957" s="93" t="s">
        <v>24</v>
      </c>
      <c r="J957" s="93" t="s">
        <v>24</v>
      </c>
      <c r="K957" s="2">
        <v>100210030505</v>
      </c>
      <c r="L957" t="s">
        <v>25</v>
      </c>
      <c r="M957" t="s">
        <v>1256</v>
      </c>
      <c r="N957" t="s">
        <v>1257</v>
      </c>
      <c r="O957" t="s">
        <v>1305</v>
      </c>
      <c r="P957" s="86">
        <v>40</v>
      </c>
      <c r="Q957" s="87"/>
      <c r="R957" s="88" t="s">
        <v>28</v>
      </c>
      <c r="S957" s="98"/>
      <c r="T957" s="1">
        <v>16954</v>
      </c>
      <c r="U957" s="90">
        <v>12715.5</v>
      </c>
      <c r="V957" s="91">
        <v>0.25</v>
      </c>
      <c r="W957" s="88" t="s">
        <v>11036</v>
      </c>
      <c r="X957" s="83">
        <v>94054990900</v>
      </c>
      <c r="Y957" s="83" t="s">
        <v>914</v>
      </c>
      <c r="Z957" s="83" t="s">
        <v>739</v>
      </c>
    </row>
    <row r="958" spans="1:26" x14ac:dyDescent="0.25">
      <c r="A958" t="s">
        <v>2170</v>
      </c>
      <c r="B958" t="s">
        <v>2170</v>
      </c>
      <c r="C958" s="94" t="s">
        <v>2171</v>
      </c>
      <c r="D958" s="93" t="s">
        <v>11290</v>
      </c>
      <c r="E958" s="93" t="s">
        <v>704</v>
      </c>
      <c r="F958" s="93" t="s">
        <v>22</v>
      </c>
      <c r="G958" s="83" t="s">
        <v>23</v>
      </c>
      <c r="H958" s="93"/>
      <c r="I958" s="93" t="s">
        <v>24</v>
      </c>
      <c r="J958" s="93" t="s">
        <v>24</v>
      </c>
      <c r="K958" s="2">
        <v>100210951095</v>
      </c>
      <c r="L958" t="s">
        <v>25</v>
      </c>
      <c r="M958" t="s">
        <v>26</v>
      </c>
      <c r="N958" t="s">
        <v>27</v>
      </c>
      <c r="O958" t="s">
        <v>26</v>
      </c>
      <c r="P958" s="86">
        <v>30</v>
      </c>
      <c r="Q958" s="87"/>
      <c r="R958" s="88" t="s">
        <v>28</v>
      </c>
      <c r="S958" s="98"/>
      <c r="T958" s="1">
        <v>622</v>
      </c>
      <c r="U958" s="90">
        <v>466.5</v>
      </c>
      <c r="V958" s="91">
        <v>0.25</v>
      </c>
      <c r="W958" s="88" t="s">
        <v>11036</v>
      </c>
      <c r="X958" s="83">
        <v>90011090900</v>
      </c>
      <c r="Y958" s="83" t="s">
        <v>914</v>
      </c>
      <c r="Z958" s="83" t="s">
        <v>31</v>
      </c>
    </row>
    <row r="959" spans="1:26" x14ac:dyDescent="0.25">
      <c r="A959" t="s">
        <v>2172</v>
      </c>
      <c r="B959" t="s">
        <v>2172</v>
      </c>
      <c r="C959" s="94" t="s">
        <v>2173</v>
      </c>
      <c r="D959" s="93" t="s">
        <v>2174</v>
      </c>
      <c r="E959" s="93" t="s">
        <v>704</v>
      </c>
      <c r="F959" s="93" t="s">
        <v>22</v>
      </c>
      <c r="G959" s="83" t="s">
        <v>23</v>
      </c>
      <c r="H959" s="93"/>
      <c r="I959" s="93" t="s">
        <v>24</v>
      </c>
      <c r="J959" s="93" t="s">
        <v>24</v>
      </c>
      <c r="K959" s="2">
        <v>100210951095</v>
      </c>
      <c r="L959" t="s">
        <v>25</v>
      </c>
      <c r="M959" t="s">
        <v>26</v>
      </c>
      <c r="N959" t="s">
        <v>27</v>
      </c>
      <c r="O959" t="s">
        <v>26</v>
      </c>
      <c r="P959" s="86">
        <v>30</v>
      </c>
      <c r="Q959" s="87"/>
      <c r="R959" s="88" t="s">
        <v>28</v>
      </c>
      <c r="S959" s="98"/>
      <c r="T959" s="1">
        <v>622</v>
      </c>
      <c r="U959" s="90">
        <v>466.5</v>
      </c>
      <c r="V959" s="91">
        <v>0.25</v>
      </c>
      <c r="W959" s="88" t="s">
        <v>11036</v>
      </c>
      <c r="X959" s="83">
        <v>85444290900</v>
      </c>
      <c r="Y959" s="83" t="s">
        <v>914</v>
      </c>
      <c r="Z959" s="83" t="s">
        <v>31</v>
      </c>
    </row>
    <row r="960" spans="1:26" x14ac:dyDescent="0.25">
      <c r="A960" t="s">
        <v>2175</v>
      </c>
      <c r="B960" t="s">
        <v>2175</v>
      </c>
      <c r="C960" s="94" t="s">
        <v>2176</v>
      </c>
      <c r="D960" s="93" t="s">
        <v>2177</v>
      </c>
      <c r="E960" s="93" t="s">
        <v>704</v>
      </c>
      <c r="F960" s="93" t="s">
        <v>22</v>
      </c>
      <c r="G960" s="83" t="s">
        <v>23</v>
      </c>
      <c r="H960" s="93"/>
      <c r="I960" s="93" t="s">
        <v>24</v>
      </c>
      <c r="J960" s="93" t="s">
        <v>24</v>
      </c>
      <c r="K960" s="2">
        <v>100210951095</v>
      </c>
      <c r="L960" t="s">
        <v>25</v>
      </c>
      <c r="M960" t="s">
        <v>26</v>
      </c>
      <c r="N960" t="s">
        <v>27</v>
      </c>
      <c r="O960" t="s">
        <v>26</v>
      </c>
      <c r="P960" s="86">
        <v>30</v>
      </c>
      <c r="Q960" s="87"/>
      <c r="R960" s="88" t="s">
        <v>28</v>
      </c>
      <c r="S960" s="98"/>
      <c r="T960" s="1">
        <v>622</v>
      </c>
      <c r="U960" s="90">
        <v>466.5</v>
      </c>
      <c r="V960" s="91">
        <v>0.25</v>
      </c>
      <c r="W960" s="88" t="s">
        <v>11036</v>
      </c>
      <c r="X960" s="83">
        <v>85444290900</v>
      </c>
      <c r="Y960" s="83" t="s">
        <v>914</v>
      </c>
      <c r="Z960" s="83" t="s">
        <v>31</v>
      </c>
    </row>
    <row r="961" spans="1:26" x14ac:dyDescent="0.25">
      <c r="A961" t="s">
        <v>2178</v>
      </c>
      <c r="B961" t="s">
        <v>2178</v>
      </c>
      <c r="C961" s="94" t="s">
        <v>2179</v>
      </c>
      <c r="D961" s="93" t="s">
        <v>2180</v>
      </c>
      <c r="E961" s="93" t="s">
        <v>704</v>
      </c>
      <c r="F961" s="93" t="s">
        <v>22</v>
      </c>
      <c r="G961" s="83" t="s">
        <v>23</v>
      </c>
      <c r="H961" s="93"/>
      <c r="I961" s="93" t="s">
        <v>24</v>
      </c>
      <c r="J961" s="93" t="s">
        <v>24</v>
      </c>
      <c r="K961" s="2">
        <v>100210951095</v>
      </c>
      <c r="L961" t="s">
        <v>25</v>
      </c>
      <c r="M961" t="s">
        <v>26</v>
      </c>
      <c r="N961" t="s">
        <v>27</v>
      </c>
      <c r="O961" t="s">
        <v>26</v>
      </c>
      <c r="P961" s="86">
        <v>30</v>
      </c>
      <c r="Q961" s="87"/>
      <c r="R961" s="88" t="s">
        <v>28</v>
      </c>
      <c r="S961" s="98"/>
      <c r="T961" s="1">
        <v>687</v>
      </c>
      <c r="U961" s="90">
        <v>515.25</v>
      </c>
      <c r="V961" s="91">
        <v>0.25</v>
      </c>
      <c r="W961" s="88" t="s">
        <v>11036</v>
      </c>
      <c r="X961" s="83">
        <v>85437090990</v>
      </c>
      <c r="Y961" s="83" t="s">
        <v>914</v>
      </c>
      <c r="Z961" s="83" t="s">
        <v>739</v>
      </c>
    </row>
    <row r="962" spans="1:26" x14ac:dyDescent="0.25">
      <c r="A962" t="s">
        <v>2181</v>
      </c>
      <c r="B962" t="s">
        <v>2181</v>
      </c>
      <c r="C962" s="94" t="s">
        <v>2182</v>
      </c>
      <c r="D962" s="93" t="s">
        <v>2183</v>
      </c>
      <c r="E962" s="93" t="s">
        <v>704</v>
      </c>
      <c r="F962" s="93" t="s">
        <v>22</v>
      </c>
      <c r="G962" s="83" t="s">
        <v>23</v>
      </c>
      <c r="H962" s="93"/>
      <c r="I962" s="93" t="s">
        <v>745</v>
      </c>
      <c r="J962" s="93" t="s">
        <v>24</v>
      </c>
      <c r="K962" s="2">
        <v>100210010618</v>
      </c>
      <c r="L962" t="s">
        <v>25</v>
      </c>
      <c r="M962" t="s">
        <v>1019</v>
      </c>
      <c r="N962" t="s">
        <v>1303</v>
      </c>
      <c r="O962" t="s">
        <v>1758</v>
      </c>
      <c r="P962" s="86">
        <v>24</v>
      </c>
      <c r="Q962" s="87"/>
      <c r="R962" s="88" t="s">
        <v>28</v>
      </c>
      <c r="S962" s="98"/>
      <c r="T962" s="1">
        <v>1348</v>
      </c>
      <c r="U962" s="90">
        <v>1011</v>
      </c>
      <c r="V962" s="91">
        <v>0.25</v>
      </c>
      <c r="W962" s="88" t="s">
        <v>11036</v>
      </c>
      <c r="X962" s="83">
        <v>90022000000</v>
      </c>
      <c r="Y962" s="83" t="s">
        <v>1276</v>
      </c>
      <c r="Z962" s="83" t="s">
        <v>31</v>
      </c>
    </row>
    <row r="963" spans="1:26" x14ac:dyDescent="0.25">
      <c r="A963" t="s">
        <v>2184</v>
      </c>
      <c r="B963" t="s">
        <v>2184</v>
      </c>
      <c r="C963" s="94" t="s">
        <v>2185</v>
      </c>
      <c r="D963" s="93" t="s">
        <v>2186</v>
      </c>
      <c r="E963" s="93" t="s">
        <v>704</v>
      </c>
      <c r="F963" s="93" t="s">
        <v>22</v>
      </c>
      <c r="G963" s="93" t="s">
        <v>23</v>
      </c>
      <c r="H963" s="93"/>
      <c r="I963" s="93" t="s">
        <v>745</v>
      </c>
      <c r="J963" s="93" t="s">
        <v>24</v>
      </c>
      <c r="K963" s="2">
        <v>100210010618</v>
      </c>
      <c r="L963" t="s">
        <v>25</v>
      </c>
      <c r="M963" t="s">
        <v>1019</v>
      </c>
      <c r="N963" t="s">
        <v>1303</v>
      </c>
      <c r="O963" t="s">
        <v>1758</v>
      </c>
      <c r="P963" s="86">
        <v>20</v>
      </c>
      <c r="Q963" s="87"/>
      <c r="R963" s="88" t="s">
        <v>28</v>
      </c>
      <c r="S963" s="98"/>
      <c r="T963" s="1">
        <v>1616</v>
      </c>
      <c r="U963" s="90">
        <v>1212</v>
      </c>
      <c r="V963" s="91">
        <v>0.25</v>
      </c>
      <c r="W963" s="88" t="s">
        <v>11036</v>
      </c>
      <c r="X963" s="83">
        <v>90022000000</v>
      </c>
      <c r="Y963" s="83" t="s">
        <v>1276</v>
      </c>
      <c r="Z963" s="83" t="s">
        <v>31</v>
      </c>
    </row>
    <row r="964" spans="1:26" x14ac:dyDescent="0.25">
      <c r="A964" t="s">
        <v>2187</v>
      </c>
      <c r="B964" t="s">
        <v>2187</v>
      </c>
      <c r="C964" s="94" t="s">
        <v>2188</v>
      </c>
      <c r="D964" s="93" t="s">
        <v>2189</v>
      </c>
      <c r="E964" s="93" t="s">
        <v>704</v>
      </c>
      <c r="F964" s="93" t="s">
        <v>22</v>
      </c>
      <c r="G964" s="93" t="s">
        <v>23</v>
      </c>
      <c r="H964" s="93"/>
      <c r="I964" s="93" t="s">
        <v>745</v>
      </c>
      <c r="J964" s="93" t="s">
        <v>24</v>
      </c>
      <c r="K964" s="2">
        <v>100210010618</v>
      </c>
      <c r="L964" t="s">
        <v>25</v>
      </c>
      <c r="M964" t="s">
        <v>1019</v>
      </c>
      <c r="N964" t="s">
        <v>1303</v>
      </c>
      <c r="O964" t="s">
        <v>1758</v>
      </c>
      <c r="P964" s="86">
        <v>20</v>
      </c>
      <c r="Q964" s="87"/>
      <c r="R964" s="88" t="s">
        <v>28</v>
      </c>
      <c r="S964" s="98"/>
      <c r="T964" s="1">
        <v>1648</v>
      </c>
      <c r="U964" s="90">
        <v>1236</v>
      </c>
      <c r="V964" s="91">
        <v>0.25</v>
      </c>
      <c r="W964" s="88" t="s">
        <v>11036</v>
      </c>
      <c r="X964" s="83">
        <v>90022000000</v>
      </c>
      <c r="Y964" s="83" t="s">
        <v>1276</v>
      </c>
      <c r="Z964" s="83" t="s">
        <v>31</v>
      </c>
    </row>
    <row r="965" spans="1:26" x14ac:dyDescent="0.25">
      <c r="A965" t="s">
        <v>2190</v>
      </c>
      <c r="B965" t="s">
        <v>2190</v>
      </c>
      <c r="C965" s="94" t="s">
        <v>2191</v>
      </c>
      <c r="D965" s="93" t="s">
        <v>2192</v>
      </c>
      <c r="E965" s="93" t="s">
        <v>704</v>
      </c>
      <c r="F965" s="93" t="s">
        <v>22</v>
      </c>
      <c r="G965" s="93" t="s">
        <v>23</v>
      </c>
      <c r="H965" s="93"/>
      <c r="I965" s="93" t="s">
        <v>745</v>
      </c>
      <c r="J965" s="93" t="s">
        <v>24</v>
      </c>
      <c r="K965" s="2">
        <v>100210010618</v>
      </c>
      <c r="L965" t="s">
        <v>25</v>
      </c>
      <c r="M965" t="s">
        <v>1019</v>
      </c>
      <c r="N965" t="s">
        <v>1303</v>
      </c>
      <c r="O965" t="s">
        <v>1758</v>
      </c>
      <c r="P965" s="86">
        <v>20</v>
      </c>
      <c r="Q965" s="87"/>
      <c r="R965" s="88" t="s">
        <v>28</v>
      </c>
      <c r="S965" s="98"/>
      <c r="T965" s="1">
        <v>2190</v>
      </c>
      <c r="U965" s="90">
        <v>1642.5</v>
      </c>
      <c r="V965" s="91">
        <v>0.25</v>
      </c>
      <c r="W965" s="88" t="s">
        <v>11036</v>
      </c>
      <c r="X965" s="83">
        <v>90022000000</v>
      </c>
      <c r="Y965" s="83" t="s">
        <v>1276</v>
      </c>
      <c r="Z965" s="83" t="s">
        <v>31</v>
      </c>
    </row>
    <row r="966" spans="1:26" x14ac:dyDescent="0.25">
      <c r="A966" t="s">
        <v>2193</v>
      </c>
      <c r="B966" t="s">
        <v>2193</v>
      </c>
      <c r="C966" s="94" t="s">
        <v>2194</v>
      </c>
      <c r="D966" s="93" t="s">
        <v>2195</v>
      </c>
      <c r="E966" s="93" t="s">
        <v>704</v>
      </c>
      <c r="F966" s="93" t="s">
        <v>22</v>
      </c>
      <c r="G966" s="93" t="s">
        <v>23</v>
      </c>
      <c r="H966" s="93"/>
      <c r="I966" s="93" t="s">
        <v>745</v>
      </c>
      <c r="J966" s="93" t="s">
        <v>24</v>
      </c>
      <c r="K966" s="2">
        <v>100210010618</v>
      </c>
      <c r="L966" t="s">
        <v>25</v>
      </c>
      <c r="M966" t="s">
        <v>1019</v>
      </c>
      <c r="N966" t="s">
        <v>1303</v>
      </c>
      <c r="O966" t="s">
        <v>1758</v>
      </c>
      <c r="P966" s="86">
        <v>20</v>
      </c>
      <c r="Q966" s="87"/>
      <c r="R966" s="88" t="s">
        <v>28</v>
      </c>
      <c r="S966" s="98"/>
      <c r="T966" s="1">
        <v>2545</v>
      </c>
      <c r="U966" s="90">
        <v>1908.75</v>
      </c>
      <c r="V966" s="91">
        <v>0.25</v>
      </c>
      <c r="W966" s="88" t="s">
        <v>11036</v>
      </c>
      <c r="X966" s="83">
        <v>90022000000</v>
      </c>
      <c r="Y966" s="83" t="s">
        <v>1276</v>
      </c>
      <c r="Z966" s="83" t="s">
        <v>31</v>
      </c>
    </row>
    <row r="967" spans="1:26" x14ac:dyDescent="0.25">
      <c r="A967" t="s">
        <v>2196</v>
      </c>
      <c r="B967" t="s">
        <v>2196</v>
      </c>
      <c r="C967" s="94" t="s">
        <v>2197</v>
      </c>
      <c r="D967" s="93" t="s">
        <v>2198</v>
      </c>
      <c r="E967" s="93" t="s">
        <v>704</v>
      </c>
      <c r="F967" s="93" t="s">
        <v>22</v>
      </c>
      <c r="G967" s="83" t="s">
        <v>23</v>
      </c>
      <c r="H967" s="93"/>
      <c r="I967" s="93" t="s">
        <v>745</v>
      </c>
      <c r="J967" s="93" t="s">
        <v>24</v>
      </c>
      <c r="K967" s="2">
        <v>100210010618</v>
      </c>
      <c r="L967" t="s">
        <v>25</v>
      </c>
      <c r="M967" t="s">
        <v>1019</v>
      </c>
      <c r="N967" t="s">
        <v>1303</v>
      </c>
      <c r="O967" t="s">
        <v>1758</v>
      </c>
      <c r="P967" s="86">
        <v>20</v>
      </c>
      <c r="Q967" s="87"/>
      <c r="R967" s="88" t="s">
        <v>28</v>
      </c>
      <c r="S967" s="98"/>
      <c r="T967" s="1">
        <v>1447</v>
      </c>
      <c r="U967" s="90">
        <v>1085.25</v>
      </c>
      <c r="V967" s="91">
        <v>0.25</v>
      </c>
      <c r="W967" s="88" t="s">
        <v>11036</v>
      </c>
      <c r="X967" s="83">
        <v>90022000000</v>
      </c>
      <c r="Y967" s="83" t="s">
        <v>1276</v>
      </c>
      <c r="Z967" s="83" t="s">
        <v>31</v>
      </c>
    </row>
    <row r="968" spans="1:26" x14ac:dyDescent="0.25">
      <c r="A968" t="s">
        <v>2199</v>
      </c>
      <c r="B968" t="s">
        <v>2199</v>
      </c>
      <c r="C968" s="94" t="s">
        <v>2200</v>
      </c>
      <c r="D968" s="93" t="s">
        <v>2201</v>
      </c>
      <c r="E968" s="93" t="s">
        <v>704</v>
      </c>
      <c r="F968" s="93" t="s">
        <v>22</v>
      </c>
      <c r="G968" s="83" t="s">
        <v>23</v>
      </c>
      <c r="H968" s="93"/>
      <c r="I968" s="93" t="s">
        <v>745</v>
      </c>
      <c r="J968" s="93" t="s">
        <v>24</v>
      </c>
      <c r="K968" s="2">
        <v>100210010618</v>
      </c>
      <c r="L968" t="s">
        <v>25</v>
      </c>
      <c r="M968" t="s">
        <v>1019</v>
      </c>
      <c r="N968" t="s">
        <v>1303</v>
      </c>
      <c r="O968" t="s">
        <v>1758</v>
      </c>
      <c r="P968" s="86">
        <v>20</v>
      </c>
      <c r="Q968" s="87"/>
      <c r="R968" s="88" t="s">
        <v>28</v>
      </c>
      <c r="S968" s="98"/>
      <c r="T968" s="1">
        <v>1348</v>
      </c>
      <c r="U968" s="90">
        <v>1011</v>
      </c>
      <c r="V968" s="91">
        <v>0.25</v>
      </c>
      <c r="W968" s="88" t="s">
        <v>11036</v>
      </c>
      <c r="X968" s="83">
        <v>90022000000</v>
      </c>
      <c r="Y968" s="83" t="s">
        <v>1276</v>
      </c>
      <c r="Z968" s="83" t="s">
        <v>31</v>
      </c>
    </row>
    <row r="969" spans="1:26" x14ac:dyDescent="0.25">
      <c r="A969" t="s">
        <v>2202</v>
      </c>
      <c r="B969" t="s">
        <v>2202</v>
      </c>
      <c r="C969" s="94" t="s">
        <v>2203</v>
      </c>
      <c r="D969" s="93" t="s">
        <v>2204</v>
      </c>
      <c r="E969" s="93" t="s">
        <v>704</v>
      </c>
      <c r="F969" s="93" t="s">
        <v>22</v>
      </c>
      <c r="G969" s="83" t="s">
        <v>23</v>
      </c>
      <c r="H969" s="93"/>
      <c r="I969" s="93" t="s">
        <v>24</v>
      </c>
      <c r="J969" s="93" t="s">
        <v>24</v>
      </c>
      <c r="K969" s="2">
        <v>100210951095</v>
      </c>
      <c r="L969" t="s">
        <v>25</v>
      </c>
      <c r="M969" t="s">
        <v>26</v>
      </c>
      <c r="N969" t="s">
        <v>27</v>
      </c>
      <c r="O969" t="s">
        <v>26</v>
      </c>
      <c r="P969" s="86">
        <v>58</v>
      </c>
      <c r="Q969" s="87"/>
      <c r="R969" s="88" t="s">
        <v>28</v>
      </c>
      <c r="S969" s="98"/>
      <c r="T969" s="1">
        <v>9395</v>
      </c>
      <c r="U969" s="90">
        <v>7046.25</v>
      </c>
      <c r="V969" s="91">
        <v>0.25</v>
      </c>
      <c r="W969" s="88" t="s">
        <v>11036</v>
      </c>
      <c r="X969" s="83">
        <v>90119000000</v>
      </c>
      <c r="Y969" s="83" t="s">
        <v>30</v>
      </c>
      <c r="Z969" s="83" t="s">
        <v>739</v>
      </c>
    </row>
    <row r="970" spans="1:26" x14ac:dyDescent="0.25">
      <c r="A970" t="s">
        <v>2205</v>
      </c>
      <c r="B970" t="s">
        <v>2205</v>
      </c>
      <c r="C970" s="94" t="s">
        <v>2206</v>
      </c>
      <c r="D970" s="93" t="s">
        <v>2207</v>
      </c>
      <c r="E970" s="93" t="s">
        <v>704</v>
      </c>
      <c r="F970" s="93" t="s">
        <v>22</v>
      </c>
      <c r="G970" s="83" t="s">
        <v>23</v>
      </c>
      <c r="H970" s="93"/>
      <c r="I970" s="93" t="s">
        <v>745</v>
      </c>
      <c r="J970" s="93" t="s">
        <v>24</v>
      </c>
      <c r="K970" s="2">
        <v>100210951095</v>
      </c>
      <c r="L970" t="s">
        <v>25</v>
      </c>
      <c r="M970" t="s">
        <v>26</v>
      </c>
      <c r="N970" t="s">
        <v>27</v>
      </c>
      <c r="O970" t="s">
        <v>26</v>
      </c>
      <c r="P970" s="86">
        <v>2</v>
      </c>
      <c r="Q970" s="87"/>
      <c r="R970" s="88" t="s">
        <v>28</v>
      </c>
      <c r="S970" s="98"/>
      <c r="T970" s="1">
        <v>708</v>
      </c>
      <c r="U970" s="90">
        <v>531</v>
      </c>
      <c r="V970" s="91">
        <v>0.25</v>
      </c>
      <c r="W970" s="88" t="s">
        <v>11036</v>
      </c>
      <c r="X970" s="83">
        <v>85285291000</v>
      </c>
      <c r="Y970" s="83" t="s">
        <v>903</v>
      </c>
      <c r="Z970" s="83" t="s">
        <v>739</v>
      </c>
    </row>
    <row r="971" spans="1:26" x14ac:dyDescent="0.25">
      <c r="A971" t="s">
        <v>2208</v>
      </c>
      <c r="B971" t="s">
        <v>2208</v>
      </c>
      <c r="C971" s="94" t="s">
        <v>2209</v>
      </c>
      <c r="D971" s="93" t="s">
        <v>2210</v>
      </c>
      <c r="E971" s="93" t="s">
        <v>704</v>
      </c>
      <c r="F971" s="93" t="s">
        <v>22</v>
      </c>
      <c r="G971" s="83" t="s">
        <v>23</v>
      </c>
      <c r="H971" s="93"/>
      <c r="I971" s="93" t="s">
        <v>745</v>
      </c>
      <c r="J971" s="93" t="s">
        <v>24</v>
      </c>
      <c r="K971" s="2">
        <v>100210010618</v>
      </c>
      <c r="L971" t="s">
        <v>25</v>
      </c>
      <c r="M971" t="s">
        <v>1019</v>
      </c>
      <c r="N971" t="s">
        <v>1303</v>
      </c>
      <c r="O971" t="s">
        <v>1758</v>
      </c>
      <c r="P971" s="86">
        <v>25</v>
      </c>
      <c r="Q971" s="87"/>
      <c r="R971" s="88" t="s">
        <v>28</v>
      </c>
      <c r="S971" s="98"/>
      <c r="T971" s="1">
        <v>1447</v>
      </c>
      <c r="U971" s="90">
        <v>1085.25</v>
      </c>
      <c r="V971" s="91">
        <v>0.25</v>
      </c>
      <c r="W971" s="88" t="s">
        <v>11036</v>
      </c>
      <c r="X971" s="83">
        <v>90022000000</v>
      </c>
      <c r="Y971" s="83" t="s">
        <v>1276</v>
      </c>
      <c r="Z971" s="83" t="s">
        <v>31</v>
      </c>
    </row>
    <row r="972" spans="1:26" x14ac:dyDescent="0.25">
      <c r="A972" t="s">
        <v>2211</v>
      </c>
      <c r="B972" t="s">
        <v>2211</v>
      </c>
      <c r="C972" s="94" t="s">
        <v>2212</v>
      </c>
      <c r="D972" s="93" t="s">
        <v>2213</v>
      </c>
      <c r="E972" s="93" t="s">
        <v>704</v>
      </c>
      <c r="F972" s="93" t="s">
        <v>22</v>
      </c>
      <c r="G972" s="83" t="s">
        <v>23</v>
      </c>
      <c r="H972" s="93"/>
      <c r="I972" s="93" t="s">
        <v>745</v>
      </c>
      <c r="J972" s="93" t="s">
        <v>24</v>
      </c>
      <c r="K972" s="2">
        <v>100210010618</v>
      </c>
      <c r="L972" t="s">
        <v>25</v>
      </c>
      <c r="M972" t="s">
        <v>1019</v>
      </c>
      <c r="N972" t="s">
        <v>1303</v>
      </c>
      <c r="O972" t="s">
        <v>1758</v>
      </c>
      <c r="P972" s="86">
        <v>25</v>
      </c>
      <c r="Q972" s="87"/>
      <c r="R972" s="88" t="s">
        <v>28</v>
      </c>
      <c r="S972" s="98"/>
      <c r="T972" s="1">
        <v>1447</v>
      </c>
      <c r="U972" s="90">
        <v>1085.25</v>
      </c>
      <c r="V972" s="91">
        <v>0.25</v>
      </c>
      <c r="W972" s="88" t="s">
        <v>11036</v>
      </c>
      <c r="X972" s="83">
        <v>90022000000</v>
      </c>
      <c r="Y972" s="83" t="s">
        <v>1276</v>
      </c>
      <c r="Z972" s="83" t="s">
        <v>31</v>
      </c>
    </row>
    <row r="973" spans="1:26" x14ac:dyDescent="0.25">
      <c r="A973" t="s">
        <v>2214</v>
      </c>
      <c r="B973" t="s">
        <v>2214</v>
      </c>
      <c r="C973" s="94" t="s">
        <v>2215</v>
      </c>
      <c r="D973" s="93" t="s">
        <v>2216</v>
      </c>
      <c r="E973" s="93" t="s">
        <v>704</v>
      </c>
      <c r="F973" s="93" t="s">
        <v>22</v>
      </c>
      <c r="G973" s="83" t="s">
        <v>23</v>
      </c>
      <c r="H973" s="93"/>
      <c r="I973" s="93" t="s">
        <v>745</v>
      </c>
      <c r="J973" s="93" t="s">
        <v>24</v>
      </c>
      <c r="K973" s="2">
        <v>100210010618</v>
      </c>
      <c r="L973" t="s">
        <v>25</v>
      </c>
      <c r="M973" t="s">
        <v>1019</v>
      </c>
      <c r="N973" t="s">
        <v>1303</v>
      </c>
      <c r="O973" t="s">
        <v>1758</v>
      </c>
      <c r="P973" s="86">
        <v>25</v>
      </c>
      <c r="Q973" s="87"/>
      <c r="R973" s="88" t="s">
        <v>28</v>
      </c>
      <c r="S973" s="98"/>
      <c r="T973" s="1">
        <v>1447</v>
      </c>
      <c r="U973" s="90">
        <v>1085.25</v>
      </c>
      <c r="V973" s="91">
        <v>0.25</v>
      </c>
      <c r="W973" s="88" t="s">
        <v>11036</v>
      </c>
      <c r="X973" s="83">
        <v>90022000000</v>
      </c>
      <c r="Y973" s="83" t="s">
        <v>1276</v>
      </c>
      <c r="Z973" s="83" t="s">
        <v>31</v>
      </c>
    </row>
    <row r="974" spans="1:26" x14ac:dyDescent="0.25">
      <c r="A974" t="s">
        <v>2217</v>
      </c>
      <c r="B974" t="s">
        <v>2217</v>
      </c>
      <c r="C974" s="94" t="s">
        <v>2218</v>
      </c>
      <c r="D974" s="93" t="s">
        <v>2219</v>
      </c>
      <c r="E974" s="93" t="s">
        <v>704</v>
      </c>
      <c r="F974" s="93" t="s">
        <v>22</v>
      </c>
      <c r="G974" s="93" t="s">
        <v>23</v>
      </c>
      <c r="H974" s="93"/>
      <c r="I974" s="93" t="s">
        <v>745</v>
      </c>
      <c r="J974" s="93" t="s">
        <v>24</v>
      </c>
      <c r="K974" s="2">
        <v>100210030505</v>
      </c>
      <c r="L974" t="s">
        <v>25</v>
      </c>
      <c r="M974" t="s">
        <v>1256</v>
      </c>
      <c r="N974" t="s">
        <v>1257</v>
      </c>
      <c r="O974" t="s">
        <v>1305</v>
      </c>
      <c r="P974" s="86">
        <v>30</v>
      </c>
      <c r="Q974" s="87"/>
      <c r="R974" s="88" t="s">
        <v>28</v>
      </c>
      <c r="S974" s="98"/>
      <c r="T974" s="1">
        <v>12585</v>
      </c>
      <c r="U974" s="90">
        <v>9438.75</v>
      </c>
      <c r="V974" s="91">
        <v>0.25</v>
      </c>
      <c r="W974" s="88" t="s">
        <v>11036</v>
      </c>
      <c r="X974" s="83">
        <v>94054990900</v>
      </c>
      <c r="Y974" s="83" t="s">
        <v>1276</v>
      </c>
      <c r="Z974" s="83" t="s">
        <v>739</v>
      </c>
    </row>
    <row r="975" spans="1:26" x14ac:dyDescent="0.25">
      <c r="A975" t="s">
        <v>2220</v>
      </c>
      <c r="B975" t="s">
        <v>2220</v>
      </c>
      <c r="C975" s="94" t="s">
        <v>2221</v>
      </c>
      <c r="D975" s="93" t="s">
        <v>2221</v>
      </c>
      <c r="E975" s="93" t="s">
        <v>704</v>
      </c>
      <c r="F975" s="93" t="s">
        <v>22</v>
      </c>
      <c r="G975" s="83" t="s">
        <v>23</v>
      </c>
      <c r="H975" s="93"/>
      <c r="I975" s="93" t="s">
        <v>745</v>
      </c>
      <c r="J975" s="93" t="s">
        <v>24</v>
      </c>
      <c r="K975" s="2">
        <v>100210951095</v>
      </c>
      <c r="L975" t="s">
        <v>25</v>
      </c>
      <c r="M975" t="s">
        <v>26</v>
      </c>
      <c r="N975" t="s">
        <v>27</v>
      </c>
      <c r="O975" t="s">
        <v>26</v>
      </c>
      <c r="P975" s="86">
        <v>27</v>
      </c>
      <c r="Q975" s="87"/>
      <c r="R975" s="88" t="s">
        <v>28</v>
      </c>
      <c r="S975" s="98"/>
      <c r="T975" s="1">
        <v>10741</v>
      </c>
      <c r="U975" s="90">
        <v>8055.75</v>
      </c>
      <c r="V975" s="91">
        <v>0.25</v>
      </c>
      <c r="W975" s="88" t="s">
        <v>11036</v>
      </c>
      <c r="X975" s="83">
        <v>90119000000</v>
      </c>
      <c r="Y975" s="83" t="s">
        <v>1230</v>
      </c>
      <c r="Z975" s="83" t="s">
        <v>739</v>
      </c>
    </row>
    <row r="976" spans="1:26" x14ac:dyDescent="0.25">
      <c r="A976" t="s">
        <v>2222</v>
      </c>
      <c r="B976" t="s">
        <v>2222</v>
      </c>
      <c r="C976" s="94" t="s">
        <v>2223</v>
      </c>
      <c r="D976" s="93" t="s">
        <v>11291</v>
      </c>
      <c r="E976" s="93" t="s">
        <v>704</v>
      </c>
      <c r="F976" s="93" t="s">
        <v>22</v>
      </c>
      <c r="G976" s="83" t="s">
        <v>23</v>
      </c>
      <c r="H976" s="93"/>
      <c r="I976" s="93" t="s">
        <v>24</v>
      </c>
      <c r="J976" s="93" t="s">
        <v>24</v>
      </c>
      <c r="K976" s="2">
        <v>100210951095</v>
      </c>
      <c r="L976" t="s">
        <v>25</v>
      </c>
      <c r="M976" t="s">
        <v>26</v>
      </c>
      <c r="N976" t="s">
        <v>27</v>
      </c>
      <c r="O976" t="s">
        <v>26</v>
      </c>
      <c r="P976" s="86">
        <v>25</v>
      </c>
      <c r="Q976" s="87"/>
      <c r="R976" s="88" t="s">
        <v>28</v>
      </c>
      <c r="S976" s="98"/>
      <c r="T976" s="1">
        <v>15</v>
      </c>
      <c r="U976" s="90">
        <v>11.25</v>
      </c>
      <c r="V976" s="91">
        <v>0.25</v>
      </c>
      <c r="W976" s="88" t="s">
        <v>11036</v>
      </c>
      <c r="X976" s="83">
        <v>85444290900</v>
      </c>
      <c r="Y976" s="83" t="s">
        <v>2224</v>
      </c>
      <c r="Z976" s="83" t="s">
        <v>31</v>
      </c>
    </row>
    <row r="977" spans="1:26" x14ac:dyDescent="0.25">
      <c r="A977" t="s">
        <v>2225</v>
      </c>
      <c r="B977" t="s">
        <v>2225</v>
      </c>
      <c r="C977" s="94" t="s">
        <v>2226</v>
      </c>
      <c r="D977" s="93" t="s">
        <v>2227</v>
      </c>
      <c r="E977" s="93" t="s">
        <v>704</v>
      </c>
      <c r="F977" s="93" t="s">
        <v>22</v>
      </c>
      <c r="G977" s="83" t="s">
        <v>23</v>
      </c>
      <c r="H977" s="93"/>
      <c r="I977" s="93" t="s">
        <v>24</v>
      </c>
      <c r="J977" s="93" t="s">
        <v>24</v>
      </c>
      <c r="K977" s="2">
        <v>100210951095</v>
      </c>
      <c r="L977" t="s">
        <v>25</v>
      </c>
      <c r="M977" t="s">
        <v>26</v>
      </c>
      <c r="N977" t="s">
        <v>27</v>
      </c>
      <c r="O977" t="s">
        <v>26</v>
      </c>
      <c r="P977" s="86">
        <v>20</v>
      </c>
      <c r="Q977" s="87"/>
      <c r="R977" s="88" t="s">
        <v>28</v>
      </c>
      <c r="S977" s="98"/>
      <c r="T977" s="1">
        <v>10</v>
      </c>
      <c r="U977" s="90">
        <v>7.5</v>
      </c>
      <c r="V977" s="91">
        <v>0.25</v>
      </c>
      <c r="W977" s="88" t="s">
        <v>11036</v>
      </c>
      <c r="X977" s="83">
        <v>85444290900</v>
      </c>
      <c r="Y977" s="83" t="s">
        <v>2224</v>
      </c>
      <c r="Z977" s="83" t="s">
        <v>31</v>
      </c>
    </row>
    <row r="978" spans="1:26" x14ac:dyDescent="0.25">
      <c r="A978" t="s">
        <v>2228</v>
      </c>
      <c r="B978" t="s">
        <v>2228</v>
      </c>
      <c r="C978" s="94" t="s">
        <v>2229</v>
      </c>
      <c r="D978" s="93" t="s">
        <v>11292</v>
      </c>
      <c r="E978" s="93" t="s">
        <v>704</v>
      </c>
      <c r="F978" s="93" t="s">
        <v>22</v>
      </c>
      <c r="G978" s="83" t="s">
        <v>23</v>
      </c>
      <c r="H978" s="93"/>
      <c r="I978" s="93" t="s">
        <v>24</v>
      </c>
      <c r="J978" s="93" t="s">
        <v>24</v>
      </c>
      <c r="K978" s="2">
        <v>100210951095</v>
      </c>
      <c r="L978" t="s">
        <v>25</v>
      </c>
      <c r="M978" t="s">
        <v>26</v>
      </c>
      <c r="N978" t="s">
        <v>27</v>
      </c>
      <c r="O978" t="s">
        <v>26</v>
      </c>
      <c r="P978" s="86">
        <v>25</v>
      </c>
      <c r="Q978" s="87"/>
      <c r="R978" s="88" t="s">
        <v>28</v>
      </c>
      <c r="S978" s="98"/>
      <c r="T978" s="1">
        <v>172</v>
      </c>
      <c r="U978" s="90">
        <v>129</v>
      </c>
      <c r="V978" s="91">
        <v>0.25</v>
      </c>
      <c r="W978" s="88" t="s">
        <v>11036</v>
      </c>
      <c r="X978" s="83">
        <v>85444290900</v>
      </c>
      <c r="Y978" s="83" t="s">
        <v>705</v>
      </c>
      <c r="Z978" s="83" t="s">
        <v>31</v>
      </c>
    </row>
    <row r="979" spans="1:26" x14ac:dyDescent="0.25">
      <c r="A979" t="s">
        <v>5292</v>
      </c>
      <c r="B979" t="s">
        <v>5292</v>
      </c>
      <c r="C979" s="94" t="s">
        <v>5293</v>
      </c>
      <c r="D979" s="93" t="s">
        <v>11293</v>
      </c>
      <c r="E979" s="93" t="s">
        <v>704</v>
      </c>
      <c r="F979" s="93" t="s">
        <v>22</v>
      </c>
      <c r="G979" s="83" t="s">
        <v>23</v>
      </c>
      <c r="H979" s="93"/>
      <c r="I979" s="93" t="s">
        <v>24</v>
      </c>
      <c r="J979" s="93" t="s">
        <v>24</v>
      </c>
      <c r="K979" s="2">
        <v>100210951095</v>
      </c>
      <c r="L979" t="s">
        <v>25</v>
      </c>
      <c r="M979" t="s">
        <v>26</v>
      </c>
      <c r="N979" t="s">
        <v>27</v>
      </c>
      <c r="O979" t="s">
        <v>26</v>
      </c>
      <c r="P979" s="86">
        <v>20</v>
      </c>
      <c r="Q979" s="87"/>
      <c r="R979" s="88" t="s">
        <v>28</v>
      </c>
      <c r="S979" s="98"/>
      <c r="T979" s="1">
        <v>80</v>
      </c>
      <c r="U979" s="90">
        <v>41.6</v>
      </c>
      <c r="V979" s="91">
        <v>0.48</v>
      </c>
      <c r="W979" s="88" t="s">
        <v>11035</v>
      </c>
      <c r="X979" s="83">
        <v>90011090900</v>
      </c>
      <c r="Y979" s="83" t="s">
        <v>30</v>
      </c>
      <c r="Z979" s="83" t="s">
        <v>31</v>
      </c>
    </row>
    <row r="980" spans="1:26" x14ac:dyDescent="0.25">
      <c r="A980" t="s">
        <v>5294</v>
      </c>
      <c r="B980" t="s">
        <v>5294</v>
      </c>
      <c r="C980" s="94" t="s">
        <v>5295</v>
      </c>
      <c r="D980" s="93" t="s">
        <v>5296</v>
      </c>
      <c r="E980" s="93" t="s">
        <v>704</v>
      </c>
      <c r="F980" s="93" t="s">
        <v>22</v>
      </c>
      <c r="G980" s="83" t="s">
        <v>23</v>
      </c>
      <c r="H980" s="93"/>
      <c r="I980" s="93" t="s">
        <v>24</v>
      </c>
      <c r="J980" s="93" t="s">
        <v>24</v>
      </c>
      <c r="K980" s="2">
        <v>100210951095</v>
      </c>
      <c r="L980" t="s">
        <v>25</v>
      </c>
      <c r="M980" t="s">
        <v>26</v>
      </c>
      <c r="N980" t="s">
        <v>27</v>
      </c>
      <c r="O980" t="s">
        <v>26</v>
      </c>
      <c r="P980" s="86">
        <v>24</v>
      </c>
      <c r="Q980" s="87"/>
      <c r="R980" s="88" t="s">
        <v>28</v>
      </c>
      <c r="S980" s="98"/>
      <c r="T980" s="1">
        <v>68</v>
      </c>
      <c r="U980" s="90">
        <v>35.36</v>
      </c>
      <c r="V980" s="91">
        <v>0.48</v>
      </c>
      <c r="W980" s="88" t="s">
        <v>11035</v>
      </c>
      <c r="X980" s="83">
        <v>90011090900</v>
      </c>
      <c r="Y980" s="83" t="s">
        <v>30</v>
      </c>
      <c r="Z980" s="83" t="s">
        <v>31</v>
      </c>
    </row>
    <row r="981" spans="1:26" x14ac:dyDescent="0.25">
      <c r="A981" t="s">
        <v>2230</v>
      </c>
      <c r="B981" t="s">
        <v>2230</v>
      </c>
      <c r="C981" s="94" t="s">
        <v>2231</v>
      </c>
      <c r="D981" s="93" t="s">
        <v>2232</v>
      </c>
      <c r="E981" s="93" t="s">
        <v>704</v>
      </c>
      <c r="F981" s="93" t="s">
        <v>22</v>
      </c>
      <c r="G981" s="83" t="s">
        <v>23</v>
      </c>
      <c r="H981" s="93"/>
      <c r="I981" s="93" t="s">
        <v>745</v>
      </c>
      <c r="J981" s="93" t="s">
        <v>24</v>
      </c>
      <c r="K981" s="2">
        <v>100210010618</v>
      </c>
      <c r="L981" t="s">
        <v>25</v>
      </c>
      <c r="M981" t="s">
        <v>1019</v>
      </c>
      <c r="N981" t="s">
        <v>1303</v>
      </c>
      <c r="O981" t="s">
        <v>1758</v>
      </c>
      <c r="P981" s="86">
        <v>20</v>
      </c>
      <c r="Q981" s="87"/>
      <c r="R981" s="88" t="s">
        <v>28</v>
      </c>
      <c r="S981" s="98"/>
      <c r="T981" s="1">
        <v>1506</v>
      </c>
      <c r="U981" s="90">
        <v>1129.5</v>
      </c>
      <c r="V981" s="91">
        <v>0.25</v>
      </c>
      <c r="W981" s="88" t="s">
        <v>11036</v>
      </c>
      <c r="X981" s="83">
        <v>90022000000</v>
      </c>
      <c r="Y981" s="83" t="s">
        <v>1276</v>
      </c>
      <c r="Z981" s="83" t="s">
        <v>31</v>
      </c>
    </row>
    <row r="982" spans="1:26" x14ac:dyDescent="0.25">
      <c r="A982" t="s">
        <v>2233</v>
      </c>
      <c r="B982" t="s">
        <v>2233</v>
      </c>
      <c r="C982" s="94" t="s">
        <v>2234</v>
      </c>
      <c r="D982" s="93" t="s">
        <v>2235</v>
      </c>
      <c r="E982" s="93" t="s">
        <v>704</v>
      </c>
      <c r="F982" s="93" t="s">
        <v>22</v>
      </c>
      <c r="G982" s="83" t="s">
        <v>23</v>
      </c>
      <c r="H982" s="93"/>
      <c r="I982" s="93" t="s">
        <v>745</v>
      </c>
      <c r="J982" s="93" t="s">
        <v>24</v>
      </c>
      <c r="K982" s="2">
        <v>100210010618</v>
      </c>
      <c r="L982" t="s">
        <v>25</v>
      </c>
      <c r="M982" t="s">
        <v>1019</v>
      </c>
      <c r="N982" t="s">
        <v>1303</v>
      </c>
      <c r="O982" t="s">
        <v>1758</v>
      </c>
      <c r="P982" s="86">
        <v>2</v>
      </c>
      <c r="Q982" s="87"/>
      <c r="R982" s="88" t="s">
        <v>28</v>
      </c>
      <c r="S982" s="98"/>
      <c r="T982" s="1">
        <v>1455</v>
      </c>
      <c r="U982" s="90">
        <v>1091.25</v>
      </c>
      <c r="V982" s="91">
        <v>0.25</v>
      </c>
      <c r="W982" s="88" t="s">
        <v>11036</v>
      </c>
      <c r="X982" s="83">
        <v>90022000000</v>
      </c>
      <c r="Y982" s="83" t="s">
        <v>1276</v>
      </c>
      <c r="Z982" s="83" t="s">
        <v>31</v>
      </c>
    </row>
    <row r="983" spans="1:26" x14ac:dyDescent="0.25">
      <c r="A983" t="s">
        <v>2236</v>
      </c>
      <c r="B983" t="s">
        <v>2236</v>
      </c>
      <c r="C983" s="94" t="s">
        <v>2237</v>
      </c>
      <c r="D983" s="93" t="s">
        <v>2238</v>
      </c>
      <c r="E983" s="93" t="s">
        <v>704</v>
      </c>
      <c r="F983" s="93" t="s">
        <v>22</v>
      </c>
      <c r="G983" s="83" t="s">
        <v>23</v>
      </c>
      <c r="H983" s="93"/>
      <c r="I983" s="93" t="s">
        <v>745</v>
      </c>
      <c r="J983" s="93" t="s">
        <v>24</v>
      </c>
      <c r="K983" s="2">
        <v>100210010618</v>
      </c>
      <c r="L983" t="s">
        <v>25</v>
      </c>
      <c r="M983" t="s">
        <v>1019</v>
      </c>
      <c r="N983" t="s">
        <v>1303</v>
      </c>
      <c r="O983" t="s">
        <v>1758</v>
      </c>
      <c r="P983" s="86">
        <v>2</v>
      </c>
      <c r="Q983" s="87"/>
      <c r="R983" s="88" t="s">
        <v>28</v>
      </c>
      <c r="S983" s="98"/>
      <c r="T983" s="1">
        <v>1506</v>
      </c>
      <c r="U983" s="90">
        <v>1129.5</v>
      </c>
      <c r="V983" s="91">
        <v>0.25</v>
      </c>
      <c r="W983" s="88" t="s">
        <v>11036</v>
      </c>
      <c r="X983" s="83">
        <v>90022000000</v>
      </c>
      <c r="Y983" s="83" t="s">
        <v>1276</v>
      </c>
      <c r="Z983" s="83" t="s">
        <v>31</v>
      </c>
    </row>
    <row r="984" spans="1:26" x14ac:dyDescent="0.25">
      <c r="A984" t="s">
        <v>2239</v>
      </c>
      <c r="B984" t="s">
        <v>2239</v>
      </c>
      <c r="C984" s="94" t="s">
        <v>2240</v>
      </c>
      <c r="D984" s="93" t="s">
        <v>2241</v>
      </c>
      <c r="E984" s="93" t="s">
        <v>704</v>
      </c>
      <c r="F984" s="93" t="s">
        <v>22</v>
      </c>
      <c r="G984" s="83" t="s">
        <v>23</v>
      </c>
      <c r="H984" s="93"/>
      <c r="I984" s="93" t="s">
        <v>24</v>
      </c>
      <c r="J984" s="93" t="s">
        <v>24</v>
      </c>
      <c r="K984" s="2">
        <v>100210951095</v>
      </c>
      <c r="L984" t="s">
        <v>25</v>
      </c>
      <c r="M984" t="s">
        <v>26</v>
      </c>
      <c r="N984" t="s">
        <v>27</v>
      </c>
      <c r="O984" t="s">
        <v>26</v>
      </c>
      <c r="P984" s="86">
        <v>58</v>
      </c>
      <c r="Q984" s="87"/>
      <c r="R984" s="88" t="s">
        <v>28</v>
      </c>
      <c r="S984" s="98"/>
      <c r="T984" s="1">
        <v>1249</v>
      </c>
      <c r="U984" s="90">
        <v>936.75</v>
      </c>
      <c r="V984" s="91">
        <v>0.25</v>
      </c>
      <c r="W984" s="88" t="s">
        <v>11036</v>
      </c>
      <c r="X984" s="83">
        <v>84869000000</v>
      </c>
      <c r="Y984" s="83" t="s">
        <v>30</v>
      </c>
      <c r="Z984" s="83" t="s">
        <v>31</v>
      </c>
    </row>
    <row r="985" spans="1:26" x14ac:dyDescent="0.25">
      <c r="A985" t="s">
        <v>2242</v>
      </c>
      <c r="B985" t="s">
        <v>2242</v>
      </c>
      <c r="C985" s="94" t="s">
        <v>2243</v>
      </c>
      <c r="D985" s="93" t="s">
        <v>11294</v>
      </c>
      <c r="E985" s="93" t="s">
        <v>704</v>
      </c>
      <c r="F985" s="93" t="s">
        <v>22</v>
      </c>
      <c r="G985" s="83" t="s">
        <v>23</v>
      </c>
      <c r="H985" s="93"/>
      <c r="I985" s="93" t="s">
        <v>24</v>
      </c>
      <c r="J985" s="93" t="s">
        <v>24</v>
      </c>
      <c r="K985" s="2">
        <v>100210951095</v>
      </c>
      <c r="L985" t="s">
        <v>25</v>
      </c>
      <c r="M985" t="s">
        <v>26</v>
      </c>
      <c r="N985" t="s">
        <v>27</v>
      </c>
      <c r="O985" t="s">
        <v>26</v>
      </c>
      <c r="P985" s="86">
        <v>2</v>
      </c>
      <c r="Q985" s="87"/>
      <c r="R985" s="88" t="s">
        <v>28</v>
      </c>
      <c r="S985" s="98"/>
      <c r="T985" s="1">
        <v>8387</v>
      </c>
      <c r="U985" s="90">
        <v>6290.25</v>
      </c>
      <c r="V985" s="91">
        <v>0.25</v>
      </c>
      <c r="W985" s="88" t="s">
        <v>11036</v>
      </c>
      <c r="X985" s="83">
        <v>90119000000</v>
      </c>
      <c r="Y985" s="83" t="s">
        <v>1601</v>
      </c>
      <c r="Z985" s="83" t="s">
        <v>31</v>
      </c>
    </row>
    <row r="986" spans="1:26" x14ac:dyDescent="0.25">
      <c r="A986" t="s">
        <v>2244</v>
      </c>
      <c r="B986" t="s">
        <v>2244</v>
      </c>
      <c r="C986" s="94" t="s">
        <v>2245</v>
      </c>
      <c r="D986" s="93" t="s">
        <v>2246</v>
      </c>
      <c r="E986" s="93" t="s">
        <v>704</v>
      </c>
      <c r="F986" s="93" t="s">
        <v>22</v>
      </c>
      <c r="G986" s="83" t="s">
        <v>23</v>
      </c>
      <c r="H986" s="93"/>
      <c r="I986" s="93" t="s">
        <v>745</v>
      </c>
      <c r="J986" s="93" t="s">
        <v>24</v>
      </c>
      <c r="K986" s="2">
        <v>100210010618</v>
      </c>
      <c r="L986" t="s">
        <v>25</v>
      </c>
      <c r="M986" t="s">
        <v>1019</v>
      </c>
      <c r="N986" t="s">
        <v>1303</v>
      </c>
      <c r="O986" t="s">
        <v>1758</v>
      </c>
      <c r="P986" s="86">
        <v>24</v>
      </c>
      <c r="Q986" s="87"/>
      <c r="R986" s="88" t="s">
        <v>28</v>
      </c>
      <c r="S986" s="98"/>
      <c r="T986" s="1">
        <v>1709</v>
      </c>
      <c r="U986" s="90">
        <v>1281.75</v>
      </c>
      <c r="V986" s="91">
        <v>0.25</v>
      </c>
      <c r="W986" s="88" t="s">
        <v>11036</v>
      </c>
      <c r="X986" s="83">
        <v>90022000000</v>
      </c>
      <c r="Y986" s="83" t="s">
        <v>1276</v>
      </c>
      <c r="Z986" s="83" t="s">
        <v>31</v>
      </c>
    </row>
    <row r="987" spans="1:26" x14ac:dyDescent="0.25">
      <c r="A987" t="s">
        <v>2247</v>
      </c>
      <c r="B987" t="s">
        <v>2247</v>
      </c>
      <c r="C987" s="94" t="s">
        <v>2248</v>
      </c>
      <c r="D987" s="93" t="s">
        <v>2249</v>
      </c>
      <c r="E987" s="93" t="s">
        <v>704</v>
      </c>
      <c r="F987" s="93" t="s">
        <v>22</v>
      </c>
      <c r="G987" s="83" t="s">
        <v>23</v>
      </c>
      <c r="H987" s="93"/>
      <c r="I987" s="93" t="s">
        <v>24</v>
      </c>
      <c r="J987" s="93" t="s">
        <v>24</v>
      </c>
      <c r="K987" s="2">
        <v>100210951095</v>
      </c>
      <c r="L987" t="s">
        <v>25</v>
      </c>
      <c r="M987" t="s">
        <v>26</v>
      </c>
      <c r="N987" t="s">
        <v>27</v>
      </c>
      <c r="O987" t="s">
        <v>26</v>
      </c>
      <c r="P987" s="86">
        <v>32</v>
      </c>
      <c r="Q987" s="87"/>
      <c r="R987" s="88" t="s">
        <v>28</v>
      </c>
      <c r="S987" s="98"/>
      <c r="T987" s="1">
        <v>947</v>
      </c>
      <c r="U987" s="90">
        <v>710.25</v>
      </c>
      <c r="V987" s="91">
        <v>0.25</v>
      </c>
      <c r="W987" s="88" t="s">
        <v>11036</v>
      </c>
      <c r="X987" s="83">
        <v>90119000000</v>
      </c>
      <c r="Y987" s="83" t="s">
        <v>2250</v>
      </c>
      <c r="Z987" s="83" t="s">
        <v>739</v>
      </c>
    </row>
    <row r="988" spans="1:26" x14ac:dyDescent="0.25">
      <c r="A988" t="s">
        <v>2251</v>
      </c>
      <c r="B988" t="s">
        <v>2251</v>
      </c>
      <c r="C988" s="94" t="s">
        <v>2252</v>
      </c>
      <c r="D988" s="93" t="s">
        <v>2253</v>
      </c>
      <c r="E988" s="93" t="s">
        <v>704</v>
      </c>
      <c r="F988" s="93" t="s">
        <v>22</v>
      </c>
      <c r="G988" s="83" t="s">
        <v>23</v>
      </c>
      <c r="H988" s="93"/>
      <c r="I988" s="93" t="s">
        <v>24</v>
      </c>
      <c r="J988" s="93" t="s">
        <v>24</v>
      </c>
      <c r="K988" s="2">
        <v>100210951095</v>
      </c>
      <c r="L988" t="s">
        <v>25</v>
      </c>
      <c r="M988" t="s">
        <v>26</v>
      </c>
      <c r="N988" t="s">
        <v>27</v>
      </c>
      <c r="O988" t="s">
        <v>26</v>
      </c>
      <c r="P988" s="86">
        <v>20</v>
      </c>
      <c r="Q988" s="87"/>
      <c r="R988" s="88" t="s">
        <v>28</v>
      </c>
      <c r="S988" s="98"/>
      <c r="T988" s="1">
        <v>1285</v>
      </c>
      <c r="U988" s="90">
        <v>963.75</v>
      </c>
      <c r="V988" s="91">
        <v>0.25</v>
      </c>
      <c r="W988" s="88" t="s">
        <v>11036</v>
      </c>
      <c r="X988" s="83">
        <v>90119000000</v>
      </c>
      <c r="Y988" s="83" t="s">
        <v>2250</v>
      </c>
      <c r="Z988" s="83" t="s">
        <v>739</v>
      </c>
    </row>
    <row r="989" spans="1:26" x14ac:dyDescent="0.25">
      <c r="A989" t="s">
        <v>2254</v>
      </c>
      <c r="B989" t="s">
        <v>2254</v>
      </c>
      <c r="C989" s="94" t="s">
        <v>2255</v>
      </c>
      <c r="D989" s="93" t="s">
        <v>2256</v>
      </c>
      <c r="E989" s="93" t="s">
        <v>704</v>
      </c>
      <c r="F989" s="93" t="s">
        <v>22</v>
      </c>
      <c r="G989" s="83" t="s">
        <v>23</v>
      </c>
      <c r="H989" s="93"/>
      <c r="I989" s="93" t="s">
        <v>24</v>
      </c>
      <c r="J989" s="93" t="s">
        <v>24</v>
      </c>
      <c r="K989" s="2">
        <v>100210951095</v>
      </c>
      <c r="L989" t="s">
        <v>25</v>
      </c>
      <c r="M989" t="s">
        <v>26</v>
      </c>
      <c r="N989" t="s">
        <v>27</v>
      </c>
      <c r="O989" t="s">
        <v>26</v>
      </c>
      <c r="P989" s="86">
        <v>20</v>
      </c>
      <c r="Q989" s="87"/>
      <c r="R989" s="88" t="s">
        <v>28</v>
      </c>
      <c r="S989" s="98"/>
      <c r="T989" s="1">
        <v>780</v>
      </c>
      <c r="U989" s="90">
        <v>585</v>
      </c>
      <c r="V989" s="91">
        <v>0.25</v>
      </c>
      <c r="W989" s="88" t="s">
        <v>11036</v>
      </c>
      <c r="X989" s="83">
        <v>90119000000</v>
      </c>
      <c r="Y989" s="83" t="s">
        <v>2250</v>
      </c>
      <c r="Z989" s="83" t="s">
        <v>739</v>
      </c>
    </row>
    <row r="990" spans="1:26" x14ac:dyDescent="0.25">
      <c r="A990" t="s">
        <v>2257</v>
      </c>
      <c r="B990" t="s">
        <v>2257</v>
      </c>
      <c r="C990" s="94" t="s">
        <v>2258</v>
      </c>
      <c r="D990" s="93" t="s">
        <v>2259</v>
      </c>
      <c r="E990" s="93" t="s">
        <v>704</v>
      </c>
      <c r="F990" s="93" t="s">
        <v>22</v>
      </c>
      <c r="G990" s="83" t="s">
        <v>23</v>
      </c>
      <c r="H990" s="93"/>
      <c r="I990" s="93" t="s">
        <v>24</v>
      </c>
      <c r="J990" s="93" t="s">
        <v>24</v>
      </c>
      <c r="K990" s="2">
        <v>100210951095</v>
      </c>
      <c r="L990" t="s">
        <v>25</v>
      </c>
      <c r="M990" t="s">
        <v>26</v>
      </c>
      <c r="N990" t="s">
        <v>27</v>
      </c>
      <c r="O990" t="s">
        <v>26</v>
      </c>
      <c r="P990" s="86">
        <v>30</v>
      </c>
      <c r="Q990" s="87"/>
      <c r="R990" s="88" t="s">
        <v>28</v>
      </c>
      <c r="S990" s="98"/>
      <c r="T990" s="1">
        <v>1806</v>
      </c>
      <c r="U990" s="90">
        <v>1354.5</v>
      </c>
      <c r="V990" s="91">
        <v>0.25</v>
      </c>
      <c r="W990" s="88" t="s">
        <v>11036</v>
      </c>
      <c r="X990" s="83">
        <v>90119000000</v>
      </c>
      <c r="Y990" s="83" t="s">
        <v>2250</v>
      </c>
      <c r="Z990" s="83" t="s">
        <v>739</v>
      </c>
    </row>
    <row r="991" spans="1:26" x14ac:dyDescent="0.25">
      <c r="A991" t="s">
        <v>2260</v>
      </c>
      <c r="B991" t="s">
        <v>2260</v>
      </c>
      <c r="C991" s="94" t="s">
        <v>2261</v>
      </c>
      <c r="D991" s="93" t="s">
        <v>2262</v>
      </c>
      <c r="E991" s="93" t="s">
        <v>704</v>
      </c>
      <c r="F991" s="93" t="s">
        <v>22</v>
      </c>
      <c r="G991" s="83" t="s">
        <v>23</v>
      </c>
      <c r="H991" s="93"/>
      <c r="I991" s="93" t="s">
        <v>24</v>
      </c>
      <c r="J991" s="93" t="s">
        <v>24</v>
      </c>
      <c r="K991" s="2">
        <v>100210951095</v>
      </c>
      <c r="L991" t="s">
        <v>25</v>
      </c>
      <c r="M991" t="s">
        <v>26</v>
      </c>
      <c r="N991" t="s">
        <v>27</v>
      </c>
      <c r="O991" t="s">
        <v>26</v>
      </c>
      <c r="P991" s="86">
        <v>33</v>
      </c>
      <c r="Q991" s="87"/>
      <c r="R991" s="88" t="s">
        <v>28</v>
      </c>
      <c r="S991" s="98"/>
      <c r="T991" s="1">
        <v>2014</v>
      </c>
      <c r="U991" s="90">
        <v>1510.5</v>
      </c>
      <c r="V991" s="91">
        <v>0.25</v>
      </c>
      <c r="W991" s="88" t="s">
        <v>11036</v>
      </c>
      <c r="X991" s="83">
        <v>90119000000</v>
      </c>
      <c r="Y991" s="83" t="s">
        <v>2250</v>
      </c>
      <c r="Z991" s="83" t="s">
        <v>739</v>
      </c>
    </row>
    <row r="992" spans="1:26" x14ac:dyDescent="0.25">
      <c r="A992" t="s">
        <v>2263</v>
      </c>
      <c r="B992" t="s">
        <v>2263</v>
      </c>
      <c r="C992" s="94" t="s">
        <v>2264</v>
      </c>
      <c r="D992" s="93" t="s">
        <v>2265</v>
      </c>
      <c r="E992" s="93" t="s">
        <v>704</v>
      </c>
      <c r="F992" s="93" t="s">
        <v>22</v>
      </c>
      <c r="G992" s="83" t="s">
        <v>23</v>
      </c>
      <c r="H992" s="93"/>
      <c r="I992" s="93" t="s">
        <v>24</v>
      </c>
      <c r="J992" s="93" t="s">
        <v>24</v>
      </c>
      <c r="K992" s="2">
        <v>100210951095</v>
      </c>
      <c r="L992" t="s">
        <v>25</v>
      </c>
      <c r="M992" t="s">
        <v>26</v>
      </c>
      <c r="N992" t="s">
        <v>27</v>
      </c>
      <c r="O992" t="s">
        <v>26</v>
      </c>
      <c r="P992" s="86">
        <v>20</v>
      </c>
      <c r="Q992" s="87"/>
      <c r="R992" s="88" t="s">
        <v>28</v>
      </c>
      <c r="S992" s="98"/>
      <c r="T992" s="1">
        <v>1926</v>
      </c>
      <c r="U992" s="90">
        <v>1444.5</v>
      </c>
      <c r="V992" s="91">
        <v>0.25</v>
      </c>
      <c r="W992" s="88" t="s">
        <v>11036</v>
      </c>
      <c r="X992" s="83">
        <v>90119000000</v>
      </c>
      <c r="Y992" s="83" t="s">
        <v>2250</v>
      </c>
      <c r="Z992" s="83" t="s">
        <v>739</v>
      </c>
    </row>
    <row r="993" spans="1:26" x14ac:dyDescent="0.25">
      <c r="A993" t="s">
        <v>2266</v>
      </c>
      <c r="B993" t="s">
        <v>2266</v>
      </c>
      <c r="C993" s="94" t="s">
        <v>2267</v>
      </c>
      <c r="D993" s="93" t="s">
        <v>2268</v>
      </c>
      <c r="E993" s="93" t="s">
        <v>704</v>
      </c>
      <c r="F993" s="93" t="s">
        <v>22</v>
      </c>
      <c r="G993" s="83" t="s">
        <v>23</v>
      </c>
      <c r="H993" s="93"/>
      <c r="I993" s="93" t="s">
        <v>24</v>
      </c>
      <c r="J993" s="93" t="s">
        <v>24</v>
      </c>
      <c r="K993" s="2">
        <v>100210951095</v>
      </c>
      <c r="L993" t="s">
        <v>25</v>
      </c>
      <c r="M993" t="s">
        <v>26</v>
      </c>
      <c r="N993" t="s">
        <v>27</v>
      </c>
      <c r="O993" t="s">
        <v>26</v>
      </c>
      <c r="P993" s="86">
        <v>20</v>
      </c>
      <c r="Q993" s="87"/>
      <c r="R993" s="88" t="s">
        <v>28</v>
      </c>
      <c r="S993" s="98"/>
      <c r="T993" s="1">
        <v>2414</v>
      </c>
      <c r="U993" s="90">
        <v>1810.5</v>
      </c>
      <c r="V993" s="91">
        <v>0.25</v>
      </c>
      <c r="W993" s="88" t="s">
        <v>11036</v>
      </c>
      <c r="X993" s="83">
        <v>90119000000</v>
      </c>
      <c r="Y993" s="83" t="s">
        <v>2250</v>
      </c>
      <c r="Z993" s="83" t="s">
        <v>739</v>
      </c>
    </row>
    <row r="994" spans="1:26" x14ac:dyDescent="0.25">
      <c r="A994" t="s">
        <v>2269</v>
      </c>
      <c r="B994" t="s">
        <v>2269</v>
      </c>
      <c r="C994" s="94" t="s">
        <v>2270</v>
      </c>
      <c r="D994" s="93" t="s">
        <v>2271</v>
      </c>
      <c r="E994" s="93" t="s">
        <v>704</v>
      </c>
      <c r="F994" s="93" t="s">
        <v>22</v>
      </c>
      <c r="G994" s="83" t="s">
        <v>23</v>
      </c>
      <c r="H994" s="93"/>
      <c r="I994" s="93" t="s">
        <v>24</v>
      </c>
      <c r="J994" s="93" t="s">
        <v>24</v>
      </c>
      <c r="K994" s="2">
        <v>100210951095</v>
      </c>
      <c r="L994" t="s">
        <v>25</v>
      </c>
      <c r="M994" t="s">
        <v>26</v>
      </c>
      <c r="N994" t="s">
        <v>27</v>
      </c>
      <c r="O994" t="s">
        <v>26</v>
      </c>
      <c r="P994" s="86">
        <v>20</v>
      </c>
      <c r="Q994" s="87"/>
      <c r="R994" s="88" t="s">
        <v>28</v>
      </c>
      <c r="S994" s="98"/>
      <c r="T994" s="1">
        <v>1926</v>
      </c>
      <c r="U994" s="90">
        <v>1444.5</v>
      </c>
      <c r="V994" s="91">
        <v>0.25</v>
      </c>
      <c r="W994" s="88" t="s">
        <v>11036</v>
      </c>
      <c r="X994" s="83">
        <v>90119000000</v>
      </c>
      <c r="Y994" s="83" t="s">
        <v>2250</v>
      </c>
      <c r="Z994" s="83" t="s">
        <v>739</v>
      </c>
    </row>
    <row r="995" spans="1:26" x14ac:dyDescent="0.25">
      <c r="A995" t="s">
        <v>2272</v>
      </c>
      <c r="B995" t="s">
        <v>2272</v>
      </c>
      <c r="C995" s="94" t="s">
        <v>2273</v>
      </c>
      <c r="D995" s="93" t="s">
        <v>2274</v>
      </c>
      <c r="E995" s="93" t="s">
        <v>704</v>
      </c>
      <c r="F995" s="93" t="s">
        <v>22</v>
      </c>
      <c r="G995" s="93" t="s">
        <v>23</v>
      </c>
      <c r="H995" s="93"/>
      <c r="I995" s="93" t="s">
        <v>24</v>
      </c>
      <c r="J995" s="93" t="s">
        <v>24</v>
      </c>
      <c r="K995" s="2">
        <v>100210951095</v>
      </c>
      <c r="L995" t="s">
        <v>25</v>
      </c>
      <c r="M995" t="s">
        <v>26</v>
      </c>
      <c r="N995" t="s">
        <v>27</v>
      </c>
      <c r="O995" t="s">
        <v>26</v>
      </c>
      <c r="P995" s="86">
        <v>20</v>
      </c>
      <c r="Q995" s="87"/>
      <c r="R995" s="88" t="s">
        <v>28</v>
      </c>
      <c r="S995" s="98"/>
      <c r="T995" s="1">
        <v>2411</v>
      </c>
      <c r="U995" s="90">
        <v>1808.25</v>
      </c>
      <c r="V995" s="91">
        <v>0.25</v>
      </c>
      <c r="W995" s="88" t="s">
        <v>11036</v>
      </c>
      <c r="X995" s="83">
        <v>90119000000</v>
      </c>
      <c r="Y995" s="83" t="s">
        <v>2250</v>
      </c>
      <c r="Z995" s="83" t="s">
        <v>739</v>
      </c>
    </row>
    <row r="996" spans="1:26" x14ac:dyDescent="0.25">
      <c r="A996" t="s">
        <v>2275</v>
      </c>
      <c r="B996" t="s">
        <v>2275</v>
      </c>
      <c r="C996" s="94" t="s">
        <v>2276</v>
      </c>
      <c r="D996" s="93" t="s">
        <v>11295</v>
      </c>
      <c r="E996" s="93" t="s">
        <v>704</v>
      </c>
      <c r="F996" s="93" t="s">
        <v>22</v>
      </c>
      <c r="G996" s="83" t="s">
        <v>23</v>
      </c>
      <c r="H996" s="93"/>
      <c r="I996" s="93" t="s">
        <v>24</v>
      </c>
      <c r="J996" s="93" t="s">
        <v>24</v>
      </c>
      <c r="K996" s="2">
        <v>100210951095</v>
      </c>
      <c r="L996" t="s">
        <v>25</v>
      </c>
      <c r="M996" t="s">
        <v>26</v>
      </c>
      <c r="N996" t="s">
        <v>27</v>
      </c>
      <c r="O996" t="s">
        <v>26</v>
      </c>
      <c r="P996" s="86">
        <v>30</v>
      </c>
      <c r="Q996" s="87"/>
      <c r="R996" s="88" t="s">
        <v>28</v>
      </c>
      <c r="S996" s="98"/>
      <c r="T996" s="1">
        <v>1776</v>
      </c>
      <c r="U996" s="90">
        <v>1332</v>
      </c>
      <c r="V996" s="91">
        <v>0.25</v>
      </c>
      <c r="W996" s="88" t="s">
        <v>11036</v>
      </c>
      <c r="X996" s="83">
        <v>90119000000</v>
      </c>
      <c r="Y996" s="83" t="s">
        <v>2250</v>
      </c>
      <c r="Z996" s="83" t="s">
        <v>739</v>
      </c>
    </row>
    <row r="997" spans="1:26" x14ac:dyDescent="0.25">
      <c r="A997" t="s">
        <v>2277</v>
      </c>
      <c r="B997" t="s">
        <v>2277</v>
      </c>
      <c r="C997" s="94" t="s">
        <v>2278</v>
      </c>
      <c r="D997" s="93" t="s">
        <v>2279</v>
      </c>
      <c r="E997" s="93" t="s">
        <v>704</v>
      </c>
      <c r="F997" s="93" t="s">
        <v>22</v>
      </c>
      <c r="G997" s="93" t="s">
        <v>23</v>
      </c>
      <c r="H997" s="93"/>
      <c r="I997" s="93" t="s">
        <v>24</v>
      </c>
      <c r="J997" s="93" t="s">
        <v>24</v>
      </c>
      <c r="K997" s="2">
        <v>100210951095</v>
      </c>
      <c r="L997" t="s">
        <v>25</v>
      </c>
      <c r="M997" t="s">
        <v>26</v>
      </c>
      <c r="N997" t="s">
        <v>27</v>
      </c>
      <c r="O997" t="s">
        <v>26</v>
      </c>
      <c r="P997" s="86">
        <v>33</v>
      </c>
      <c r="Q997" s="87"/>
      <c r="R997" s="88" t="s">
        <v>28</v>
      </c>
      <c r="S997" s="98"/>
      <c r="T997" s="1">
        <v>1852</v>
      </c>
      <c r="U997" s="90">
        <v>1389</v>
      </c>
      <c r="V997" s="91">
        <v>0.25</v>
      </c>
      <c r="W997" s="88" t="s">
        <v>11036</v>
      </c>
      <c r="X997" s="83">
        <v>90119000000</v>
      </c>
      <c r="Y997" s="83" t="s">
        <v>2250</v>
      </c>
      <c r="Z997" s="83" t="s">
        <v>739</v>
      </c>
    </row>
    <row r="998" spans="1:26" x14ac:dyDescent="0.25">
      <c r="A998" s="3" t="s">
        <v>2280</v>
      </c>
      <c r="B998" s="3" t="s">
        <v>2280</v>
      </c>
      <c r="C998" s="94" t="s">
        <v>2281</v>
      </c>
      <c r="D998" s="93" t="s">
        <v>2282</v>
      </c>
      <c r="E998" s="88" t="s">
        <v>704</v>
      </c>
      <c r="F998" s="88" t="s">
        <v>22</v>
      </c>
      <c r="G998" s="83" t="s">
        <v>23</v>
      </c>
      <c r="H998" s="88"/>
      <c r="I998" s="93" t="s">
        <v>24</v>
      </c>
      <c r="J998" s="93" t="s">
        <v>24</v>
      </c>
      <c r="K998" s="4">
        <v>100210951095</v>
      </c>
      <c r="L998" s="3" t="s">
        <v>25</v>
      </c>
      <c r="M998" s="3" t="s">
        <v>26</v>
      </c>
      <c r="N998" s="3" t="s">
        <v>27</v>
      </c>
      <c r="O998" s="3" t="s">
        <v>26</v>
      </c>
      <c r="P998" s="86">
        <v>20</v>
      </c>
      <c r="Q998" s="87"/>
      <c r="R998" s="88" t="s">
        <v>28</v>
      </c>
      <c r="S998" s="89"/>
      <c r="T998" s="1">
        <v>1026</v>
      </c>
      <c r="U998" s="90">
        <v>769.5</v>
      </c>
      <c r="V998" s="91">
        <v>0.25</v>
      </c>
      <c r="W998" s="88" t="s">
        <v>11036</v>
      </c>
      <c r="X998" s="83">
        <v>90119000000</v>
      </c>
      <c r="Y998" s="83" t="s">
        <v>2250</v>
      </c>
      <c r="Z998" s="83" t="s">
        <v>739</v>
      </c>
    </row>
    <row r="999" spans="1:26" x14ac:dyDescent="0.25">
      <c r="A999" s="3" t="s">
        <v>2283</v>
      </c>
      <c r="B999" s="3" t="s">
        <v>2283</v>
      </c>
      <c r="C999" s="94" t="s">
        <v>2284</v>
      </c>
      <c r="D999" s="93" t="s">
        <v>2285</v>
      </c>
      <c r="E999" s="88" t="s">
        <v>704</v>
      </c>
      <c r="F999" s="88" t="s">
        <v>22</v>
      </c>
      <c r="G999" s="83" t="s">
        <v>23</v>
      </c>
      <c r="H999" s="88"/>
      <c r="I999" s="93" t="s">
        <v>24</v>
      </c>
      <c r="J999" s="93" t="s">
        <v>24</v>
      </c>
      <c r="K999" s="4">
        <v>100210951095</v>
      </c>
      <c r="L999" s="3" t="s">
        <v>25</v>
      </c>
      <c r="M999" s="3" t="s">
        <v>26</v>
      </c>
      <c r="N999" s="3" t="s">
        <v>27</v>
      </c>
      <c r="O999" s="3" t="s">
        <v>26</v>
      </c>
      <c r="P999" s="86">
        <v>20</v>
      </c>
      <c r="Q999" s="87"/>
      <c r="R999" s="88" t="s">
        <v>28</v>
      </c>
      <c r="S999" s="89"/>
      <c r="T999" s="1">
        <v>1197</v>
      </c>
      <c r="U999" s="90">
        <v>897.75</v>
      </c>
      <c r="V999" s="91">
        <v>0.25</v>
      </c>
      <c r="W999" s="88" t="s">
        <v>11036</v>
      </c>
      <c r="X999" s="83">
        <v>90119000000</v>
      </c>
      <c r="Y999" s="83" t="s">
        <v>2250</v>
      </c>
      <c r="Z999" s="83" t="s">
        <v>739</v>
      </c>
    </row>
    <row r="1000" spans="1:26" x14ac:dyDescent="0.25">
      <c r="A1000" t="s">
        <v>2286</v>
      </c>
      <c r="B1000" t="s">
        <v>2286</v>
      </c>
      <c r="C1000" s="94" t="s">
        <v>2287</v>
      </c>
      <c r="D1000" s="93" t="s">
        <v>2288</v>
      </c>
      <c r="E1000" s="93" t="s">
        <v>704</v>
      </c>
      <c r="F1000" s="93" t="s">
        <v>22</v>
      </c>
      <c r="G1000" s="83" t="s">
        <v>23</v>
      </c>
      <c r="H1000" s="93"/>
      <c r="I1000" s="93" t="s">
        <v>24</v>
      </c>
      <c r="J1000" s="93" t="s">
        <v>24</v>
      </c>
      <c r="K1000" s="2">
        <v>100210951095</v>
      </c>
      <c r="L1000" t="s">
        <v>25</v>
      </c>
      <c r="M1000" t="s">
        <v>26</v>
      </c>
      <c r="N1000" t="s">
        <v>27</v>
      </c>
      <c r="O1000" t="s">
        <v>26</v>
      </c>
      <c r="P1000" s="86">
        <v>20</v>
      </c>
      <c r="Q1000" s="87"/>
      <c r="R1000" s="88" t="s">
        <v>28</v>
      </c>
      <c r="S1000" s="98"/>
      <c r="T1000" s="1">
        <v>1806</v>
      </c>
      <c r="U1000" s="90">
        <v>1354.5</v>
      </c>
      <c r="V1000" s="91">
        <v>0.25</v>
      </c>
      <c r="W1000" s="88" t="s">
        <v>11036</v>
      </c>
      <c r="X1000" s="83">
        <v>90119000000</v>
      </c>
      <c r="Y1000" s="83" t="s">
        <v>2250</v>
      </c>
      <c r="Z1000" s="83" t="s">
        <v>739</v>
      </c>
    </row>
    <row r="1001" spans="1:26" x14ac:dyDescent="0.25">
      <c r="A1001" t="s">
        <v>2289</v>
      </c>
      <c r="B1001" t="s">
        <v>2289</v>
      </c>
      <c r="C1001" s="94" t="s">
        <v>2290</v>
      </c>
      <c r="D1001" s="93" t="s">
        <v>2291</v>
      </c>
      <c r="E1001" s="93" t="s">
        <v>704</v>
      </c>
      <c r="F1001" s="93" t="s">
        <v>22</v>
      </c>
      <c r="G1001" s="83" t="s">
        <v>23</v>
      </c>
      <c r="H1001" s="93"/>
      <c r="I1001" s="93" t="s">
        <v>24</v>
      </c>
      <c r="J1001" s="93" t="s">
        <v>24</v>
      </c>
      <c r="K1001" s="2">
        <v>100210951095</v>
      </c>
      <c r="L1001" t="s">
        <v>25</v>
      </c>
      <c r="M1001" t="s">
        <v>26</v>
      </c>
      <c r="N1001" t="s">
        <v>27</v>
      </c>
      <c r="O1001" t="s">
        <v>26</v>
      </c>
      <c r="P1001" s="86">
        <v>20</v>
      </c>
      <c r="Q1001" s="87"/>
      <c r="R1001" s="88" t="s">
        <v>28</v>
      </c>
      <c r="S1001" s="98"/>
      <c r="T1001" s="1">
        <v>575</v>
      </c>
      <c r="U1001" s="90">
        <v>431.25</v>
      </c>
      <c r="V1001" s="91">
        <v>0.25</v>
      </c>
      <c r="W1001" s="88" t="s">
        <v>11036</v>
      </c>
      <c r="X1001" s="83">
        <v>90119000000</v>
      </c>
      <c r="Y1001" s="83" t="s">
        <v>2250</v>
      </c>
      <c r="Z1001" s="83" t="s">
        <v>31</v>
      </c>
    </row>
    <row r="1002" spans="1:26" x14ac:dyDescent="0.25">
      <c r="A1002" t="s">
        <v>2292</v>
      </c>
      <c r="B1002" t="s">
        <v>2292</v>
      </c>
      <c r="C1002" s="94" t="s">
        <v>2293</v>
      </c>
      <c r="D1002" s="93" t="s">
        <v>2294</v>
      </c>
      <c r="E1002" s="93" t="s">
        <v>704</v>
      </c>
      <c r="F1002" s="93" t="s">
        <v>22</v>
      </c>
      <c r="G1002" s="83" t="s">
        <v>23</v>
      </c>
      <c r="H1002" s="93"/>
      <c r="I1002" s="93" t="s">
        <v>24</v>
      </c>
      <c r="J1002" s="93" t="s">
        <v>24</v>
      </c>
      <c r="K1002" s="2">
        <v>100210951095</v>
      </c>
      <c r="L1002" t="s">
        <v>25</v>
      </c>
      <c r="M1002" t="s">
        <v>26</v>
      </c>
      <c r="N1002" t="s">
        <v>27</v>
      </c>
      <c r="O1002" t="s">
        <v>26</v>
      </c>
      <c r="P1002" s="86">
        <v>20</v>
      </c>
      <c r="Q1002" s="87"/>
      <c r="R1002" s="88" t="s">
        <v>28</v>
      </c>
      <c r="S1002" s="98"/>
      <c r="T1002" s="1">
        <v>785</v>
      </c>
      <c r="U1002" s="90">
        <v>588.75</v>
      </c>
      <c r="V1002" s="91">
        <v>0.25</v>
      </c>
      <c r="W1002" s="88" t="s">
        <v>11036</v>
      </c>
      <c r="X1002" s="83">
        <v>90119000000</v>
      </c>
      <c r="Y1002" s="83" t="s">
        <v>2250</v>
      </c>
      <c r="Z1002" s="83" t="s">
        <v>31</v>
      </c>
    </row>
    <row r="1003" spans="1:26" x14ac:dyDescent="0.25">
      <c r="A1003" t="s">
        <v>2295</v>
      </c>
      <c r="B1003" t="s">
        <v>2295</v>
      </c>
      <c r="C1003" s="94" t="s">
        <v>2296</v>
      </c>
      <c r="D1003" s="93" t="s">
        <v>2297</v>
      </c>
      <c r="E1003" s="93" t="s">
        <v>704</v>
      </c>
      <c r="F1003" s="93" t="s">
        <v>22</v>
      </c>
      <c r="G1003" s="83" t="s">
        <v>23</v>
      </c>
      <c r="H1003" s="93"/>
      <c r="I1003" s="93" t="s">
        <v>24</v>
      </c>
      <c r="J1003" s="93" t="s">
        <v>24</v>
      </c>
      <c r="K1003" s="2">
        <v>100210951095</v>
      </c>
      <c r="L1003" t="s">
        <v>25</v>
      </c>
      <c r="M1003" t="s">
        <v>26</v>
      </c>
      <c r="N1003" t="s">
        <v>27</v>
      </c>
      <c r="O1003" t="s">
        <v>26</v>
      </c>
      <c r="P1003" s="86">
        <v>20</v>
      </c>
      <c r="Q1003" s="87"/>
      <c r="R1003" s="88" t="s">
        <v>28</v>
      </c>
      <c r="S1003" s="98"/>
      <c r="T1003" s="1">
        <v>199</v>
      </c>
      <c r="U1003" s="90">
        <v>149.25</v>
      </c>
      <c r="V1003" s="91">
        <v>0.25</v>
      </c>
      <c r="W1003" s="88" t="s">
        <v>11036</v>
      </c>
      <c r="X1003" s="83">
        <v>90119000000</v>
      </c>
      <c r="Y1003" s="83" t="s">
        <v>2250</v>
      </c>
      <c r="Z1003" s="83" t="s">
        <v>31</v>
      </c>
    </row>
    <row r="1004" spans="1:26" x14ac:dyDescent="0.25">
      <c r="A1004" t="s">
        <v>2298</v>
      </c>
      <c r="B1004" t="s">
        <v>2298</v>
      </c>
      <c r="C1004" s="94" t="s">
        <v>2299</v>
      </c>
      <c r="D1004" s="93" t="s">
        <v>2300</v>
      </c>
      <c r="E1004" s="93" t="s">
        <v>704</v>
      </c>
      <c r="F1004" s="93" t="s">
        <v>22</v>
      </c>
      <c r="G1004" s="83" t="s">
        <v>23</v>
      </c>
      <c r="H1004" s="93"/>
      <c r="I1004" s="93" t="s">
        <v>24</v>
      </c>
      <c r="J1004" s="93" t="s">
        <v>24</v>
      </c>
      <c r="K1004" s="2">
        <v>100210951095</v>
      </c>
      <c r="L1004" t="s">
        <v>25</v>
      </c>
      <c r="M1004" t="s">
        <v>26</v>
      </c>
      <c r="N1004" t="s">
        <v>27</v>
      </c>
      <c r="O1004" t="s">
        <v>26</v>
      </c>
      <c r="P1004" s="86">
        <v>47</v>
      </c>
      <c r="Q1004" s="87"/>
      <c r="R1004" s="88" t="s">
        <v>28</v>
      </c>
      <c r="S1004" s="98"/>
      <c r="T1004" s="1">
        <v>18673</v>
      </c>
      <c r="U1004" s="90">
        <v>14004.75</v>
      </c>
      <c r="V1004" s="91">
        <v>0.25</v>
      </c>
      <c r="W1004" s="88" t="s">
        <v>11036</v>
      </c>
      <c r="X1004" s="83">
        <v>90321020900</v>
      </c>
      <c r="Y1004" s="83" t="s">
        <v>2250</v>
      </c>
      <c r="Z1004" s="83" t="s">
        <v>739</v>
      </c>
    </row>
    <row r="1005" spans="1:26" x14ac:dyDescent="0.25">
      <c r="A1005" t="s">
        <v>2301</v>
      </c>
      <c r="B1005" t="s">
        <v>2301</v>
      </c>
      <c r="C1005" s="94" t="s">
        <v>2302</v>
      </c>
      <c r="D1005" s="93" t="s">
        <v>2303</v>
      </c>
      <c r="E1005" s="93" t="s">
        <v>704</v>
      </c>
      <c r="F1005" s="93" t="s">
        <v>22</v>
      </c>
      <c r="G1005" s="83" t="s">
        <v>23</v>
      </c>
      <c r="H1005" s="93"/>
      <c r="I1005" s="93" t="s">
        <v>24</v>
      </c>
      <c r="J1005" s="93" t="s">
        <v>24</v>
      </c>
      <c r="K1005" s="2">
        <v>100210951095</v>
      </c>
      <c r="L1005" t="s">
        <v>25</v>
      </c>
      <c r="M1005" t="s">
        <v>26</v>
      </c>
      <c r="N1005" t="s">
        <v>27</v>
      </c>
      <c r="O1005" t="s">
        <v>26</v>
      </c>
      <c r="P1005" s="86">
        <v>40</v>
      </c>
      <c r="Q1005" s="87"/>
      <c r="R1005" s="88" t="s">
        <v>28</v>
      </c>
      <c r="S1005" s="98"/>
      <c r="T1005" s="1">
        <v>7541</v>
      </c>
      <c r="U1005" s="90">
        <v>5655.75</v>
      </c>
      <c r="V1005" s="91">
        <v>0.25</v>
      </c>
      <c r="W1005" s="88" t="s">
        <v>11036</v>
      </c>
      <c r="X1005" s="83">
        <v>90321020900</v>
      </c>
      <c r="Y1005" s="83" t="s">
        <v>2250</v>
      </c>
      <c r="Z1005" s="83" t="s">
        <v>739</v>
      </c>
    </row>
    <row r="1006" spans="1:26" x14ac:dyDescent="0.25">
      <c r="A1006" t="s">
        <v>2304</v>
      </c>
      <c r="B1006" t="s">
        <v>2304</v>
      </c>
      <c r="C1006" s="94" t="s">
        <v>2305</v>
      </c>
      <c r="D1006" s="93" t="s">
        <v>2306</v>
      </c>
      <c r="E1006" s="93" t="s">
        <v>704</v>
      </c>
      <c r="F1006" s="93" t="s">
        <v>22</v>
      </c>
      <c r="G1006" s="83" t="s">
        <v>23</v>
      </c>
      <c r="H1006" s="93"/>
      <c r="I1006" s="93" t="s">
        <v>24</v>
      </c>
      <c r="J1006" s="93" t="s">
        <v>24</v>
      </c>
      <c r="K1006" s="2">
        <v>100210951095</v>
      </c>
      <c r="L1006" t="s">
        <v>25</v>
      </c>
      <c r="M1006" t="s">
        <v>26</v>
      </c>
      <c r="N1006" t="s">
        <v>27</v>
      </c>
      <c r="O1006" t="s">
        <v>26</v>
      </c>
      <c r="P1006" s="86">
        <v>47</v>
      </c>
      <c r="Q1006" s="87"/>
      <c r="R1006" s="88" t="s">
        <v>28</v>
      </c>
      <c r="S1006" s="98"/>
      <c r="T1006" s="1">
        <v>9461</v>
      </c>
      <c r="U1006" s="90">
        <v>7095.75</v>
      </c>
      <c r="V1006" s="91">
        <v>0.25</v>
      </c>
      <c r="W1006" s="88" t="s">
        <v>11036</v>
      </c>
      <c r="X1006" s="83">
        <v>90119000000</v>
      </c>
      <c r="Y1006" s="83" t="s">
        <v>2250</v>
      </c>
      <c r="Z1006" s="83" t="s">
        <v>31</v>
      </c>
    </row>
    <row r="1007" spans="1:26" x14ac:dyDescent="0.25">
      <c r="A1007" t="s">
        <v>2307</v>
      </c>
      <c r="B1007" t="s">
        <v>2307</v>
      </c>
      <c r="C1007" s="94" t="s">
        <v>2308</v>
      </c>
      <c r="D1007" s="93" t="s">
        <v>2309</v>
      </c>
      <c r="E1007" s="93" t="s">
        <v>704</v>
      </c>
      <c r="F1007" s="93" t="s">
        <v>22</v>
      </c>
      <c r="G1007" s="83" t="s">
        <v>23</v>
      </c>
      <c r="H1007" s="93"/>
      <c r="I1007" s="93" t="s">
        <v>24</v>
      </c>
      <c r="J1007" s="93" t="s">
        <v>24</v>
      </c>
      <c r="K1007" s="2">
        <v>100210951095</v>
      </c>
      <c r="L1007" t="s">
        <v>25</v>
      </c>
      <c r="M1007" t="s">
        <v>26</v>
      </c>
      <c r="N1007" t="s">
        <v>27</v>
      </c>
      <c r="O1007" t="s">
        <v>26</v>
      </c>
      <c r="P1007" s="86">
        <v>40</v>
      </c>
      <c r="Q1007" s="87"/>
      <c r="R1007" s="88" t="s">
        <v>28</v>
      </c>
      <c r="S1007" s="98"/>
      <c r="T1007" s="1">
        <v>8980</v>
      </c>
      <c r="U1007" s="90">
        <v>6735</v>
      </c>
      <c r="V1007" s="91">
        <v>0.25</v>
      </c>
      <c r="W1007" s="88" t="s">
        <v>11036</v>
      </c>
      <c r="X1007" s="83">
        <v>90119000000</v>
      </c>
      <c r="Y1007" s="83" t="s">
        <v>2250</v>
      </c>
      <c r="Z1007" s="83" t="s">
        <v>31</v>
      </c>
    </row>
    <row r="1008" spans="1:26" x14ac:dyDescent="0.25">
      <c r="A1008" t="s">
        <v>2310</v>
      </c>
      <c r="B1008" t="s">
        <v>2310</v>
      </c>
      <c r="C1008" s="94" t="s">
        <v>2311</v>
      </c>
      <c r="D1008" s="93" t="s">
        <v>2312</v>
      </c>
      <c r="E1008" s="93" t="s">
        <v>704</v>
      </c>
      <c r="F1008" s="93" t="s">
        <v>22</v>
      </c>
      <c r="G1008" s="83" t="s">
        <v>23</v>
      </c>
      <c r="H1008" s="93"/>
      <c r="I1008" s="93" t="s">
        <v>24</v>
      </c>
      <c r="J1008" s="93" t="s">
        <v>24</v>
      </c>
      <c r="K1008" s="2">
        <v>100210951095</v>
      </c>
      <c r="L1008" t="s">
        <v>25</v>
      </c>
      <c r="M1008" t="s">
        <v>26</v>
      </c>
      <c r="N1008" t="s">
        <v>27</v>
      </c>
      <c r="O1008" t="s">
        <v>26</v>
      </c>
      <c r="P1008" s="86">
        <v>47</v>
      </c>
      <c r="Q1008" s="87"/>
      <c r="R1008" s="88" t="s">
        <v>28</v>
      </c>
      <c r="S1008" s="98"/>
      <c r="T1008" s="1">
        <v>691</v>
      </c>
      <c r="U1008" s="90">
        <v>518.25</v>
      </c>
      <c r="V1008" s="91">
        <v>0.25</v>
      </c>
      <c r="W1008" s="88" t="s">
        <v>11036</v>
      </c>
      <c r="X1008" s="83">
        <v>90119000000</v>
      </c>
      <c r="Y1008" s="83" t="s">
        <v>2250</v>
      </c>
      <c r="Z1008" s="83" t="s">
        <v>31</v>
      </c>
    </row>
    <row r="1009" spans="1:26" x14ac:dyDescent="0.25">
      <c r="A1009" t="s">
        <v>2313</v>
      </c>
      <c r="B1009" t="s">
        <v>2313</v>
      </c>
      <c r="C1009" s="94" t="s">
        <v>2314</v>
      </c>
      <c r="D1009" s="93" t="s">
        <v>11296</v>
      </c>
      <c r="E1009" s="93" t="s">
        <v>704</v>
      </c>
      <c r="F1009" s="93" t="s">
        <v>22</v>
      </c>
      <c r="G1009" s="83" t="s">
        <v>23</v>
      </c>
      <c r="H1009" s="93"/>
      <c r="I1009" s="93" t="s">
        <v>24</v>
      </c>
      <c r="J1009" s="93" t="s">
        <v>24</v>
      </c>
      <c r="K1009" s="2">
        <v>100210951095</v>
      </c>
      <c r="L1009" t="s">
        <v>25</v>
      </c>
      <c r="M1009" t="s">
        <v>26</v>
      </c>
      <c r="N1009" t="s">
        <v>27</v>
      </c>
      <c r="O1009" t="s">
        <v>26</v>
      </c>
      <c r="P1009" s="86">
        <v>30</v>
      </c>
      <c r="Q1009" s="87"/>
      <c r="R1009" s="88" t="s">
        <v>28</v>
      </c>
      <c r="S1009" s="98"/>
      <c r="T1009" s="1">
        <v>144</v>
      </c>
      <c r="U1009" s="90">
        <v>108</v>
      </c>
      <c r="V1009" s="91">
        <v>0.25</v>
      </c>
      <c r="W1009" s="88" t="s">
        <v>11036</v>
      </c>
      <c r="X1009" s="83">
        <v>90262080000</v>
      </c>
      <c r="Y1009" s="83" t="s">
        <v>2250</v>
      </c>
      <c r="Z1009" s="83" t="s">
        <v>31</v>
      </c>
    </row>
    <row r="1010" spans="1:26" x14ac:dyDescent="0.25">
      <c r="A1010" t="s">
        <v>2315</v>
      </c>
      <c r="B1010" t="s">
        <v>2315</v>
      </c>
      <c r="C1010" s="94" t="s">
        <v>2316</v>
      </c>
      <c r="D1010" s="93" t="s">
        <v>11297</v>
      </c>
      <c r="E1010" s="93" t="s">
        <v>704</v>
      </c>
      <c r="F1010" s="93" t="s">
        <v>22</v>
      </c>
      <c r="G1010" s="83" t="s">
        <v>752</v>
      </c>
      <c r="H1010" s="93"/>
      <c r="I1010" s="93" t="s">
        <v>24</v>
      </c>
      <c r="J1010" s="93" t="s">
        <v>24</v>
      </c>
      <c r="K1010" s="2">
        <v>100210951095</v>
      </c>
      <c r="L1010" t="s">
        <v>25</v>
      </c>
      <c r="M1010" t="s">
        <v>26</v>
      </c>
      <c r="N1010" t="s">
        <v>27</v>
      </c>
      <c r="O1010" t="s">
        <v>26</v>
      </c>
      <c r="P1010" s="86" t="s">
        <v>11037</v>
      </c>
      <c r="Q1010" s="99"/>
      <c r="R1010" s="88" t="s">
        <v>28</v>
      </c>
      <c r="S1010" s="98"/>
      <c r="T1010" s="1">
        <v>678</v>
      </c>
      <c r="U1010" s="90">
        <v>508.5</v>
      </c>
      <c r="V1010" s="91">
        <v>0.25</v>
      </c>
      <c r="W1010" s="88" t="s">
        <v>11036</v>
      </c>
      <c r="X1010" s="83">
        <v>84798997900</v>
      </c>
      <c r="Y1010" s="83" t="s">
        <v>2250</v>
      </c>
      <c r="Z1010" s="83" t="s">
        <v>31</v>
      </c>
    </row>
    <row r="1011" spans="1:26" x14ac:dyDescent="0.25">
      <c r="A1011" t="s">
        <v>2317</v>
      </c>
      <c r="B1011" t="s">
        <v>2317</v>
      </c>
      <c r="C1011" s="94" t="s">
        <v>2318</v>
      </c>
      <c r="D1011" s="93" t="s">
        <v>11298</v>
      </c>
      <c r="E1011" s="93" t="s">
        <v>704</v>
      </c>
      <c r="F1011" s="93" t="s">
        <v>22</v>
      </c>
      <c r="G1011" s="83" t="s">
        <v>23</v>
      </c>
      <c r="H1011" s="93"/>
      <c r="I1011" s="93" t="s">
        <v>24</v>
      </c>
      <c r="J1011" s="93" t="s">
        <v>24</v>
      </c>
      <c r="K1011" s="2">
        <v>100210951095</v>
      </c>
      <c r="L1011" t="s">
        <v>25</v>
      </c>
      <c r="M1011" t="s">
        <v>26</v>
      </c>
      <c r="N1011" t="s">
        <v>27</v>
      </c>
      <c r="O1011" t="s">
        <v>26</v>
      </c>
      <c r="P1011" s="86">
        <v>13</v>
      </c>
      <c r="Q1011" s="99"/>
      <c r="R1011" s="88" t="s">
        <v>28</v>
      </c>
      <c r="S1011" s="98"/>
      <c r="T1011" s="1">
        <v>1562</v>
      </c>
      <c r="U1011" s="90">
        <v>1171.5</v>
      </c>
      <c r="V1011" s="91">
        <v>0.25</v>
      </c>
      <c r="W1011" s="88" t="s">
        <v>11036</v>
      </c>
      <c r="X1011" s="83">
        <v>90119000000</v>
      </c>
      <c r="Y1011" s="83" t="s">
        <v>2250</v>
      </c>
      <c r="Z1011" s="83" t="s">
        <v>739</v>
      </c>
    </row>
    <row r="1012" spans="1:26" x14ac:dyDescent="0.25">
      <c r="A1012" t="s">
        <v>2319</v>
      </c>
      <c r="B1012" t="s">
        <v>2319</v>
      </c>
      <c r="C1012" s="94" t="s">
        <v>2320</v>
      </c>
      <c r="D1012" s="93" t="s">
        <v>11299</v>
      </c>
      <c r="E1012" s="93" t="s">
        <v>704</v>
      </c>
      <c r="F1012" s="93" t="s">
        <v>22</v>
      </c>
      <c r="G1012" s="83" t="s">
        <v>23</v>
      </c>
      <c r="H1012" s="93"/>
      <c r="I1012" s="93" t="s">
        <v>24</v>
      </c>
      <c r="J1012" s="93" t="s">
        <v>24</v>
      </c>
      <c r="K1012" s="2">
        <v>100210951095</v>
      </c>
      <c r="L1012" t="s">
        <v>25</v>
      </c>
      <c r="M1012" t="s">
        <v>26</v>
      </c>
      <c r="N1012" t="s">
        <v>27</v>
      </c>
      <c r="O1012" t="s">
        <v>26</v>
      </c>
      <c r="P1012" s="86">
        <v>13</v>
      </c>
      <c r="Q1012" s="99"/>
      <c r="R1012" s="88" t="s">
        <v>28</v>
      </c>
      <c r="S1012" s="98"/>
      <c r="T1012" s="1">
        <v>337</v>
      </c>
      <c r="U1012" s="90">
        <v>252.75</v>
      </c>
      <c r="V1012" s="91">
        <v>0.25</v>
      </c>
      <c r="W1012" s="88" t="s">
        <v>11036</v>
      </c>
      <c r="X1012" s="83">
        <v>84135040900</v>
      </c>
      <c r="Y1012" s="83" t="s">
        <v>2250</v>
      </c>
      <c r="Z1012" s="83" t="s">
        <v>739</v>
      </c>
    </row>
    <row r="1013" spans="1:26" x14ac:dyDescent="0.25">
      <c r="A1013" t="s">
        <v>2321</v>
      </c>
      <c r="B1013" t="s">
        <v>2321</v>
      </c>
      <c r="C1013" s="94" t="s">
        <v>2322</v>
      </c>
      <c r="D1013" s="93" t="s">
        <v>11300</v>
      </c>
      <c r="E1013" s="93" t="s">
        <v>704</v>
      </c>
      <c r="F1013" s="93" t="s">
        <v>22</v>
      </c>
      <c r="G1013" s="83" t="s">
        <v>23</v>
      </c>
      <c r="H1013" s="93"/>
      <c r="I1013" s="93" t="s">
        <v>24</v>
      </c>
      <c r="J1013" s="93" t="s">
        <v>24</v>
      </c>
      <c r="K1013" s="2">
        <v>100210951095</v>
      </c>
      <c r="L1013" t="s">
        <v>25</v>
      </c>
      <c r="M1013" t="s">
        <v>26</v>
      </c>
      <c r="N1013" t="s">
        <v>27</v>
      </c>
      <c r="O1013" t="s">
        <v>26</v>
      </c>
      <c r="P1013" s="86">
        <v>16</v>
      </c>
      <c r="Q1013" s="99"/>
      <c r="R1013" s="88" t="s">
        <v>28</v>
      </c>
      <c r="S1013" s="98"/>
      <c r="T1013" s="1">
        <v>705</v>
      </c>
      <c r="U1013" s="90">
        <v>528.75</v>
      </c>
      <c r="V1013" s="91">
        <v>0.25</v>
      </c>
      <c r="W1013" s="88" t="s">
        <v>11036</v>
      </c>
      <c r="X1013" s="83">
        <v>90119000000</v>
      </c>
      <c r="Y1013" s="83" t="s">
        <v>2250</v>
      </c>
      <c r="Z1013" s="83" t="s">
        <v>31</v>
      </c>
    </row>
    <row r="1014" spans="1:26" x14ac:dyDescent="0.25">
      <c r="A1014" t="s">
        <v>2323</v>
      </c>
      <c r="B1014" t="s">
        <v>2323</v>
      </c>
      <c r="C1014" s="94" t="s">
        <v>2324</v>
      </c>
      <c r="D1014" s="93" t="s">
        <v>11301</v>
      </c>
      <c r="E1014" s="93" t="s">
        <v>704</v>
      </c>
      <c r="F1014" s="93" t="s">
        <v>22</v>
      </c>
      <c r="G1014" s="83" t="s">
        <v>23</v>
      </c>
      <c r="H1014" s="93"/>
      <c r="I1014" s="93" t="s">
        <v>745</v>
      </c>
      <c r="J1014" s="93" t="s">
        <v>24</v>
      </c>
      <c r="K1014" s="2">
        <v>100210951095</v>
      </c>
      <c r="L1014" t="s">
        <v>25</v>
      </c>
      <c r="M1014" t="s">
        <v>26</v>
      </c>
      <c r="N1014" t="s">
        <v>27</v>
      </c>
      <c r="O1014" t="s">
        <v>26</v>
      </c>
      <c r="P1014" s="86">
        <v>25</v>
      </c>
      <c r="Q1014" s="99"/>
      <c r="R1014" s="88" t="s">
        <v>28</v>
      </c>
      <c r="S1014" s="98"/>
      <c r="T1014" s="1">
        <v>12811</v>
      </c>
      <c r="U1014" s="90">
        <v>9608.25</v>
      </c>
      <c r="V1014" s="91">
        <v>0.25</v>
      </c>
      <c r="W1014" s="88" t="s">
        <v>11036</v>
      </c>
      <c r="X1014" s="83">
        <v>90119000000</v>
      </c>
      <c r="Y1014" s="83" t="s">
        <v>994</v>
      </c>
      <c r="Z1014" s="83" t="s">
        <v>739</v>
      </c>
    </row>
    <row r="1015" spans="1:26" x14ac:dyDescent="0.25">
      <c r="A1015" t="s">
        <v>2325</v>
      </c>
      <c r="B1015" t="s">
        <v>2325</v>
      </c>
      <c r="C1015" s="94" t="s">
        <v>2326</v>
      </c>
      <c r="D1015" s="93" t="s">
        <v>11301</v>
      </c>
      <c r="E1015" s="93" t="s">
        <v>704</v>
      </c>
      <c r="F1015" s="93" t="s">
        <v>22</v>
      </c>
      <c r="G1015" s="83" t="s">
        <v>23</v>
      </c>
      <c r="H1015" s="93"/>
      <c r="I1015" s="93" t="s">
        <v>745</v>
      </c>
      <c r="J1015" s="93" t="s">
        <v>24</v>
      </c>
      <c r="K1015" s="2">
        <v>100210951095</v>
      </c>
      <c r="L1015" t="s">
        <v>25</v>
      </c>
      <c r="M1015" t="s">
        <v>26</v>
      </c>
      <c r="N1015" t="s">
        <v>27</v>
      </c>
      <c r="O1015" t="s">
        <v>26</v>
      </c>
      <c r="P1015" s="86">
        <v>25</v>
      </c>
      <c r="Q1015" s="99"/>
      <c r="R1015" s="88" t="s">
        <v>28</v>
      </c>
      <c r="S1015" s="98"/>
      <c r="T1015" s="1">
        <v>10867</v>
      </c>
      <c r="U1015" s="90">
        <v>8150.25</v>
      </c>
      <c r="V1015" s="91">
        <v>0.25</v>
      </c>
      <c r="W1015" s="88" t="s">
        <v>11036</v>
      </c>
      <c r="X1015" s="83">
        <v>90119000000</v>
      </c>
      <c r="Y1015" s="83" t="s">
        <v>994</v>
      </c>
      <c r="Z1015" s="83" t="s">
        <v>739</v>
      </c>
    </row>
    <row r="1016" spans="1:26" x14ac:dyDescent="0.25">
      <c r="A1016" t="s">
        <v>2327</v>
      </c>
      <c r="B1016" t="s">
        <v>2327</v>
      </c>
      <c r="C1016" s="94" t="s">
        <v>2328</v>
      </c>
      <c r="D1016" s="93" t="s">
        <v>2329</v>
      </c>
      <c r="E1016" s="93" t="s">
        <v>704</v>
      </c>
      <c r="F1016" s="93" t="s">
        <v>22</v>
      </c>
      <c r="G1016" s="83" t="s">
        <v>23</v>
      </c>
      <c r="H1016" s="93"/>
      <c r="I1016" s="93" t="s">
        <v>745</v>
      </c>
      <c r="J1016" s="93" t="s">
        <v>24</v>
      </c>
      <c r="K1016" s="2">
        <v>100210010618</v>
      </c>
      <c r="L1016" t="s">
        <v>25</v>
      </c>
      <c r="M1016" t="s">
        <v>1019</v>
      </c>
      <c r="N1016" t="s">
        <v>1303</v>
      </c>
      <c r="O1016" t="s">
        <v>1758</v>
      </c>
      <c r="P1016" s="86">
        <v>18</v>
      </c>
      <c r="Q1016" s="99"/>
      <c r="R1016" s="88" t="s">
        <v>28</v>
      </c>
      <c r="S1016" s="98"/>
      <c r="T1016" s="1">
        <v>1616</v>
      </c>
      <c r="U1016" s="90">
        <v>1212</v>
      </c>
      <c r="V1016" s="91">
        <v>0.25</v>
      </c>
      <c r="W1016" s="88" t="s">
        <v>11036</v>
      </c>
      <c r="X1016" s="83">
        <v>90022000000</v>
      </c>
      <c r="Y1016" s="83" t="s">
        <v>1276</v>
      </c>
      <c r="Z1016" s="83" t="s">
        <v>31</v>
      </c>
    </row>
    <row r="1017" spans="1:26" x14ac:dyDescent="0.25">
      <c r="A1017" t="s">
        <v>2330</v>
      </c>
      <c r="B1017" t="s">
        <v>2330</v>
      </c>
      <c r="C1017" s="94" t="s">
        <v>2331</v>
      </c>
      <c r="D1017" s="93" t="s">
        <v>2332</v>
      </c>
      <c r="E1017" s="93" t="s">
        <v>704</v>
      </c>
      <c r="F1017" s="93" t="s">
        <v>22</v>
      </c>
      <c r="G1017" s="83" t="s">
        <v>23</v>
      </c>
      <c r="H1017" s="93"/>
      <c r="I1017" s="93" t="s">
        <v>24</v>
      </c>
      <c r="J1017" s="93" t="s">
        <v>24</v>
      </c>
      <c r="K1017" s="2">
        <v>100210951095</v>
      </c>
      <c r="L1017" t="s">
        <v>25</v>
      </c>
      <c r="M1017" t="s">
        <v>26</v>
      </c>
      <c r="N1017" t="s">
        <v>27</v>
      </c>
      <c r="O1017" t="s">
        <v>26</v>
      </c>
      <c r="P1017" s="86">
        <v>35</v>
      </c>
      <c r="Q1017" s="99"/>
      <c r="R1017" s="88" t="s">
        <v>28</v>
      </c>
      <c r="S1017" s="98"/>
      <c r="T1017" s="1">
        <v>1686</v>
      </c>
      <c r="U1017" s="90">
        <v>1264.5</v>
      </c>
      <c r="V1017" s="91">
        <v>0.25</v>
      </c>
      <c r="W1017" s="88" t="s">
        <v>11036</v>
      </c>
      <c r="X1017" s="83">
        <v>90328900000</v>
      </c>
      <c r="Y1017" s="83" t="s">
        <v>2250</v>
      </c>
      <c r="Z1017" s="83" t="s">
        <v>739</v>
      </c>
    </row>
    <row r="1018" spans="1:26" x14ac:dyDescent="0.25">
      <c r="A1018" t="s">
        <v>2333</v>
      </c>
      <c r="B1018" t="s">
        <v>2333</v>
      </c>
      <c r="C1018" s="94" t="s">
        <v>2334</v>
      </c>
      <c r="D1018" s="93" t="s">
        <v>2335</v>
      </c>
      <c r="E1018" s="93" t="s">
        <v>704</v>
      </c>
      <c r="F1018" s="93" t="s">
        <v>22</v>
      </c>
      <c r="G1018" s="83" t="s">
        <v>23</v>
      </c>
      <c r="H1018" s="93"/>
      <c r="I1018" s="93" t="s">
        <v>24</v>
      </c>
      <c r="J1018" s="93" t="s">
        <v>24</v>
      </c>
      <c r="K1018" s="2">
        <v>100210951095</v>
      </c>
      <c r="L1018" t="s">
        <v>25</v>
      </c>
      <c r="M1018" t="s">
        <v>26</v>
      </c>
      <c r="N1018" t="s">
        <v>27</v>
      </c>
      <c r="O1018" t="s">
        <v>26</v>
      </c>
      <c r="P1018" s="86">
        <v>2</v>
      </c>
      <c r="Q1018" s="99"/>
      <c r="R1018" s="88" t="s">
        <v>28</v>
      </c>
      <c r="S1018" s="98"/>
      <c r="T1018" s="1">
        <v>898</v>
      </c>
      <c r="U1018" s="90">
        <v>673.5</v>
      </c>
      <c r="V1018" s="91">
        <v>0.25</v>
      </c>
      <c r="W1018" s="88" t="s">
        <v>11036</v>
      </c>
      <c r="X1018" s="83">
        <v>90328900000</v>
      </c>
      <c r="Y1018" s="83" t="s">
        <v>2250</v>
      </c>
      <c r="Z1018" s="83" t="s">
        <v>739</v>
      </c>
    </row>
    <row r="1019" spans="1:26" x14ac:dyDescent="0.25">
      <c r="A1019" t="s">
        <v>2336</v>
      </c>
      <c r="B1019" t="s">
        <v>2336</v>
      </c>
      <c r="C1019" s="94" t="s">
        <v>2337</v>
      </c>
      <c r="D1019" s="93" t="s">
        <v>11302</v>
      </c>
      <c r="E1019" s="93" t="s">
        <v>704</v>
      </c>
      <c r="F1019" s="93" t="s">
        <v>22</v>
      </c>
      <c r="G1019" s="83" t="s">
        <v>23</v>
      </c>
      <c r="H1019" s="93"/>
      <c r="I1019" s="93" t="s">
        <v>24</v>
      </c>
      <c r="J1019" s="93" t="s">
        <v>24</v>
      </c>
      <c r="K1019" s="2">
        <v>100210951095</v>
      </c>
      <c r="L1019" t="s">
        <v>25</v>
      </c>
      <c r="M1019" t="s">
        <v>26</v>
      </c>
      <c r="N1019" t="s">
        <v>27</v>
      </c>
      <c r="O1019" t="s">
        <v>26</v>
      </c>
      <c r="P1019" s="86">
        <v>25</v>
      </c>
      <c r="Q1019" s="87"/>
      <c r="R1019" s="88" t="s">
        <v>28</v>
      </c>
      <c r="S1019" s="98"/>
      <c r="T1019" s="1">
        <v>279</v>
      </c>
      <c r="U1019" s="90">
        <v>209.25</v>
      </c>
      <c r="V1019" s="91">
        <v>0.25</v>
      </c>
      <c r="W1019" s="88" t="s">
        <v>11036</v>
      </c>
      <c r="X1019" s="83">
        <v>90119000000</v>
      </c>
      <c r="Y1019" s="83" t="s">
        <v>914</v>
      </c>
      <c r="Z1019" s="83" t="s">
        <v>31</v>
      </c>
    </row>
    <row r="1020" spans="1:26" x14ac:dyDescent="0.25">
      <c r="A1020" t="s">
        <v>2338</v>
      </c>
      <c r="B1020" t="s">
        <v>2338</v>
      </c>
      <c r="C1020" s="94" t="s">
        <v>2339</v>
      </c>
      <c r="D1020" s="93" t="s">
        <v>11303</v>
      </c>
      <c r="E1020" s="93" t="s">
        <v>704</v>
      </c>
      <c r="F1020" s="93" t="s">
        <v>22</v>
      </c>
      <c r="G1020" s="83" t="s">
        <v>23</v>
      </c>
      <c r="H1020" s="93"/>
      <c r="I1020" s="93" t="s">
        <v>24</v>
      </c>
      <c r="J1020" s="93" t="s">
        <v>24</v>
      </c>
      <c r="K1020" s="2">
        <v>100210951095</v>
      </c>
      <c r="L1020" t="s">
        <v>25</v>
      </c>
      <c r="M1020" t="s">
        <v>26</v>
      </c>
      <c r="N1020" t="s">
        <v>27</v>
      </c>
      <c r="O1020" t="s">
        <v>26</v>
      </c>
      <c r="P1020" s="86">
        <v>25</v>
      </c>
      <c r="Q1020" s="87"/>
      <c r="R1020" s="88" t="s">
        <v>28</v>
      </c>
      <c r="S1020" s="98"/>
      <c r="T1020" s="1">
        <v>274</v>
      </c>
      <c r="U1020" s="90">
        <v>205.5</v>
      </c>
      <c r="V1020" s="91">
        <v>0.25</v>
      </c>
      <c r="W1020" s="88" t="s">
        <v>11036</v>
      </c>
      <c r="X1020" s="83">
        <v>90119000000</v>
      </c>
      <c r="Y1020" s="83" t="s">
        <v>914</v>
      </c>
      <c r="Z1020" s="83" t="s">
        <v>31</v>
      </c>
    </row>
    <row r="1021" spans="1:26" x14ac:dyDescent="0.25">
      <c r="A1021" t="s">
        <v>2340</v>
      </c>
      <c r="B1021" t="s">
        <v>2340</v>
      </c>
      <c r="C1021" s="94" t="s">
        <v>2341</v>
      </c>
      <c r="D1021" s="93" t="s">
        <v>11304</v>
      </c>
      <c r="E1021" s="93" t="s">
        <v>704</v>
      </c>
      <c r="F1021" s="93" t="s">
        <v>22</v>
      </c>
      <c r="G1021" s="83" t="s">
        <v>23</v>
      </c>
      <c r="H1021" s="93"/>
      <c r="I1021" s="93" t="s">
        <v>24</v>
      </c>
      <c r="J1021" s="93" t="s">
        <v>24</v>
      </c>
      <c r="K1021" s="2">
        <v>100210951095</v>
      </c>
      <c r="L1021" t="s">
        <v>25</v>
      </c>
      <c r="M1021" t="s">
        <v>26</v>
      </c>
      <c r="N1021" t="s">
        <v>27</v>
      </c>
      <c r="O1021" t="s">
        <v>26</v>
      </c>
      <c r="P1021" s="86">
        <v>25</v>
      </c>
      <c r="Q1021" s="87"/>
      <c r="R1021" s="88" t="s">
        <v>28</v>
      </c>
      <c r="S1021" s="98"/>
      <c r="T1021" s="1">
        <v>262</v>
      </c>
      <c r="U1021" s="90">
        <v>196.5</v>
      </c>
      <c r="V1021" s="91">
        <v>0.25</v>
      </c>
      <c r="W1021" s="88" t="s">
        <v>11036</v>
      </c>
      <c r="X1021" s="83">
        <v>90119000000</v>
      </c>
      <c r="Y1021" s="83" t="s">
        <v>914</v>
      </c>
      <c r="Z1021" s="83" t="s">
        <v>31</v>
      </c>
    </row>
    <row r="1022" spans="1:26" x14ac:dyDescent="0.25">
      <c r="A1022" t="s">
        <v>2342</v>
      </c>
      <c r="B1022" t="s">
        <v>2342</v>
      </c>
      <c r="C1022" s="94" t="s">
        <v>2343</v>
      </c>
      <c r="D1022" s="93" t="s">
        <v>11305</v>
      </c>
      <c r="E1022" s="93" t="s">
        <v>704</v>
      </c>
      <c r="F1022" s="93" t="s">
        <v>22</v>
      </c>
      <c r="G1022" s="83" t="s">
        <v>23</v>
      </c>
      <c r="H1022" s="93"/>
      <c r="I1022" s="93" t="s">
        <v>24</v>
      </c>
      <c r="J1022" s="93" t="s">
        <v>24</v>
      </c>
      <c r="K1022" s="2">
        <v>100210951095</v>
      </c>
      <c r="L1022" t="s">
        <v>25</v>
      </c>
      <c r="M1022" t="s">
        <v>26</v>
      </c>
      <c r="N1022" t="s">
        <v>27</v>
      </c>
      <c r="O1022" t="s">
        <v>26</v>
      </c>
      <c r="P1022" s="86">
        <v>25</v>
      </c>
      <c r="Q1022" s="87"/>
      <c r="R1022" s="88" t="s">
        <v>28</v>
      </c>
      <c r="S1022" s="98"/>
      <c r="T1022" s="1">
        <v>276</v>
      </c>
      <c r="U1022" s="90">
        <v>207</v>
      </c>
      <c r="V1022" s="91">
        <v>0.25</v>
      </c>
      <c r="W1022" s="88" t="s">
        <v>11036</v>
      </c>
      <c r="X1022" s="83">
        <v>90119000000</v>
      </c>
      <c r="Y1022" s="83" t="s">
        <v>914</v>
      </c>
      <c r="Z1022" s="83" t="s">
        <v>31</v>
      </c>
    </row>
    <row r="1023" spans="1:26" x14ac:dyDescent="0.25">
      <c r="A1023" t="s">
        <v>2344</v>
      </c>
      <c r="B1023" t="s">
        <v>2344</v>
      </c>
      <c r="C1023" s="94" t="s">
        <v>2345</v>
      </c>
      <c r="D1023" s="93" t="s">
        <v>11306</v>
      </c>
      <c r="E1023" s="93" t="s">
        <v>704</v>
      </c>
      <c r="F1023" s="93" t="s">
        <v>22</v>
      </c>
      <c r="G1023" s="83" t="s">
        <v>23</v>
      </c>
      <c r="H1023" s="93"/>
      <c r="I1023" s="93" t="s">
        <v>24</v>
      </c>
      <c r="J1023" s="93" t="s">
        <v>24</v>
      </c>
      <c r="K1023" s="2">
        <v>100210951095</v>
      </c>
      <c r="L1023" t="s">
        <v>25</v>
      </c>
      <c r="M1023" t="s">
        <v>26</v>
      </c>
      <c r="N1023" t="s">
        <v>27</v>
      </c>
      <c r="O1023" t="s">
        <v>26</v>
      </c>
      <c r="P1023" s="86">
        <v>25</v>
      </c>
      <c r="Q1023" s="87"/>
      <c r="R1023" s="88" t="s">
        <v>28</v>
      </c>
      <c r="S1023" s="98"/>
      <c r="T1023" s="1">
        <v>255</v>
      </c>
      <c r="U1023" s="90">
        <v>191.25</v>
      </c>
      <c r="V1023" s="91">
        <v>0.25</v>
      </c>
      <c r="W1023" s="88" t="s">
        <v>11036</v>
      </c>
      <c r="X1023" s="83">
        <v>90173000000</v>
      </c>
      <c r="Y1023" s="83" t="s">
        <v>914</v>
      </c>
      <c r="Z1023" s="83" t="s">
        <v>31</v>
      </c>
    </row>
    <row r="1024" spans="1:26" x14ac:dyDescent="0.25">
      <c r="A1024" t="s">
        <v>2346</v>
      </c>
      <c r="B1024" t="s">
        <v>2346</v>
      </c>
      <c r="C1024" s="94" t="s">
        <v>2347</v>
      </c>
      <c r="D1024" s="93" t="s">
        <v>11307</v>
      </c>
      <c r="E1024" s="93" t="s">
        <v>704</v>
      </c>
      <c r="F1024" s="93" t="s">
        <v>22</v>
      </c>
      <c r="G1024" s="83" t="s">
        <v>23</v>
      </c>
      <c r="H1024" s="93"/>
      <c r="I1024" s="93" t="s">
        <v>24</v>
      </c>
      <c r="J1024" s="93" t="s">
        <v>24</v>
      </c>
      <c r="K1024" s="2">
        <v>100210951095</v>
      </c>
      <c r="L1024" t="s">
        <v>25</v>
      </c>
      <c r="M1024" t="s">
        <v>26</v>
      </c>
      <c r="N1024" t="s">
        <v>27</v>
      </c>
      <c r="O1024" t="s">
        <v>26</v>
      </c>
      <c r="P1024" s="86">
        <v>25</v>
      </c>
      <c r="Q1024" s="87"/>
      <c r="R1024" s="88" t="s">
        <v>28</v>
      </c>
      <c r="S1024" s="98"/>
      <c r="T1024" s="1">
        <v>255</v>
      </c>
      <c r="U1024" s="90">
        <v>191.25</v>
      </c>
      <c r="V1024" s="91">
        <v>0.25</v>
      </c>
      <c r="W1024" s="88" t="s">
        <v>11036</v>
      </c>
      <c r="X1024" s="83">
        <v>70179000000</v>
      </c>
      <c r="Y1024" s="83" t="s">
        <v>914</v>
      </c>
      <c r="Z1024" s="83" t="s">
        <v>31</v>
      </c>
    </row>
    <row r="1025" spans="1:26" x14ac:dyDescent="0.25">
      <c r="A1025" t="s">
        <v>2348</v>
      </c>
      <c r="B1025" t="s">
        <v>2348</v>
      </c>
      <c r="C1025" s="94" t="s">
        <v>2349</v>
      </c>
      <c r="D1025" s="93" t="s">
        <v>2350</v>
      </c>
      <c r="E1025" s="93" t="s">
        <v>704</v>
      </c>
      <c r="F1025" s="93" t="s">
        <v>22</v>
      </c>
      <c r="G1025" s="83" t="s">
        <v>23</v>
      </c>
      <c r="H1025" s="93"/>
      <c r="I1025" s="93" t="s">
        <v>24</v>
      </c>
      <c r="J1025" s="93" t="s">
        <v>24</v>
      </c>
      <c r="K1025" s="2">
        <v>100210951095</v>
      </c>
      <c r="L1025" t="s">
        <v>25</v>
      </c>
      <c r="M1025" t="s">
        <v>26</v>
      </c>
      <c r="N1025" t="s">
        <v>27</v>
      </c>
      <c r="O1025" t="s">
        <v>26</v>
      </c>
      <c r="P1025" s="86">
        <v>20</v>
      </c>
      <c r="Q1025" s="87"/>
      <c r="R1025" s="88" t="s">
        <v>28</v>
      </c>
      <c r="S1025" s="98"/>
      <c r="T1025" s="1">
        <v>276</v>
      </c>
      <c r="U1025" s="90">
        <v>207</v>
      </c>
      <c r="V1025" s="91">
        <v>0.25</v>
      </c>
      <c r="W1025" s="88" t="s">
        <v>11036</v>
      </c>
      <c r="X1025" s="83">
        <v>90119000000</v>
      </c>
      <c r="Y1025" s="83" t="s">
        <v>914</v>
      </c>
      <c r="Z1025" s="83" t="s">
        <v>31</v>
      </c>
    </row>
    <row r="1026" spans="1:26" x14ac:dyDescent="0.25">
      <c r="A1026" t="s">
        <v>2351</v>
      </c>
      <c r="B1026" t="s">
        <v>2351</v>
      </c>
      <c r="C1026" s="94" t="s">
        <v>2352</v>
      </c>
      <c r="D1026" s="93" t="s">
        <v>2353</v>
      </c>
      <c r="E1026" s="93" t="s">
        <v>704</v>
      </c>
      <c r="F1026" s="93" t="s">
        <v>22</v>
      </c>
      <c r="G1026" s="83" t="s">
        <v>23</v>
      </c>
      <c r="H1026" s="93"/>
      <c r="I1026" s="93" t="s">
        <v>24</v>
      </c>
      <c r="J1026" s="93" t="s">
        <v>24</v>
      </c>
      <c r="K1026" s="2">
        <v>100210951095</v>
      </c>
      <c r="L1026" t="s">
        <v>25</v>
      </c>
      <c r="M1026" t="s">
        <v>26</v>
      </c>
      <c r="N1026" t="s">
        <v>27</v>
      </c>
      <c r="O1026" t="s">
        <v>26</v>
      </c>
      <c r="P1026" s="86">
        <v>20</v>
      </c>
      <c r="Q1026" s="87"/>
      <c r="R1026" s="88" t="s">
        <v>28</v>
      </c>
      <c r="S1026" s="98"/>
      <c r="T1026" s="1">
        <v>276</v>
      </c>
      <c r="U1026" s="90">
        <v>207</v>
      </c>
      <c r="V1026" s="91">
        <v>0.25</v>
      </c>
      <c r="W1026" s="88" t="s">
        <v>11036</v>
      </c>
      <c r="X1026" s="83">
        <v>90119000000</v>
      </c>
      <c r="Y1026" s="83" t="s">
        <v>914</v>
      </c>
      <c r="Z1026" s="83" t="s">
        <v>31</v>
      </c>
    </row>
    <row r="1027" spans="1:26" x14ac:dyDescent="0.25">
      <c r="A1027" t="s">
        <v>2354</v>
      </c>
      <c r="B1027" t="s">
        <v>2354</v>
      </c>
      <c r="C1027" s="94" t="s">
        <v>2355</v>
      </c>
      <c r="D1027" s="93" t="s">
        <v>2356</v>
      </c>
      <c r="E1027" s="93" t="s">
        <v>704</v>
      </c>
      <c r="F1027" s="93" t="s">
        <v>22</v>
      </c>
      <c r="G1027" s="83" t="s">
        <v>23</v>
      </c>
      <c r="H1027" s="93"/>
      <c r="I1027" s="93" t="s">
        <v>24</v>
      </c>
      <c r="J1027" s="93" t="s">
        <v>24</v>
      </c>
      <c r="K1027" s="2">
        <v>100210951095</v>
      </c>
      <c r="L1027" t="s">
        <v>25</v>
      </c>
      <c r="M1027" t="s">
        <v>26</v>
      </c>
      <c r="N1027" t="s">
        <v>27</v>
      </c>
      <c r="O1027" t="s">
        <v>26</v>
      </c>
      <c r="P1027" s="86">
        <v>20</v>
      </c>
      <c r="Q1027" s="87"/>
      <c r="R1027" s="88" t="s">
        <v>28</v>
      </c>
      <c r="S1027" s="98"/>
      <c r="T1027" s="1">
        <v>276</v>
      </c>
      <c r="U1027" s="90">
        <v>207</v>
      </c>
      <c r="V1027" s="91">
        <v>0.25</v>
      </c>
      <c r="W1027" s="88" t="s">
        <v>11036</v>
      </c>
      <c r="X1027" s="83">
        <v>90119000000</v>
      </c>
      <c r="Y1027" s="83" t="s">
        <v>914</v>
      </c>
      <c r="Z1027" s="83" t="s">
        <v>31</v>
      </c>
    </row>
    <row r="1028" spans="1:26" x14ac:dyDescent="0.25">
      <c r="A1028" t="s">
        <v>2357</v>
      </c>
      <c r="B1028" t="s">
        <v>2357</v>
      </c>
      <c r="C1028" s="94" t="s">
        <v>2358</v>
      </c>
      <c r="D1028" s="93" t="s">
        <v>2359</v>
      </c>
      <c r="E1028" s="93" t="s">
        <v>704</v>
      </c>
      <c r="F1028" s="93" t="s">
        <v>22</v>
      </c>
      <c r="G1028" s="83" t="s">
        <v>23</v>
      </c>
      <c r="H1028" s="93"/>
      <c r="I1028" s="93" t="s">
        <v>24</v>
      </c>
      <c r="J1028" s="93" t="s">
        <v>24</v>
      </c>
      <c r="K1028" s="2">
        <v>100210951095</v>
      </c>
      <c r="L1028" t="s">
        <v>25</v>
      </c>
      <c r="M1028" t="s">
        <v>26</v>
      </c>
      <c r="N1028" t="s">
        <v>27</v>
      </c>
      <c r="O1028" t="s">
        <v>26</v>
      </c>
      <c r="P1028" s="86">
        <v>2</v>
      </c>
      <c r="Q1028" s="87"/>
      <c r="R1028" s="88" t="s">
        <v>28</v>
      </c>
      <c r="S1028" s="98"/>
      <c r="T1028" s="1">
        <v>210</v>
      </c>
      <c r="U1028" s="90">
        <v>157.5</v>
      </c>
      <c r="V1028" s="91">
        <v>0.25</v>
      </c>
      <c r="W1028" s="88" t="s">
        <v>11036</v>
      </c>
      <c r="X1028" s="83">
        <v>90173000000</v>
      </c>
      <c r="Y1028" s="83" t="s">
        <v>30</v>
      </c>
      <c r="Z1028" s="83" t="s">
        <v>31</v>
      </c>
    </row>
    <row r="1029" spans="1:26" x14ac:dyDescent="0.25">
      <c r="A1029" t="s">
        <v>2360</v>
      </c>
      <c r="B1029" t="s">
        <v>2360</v>
      </c>
      <c r="C1029" s="94" t="s">
        <v>2361</v>
      </c>
      <c r="D1029" s="93" t="s">
        <v>2362</v>
      </c>
      <c r="E1029" s="93" t="s">
        <v>704</v>
      </c>
      <c r="F1029" s="93" t="s">
        <v>22</v>
      </c>
      <c r="G1029" s="93" t="s">
        <v>23</v>
      </c>
      <c r="H1029" s="93"/>
      <c r="I1029" s="93" t="s">
        <v>24</v>
      </c>
      <c r="J1029" s="93" t="s">
        <v>24</v>
      </c>
      <c r="K1029" s="2">
        <v>100210951095</v>
      </c>
      <c r="L1029" t="s">
        <v>25</v>
      </c>
      <c r="M1029" t="s">
        <v>26</v>
      </c>
      <c r="N1029" t="s">
        <v>27</v>
      </c>
      <c r="O1029" t="s">
        <v>26</v>
      </c>
      <c r="P1029" s="86">
        <v>60</v>
      </c>
      <c r="Q1029" s="87"/>
      <c r="R1029" s="88" t="s">
        <v>28</v>
      </c>
      <c r="S1029" s="89"/>
      <c r="T1029" s="1">
        <v>3080</v>
      </c>
      <c r="U1029" s="90">
        <v>2310</v>
      </c>
      <c r="V1029" s="91">
        <v>0.25</v>
      </c>
      <c r="W1029" s="88" t="s">
        <v>11036</v>
      </c>
      <c r="X1029" s="83">
        <v>90173000000</v>
      </c>
      <c r="Y1029" s="83" t="s">
        <v>30</v>
      </c>
      <c r="Z1029" s="83" t="s">
        <v>739</v>
      </c>
    </row>
    <row r="1030" spans="1:26" x14ac:dyDescent="0.25">
      <c r="A1030" t="s">
        <v>2363</v>
      </c>
      <c r="B1030" t="s">
        <v>2363</v>
      </c>
      <c r="C1030" s="94" t="s">
        <v>2364</v>
      </c>
      <c r="D1030" s="93" t="s">
        <v>2365</v>
      </c>
      <c r="E1030" s="93" t="s">
        <v>704</v>
      </c>
      <c r="F1030" s="93" t="s">
        <v>22</v>
      </c>
      <c r="G1030" s="83" t="s">
        <v>23</v>
      </c>
      <c r="H1030" s="93"/>
      <c r="I1030" s="93" t="s">
        <v>745</v>
      </c>
      <c r="J1030" s="93" t="s">
        <v>24</v>
      </c>
      <c r="K1030" s="2">
        <v>100210951095</v>
      </c>
      <c r="L1030" t="s">
        <v>25</v>
      </c>
      <c r="M1030" t="s">
        <v>26</v>
      </c>
      <c r="N1030" t="s">
        <v>27</v>
      </c>
      <c r="O1030" t="s">
        <v>26</v>
      </c>
      <c r="P1030" s="86">
        <v>2</v>
      </c>
      <c r="Q1030" s="87"/>
      <c r="R1030" s="88" t="s">
        <v>28</v>
      </c>
      <c r="S1030" s="98"/>
      <c r="T1030" s="1">
        <v>6110</v>
      </c>
      <c r="U1030" s="90">
        <v>4582.5</v>
      </c>
      <c r="V1030" s="91">
        <v>0.25</v>
      </c>
      <c r="W1030" s="88" t="s">
        <v>11036</v>
      </c>
      <c r="X1030" s="83">
        <v>85258900000</v>
      </c>
      <c r="Y1030" s="83" t="s">
        <v>1306</v>
      </c>
      <c r="Z1030" s="83" t="s">
        <v>739</v>
      </c>
    </row>
    <row r="1031" spans="1:26" x14ac:dyDescent="0.25">
      <c r="A1031" t="s">
        <v>2366</v>
      </c>
      <c r="B1031" t="s">
        <v>2366</v>
      </c>
      <c r="C1031" s="94" t="s">
        <v>2367</v>
      </c>
      <c r="D1031" s="93" t="s">
        <v>2368</v>
      </c>
      <c r="E1031" s="93" t="s">
        <v>704</v>
      </c>
      <c r="F1031" s="93" t="s">
        <v>22</v>
      </c>
      <c r="G1031" s="83" t="s">
        <v>23</v>
      </c>
      <c r="H1031" s="93"/>
      <c r="I1031" s="93" t="s">
        <v>745</v>
      </c>
      <c r="J1031" s="93" t="s">
        <v>24</v>
      </c>
      <c r="K1031" s="2">
        <v>100210010618</v>
      </c>
      <c r="L1031" t="s">
        <v>25</v>
      </c>
      <c r="M1031" t="s">
        <v>1019</v>
      </c>
      <c r="N1031" t="s">
        <v>1303</v>
      </c>
      <c r="O1031" t="s">
        <v>1758</v>
      </c>
      <c r="P1031" s="86">
        <v>13</v>
      </c>
      <c r="Q1031" s="87"/>
      <c r="R1031" s="88" t="s">
        <v>28</v>
      </c>
      <c r="S1031" s="98"/>
      <c r="T1031" s="1">
        <v>1298</v>
      </c>
      <c r="U1031" s="90">
        <v>973.5</v>
      </c>
      <c r="V1031" s="91">
        <v>0.25</v>
      </c>
      <c r="W1031" s="88" t="s">
        <v>11036</v>
      </c>
      <c r="X1031" s="83">
        <v>90022000000</v>
      </c>
      <c r="Y1031" s="83" t="s">
        <v>1276</v>
      </c>
      <c r="Z1031" s="83" t="s">
        <v>31</v>
      </c>
    </row>
    <row r="1032" spans="1:26" x14ac:dyDescent="0.25">
      <c r="A1032" t="s">
        <v>2369</v>
      </c>
      <c r="B1032" t="s">
        <v>2369</v>
      </c>
      <c r="C1032" s="94" t="s">
        <v>2370</v>
      </c>
      <c r="D1032" s="93" t="s">
        <v>2371</v>
      </c>
      <c r="E1032" s="93" t="s">
        <v>704</v>
      </c>
      <c r="F1032" s="93" t="s">
        <v>22</v>
      </c>
      <c r="G1032" s="83" t="s">
        <v>23</v>
      </c>
      <c r="H1032" s="93"/>
      <c r="I1032" s="93" t="s">
        <v>745</v>
      </c>
      <c r="J1032" s="93" t="s">
        <v>24</v>
      </c>
      <c r="K1032" s="2">
        <v>100210010618</v>
      </c>
      <c r="L1032" t="s">
        <v>25</v>
      </c>
      <c r="M1032" t="s">
        <v>1019</v>
      </c>
      <c r="N1032" t="s">
        <v>1303</v>
      </c>
      <c r="O1032" t="s">
        <v>1758</v>
      </c>
      <c r="P1032" s="86">
        <v>14</v>
      </c>
      <c r="Q1032" s="87"/>
      <c r="R1032" s="88" t="s">
        <v>28</v>
      </c>
      <c r="S1032" s="98"/>
      <c r="T1032" s="1">
        <v>1330</v>
      </c>
      <c r="U1032" s="90">
        <v>997.5</v>
      </c>
      <c r="V1032" s="91">
        <v>0.25</v>
      </c>
      <c r="W1032" s="88" t="s">
        <v>11036</v>
      </c>
      <c r="X1032" s="83">
        <v>90022000000</v>
      </c>
      <c r="Y1032" s="83" t="s">
        <v>1276</v>
      </c>
      <c r="Z1032" s="83" t="s">
        <v>31</v>
      </c>
    </row>
    <row r="1033" spans="1:26" x14ac:dyDescent="0.25">
      <c r="A1033" t="s">
        <v>2372</v>
      </c>
      <c r="B1033" t="s">
        <v>2372</v>
      </c>
      <c r="C1033" s="94" t="s">
        <v>2373</v>
      </c>
      <c r="D1033" s="93" t="s">
        <v>2373</v>
      </c>
      <c r="E1033" s="93" t="s">
        <v>21</v>
      </c>
      <c r="F1033" s="93" t="s">
        <v>22</v>
      </c>
      <c r="G1033" s="83" t="s">
        <v>23</v>
      </c>
      <c r="H1033" s="93"/>
      <c r="I1033" s="93" t="s">
        <v>24</v>
      </c>
      <c r="J1033" s="93" t="s">
        <v>24</v>
      </c>
      <c r="K1033" s="2">
        <v>100210951095</v>
      </c>
      <c r="L1033" t="s">
        <v>25</v>
      </c>
      <c r="M1033" t="s">
        <v>26</v>
      </c>
      <c r="N1033" t="s">
        <v>27</v>
      </c>
      <c r="O1033" t="s">
        <v>26</v>
      </c>
      <c r="P1033" s="86" t="s">
        <v>8797</v>
      </c>
      <c r="Q1033" s="87"/>
      <c r="R1033" s="88" t="s">
        <v>28</v>
      </c>
      <c r="S1033" s="98"/>
      <c r="T1033" s="1">
        <v>1451</v>
      </c>
      <c r="U1033" s="90">
        <v>1088.25</v>
      </c>
      <c r="V1033" s="91">
        <v>0.25</v>
      </c>
      <c r="W1033" s="88" t="s">
        <v>11036</v>
      </c>
      <c r="X1033" s="83">
        <v>49119900000</v>
      </c>
      <c r="Y1033" s="83" t="s">
        <v>30</v>
      </c>
      <c r="Z1033" s="83" t="s">
        <v>31</v>
      </c>
    </row>
    <row r="1034" spans="1:26" x14ac:dyDescent="0.25">
      <c r="A1034" t="s">
        <v>2374</v>
      </c>
      <c r="B1034" t="s">
        <v>2374</v>
      </c>
      <c r="C1034" s="94" t="s">
        <v>2375</v>
      </c>
      <c r="D1034" s="93" t="s">
        <v>2375</v>
      </c>
      <c r="E1034" s="93" t="s">
        <v>704</v>
      </c>
      <c r="F1034" s="93" t="s">
        <v>22</v>
      </c>
      <c r="G1034" s="83" t="s">
        <v>23</v>
      </c>
      <c r="H1034" s="93"/>
      <c r="I1034" s="93" t="s">
        <v>24</v>
      </c>
      <c r="J1034" s="93" t="s">
        <v>24</v>
      </c>
      <c r="K1034" s="2">
        <v>100210951095</v>
      </c>
      <c r="L1034" t="s">
        <v>25</v>
      </c>
      <c r="M1034" t="s">
        <v>26</v>
      </c>
      <c r="N1034" t="s">
        <v>27</v>
      </c>
      <c r="O1034" t="s">
        <v>26</v>
      </c>
      <c r="P1034" s="86">
        <v>20</v>
      </c>
      <c r="Q1034" s="87"/>
      <c r="R1034" s="88" t="s">
        <v>28</v>
      </c>
      <c r="S1034" s="98"/>
      <c r="T1034" s="1">
        <v>1676</v>
      </c>
      <c r="U1034" s="90">
        <v>1257</v>
      </c>
      <c r="V1034" s="91">
        <v>0.25</v>
      </c>
      <c r="W1034" s="88" t="s">
        <v>11036</v>
      </c>
      <c r="X1034" s="83">
        <v>42021250000</v>
      </c>
      <c r="Y1034" s="83" t="s">
        <v>30</v>
      </c>
      <c r="Z1034" s="83" t="s">
        <v>31</v>
      </c>
    </row>
    <row r="1035" spans="1:26" x14ac:dyDescent="0.25">
      <c r="A1035" t="s">
        <v>2376</v>
      </c>
      <c r="B1035" t="s">
        <v>2376</v>
      </c>
      <c r="C1035" s="94" t="s">
        <v>2377</v>
      </c>
      <c r="D1035" s="93" t="s">
        <v>2377</v>
      </c>
      <c r="E1035" s="93" t="s">
        <v>704</v>
      </c>
      <c r="F1035" s="93" t="s">
        <v>22</v>
      </c>
      <c r="G1035" s="83" t="s">
        <v>23</v>
      </c>
      <c r="H1035" s="93"/>
      <c r="I1035" s="93" t="s">
        <v>24</v>
      </c>
      <c r="J1035" s="93" t="s">
        <v>24</v>
      </c>
      <c r="K1035" s="2">
        <v>100210951095</v>
      </c>
      <c r="L1035" t="s">
        <v>25</v>
      </c>
      <c r="M1035" t="s">
        <v>26</v>
      </c>
      <c r="N1035" t="s">
        <v>27</v>
      </c>
      <c r="O1035" t="s">
        <v>26</v>
      </c>
      <c r="P1035" s="86">
        <v>20</v>
      </c>
      <c r="Q1035" s="87"/>
      <c r="R1035" s="88" t="s">
        <v>28</v>
      </c>
      <c r="S1035" s="98"/>
      <c r="T1035" s="1">
        <v>2744</v>
      </c>
      <c r="U1035" s="90">
        <v>2058</v>
      </c>
      <c r="V1035" s="91">
        <v>0.25</v>
      </c>
      <c r="W1035" s="88" t="s">
        <v>11036</v>
      </c>
      <c r="X1035" s="83">
        <v>42021250000</v>
      </c>
      <c r="Y1035" s="83" t="s">
        <v>30</v>
      </c>
      <c r="Z1035" s="83" t="s">
        <v>31</v>
      </c>
    </row>
    <row r="1036" spans="1:26" x14ac:dyDescent="0.25">
      <c r="A1036" t="s">
        <v>2378</v>
      </c>
      <c r="B1036" t="s">
        <v>2378</v>
      </c>
      <c r="C1036" s="94" t="s">
        <v>2379</v>
      </c>
      <c r="D1036" s="93" t="s">
        <v>2379</v>
      </c>
      <c r="E1036" s="93" t="s">
        <v>704</v>
      </c>
      <c r="F1036" s="93" t="s">
        <v>22</v>
      </c>
      <c r="G1036" s="83" t="s">
        <v>23</v>
      </c>
      <c r="H1036" s="93"/>
      <c r="I1036" s="93" t="s">
        <v>24</v>
      </c>
      <c r="J1036" s="93" t="s">
        <v>24</v>
      </c>
      <c r="K1036" s="2">
        <v>100210951095</v>
      </c>
      <c r="L1036" t="s">
        <v>25</v>
      </c>
      <c r="M1036" t="s">
        <v>26</v>
      </c>
      <c r="N1036" t="s">
        <v>27</v>
      </c>
      <c r="O1036" t="s">
        <v>26</v>
      </c>
      <c r="P1036" s="86">
        <v>20</v>
      </c>
      <c r="Q1036" s="87"/>
      <c r="R1036" s="88" t="s">
        <v>28</v>
      </c>
      <c r="S1036" s="98"/>
      <c r="T1036" s="1">
        <v>1676</v>
      </c>
      <c r="U1036" s="90">
        <v>1257</v>
      </c>
      <c r="V1036" s="91">
        <v>0.25</v>
      </c>
      <c r="W1036" s="88" t="s">
        <v>11036</v>
      </c>
      <c r="X1036" s="83">
        <v>42021250000</v>
      </c>
      <c r="Y1036" s="83" t="s">
        <v>30</v>
      </c>
      <c r="Z1036" s="83" t="s">
        <v>31</v>
      </c>
    </row>
    <row r="1037" spans="1:26" x14ac:dyDescent="0.25">
      <c r="A1037" t="s">
        <v>2380</v>
      </c>
      <c r="B1037" t="s">
        <v>2380</v>
      </c>
      <c r="C1037" s="94" t="s">
        <v>2381</v>
      </c>
      <c r="D1037" s="93" t="s">
        <v>2381</v>
      </c>
      <c r="E1037" s="93" t="s">
        <v>704</v>
      </c>
      <c r="F1037" s="93" t="s">
        <v>22</v>
      </c>
      <c r="G1037" s="83" t="s">
        <v>23</v>
      </c>
      <c r="H1037" s="93"/>
      <c r="I1037" s="93" t="s">
        <v>24</v>
      </c>
      <c r="J1037" s="93" t="s">
        <v>24</v>
      </c>
      <c r="K1037" s="2">
        <v>100210951095</v>
      </c>
      <c r="L1037" t="s">
        <v>25</v>
      </c>
      <c r="M1037" t="s">
        <v>26</v>
      </c>
      <c r="N1037" t="s">
        <v>27</v>
      </c>
      <c r="O1037" t="s">
        <v>26</v>
      </c>
      <c r="P1037" s="86">
        <v>20</v>
      </c>
      <c r="Q1037" s="87"/>
      <c r="R1037" s="88" t="s">
        <v>28</v>
      </c>
      <c r="S1037" s="98"/>
      <c r="T1037" s="1">
        <v>2744</v>
      </c>
      <c r="U1037" s="90">
        <v>2058</v>
      </c>
      <c r="V1037" s="91">
        <v>0.25</v>
      </c>
      <c r="W1037" s="88" t="s">
        <v>11036</v>
      </c>
      <c r="X1037" s="83">
        <v>42021250000</v>
      </c>
      <c r="Y1037" s="83" t="s">
        <v>30</v>
      </c>
      <c r="Z1037" s="83" t="s">
        <v>31</v>
      </c>
    </row>
    <row r="1038" spans="1:26" x14ac:dyDescent="0.25">
      <c r="A1038" t="s">
        <v>2382</v>
      </c>
      <c r="B1038" t="s">
        <v>2382</v>
      </c>
      <c r="C1038" s="94" t="s">
        <v>2383</v>
      </c>
      <c r="D1038" s="93" t="s">
        <v>2384</v>
      </c>
      <c r="E1038" s="93" t="s">
        <v>704</v>
      </c>
      <c r="F1038" s="93" t="s">
        <v>22</v>
      </c>
      <c r="G1038" s="83" t="s">
        <v>23</v>
      </c>
      <c r="H1038" s="93"/>
      <c r="I1038" s="93" t="s">
        <v>745</v>
      </c>
      <c r="J1038" s="93" t="s">
        <v>24</v>
      </c>
      <c r="K1038" s="2">
        <v>100210010618</v>
      </c>
      <c r="L1038" t="s">
        <v>25</v>
      </c>
      <c r="M1038" t="s">
        <v>1019</v>
      </c>
      <c r="N1038" t="s">
        <v>1303</v>
      </c>
      <c r="O1038" t="s">
        <v>1758</v>
      </c>
      <c r="P1038" s="86">
        <v>23</v>
      </c>
      <c r="Q1038" s="87"/>
      <c r="R1038" s="88" t="s">
        <v>28</v>
      </c>
      <c r="S1038" s="98"/>
      <c r="T1038" s="1">
        <v>3057</v>
      </c>
      <c r="U1038" s="90">
        <v>2292.75</v>
      </c>
      <c r="V1038" s="91">
        <v>0.25</v>
      </c>
      <c r="W1038" s="88" t="s">
        <v>11036</v>
      </c>
      <c r="X1038" s="83">
        <v>90022000000</v>
      </c>
      <c r="Y1038" s="83" t="s">
        <v>1276</v>
      </c>
      <c r="Z1038" s="83" t="s">
        <v>31</v>
      </c>
    </row>
    <row r="1039" spans="1:26" x14ac:dyDescent="0.25">
      <c r="A1039" t="s">
        <v>2385</v>
      </c>
      <c r="B1039" t="s">
        <v>2385</v>
      </c>
      <c r="C1039" s="94" t="s">
        <v>2386</v>
      </c>
      <c r="D1039" s="93" t="s">
        <v>2387</v>
      </c>
      <c r="E1039" s="93" t="s">
        <v>704</v>
      </c>
      <c r="F1039" s="93" t="s">
        <v>22</v>
      </c>
      <c r="G1039" s="83" t="s">
        <v>23</v>
      </c>
      <c r="H1039" s="93"/>
      <c r="I1039" s="93" t="s">
        <v>745</v>
      </c>
      <c r="J1039" s="93" t="s">
        <v>24</v>
      </c>
      <c r="K1039" s="2">
        <v>100210010618</v>
      </c>
      <c r="L1039" t="s">
        <v>25</v>
      </c>
      <c r="M1039" t="s">
        <v>1019</v>
      </c>
      <c r="N1039" t="s">
        <v>1303</v>
      </c>
      <c r="O1039" t="s">
        <v>1758</v>
      </c>
      <c r="P1039" s="86">
        <v>20</v>
      </c>
      <c r="Q1039" s="87"/>
      <c r="R1039" s="88" t="s">
        <v>28</v>
      </c>
      <c r="S1039" s="98"/>
      <c r="T1039" s="1">
        <v>1348</v>
      </c>
      <c r="U1039" s="90">
        <v>1011</v>
      </c>
      <c r="V1039" s="91">
        <v>0.25</v>
      </c>
      <c r="W1039" s="88" t="s">
        <v>11036</v>
      </c>
      <c r="X1039" s="83">
        <v>90022000000</v>
      </c>
      <c r="Y1039" s="83" t="s">
        <v>1276</v>
      </c>
      <c r="Z1039" s="83" t="s">
        <v>31</v>
      </c>
    </row>
    <row r="1040" spans="1:26" x14ac:dyDescent="0.25">
      <c r="A1040" t="s">
        <v>2388</v>
      </c>
      <c r="B1040" t="s">
        <v>2388</v>
      </c>
      <c r="C1040" s="94" t="s">
        <v>2389</v>
      </c>
      <c r="D1040" s="93" t="s">
        <v>2390</v>
      </c>
      <c r="E1040" s="93" t="s">
        <v>704</v>
      </c>
      <c r="F1040" s="93" t="s">
        <v>22</v>
      </c>
      <c r="G1040" s="83" t="s">
        <v>23</v>
      </c>
      <c r="H1040" s="93"/>
      <c r="I1040" s="93" t="s">
        <v>745</v>
      </c>
      <c r="J1040" s="93" t="s">
        <v>24</v>
      </c>
      <c r="K1040" s="2">
        <v>100210010618</v>
      </c>
      <c r="L1040" t="s">
        <v>25</v>
      </c>
      <c r="M1040" t="s">
        <v>1019</v>
      </c>
      <c r="N1040" t="s">
        <v>1303</v>
      </c>
      <c r="O1040" t="s">
        <v>1758</v>
      </c>
      <c r="P1040" s="86">
        <v>20</v>
      </c>
      <c r="Q1040" s="87"/>
      <c r="R1040" s="88" t="s">
        <v>28</v>
      </c>
      <c r="S1040" s="98"/>
      <c r="T1040" s="1">
        <v>1348</v>
      </c>
      <c r="U1040" s="90">
        <v>1011</v>
      </c>
      <c r="V1040" s="91">
        <v>0.25</v>
      </c>
      <c r="W1040" s="88" t="s">
        <v>11036</v>
      </c>
      <c r="X1040" s="83">
        <v>90022000000</v>
      </c>
      <c r="Y1040" s="83" t="s">
        <v>1276</v>
      </c>
      <c r="Z1040" s="83" t="s">
        <v>31</v>
      </c>
    </row>
    <row r="1041" spans="1:26" x14ac:dyDescent="0.25">
      <c r="A1041" t="s">
        <v>2391</v>
      </c>
      <c r="B1041" t="s">
        <v>2391</v>
      </c>
      <c r="C1041" s="94" t="s">
        <v>2392</v>
      </c>
      <c r="D1041" s="93" t="s">
        <v>2393</v>
      </c>
      <c r="E1041" s="93" t="s">
        <v>704</v>
      </c>
      <c r="F1041" s="93" t="s">
        <v>22</v>
      </c>
      <c r="G1041" s="83" t="s">
        <v>23</v>
      </c>
      <c r="H1041" s="93"/>
      <c r="I1041" s="93" t="s">
        <v>745</v>
      </c>
      <c r="J1041" s="93" t="s">
        <v>24</v>
      </c>
      <c r="K1041" s="2">
        <v>100210010618</v>
      </c>
      <c r="L1041" t="s">
        <v>25</v>
      </c>
      <c r="M1041" t="s">
        <v>1019</v>
      </c>
      <c r="N1041" t="s">
        <v>1303</v>
      </c>
      <c r="O1041" t="s">
        <v>1758</v>
      </c>
      <c r="P1041" s="86">
        <v>20</v>
      </c>
      <c r="Q1041" s="87"/>
      <c r="R1041" s="88" t="s">
        <v>28</v>
      </c>
      <c r="S1041" s="98"/>
      <c r="T1041" s="1">
        <v>3182</v>
      </c>
      <c r="U1041" s="90">
        <v>2386.5</v>
      </c>
      <c r="V1041" s="91">
        <v>0.25</v>
      </c>
      <c r="W1041" s="88" t="s">
        <v>11036</v>
      </c>
      <c r="X1041" s="83">
        <v>90022000000</v>
      </c>
      <c r="Y1041" s="83" t="s">
        <v>1276</v>
      </c>
      <c r="Z1041" s="83" t="s">
        <v>31</v>
      </c>
    </row>
    <row r="1042" spans="1:26" x14ac:dyDescent="0.25">
      <c r="A1042" t="s">
        <v>2394</v>
      </c>
      <c r="B1042" t="s">
        <v>2394</v>
      </c>
      <c r="C1042" s="94" t="s">
        <v>2395</v>
      </c>
      <c r="D1042" s="93" t="s">
        <v>2396</v>
      </c>
      <c r="E1042" s="93" t="s">
        <v>704</v>
      </c>
      <c r="F1042" s="93" t="s">
        <v>22</v>
      </c>
      <c r="G1042" s="83" t="s">
        <v>23</v>
      </c>
      <c r="H1042" s="93"/>
      <c r="I1042" s="93" t="s">
        <v>745</v>
      </c>
      <c r="J1042" s="93" t="s">
        <v>24</v>
      </c>
      <c r="K1042" s="2">
        <v>100210010618</v>
      </c>
      <c r="L1042" t="s">
        <v>25</v>
      </c>
      <c r="M1042" t="s">
        <v>1019</v>
      </c>
      <c r="N1042" t="s">
        <v>1303</v>
      </c>
      <c r="O1042" t="s">
        <v>1758</v>
      </c>
      <c r="P1042" s="86">
        <v>16</v>
      </c>
      <c r="Q1042" s="87"/>
      <c r="R1042" s="88" t="s">
        <v>28</v>
      </c>
      <c r="S1042" s="98"/>
      <c r="T1042" s="1">
        <v>1616</v>
      </c>
      <c r="U1042" s="90">
        <v>1212</v>
      </c>
      <c r="V1042" s="91">
        <v>0.25</v>
      </c>
      <c r="W1042" s="83" t="s">
        <v>11036</v>
      </c>
      <c r="X1042" s="83">
        <v>90022000000</v>
      </c>
      <c r="Y1042" s="83" t="s">
        <v>1276</v>
      </c>
      <c r="Z1042" s="83" t="s">
        <v>31</v>
      </c>
    </row>
    <row r="1043" spans="1:26" x14ac:dyDescent="0.25">
      <c r="A1043" t="s">
        <v>2397</v>
      </c>
      <c r="B1043" t="s">
        <v>2397</v>
      </c>
      <c r="C1043" s="94" t="s">
        <v>2398</v>
      </c>
      <c r="D1043" s="93" t="s">
        <v>11308</v>
      </c>
      <c r="E1043" s="93" t="s">
        <v>704</v>
      </c>
      <c r="F1043" s="93" t="s">
        <v>22</v>
      </c>
      <c r="G1043" s="83" t="s">
        <v>23</v>
      </c>
      <c r="H1043" s="93"/>
      <c r="I1043" s="93" t="s">
        <v>745</v>
      </c>
      <c r="J1043" s="93" t="s">
        <v>24</v>
      </c>
      <c r="K1043" s="2">
        <v>100210010618</v>
      </c>
      <c r="L1043" t="s">
        <v>25</v>
      </c>
      <c r="M1043" t="s">
        <v>1019</v>
      </c>
      <c r="N1043" t="s">
        <v>1303</v>
      </c>
      <c r="O1043" t="s">
        <v>1758</v>
      </c>
      <c r="P1043" s="86">
        <v>16</v>
      </c>
      <c r="Q1043" s="87"/>
      <c r="R1043" s="88" t="s">
        <v>28</v>
      </c>
      <c r="S1043" s="98"/>
      <c r="T1043" s="1">
        <v>1420</v>
      </c>
      <c r="U1043" s="90">
        <v>1065</v>
      </c>
      <c r="V1043" s="91">
        <v>0.25</v>
      </c>
      <c r="W1043" s="83" t="s">
        <v>11036</v>
      </c>
      <c r="X1043" s="83">
        <v>90022000000</v>
      </c>
      <c r="Y1043" s="83" t="s">
        <v>1276</v>
      </c>
      <c r="Z1043" s="83" t="s">
        <v>31</v>
      </c>
    </row>
    <row r="1044" spans="1:26" x14ac:dyDescent="0.25">
      <c r="A1044" t="s">
        <v>2399</v>
      </c>
      <c r="B1044" t="s">
        <v>2399</v>
      </c>
      <c r="C1044" s="94" t="s">
        <v>2400</v>
      </c>
      <c r="D1044" s="93" t="s">
        <v>11309</v>
      </c>
      <c r="E1044" s="93" t="s">
        <v>704</v>
      </c>
      <c r="F1044" s="93" t="s">
        <v>22</v>
      </c>
      <c r="G1044" s="83" t="s">
        <v>23</v>
      </c>
      <c r="H1044" s="93"/>
      <c r="I1044" s="93" t="s">
        <v>745</v>
      </c>
      <c r="J1044" s="93" t="s">
        <v>24</v>
      </c>
      <c r="K1044" s="2">
        <v>100210010618</v>
      </c>
      <c r="L1044" t="s">
        <v>25</v>
      </c>
      <c r="M1044" t="s">
        <v>1019</v>
      </c>
      <c r="N1044" t="s">
        <v>1303</v>
      </c>
      <c r="O1044" t="s">
        <v>1758</v>
      </c>
      <c r="P1044" s="86">
        <v>15</v>
      </c>
      <c r="Q1044" s="87"/>
      <c r="R1044" s="88" t="s">
        <v>28</v>
      </c>
      <c r="S1044" s="98"/>
      <c r="T1044" s="1">
        <v>1452</v>
      </c>
      <c r="U1044" s="90">
        <v>1089</v>
      </c>
      <c r="V1044" s="91">
        <v>0.25</v>
      </c>
      <c r="W1044" s="83" t="s">
        <v>11036</v>
      </c>
      <c r="X1044" s="83">
        <v>90022000000</v>
      </c>
      <c r="Y1044" s="83" t="s">
        <v>1276</v>
      </c>
      <c r="Z1044" s="83" t="s">
        <v>31</v>
      </c>
    </row>
    <row r="1045" spans="1:26" x14ac:dyDescent="0.25">
      <c r="A1045" t="s">
        <v>2401</v>
      </c>
      <c r="B1045" t="s">
        <v>2401</v>
      </c>
      <c r="C1045" s="94" t="s">
        <v>2402</v>
      </c>
      <c r="D1045" s="93" t="s">
        <v>2403</v>
      </c>
      <c r="E1045" s="93" t="s">
        <v>704</v>
      </c>
      <c r="F1045" s="93" t="s">
        <v>22</v>
      </c>
      <c r="G1045" s="83" t="s">
        <v>23</v>
      </c>
      <c r="H1045" s="93"/>
      <c r="I1045" s="93" t="s">
        <v>745</v>
      </c>
      <c r="J1045" s="93" t="s">
        <v>24</v>
      </c>
      <c r="K1045" s="2">
        <v>100210010618</v>
      </c>
      <c r="L1045" t="s">
        <v>25</v>
      </c>
      <c r="M1045" t="s">
        <v>1019</v>
      </c>
      <c r="N1045" t="s">
        <v>1303</v>
      </c>
      <c r="O1045" t="s">
        <v>1758</v>
      </c>
      <c r="P1045" s="86">
        <v>15</v>
      </c>
      <c r="Q1045" s="87"/>
      <c r="R1045" s="88" t="s">
        <v>28</v>
      </c>
      <c r="S1045" s="98"/>
      <c r="T1045" s="1">
        <v>1665</v>
      </c>
      <c r="U1045" s="90">
        <v>1248.75</v>
      </c>
      <c r="V1045" s="91">
        <v>0.25</v>
      </c>
      <c r="W1045" s="83" t="s">
        <v>11036</v>
      </c>
      <c r="X1045" s="83">
        <v>90022000000</v>
      </c>
      <c r="Y1045" s="83" t="s">
        <v>1276</v>
      </c>
      <c r="Z1045" s="83" t="s">
        <v>31</v>
      </c>
    </row>
    <row r="1046" spans="1:26" x14ac:dyDescent="0.25">
      <c r="A1046" t="s">
        <v>2404</v>
      </c>
      <c r="B1046" t="s">
        <v>2404</v>
      </c>
      <c r="C1046" s="94" t="s">
        <v>2405</v>
      </c>
      <c r="D1046" s="93" t="s">
        <v>2406</v>
      </c>
      <c r="E1046" s="93" t="s">
        <v>704</v>
      </c>
      <c r="F1046" s="93" t="s">
        <v>22</v>
      </c>
      <c r="G1046" s="83" t="s">
        <v>23</v>
      </c>
      <c r="H1046" s="93"/>
      <c r="I1046" s="93" t="s">
        <v>745</v>
      </c>
      <c r="J1046" s="93" t="s">
        <v>24</v>
      </c>
      <c r="K1046" s="2">
        <v>100210010618</v>
      </c>
      <c r="L1046" t="s">
        <v>25</v>
      </c>
      <c r="M1046" t="s">
        <v>1019</v>
      </c>
      <c r="N1046" t="s">
        <v>1303</v>
      </c>
      <c r="O1046" t="s">
        <v>1758</v>
      </c>
      <c r="P1046" s="86">
        <v>16</v>
      </c>
      <c r="Q1046" s="87"/>
      <c r="R1046" s="88" t="s">
        <v>28</v>
      </c>
      <c r="S1046" s="98"/>
      <c r="T1046" s="1">
        <v>1697</v>
      </c>
      <c r="U1046" s="90">
        <v>1272.75</v>
      </c>
      <c r="V1046" s="91">
        <v>0.25</v>
      </c>
      <c r="W1046" s="83" t="s">
        <v>11036</v>
      </c>
      <c r="X1046" s="83">
        <v>90022000000</v>
      </c>
      <c r="Y1046" s="83" t="s">
        <v>1276</v>
      </c>
      <c r="Z1046" s="83" t="s">
        <v>31</v>
      </c>
    </row>
    <row r="1047" spans="1:26" x14ac:dyDescent="0.25">
      <c r="A1047" t="s">
        <v>2407</v>
      </c>
      <c r="B1047" t="s">
        <v>2407</v>
      </c>
      <c r="C1047" s="94" t="s">
        <v>2408</v>
      </c>
      <c r="D1047" s="93" t="s">
        <v>2408</v>
      </c>
      <c r="E1047" s="93" t="s">
        <v>704</v>
      </c>
      <c r="F1047" s="93" t="s">
        <v>22</v>
      </c>
      <c r="G1047" s="83" t="s">
        <v>23</v>
      </c>
      <c r="H1047" s="93"/>
      <c r="I1047" s="93" t="s">
        <v>745</v>
      </c>
      <c r="J1047" s="93" t="s">
        <v>24</v>
      </c>
      <c r="K1047" s="2">
        <v>100210951095</v>
      </c>
      <c r="L1047" t="s">
        <v>25</v>
      </c>
      <c r="M1047" t="s">
        <v>26</v>
      </c>
      <c r="N1047" t="s">
        <v>27</v>
      </c>
      <c r="O1047" t="s">
        <v>26</v>
      </c>
      <c r="P1047" s="86">
        <v>25</v>
      </c>
      <c r="Q1047" s="87"/>
      <c r="R1047" s="88" t="s">
        <v>28</v>
      </c>
      <c r="S1047" s="98"/>
      <c r="T1047" s="1">
        <v>466</v>
      </c>
      <c r="U1047" s="90">
        <v>349.5</v>
      </c>
      <c r="V1047" s="91">
        <v>0.25</v>
      </c>
      <c r="W1047" s="83" t="s">
        <v>11036</v>
      </c>
      <c r="X1047" s="83">
        <v>90029000900</v>
      </c>
      <c r="Y1047" s="83" t="s">
        <v>1276</v>
      </c>
      <c r="Z1047" s="83" t="s">
        <v>31</v>
      </c>
    </row>
    <row r="1048" spans="1:26" x14ac:dyDescent="0.25">
      <c r="A1048" t="s">
        <v>2409</v>
      </c>
      <c r="B1048" t="s">
        <v>2409</v>
      </c>
      <c r="C1048" s="94" t="s">
        <v>2410</v>
      </c>
      <c r="D1048" s="93" t="s">
        <v>2410</v>
      </c>
      <c r="E1048" s="93" t="s">
        <v>704</v>
      </c>
      <c r="F1048" s="93" t="s">
        <v>22</v>
      </c>
      <c r="G1048" s="83" t="s">
        <v>23</v>
      </c>
      <c r="H1048" s="93"/>
      <c r="I1048" s="93" t="s">
        <v>745</v>
      </c>
      <c r="J1048" s="93" t="s">
        <v>24</v>
      </c>
      <c r="K1048" s="2">
        <v>100210951095</v>
      </c>
      <c r="L1048" t="s">
        <v>25</v>
      </c>
      <c r="M1048" t="s">
        <v>26</v>
      </c>
      <c r="N1048" t="s">
        <v>27</v>
      </c>
      <c r="O1048" t="s">
        <v>26</v>
      </c>
      <c r="P1048" s="86">
        <v>25</v>
      </c>
      <c r="Q1048" s="87"/>
      <c r="R1048" s="88" t="s">
        <v>28</v>
      </c>
      <c r="S1048" s="98"/>
      <c r="T1048" s="1">
        <v>466</v>
      </c>
      <c r="U1048" s="90">
        <v>349.5</v>
      </c>
      <c r="V1048" s="91">
        <v>0.25</v>
      </c>
      <c r="W1048" s="83" t="s">
        <v>11036</v>
      </c>
      <c r="X1048" s="83">
        <v>90029000900</v>
      </c>
      <c r="Y1048" s="83" t="s">
        <v>1276</v>
      </c>
      <c r="Z1048" s="83" t="s">
        <v>31</v>
      </c>
    </row>
    <row r="1049" spans="1:26" x14ac:dyDescent="0.25">
      <c r="A1049" t="s">
        <v>2411</v>
      </c>
      <c r="B1049" t="s">
        <v>2411</v>
      </c>
      <c r="C1049" s="94" t="s">
        <v>2412</v>
      </c>
      <c r="D1049" s="93" t="s">
        <v>2413</v>
      </c>
      <c r="E1049" s="93" t="s">
        <v>704</v>
      </c>
      <c r="F1049" s="93" t="s">
        <v>22</v>
      </c>
      <c r="G1049" s="83" t="s">
        <v>752</v>
      </c>
      <c r="H1049" s="93"/>
      <c r="I1049" s="93" t="s">
        <v>24</v>
      </c>
      <c r="J1049" s="93" t="s">
        <v>24</v>
      </c>
      <c r="K1049" s="2">
        <v>100210951095</v>
      </c>
      <c r="L1049" t="s">
        <v>25</v>
      </c>
      <c r="M1049" t="s">
        <v>26</v>
      </c>
      <c r="N1049" t="s">
        <v>27</v>
      </c>
      <c r="O1049" t="s">
        <v>26</v>
      </c>
      <c r="P1049" s="86" t="s">
        <v>11037</v>
      </c>
      <c r="Q1049" s="87"/>
      <c r="R1049" s="88" t="s">
        <v>28</v>
      </c>
      <c r="S1049" s="98"/>
      <c r="T1049" s="1">
        <v>2682</v>
      </c>
      <c r="U1049" s="90">
        <v>2011.5</v>
      </c>
      <c r="V1049" s="91">
        <v>0.25</v>
      </c>
      <c r="W1049" s="83" t="s">
        <v>11036</v>
      </c>
      <c r="X1049" s="83">
        <v>84798997900</v>
      </c>
      <c r="Y1049" s="83" t="s">
        <v>30</v>
      </c>
      <c r="Z1049" s="83" t="s">
        <v>739</v>
      </c>
    </row>
    <row r="1050" spans="1:26" x14ac:dyDescent="0.25">
      <c r="A1050" t="s">
        <v>2414</v>
      </c>
      <c r="B1050" t="s">
        <v>2414</v>
      </c>
      <c r="C1050" s="94" t="s">
        <v>2415</v>
      </c>
      <c r="D1050" s="93" t="s">
        <v>2416</v>
      </c>
      <c r="E1050" s="93" t="s">
        <v>704</v>
      </c>
      <c r="F1050" s="93" t="s">
        <v>22</v>
      </c>
      <c r="G1050" s="83" t="s">
        <v>752</v>
      </c>
      <c r="H1050" s="93"/>
      <c r="I1050" s="93" t="s">
        <v>24</v>
      </c>
      <c r="J1050" s="93" t="s">
        <v>24</v>
      </c>
      <c r="K1050" s="2">
        <v>100210951095</v>
      </c>
      <c r="L1050" t="s">
        <v>25</v>
      </c>
      <c r="M1050" t="s">
        <v>26</v>
      </c>
      <c r="N1050" t="s">
        <v>27</v>
      </c>
      <c r="O1050" t="s">
        <v>26</v>
      </c>
      <c r="P1050" s="86" t="s">
        <v>11037</v>
      </c>
      <c r="Q1050" s="87"/>
      <c r="R1050" s="88" t="s">
        <v>28</v>
      </c>
      <c r="S1050" s="98"/>
      <c r="T1050" s="1">
        <v>844</v>
      </c>
      <c r="U1050" s="90">
        <v>633</v>
      </c>
      <c r="V1050" s="91">
        <v>0.25</v>
      </c>
      <c r="W1050" s="83" t="s">
        <v>11036</v>
      </c>
      <c r="X1050" s="83">
        <v>90029000900</v>
      </c>
      <c r="Y1050" s="83" t="s">
        <v>30</v>
      </c>
      <c r="Z1050" s="83" t="s">
        <v>31</v>
      </c>
    </row>
    <row r="1051" spans="1:26" x14ac:dyDescent="0.25">
      <c r="A1051" t="s">
        <v>2417</v>
      </c>
      <c r="B1051" t="s">
        <v>2417</v>
      </c>
      <c r="C1051" s="94" t="s">
        <v>2418</v>
      </c>
      <c r="D1051" s="93" t="s">
        <v>2419</v>
      </c>
      <c r="E1051" s="93" t="s">
        <v>704</v>
      </c>
      <c r="F1051" s="93" t="s">
        <v>22</v>
      </c>
      <c r="G1051" s="83" t="s">
        <v>23</v>
      </c>
      <c r="H1051" s="93"/>
      <c r="I1051" s="93" t="s">
        <v>24</v>
      </c>
      <c r="J1051" s="93" t="s">
        <v>24</v>
      </c>
      <c r="K1051" s="2">
        <v>100210951095</v>
      </c>
      <c r="L1051" t="s">
        <v>25</v>
      </c>
      <c r="M1051" t="s">
        <v>26</v>
      </c>
      <c r="N1051" t="s">
        <v>27</v>
      </c>
      <c r="O1051" t="s">
        <v>26</v>
      </c>
      <c r="P1051" s="86">
        <v>8</v>
      </c>
      <c r="Q1051" s="87"/>
      <c r="R1051" s="88" t="s">
        <v>28</v>
      </c>
      <c r="S1051" s="98"/>
      <c r="T1051" s="1">
        <v>720</v>
      </c>
      <c r="U1051" s="90">
        <v>540</v>
      </c>
      <c r="V1051" s="91">
        <v>0.25</v>
      </c>
      <c r="W1051" s="83" t="s">
        <v>11036</v>
      </c>
      <c r="X1051" s="83">
        <v>90119000000</v>
      </c>
      <c r="Y1051" s="83" t="s">
        <v>30</v>
      </c>
      <c r="Z1051" s="83" t="s">
        <v>31</v>
      </c>
    </row>
    <row r="1052" spans="1:26" x14ac:dyDescent="0.25">
      <c r="A1052" t="s">
        <v>2420</v>
      </c>
      <c r="B1052" t="s">
        <v>2420</v>
      </c>
      <c r="C1052" s="94" t="s">
        <v>2421</v>
      </c>
      <c r="D1052" s="93" t="s">
        <v>2422</v>
      </c>
      <c r="E1052" s="93" t="s">
        <v>704</v>
      </c>
      <c r="F1052" s="93" t="s">
        <v>22</v>
      </c>
      <c r="G1052" s="83" t="s">
        <v>23</v>
      </c>
      <c r="H1052" s="93"/>
      <c r="I1052" s="93" t="s">
        <v>24</v>
      </c>
      <c r="J1052" s="93" t="s">
        <v>24</v>
      </c>
      <c r="K1052" s="2">
        <v>100210951095</v>
      </c>
      <c r="L1052" t="s">
        <v>25</v>
      </c>
      <c r="M1052" t="s">
        <v>26</v>
      </c>
      <c r="N1052" t="s">
        <v>27</v>
      </c>
      <c r="O1052" t="s">
        <v>26</v>
      </c>
      <c r="P1052" s="86">
        <v>9</v>
      </c>
      <c r="Q1052" s="87"/>
      <c r="R1052" s="88" t="s">
        <v>28</v>
      </c>
      <c r="S1052" s="98"/>
      <c r="T1052" s="1">
        <v>282</v>
      </c>
      <c r="U1052" s="90">
        <v>211.5</v>
      </c>
      <c r="V1052" s="91">
        <v>0.25</v>
      </c>
      <c r="W1052" s="88" t="s">
        <v>11036</v>
      </c>
      <c r="X1052" s="83">
        <v>90319000000</v>
      </c>
      <c r="Y1052" s="83" t="s">
        <v>30</v>
      </c>
      <c r="Z1052" s="83" t="s">
        <v>31</v>
      </c>
    </row>
    <row r="1053" spans="1:26" x14ac:dyDescent="0.25">
      <c r="A1053" t="s">
        <v>2423</v>
      </c>
      <c r="B1053" t="s">
        <v>2423</v>
      </c>
      <c r="C1053" s="94" t="s">
        <v>2424</v>
      </c>
      <c r="D1053" s="93" t="s">
        <v>2425</v>
      </c>
      <c r="E1053" s="93" t="s">
        <v>704</v>
      </c>
      <c r="F1053" s="93" t="s">
        <v>22</v>
      </c>
      <c r="G1053" s="83" t="s">
        <v>23</v>
      </c>
      <c r="H1053" s="93"/>
      <c r="I1053" s="93" t="s">
        <v>24</v>
      </c>
      <c r="J1053" s="93" t="s">
        <v>24</v>
      </c>
      <c r="K1053" s="2">
        <v>100210951095</v>
      </c>
      <c r="L1053" t="s">
        <v>25</v>
      </c>
      <c r="M1053" t="s">
        <v>26</v>
      </c>
      <c r="N1053" t="s">
        <v>27</v>
      </c>
      <c r="O1053" t="s">
        <v>26</v>
      </c>
      <c r="P1053" s="86">
        <v>9</v>
      </c>
      <c r="Q1053" s="87"/>
      <c r="R1053" s="88" t="s">
        <v>28</v>
      </c>
      <c r="S1053" s="98"/>
      <c r="T1053" s="1">
        <v>61</v>
      </c>
      <c r="U1053" s="90">
        <v>45.75</v>
      </c>
      <c r="V1053" s="91">
        <v>0.25</v>
      </c>
      <c r="W1053" s="88" t="s">
        <v>11036</v>
      </c>
      <c r="X1053" s="83">
        <v>90319000000</v>
      </c>
      <c r="Y1053" s="83" t="s">
        <v>30</v>
      </c>
      <c r="Z1053" s="83" t="s">
        <v>31</v>
      </c>
    </row>
    <row r="1054" spans="1:26" x14ac:dyDescent="0.25">
      <c r="A1054" t="s">
        <v>2426</v>
      </c>
      <c r="B1054" t="s">
        <v>2426</v>
      </c>
      <c r="C1054" s="94" t="s">
        <v>2427</v>
      </c>
      <c r="D1054" s="93" t="s">
        <v>2428</v>
      </c>
      <c r="E1054" s="93" t="s">
        <v>704</v>
      </c>
      <c r="F1054" s="93" t="s">
        <v>22</v>
      </c>
      <c r="G1054" s="83" t="s">
        <v>23</v>
      </c>
      <c r="H1054" s="93"/>
      <c r="I1054" s="93" t="s">
        <v>24</v>
      </c>
      <c r="J1054" s="93" t="s">
        <v>24</v>
      </c>
      <c r="K1054" s="2">
        <v>100210951095</v>
      </c>
      <c r="L1054" t="s">
        <v>25</v>
      </c>
      <c r="M1054" t="s">
        <v>26</v>
      </c>
      <c r="N1054" t="s">
        <v>27</v>
      </c>
      <c r="O1054" t="s">
        <v>26</v>
      </c>
      <c r="P1054" s="86">
        <v>16</v>
      </c>
      <c r="Q1054" s="87"/>
      <c r="R1054" s="88" t="s">
        <v>28</v>
      </c>
      <c r="S1054" s="98"/>
      <c r="T1054" s="1">
        <v>277</v>
      </c>
      <c r="U1054" s="90">
        <v>207.75</v>
      </c>
      <c r="V1054" s="91">
        <v>0.25</v>
      </c>
      <c r="W1054" s="88" t="s">
        <v>11036</v>
      </c>
      <c r="X1054" s="83">
        <v>90319000000</v>
      </c>
      <c r="Y1054" s="83" t="s">
        <v>30</v>
      </c>
      <c r="Z1054" s="83" t="s">
        <v>31</v>
      </c>
    </row>
    <row r="1055" spans="1:26" x14ac:dyDescent="0.25">
      <c r="A1055" t="s">
        <v>2429</v>
      </c>
      <c r="B1055" t="s">
        <v>2429</v>
      </c>
      <c r="C1055" s="94" t="s">
        <v>2430</v>
      </c>
      <c r="D1055" s="93" t="s">
        <v>2431</v>
      </c>
      <c r="E1055" s="93" t="s">
        <v>704</v>
      </c>
      <c r="F1055" s="93" t="s">
        <v>22</v>
      </c>
      <c r="G1055" s="83" t="s">
        <v>23</v>
      </c>
      <c r="H1055" s="93"/>
      <c r="I1055" s="93" t="s">
        <v>24</v>
      </c>
      <c r="J1055" s="93" t="s">
        <v>24</v>
      </c>
      <c r="K1055" s="2">
        <v>100210951095</v>
      </c>
      <c r="L1055" t="s">
        <v>25</v>
      </c>
      <c r="M1055" t="s">
        <v>26</v>
      </c>
      <c r="N1055" t="s">
        <v>27</v>
      </c>
      <c r="O1055" t="s">
        <v>26</v>
      </c>
      <c r="P1055" s="86">
        <v>9</v>
      </c>
      <c r="Q1055" s="87"/>
      <c r="R1055" s="88" t="s">
        <v>28</v>
      </c>
      <c r="S1055" s="98"/>
      <c r="T1055" s="1">
        <v>61</v>
      </c>
      <c r="U1055" s="90">
        <v>45.75</v>
      </c>
      <c r="V1055" s="91">
        <v>0.25</v>
      </c>
      <c r="W1055" s="88" t="s">
        <v>11036</v>
      </c>
      <c r="X1055" s="83">
        <v>90319000000</v>
      </c>
      <c r="Y1055" s="83" t="s">
        <v>30</v>
      </c>
      <c r="Z1055" s="83" t="s">
        <v>31</v>
      </c>
    </row>
    <row r="1056" spans="1:26" x14ac:dyDescent="0.25">
      <c r="A1056" t="s">
        <v>2432</v>
      </c>
      <c r="B1056" t="s">
        <v>2432</v>
      </c>
      <c r="C1056" s="94" t="s">
        <v>2433</v>
      </c>
      <c r="D1056" s="93" t="s">
        <v>2434</v>
      </c>
      <c r="E1056" s="93" t="s">
        <v>704</v>
      </c>
      <c r="F1056" s="93" t="s">
        <v>22</v>
      </c>
      <c r="G1056" s="83" t="s">
        <v>752</v>
      </c>
      <c r="H1056" s="93"/>
      <c r="I1056" s="93" t="s">
        <v>745</v>
      </c>
      <c r="J1056" s="93" t="s">
        <v>24</v>
      </c>
      <c r="K1056" s="2">
        <v>100210010618</v>
      </c>
      <c r="L1056" t="s">
        <v>25</v>
      </c>
      <c r="M1056" t="s">
        <v>1019</v>
      </c>
      <c r="N1056" t="s">
        <v>1303</v>
      </c>
      <c r="O1056" t="s">
        <v>1758</v>
      </c>
      <c r="P1056" s="86">
        <v>23</v>
      </c>
      <c r="Q1056" s="87"/>
      <c r="R1056" s="88" t="s">
        <v>28</v>
      </c>
      <c r="S1056" s="98"/>
      <c r="T1056" s="1">
        <v>2231</v>
      </c>
      <c r="U1056" s="90">
        <v>1673.25</v>
      </c>
      <c r="V1056" s="91">
        <v>0.25</v>
      </c>
      <c r="W1056" s="88" t="s">
        <v>11036</v>
      </c>
      <c r="X1056" s="83">
        <v>90022000000</v>
      </c>
      <c r="Y1056" s="83" t="s">
        <v>1276</v>
      </c>
      <c r="Z1056" s="83" t="s">
        <v>31</v>
      </c>
    </row>
    <row r="1057" spans="1:26" x14ac:dyDescent="0.25">
      <c r="A1057" t="s">
        <v>2435</v>
      </c>
      <c r="B1057" t="s">
        <v>2435</v>
      </c>
      <c r="C1057" s="94" t="s">
        <v>2436</v>
      </c>
      <c r="D1057" s="93" t="s">
        <v>2437</v>
      </c>
      <c r="E1057" s="93" t="s">
        <v>704</v>
      </c>
      <c r="F1057" s="93" t="s">
        <v>22</v>
      </c>
      <c r="G1057" s="83" t="s">
        <v>23</v>
      </c>
      <c r="H1057" s="93"/>
      <c r="I1057" s="93" t="s">
        <v>745</v>
      </c>
      <c r="J1057" s="93" t="s">
        <v>24</v>
      </c>
      <c r="K1057" s="2">
        <v>100210010618</v>
      </c>
      <c r="L1057" t="s">
        <v>25</v>
      </c>
      <c r="M1057" t="s">
        <v>1019</v>
      </c>
      <c r="N1057" t="s">
        <v>1303</v>
      </c>
      <c r="O1057" t="s">
        <v>1758</v>
      </c>
      <c r="P1057" s="86">
        <v>23</v>
      </c>
      <c r="Q1057" s="87"/>
      <c r="R1057" s="88" t="s">
        <v>28</v>
      </c>
      <c r="S1057" s="98"/>
      <c r="T1057" s="1">
        <v>2463</v>
      </c>
      <c r="U1057" s="90">
        <v>1847.25</v>
      </c>
      <c r="V1057" s="91">
        <v>0.25</v>
      </c>
      <c r="W1057" s="88" t="s">
        <v>11036</v>
      </c>
      <c r="X1057" s="83">
        <v>90022000000</v>
      </c>
      <c r="Y1057" s="83" t="s">
        <v>1276</v>
      </c>
      <c r="Z1057" s="83" t="s">
        <v>31</v>
      </c>
    </row>
    <row r="1058" spans="1:26" x14ac:dyDescent="0.25">
      <c r="A1058" s="83" t="s">
        <v>2438</v>
      </c>
      <c r="B1058" s="83" t="s">
        <v>2438</v>
      </c>
      <c r="C1058" s="84" t="s">
        <v>2439</v>
      </c>
      <c r="D1058" s="83" t="s">
        <v>2440</v>
      </c>
      <c r="E1058" s="83" t="s">
        <v>704</v>
      </c>
      <c r="F1058" s="83" t="s">
        <v>22</v>
      </c>
      <c r="G1058" s="83" t="s">
        <v>23</v>
      </c>
      <c r="H1058" s="83"/>
      <c r="I1058" s="93" t="s">
        <v>24</v>
      </c>
      <c r="J1058" s="93" t="s">
        <v>24</v>
      </c>
      <c r="K1058" s="85">
        <v>100210951095</v>
      </c>
      <c r="L1058" s="83" t="s">
        <v>25</v>
      </c>
      <c r="M1058" s="83" t="s">
        <v>26</v>
      </c>
      <c r="N1058" s="83" t="s">
        <v>27</v>
      </c>
      <c r="O1058" s="83" t="s">
        <v>26</v>
      </c>
      <c r="P1058" s="86">
        <v>30</v>
      </c>
      <c r="Q1058" s="87"/>
      <c r="R1058" s="88" t="s">
        <v>28</v>
      </c>
      <c r="S1058" s="84"/>
      <c r="T1058" s="1">
        <v>6158</v>
      </c>
      <c r="U1058" s="90">
        <v>4618.5</v>
      </c>
      <c r="V1058" s="91">
        <v>0.25</v>
      </c>
      <c r="W1058" s="88" t="s">
        <v>11036</v>
      </c>
      <c r="X1058" s="83">
        <v>39269097900</v>
      </c>
      <c r="Y1058" s="83" t="s">
        <v>1652</v>
      </c>
      <c r="Z1058" s="83" t="s">
        <v>31</v>
      </c>
    </row>
    <row r="1059" spans="1:26" x14ac:dyDescent="0.25">
      <c r="A1059" t="s">
        <v>2441</v>
      </c>
      <c r="B1059" t="s">
        <v>2441</v>
      </c>
      <c r="C1059" s="94" t="s">
        <v>2442</v>
      </c>
      <c r="D1059" s="93" t="s">
        <v>2443</v>
      </c>
      <c r="E1059" s="93" t="s">
        <v>704</v>
      </c>
      <c r="F1059" s="93" t="s">
        <v>22</v>
      </c>
      <c r="G1059" s="83" t="s">
        <v>23</v>
      </c>
      <c r="H1059" s="93"/>
      <c r="I1059" s="93" t="s">
        <v>24</v>
      </c>
      <c r="J1059" s="93" t="s">
        <v>24</v>
      </c>
      <c r="K1059" s="2">
        <v>100210951095</v>
      </c>
      <c r="L1059" t="s">
        <v>25</v>
      </c>
      <c r="M1059" t="s">
        <v>26</v>
      </c>
      <c r="N1059" t="s">
        <v>27</v>
      </c>
      <c r="O1059" t="s">
        <v>26</v>
      </c>
      <c r="P1059" s="86">
        <v>30</v>
      </c>
      <c r="Q1059" s="87"/>
      <c r="R1059" s="88" t="s">
        <v>28</v>
      </c>
      <c r="S1059" s="98"/>
      <c r="T1059" s="1">
        <v>6598</v>
      </c>
      <c r="U1059" s="90">
        <v>4948.5</v>
      </c>
      <c r="V1059" s="91">
        <v>0.25</v>
      </c>
      <c r="W1059" s="88" t="s">
        <v>11036</v>
      </c>
      <c r="X1059" s="83">
        <v>39269097900</v>
      </c>
      <c r="Y1059" s="83" t="s">
        <v>1652</v>
      </c>
      <c r="Z1059" s="83" t="s">
        <v>31</v>
      </c>
    </row>
    <row r="1060" spans="1:26" x14ac:dyDescent="0.25">
      <c r="A1060" t="s">
        <v>2444</v>
      </c>
      <c r="B1060" t="s">
        <v>2444</v>
      </c>
      <c r="C1060" s="94" t="s">
        <v>2445</v>
      </c>
      <c r="D1060" s="93" t="s">
        <v>2446</v>
      </c>
      <c r="E1060" s="93" t="s">
        <v>704</v>
      </c>
      <c r="F1060" s="93" t="s">
        <v>22</v>
      </c>
      <c r="G1060" s="83" t="s">
        <v>23</v>
      </c>
      <c r="H1060" s="93"/>
      <c r="I1060" s="93" t="s">
        <v>24</v>
      </c>
      <c r="J1060" s="93" t="s">
        <v>24</v>
      </c>
      <c r="K1060" s="2">
        <v>100210951095</v>
      </c>
      <c r="L1060" t="s">
        <v>25</v>
      </c>
      <c r="M1060" t="s">
        <v>26</v>
      </c>
      <c r="N1060" t="s">
        <v>27</v>
      </c>
      <c r="O1060" t="s">
        <v>26</v>
      </c>
      <c r="P1060" s="86">
        <v>56</v>
      </c>
      <c r="Q1060" s="87"/>
      <c r="R1060" s="88" t="s">
        <v>28</v>
      </c>
      <c r="S1060" s="98"/>
      <c r="T1060" s="1">
        <v>11574</v>
      </c>
      <c r="U1060" s="90">
        <v>8680.5</v>
      </c>
      <c r="V1060" s="91">
        <v>0.25</v>
      </c>
      <c r="W1060" s="88" t="s">
        <v>11036</v>
      </c>
      <c r="X1060" s="83">
        <v>90119000000</v>
      </c>
      <c r="Y1060" s="83" t="s">
        <v>30</v>
      </c>
      <c r="Z1060" s="83" t="s">
        <v>739</v>
      </c>
    </row>
    <row r="1061" spans="1:26" x14ac:dyDescent="0.25">
      <c r="A1061" t="s">
        <v>2447</v>
      </c>
      <c r="B1061" t="s">
        <v>2447</v>
      </c>
      <c r="C1061" s="94" t="s">
        <v>2448</v>
      </c>
      <c r="D1061" s="93" t="s">
        <v>2449</v>
      </c>
      <c r="E1061" s="93" t="s">
        <v>704</v>
      </c>
      <c r="F1061" s="93" t="s">
        <v>22</v>
      </c>
      <c r="G1061" s="83" t="s">
        <v>23</v>
      </c>
      <c r="H1061" s="93"/>
      <c r="I1061" s="93" t="s">
        <v>24</v>
      </c>
      <c r="J1061" s="93" t="s">
        <v>24</v>
      </c>
      <c r="K1061" s="2">
        <v>100210951095</v>
      </c>
      <c r="L1061" t="s">
        <v>25</v>
      </c>
      <c r="M1061" t="s">
        <v>26</v>
      </c>
      <c r="N1061" t="s">
        <v>27</v>
      </c>
      <c r="O1061" t="s">
        <v>26</v>
      </c>
      <c r="P1061" s="86">
        <v>69</v>
      </c>
      <c r="Q1061" s="87"/>
      <c r="R1061" s="88" t="s">
        <v>28</v>
      </c>
      <c r="S1061" s="98"/>
      <c r="T1061" s="1">
        <v>3799</v>
      </c>
      <c r="U1061" s="90">
        <v>2849.25</v>
      </c>
      <c r="V1061" s="91">
        <v>0.25</v>
      </c>
      <c r="W1061" s="83" t="s">
        <v>11036</v>
      </c>
      <c r="X1061" s="83">
        <v>90119000000</v>
      </c>
      <c r="Y1061" s="83" t="s">
        <v>30</v>
      </c>
      <c r="Z1061" s="83" t="s">
        <v>31</v>
      </c>
    </row>
    <row r="1062" spans="1:26" x14ac:dyDescent="0.25">
      <c r="A1062" t="s">
        <v>2450</v>
      </c>
      <c r="B1062" t="s">
        <v>2450</v>
      </c>
      <c r="C1062" s="94" t="s">
        <v>2451</v>
      </c>
      <c r="D1062" s="93" t="s">
        <v>2452</v>
      </c>
      <c r="E1062" s="93" t="s">
        <v>704</v>
      </c>
      <c r="F1062" s="93" t="s">
        <v>22</v>
      </c>
      <c r="G1062" s="83" t="s">
        <v>23</v>
      </c>
      <c r="H1062" s="93"/>
      <c r="I1062" s="93" t="s">
        <v>24</v>
      </c>
      <c r="J1062" s="93" t="s">
        <v>24</v>
      </c>
      <c r="K1062" s="2">
        <v>100210951095</v>
      </c>
      <c r="L1062" t="s">
        <v>25</v>
      </c>
      <c r="M1062" t="s">
        <v>26</v>
      </c>
      <c r="N1062" t="s">
        <v>27</v>
      </c>
      <c r="O1062" t="s">
        <v>26</v>
      </c>
      <c r="P1062" s="86">
        <v>56</v>
      </c>
      <c r="Q1062" s="87"/>
      <c r="R1062" s="88" t="s">
        <v>28</v>
      </c>
      <c r="S1062" s="98"/>
      <c r="T1062" s="1">
        <v>3506</v>
      </c>
      <c r="U1062" s="90">
        <v>2629.5</v>
      </c>
      <c r="V1062" s="91">
        <v>0.25</v>
      </c>
      <c r="W1062" s="83" t="s">
        <v>11036</v>
      </c>
      <c r="X1062" s="83">
        <v>90119000000</v>
      </c>
      <c r="Y1062" s="83" t="s">
        <v>30</v>
      </c>
      <c r="Z1062" s="83" t="s">
        <v>31</v>
      </c>
    </row>
    <row r="1063" spans="1:26" x14ac:dyDescent="0.25">
      <c r="A1063" t="s">
        <v>2453</v>
      </c>
      <c r="B1063" t="s">
        <v>2453</v>
      </c>
      <c r="C1063" s="94" t="s">
        <v>2454</v>
      </c>
      <c r="D1063" s="93" t="s">
        <v>11310</v>
      </c>
      <c r="E1063" s="93" t="s">
        <v>704</v>
      </c>
      <c r="F1063" s="93" t="s">
        <v>22</v>
      </c>
      <c r="G1063" s="83" t="s">
        <v>23</v>
      </c>
      <c r="H1063" s="93"/>
      <c r="I1063" s="93" t="s">
        <v>24</v>
      </c>
      <c r="J1063" s="93" t="s">
        <v>24</v>
      </c>
      <c r="K1063" s="2">
        <v>100210951095</v>
      </c>
      <c r="L1063" t="s">
        <v>25</v>
      </c>
      <c r="M1063" t="s">
        <v>26</v>
      </c>
      <c r="N1063" t="s">
        <v>27</v>
      </c>
      <c r="O1063" t="s">
        <v>26</v>
      </c>
      <c r="P1063" s="86">
        <v>48</v>
      </c>
      <c r="Q1063" s="87"/>
      <c r="R1063" s="88" t="s">
        <v>28</v>
      </c>
      <c r="S1063" s="98"/>
      <c r="T1063" s="1">
        <v>4002</v>
      </c>
      <c r="U1063" s="90">
        <v>3001.5</v>
      </c>
      <c r="V1063" s="91">
        <v>0.25</v>
      </c>
      <c r="W1063" s="83" t="s">
        <v>11036</v>
      </c>
      <c r="X1063" s="83">
        <v>90119000000</v>
      </c>
      <c r="Y1063" s="83" t="s">
        <v>30</v>
      </c>
      <c r="Z1063" s="83" t="s">
        <v>31</v>
      </c>
    </row>
    <row r="1064" spans="1:26" x14ac:dyDescent="0.25">
      <c r="A1064" t="s">
        <v>2455</v>
      </c>
      <c r="B1064" t="s">
        <v>2455</v>
      </c>
      <c r="C1064" s="94" t="s">
        <v>2456</v>
      </c>
      <c r="D1064" s="93" t="s">
        <v>2457</v>
      </c>
      <c r="E1064" s="93" t="s">
        <v>704</v>
      </c>
      <c r="F1064" s="93" t="s">
        <v>22</v>
      </c>
      <c r="G1064" s="83" t="s">
        <v>23</v>
      </c>
      <c r="H1064" s="93"/>
      <c r="I1064" s="93" t="s">
        <v>24</v>
      </c>
      <c r="J1064" s="93" t="s">
        <v>24</v>
      </c>
      <c r="K1064" s="2">
        <v>100210951095</v>
      </c>
      <c r="L1064" t="s">
        <v>25</v>
      </c>
      <c r="M1064" t="s">
        <v>26</v>
      </c>
      <c r="N1064" t="s">
        <v>27</v>
      </c>
      <c r="O1064" t="s">
        <v>26</v>
      </c>
      <c r="P1064" s="86">
        <v>68</v>
      </c>
      <c r="Q1064" s="87"/>
      <c r="R1064" s="88" t="s">
        <v>28</v>
      </c>
      <c r="S1064" s="98"/>
      <c r="T1064" s="1">
        <v>5770</v>
      </c>
      <c r="U1064" s="90">
        <v>4327.5</v>
      </c>
      <c r="V1064" s="91">
        <v>0.25</v>
      </c>
      <c r="W1064" s="83" t="s">
        <v>11036</v>
      </c>
      <c r="X1064" s="83">
        <v>90119000000</v>
      </c>
      <c r="Y1064" s="83" t="s">
        <v>30</v>
      </c>
      <c r="Z1064" s="83" t="s">
        <v>739</v>
      </c>
    </row>
    <row r="1065" spans="1:26" x14ac:dyDescent="0.25">
      <c r="A1065" t="s">
        <v>2458</v>
      </c>
      <c r="B1065" t="s">
        <v>2458</v>
      </c>
      <c r="C1065" s="94" t="s">
        <v>2459</v>
      </c>
      <c r="D1065" s="93" t="s">
        <v>2460</v>
      </c>
      <c r="E1065" s="93" t="s">
        <v>704</v>
      </c>
      <c r="F1065" s="93" t="s">
        <v>22</v>
      </c>
      <c r="G1065" s="83" t="s">
        <v>23</v>
      </c>
      <c r="H1065" s="93"/>
      <c r="I1065" s="93" t="s">
        <v>24</v>
      </c>
      <c r="J1065" s="93" t="s">
        <v>24</v>
      </c>
      <c r="K1065" s="2">
        <v>100210951095</v>
      </c>
      <c r="L1065" t="s">
        <v>25</v>
      </c>
      <c r="M1065" t="s">
        <v>26</v>
      </c>
      <c r="N1065" t="s">
        <v>27</v>
      </c>
      <c r="O1065" t="s">
        <v>26</v>
      </c>
      <c r="P1065" s="86">
        <v>58</v>
      </c>
      <c r="Q1065" s="87"/>
      <c r="R1065" s="88" t="s">
        <v>28</v>
      </c>
      <c r="S1065" s="98"/>
      <c r="T1065" s="1">
        <v>4950</v>
      </c>
      <c r="U1065" s="90">
        <v>3712.5</v>
      </c>
      <c r="V1065" s="91">
        <v>0.25</v>
      </c>
      <c r="W1065" s="83" t="s">
        <v>11036</v>
      </c>
      <c r="X1065" s="83">
        <v>90119000000</v>
      </c>
      <c r="Y1065" s="83" t="s">
        <v>30</v>
      </c>
      <c r="Z1065" s="83" t="s">
        <v>739</v>
      </c>
    </row>
    <row r="1066" spans="1:26" x14ac:dyDescent="0.25">
      <c r="A1066" t="s">
        <v>2461</v>
      </c>
      <c r="B1066" t="s">
        <v>2461</v>
      </c>
      <c r="C1066" s="94" t="s">
        <v>2462</v>
      </c>
      <c r="D1066" s="93" t="s">
        <v>2463</v>
      </c>
      <c r="E1066" s="93" t="s">
        <v>704</v>
      </c>
      <c r="F1066" s="93" t="s">
        <v>22</v>
      </c>
      <c r="G1066" s="83" t="s">
        <v>23</v>
      </c>
      <c r="H1066" s="93"/>
      <c r="I1066" s="93" t="s">
        <v>24</v>
      </c>
      <c r="J1066" s="93" t="s">
        <v>24</v>
      </c>
      <c r="K1066" s="2">
        <v>100210951095</v>
      </c>
      <c r="L1066" t="s">
        <v>25</v>
      </c>
      <c r="M1066" t="s">
        <v>26</v>
      </c>
      <c r="N1066" t="s">
        <v>27</v>
      </c>
      <c r="O1066" t="s">
        <v>26</v>
      </c>
      <c r="P1066" s="86">
        <v>48</v>
      </c>
      <c r="Q1066" s="87"/>
      <c r="R1066" s="88" t="s">
        <v>28</v>
      </c>
      <c r="S1066" s="98"/>
      <c r="T1066" s="1">
        <v>496</v>
      </c>
      <c r="U1066" s="90">
        <v>372</v>
      </c>
      <c r="V1066" s="91">
        <v>0.25</v>
      </c>
      <c r="W1066" s="83" t="s">
        <v>11036</v>
      </c>
      <c r="X1066" s="83">
        <v>90029000900</v>
      </c>
      <c r="Y1066" s="83" t="s">
        <v>30</v>
      </c>
      <c r="Z1066" s="83" t="s">
        <v>31</v>
      </c>
    </row>
    <row r="1067" spans="1:26" x14ac:dyDescent="0.25">
      <c r="A1067" t="s">
        <v>2464</v>
      </c>
      <c r="B1067" t="s">
        <v>2464</v>
      </c>
      <c r="C1067" s="94" t="s">
        <v>2465</v>
      </c>
      <c r="D1067" s="93" t="s">
        <v>2466</v>
      </c>
      <c r="E1067" s="93" t="s">
        <v>704</v>
      </c>
      <c r="F1067" s="93" t="s">
        <v>22</v>
      </c>
      <c r="G1067" s="83" t="s">
        <v>23</v>
      </c>
      <c r="H1067" s="93"/>
      <c r="I1067" s="93" t="s">
        <v>24</v>
      </c>
      <c r="J1067" s="93" t="s">
        <v>24</v>
      </c>
      <c r="K1067" s="2">
        <v>100210951095</v>
      </c>
      <c r="L1067" t="s">
        <v>25</v>
      </c>
      <c r="M1067" t="s">
        <v>26</v>
      </c>
      <c r="N1067" t="s">
        <v>27</v>
      </c>
      <c r="O1067" t="s">
        <v>26</v>
      </c>
      <c r="P1067" s="86">
        <v>48</v>
      </c>
      <c r="Q1067" s="87"/>
      <c r="R1067" s="88" t="s">
        <v>28</v>
      </c>
      <c r="S1067" s="98"/>
      <c r="T1067" s="1">
        <v>637</v>
      </c>
      <c r="U1067" s="90">
        <v>477.75</v>
      </c>
      <c r="V1067" s="91">
        <v>0.25</v>
      </c>
      <c r="W1067" s="83" t="s">
        <v>11036</v>
      </c>
      <c r="X1067" s="83">
        <v>90029000900</v>
      </c>
      <c r="Y1067" s="83" t="s">
        <v>30</v>
      </c>
      <c r="Z1067" s="83" t="s">
        <v>31</v>
      </c>
    </row>
    <row r="1068" spans="1:26" x14ac:dyDescent="0.25">
      <c r="A1068" t="s">
        <v>2467</v>
      </c>
      <c r="B1068" t="s">
        <v>2467</v>
      </c>
      <c r="C1068" s="94" t="s">
        <v>2468</v>
      </c>
      <c r="D1068" s="93" t="s">
        <v>2469</v>
      </c>
      <c r="E1068" s="93" t="s">
        <v>704</v>
      </c>
      <c r="F1068" s="93" t="s">
        <v>22</v>
      </c>
      <c r="G1068" s="83" t="s">
        <v>752</v>
      </c>
      <c r="H1068" s="93"/>
      <c r="I1068" s="93" t="s">
        <v>745</v>
      </c>
      <c r="J1068" s="93" t="s">
        <v>24</v>
      </c>
      <c r="K1068" s="2">
        <v>100210010618</v>
      </c>
      <c r="L1068" t="s">
        <v>25</v>
      </c>
      <c r="M1068" t="s">
        <v>1019</v>
      </c>
      <c r="N1068" t="s">
        <v>1303</v>
      </c>
      <c r="O1068" t="s">
        <v>1758</v>
      </c>
      <c r="P1068" s="86">
        <v>98</v>
      </c>
      <c r="Q1068" s="87"/>
      <c r="R1068" s="88" t="s">
        <v>28</v>
      </c>
      <c r="S1068" s="98"/>
      <c r="T1068" s="1">
        <v>2356</v>
      </c>
      <c r="U1068" s="90">
        <v>1767</v>
      </c>
      <c r="V1068" s="91">
        <v>0.25</v>
      </c>
      <c r="W1068" s="83" t="s">
        <v>11036</v>
      </c>
      <c r="X1068" s="83">
        <v>90022000000</v>
      </c>
      <c r="Y1068" s="83" t="s">
        <v>1276</v>
      </c>
      <c r="Z1068" s="83" t="s">
        <v>31</v>
      </c>
    </row>
    <row r="1069" spans="1:26" x14ac:dyDescent="0.25">
      <c r="A1069" s="83" t="s">
        <v>2470</v>
      </c>
      <c r="B1069" s="83" t="s">
        <v>2470</v>
      </c>
      <c r="C1069" s="84" t="s">
        <v>2471</v>
      </c>
      <c r="D1069" s="83" t="s">
        <v>2472</v>
      </c>
      <c r="E1069" s="83" t="s">
        <v>704</v>
      </c>
      <c r="F1069" s="83" t="s">
        <v>22</v>
      </c>
      <c r="G1069" s="83" t="s">
        <v>23</v>
      </c>
      <c r="H1069" s="83"/>
      <c r="I1069" s="93" t="s">
        <v>745</v>
      </c>
      <c r="J1069" s="93" t="s">
        <v>24</v>
      </c>
      <c r="K1069" s="85">
        <v>100210010618</v>
      </c>
      <c r="L1069" s="83" t="s">
        <v>25</v>
      </c>
      <c r="M1069" s="83" t="s">
        <v>1019</v>
      </c>
      <c r="N1069" s="83" t="s">
        <v>1303</v>
      </c>
      <c r="O1069" s="83" t="s">
        <v>1758</v>
      </c>
      <c r="P1069" s="86">
        <v>33</v>
      </c>
      <c r="Q1069" s="96"/>
      <c r="R1069" s="88" t="s">
        <v>28</v>
      </c>
      <c r="S1069" s="98"/>
      <c r="T1069" s="1">
        <v>2562</v>
      </c>
      <c r="U1069" s="90">
        <v>1921.5</v>
      </c>
      <c r="V1069" s="91">
        <v>0.25</v>
      </c>
      <c r="W1069" s="83" t="s">
        <v>11036</v>
      </c>
      <c r="X1069" s="83">
        <v>90022000000</v>
      </c>
      <c r="Y1069" s="83" t="s">
        <v>1276</v>
      </c>
      <c r="Z1069" s="83" t="s">
        <v>31</v>
      </c>
    </row>
    <row r="1070" spans="1:26" x14ac:dyDescent="0.25">
      <c r="A1070" t="s">
        <v>2473</v>
      </c>
      <c r="B1070" t="s">
        <v>2473</v>
      </c>
      <c r="C1070" s="94" t="s">
        <v>2474</v>
      </c>
      <c r="D1070" s="93" t="s">
        <v>2475</v>
      </c>
      <c r="E1070" s="93" t="s">
        <v>704</v>
      </c>
      <c r="F1070" s="93" t="s">
        <v>22</v>
      </c>
      <c r="G1070" s="83" t="s">
        <v>23</v>
      </c>
      <c r="H1070" s="93"/>
      <c r="I1070" s="93" t="s">
        <v>745</v>
      </c>
      <c r="J1070" s="93" t="s">
        <v>24</v>
      </c>
      <c r="K1070" s="2">
        <v>100210010618</v>
      </c>
      <c r="L1070" t="s">
        <v>25</v>
      </c>
      <c r="M1070" t="s">
        <v>1019</v>
      </c>
      <c r="N1070" t="s">
        <v>1303</v>
      </c>
      <c r="O1070" t="s">
        <v>1758</v>
      </c>
      <c r="P1070" s="86">
        <v>27</v>
      </c>
      <c r="Q1070" s="87"/>
      <c r="R1070" s="88" t="s">
        <v>28</v>
      </c>
      <c r="S1070" s="98"/>
      <c r="T1070" s="1">
        <v>2975</v>
      </c>
      <c r="U1070" s="90">
        <v>2231.25</v>
      </c>
      <c r="V1070" s="91">
        <v>0.25</v>
      </c>
      <c r="W1070" s="83" t="s">
        <v>11036</v>
      </c>
      <c r="X1070" s="83">
        <v>90022000000</v>
      </c>
      <c r="Y1070" s="83" t="s">
        <v>1276</v>
      </c>
      <c r="Z1070" s="83" t="s">
        <v>31</v>
      </c>
    </row>
    <row r="1071" spans="1:26" x14ac:dyDescent="0.25">
      <c r="A1071" t="s">
        <v>2476</v>
      </c>
      <c r="B1071" t="s">
        <v>2476</v>
      </c>
      <c r="C1071" s="94" t="s">
        <v>2477</v>
      </c>
      <c r="D1071" s="93" t="s">
        <v>2478</v>
      </c>
      <c r="E1071" s="93" t="s">
        <v>704</v>
      </c>
      <c r="F1071" s="93" t="s">
        <v>22</v>
      </c>
      <c r="G1071" s="83" t="s">
        <v>23</v>
      </c>
      <c r="H1071" s="93"/>
      <c r="I1071" s="93" t="s">
        <v>745</v>
      </c>
      <c r="J1071" s="93" t="s">
        <v>24</v>
      </c>
      <c r="K1071" s="2">
        <v>100210951095</v>
      </c>
      <c r="L1071" t="s">
        <v>25</v>
      </c>
      <c r="M1071" t="s">
        <v>26</v>
      </c>
      <c r="N1071" t="s">
        <v>27</v>
      </c>
      <c r="O1071" t="s">
        <v>26</v>
      </c>
      <c r="P1071" s="86">
        <v>27</v>
      </c>
      <c r="Q1071" s="87"/>
      <c r="R1071" s="88" t="s">
        <v>28</v>
      </c>
      <c r="S1071" s="98"/>
      <c r="T1071" s="1">
        <v>13220</v>
      </c>
      <c r="U1071" s="90">
        <v>9915</v>
      </c>
      <c r="V1071" s="91">
        <v>0.25</v>
      </c>
      <c r="W1071" s="88" t="s">
        <v>11036</v>
      </c>
      <c r="X1071" s="83">
        <v>90119000000</v>
      </c>
      <c r="Y1071" s="83" t="s">
        <v>1230</v>
      </c>
      <c r="Z1071" s="83" t="s">
        <v>739</v>
      </c>
    </row>
    <row r="1072" spans="1:26" x14ac:dyDescent="0.25">
      <c r="A1072" t="s">
        <v>2479</v>
      </c>
      <c r="B1072" t="s">
        <v>2479</v>
      </c>
      <c r="C1072" s="94" t="s">
        <v>2480</v>
      </c>
      <c r="D1072" s="93" t="s">
        <v>2481</v>
      </c>
      <c r="E1072" s="93" t="s">
        <v>704</v>
      </c>
      <c r="F1072" s="93" t="s">
        <v>22</v>
      </c>
      <c r="G1072" s="83" t="s">
        <v>23</v>
      </c>
      <c r="H1072" s="93"/>
      <c r="I1072" s="93" t="s">
        <v>745</v>
      </c>
      <c r="J1072" s="93" t="s">
        <v>24</v>
      </c>
      <c r="K1072" s="2">
        <v>100210010618</v>
      </c>
      <c r="L1072" t="s">
        <v>25</v>
      </c>
      <c r="M1072" t="s">
        <v>1019</v>
      </c>
      <c r="N1072" t="s">
        <v>1303</v>
      </c>
      <c r="O1072" t="s">
        <v>1758</v>
      </c>
      <c r="P1072" s="86">
        <v>27</v>
      </c>
      <c r="Q1072" s="87"/>
      <c r="R1072" s="88" t="s">
        <v>28</v>
      </c>
      <c r="S1072" s="98"/>
      <c r="T1072" s="1">
        <v>1736</v>
      </c>
      <c r="U1072" s="90">
        <v>1302</v>
      </c>
      <c r="V1072" s="91">
        <v>0.25</v>
      </c>
      <c r="W1072" s="88" t="s">
        <v>11036</v>
      </c>
      <c r="X1072" s="83">
        <v>90022000000</v>
      </c>
      <c r="Y1072" s="83" t="s">
        <v>1276</v>
      </c>
      <c r="Z1072" s="83" t="s">
        <v>31</v>
      </c>
    </row>
    <row r="1073" spans="1:26" x14ac:dyDescent="0.25">
      <c r="A1073" t="s">
        <v>9154</v>
      </c>
      <c r="B1073" t="s">
        <v>9154</v>
      </c>
      <c r="C1073" s="94" t="s">
        <v>9155</v>
      </c>
      <c r="D1073" s="93" t="s">
        <v>11311</v>
      </c>
      <c r="E1073" s="93" t="s">
        <v>704</v>
      </c>
      <c r="F1073" s="93" t="s">
        <v>22</v>
      </c>
      <c r="G1073" s="83" t="s">
        <v>23</v>
      </c>
      <c r="H1073" s="93"/>
      <c r="I1073" s="93" t="s">
        <v>24</v>
      </c>
      <c r="J1073" s="93" t="s">
        <v>24</v>
      </c>
      <c r="K1073" s="2">
        <v>100210951095</v>
      </c>
      <c r="L1073" t="s">
        <v>25</v>
      </c>
      <c r="M1073" t="s">
        <v>26</v>
      </c>
      <c r="N1073" t="s">
        <v>27</v>
      </c>
      <c r="O1073" t="s">
        <v>26</v>
      </c>
      <c r="P1073" s="86">
        <v>45</v>
      </c>
      <c r="Q1073" s="87"/>
      <c r="R1073" s="88" t="s">
        <v>28</v>
      </c>
      <c r="S1073" s="98"/>
      <c r="T1073" s="1">
        <v>283</v>
      </c>
      <c r="U1073" s="90">
        <v>212.25</v>
      </c>
      <c r="V1073" s="91">
        <v>0.25</v>
      </c>
      <c r="W1073" s="88" t="s">
        <v>11036</v>
      </c>
      <c r="X1073" s="83">
        <v>90029000000</v>
      </c>
      <c r="Y1073" s="83" t="s">
        <v>914</v>
      </c>
      <c r="Z1073" s="83" t="s">
        <v>31</v>
      </c>
    </row>
    <row r="1074" spans="1:26" x14ac:dyDescent="0.25">
      <c r="A1074" t="s">
        <v>9156</v>
      </c>
      <c r="B1074" t="s">
        <v>9156</v>
      </c>
      <c r="C1074" s="94" t="s">
        <v>9157</v>
      </c>
      <c r="D1074" s="93" t="s">
        <v>11312</v>
      </c>
      <c r="E1074" s="93" t="s">
        <v>704</v>
      </c>
      <c r="F1074" s="93" t="s">
        <v>22</v>
      </c>
      <c r="G1074" s="83" t="s">
        <v>23</v>
      </c>
      <c r="H1074" s="93"/>
      <c r="I1074" s="93" t="s">
        <v>24</v>
      </c>
      <c r="J1074" s="93" t="s">
        <v>24</v>
      </c>
      <c r="K1074" s="2">
        <v>100210951095</v>
      </c>
      <c r="L1074" t="s">
        <v>25</v>
      </c>
      <c r="M1074" t="s">
        <v>26</v>
      </c>
      <c r="N1074" t="s">
        <v>27</v>
      </c>
      <c r="O1074" t="s">
        <v>26</v>
      </c>
      <c r="P1074" s="86">
        <v>45</v>
      </c>
      <c r="Q1074" s="87"/>
      <c r="R1074" s="88" t="s">
        <v>28</v>
      </c>
      <c r="S1074" s="98"/>
      <c r="T1074" s="1">
        <v>399</v>
      </c>
      <c r="U1074" s="90">
        <v>299.25</v>
      </c>
      <c r="V1074" s="91">
        <v>0.25</v>
      </c>
      <c r="W1074" s="88" t="s">
        <v>11036</v>
      </c>
      <c r="X1074" s="83">
        <v>90029000000</v>
      </c>
      <c r="Y1074" s="83" t="s">
        <v>914</v>
      </c>
      <c r="Z1074" s="83" t="s">
        <v>31</v>
      </c>
    </row>
    <row r="1075" spans="1:26" x14ac:dyDescent="0.25">
      <c r="A1075" t="s">
        <v>9158</v>
      </c>
      <c r="B1075" t="s">
        <v>9158</v>
      </c>
      <c r="C1075" s="94" t="s">
        <v>9159</v>
      </c>
      <c r="D1075" s="93" t="s">
        <v>11313</v>
      </c>
      <c r="E1075" s="93" t="s">
        <v>704</v>
      </c>
      <c r="F1075" s="93" t="s">
        <v>22</v>
      </c>
      <c r="G1075" s="83" t="s">
        <v>23</v>
      </c>
      <c r="H1075" s="93"/>
      <c r="I1075" s="93" t="s">
        <v>24</v>
      </c>
      <c r="J1075" s="93" t="s">
        <v>24</v>
      </c>
      <c r="K1075" s="2">
        <v>100210951095</v>
      </c>
      <c r="L1075" t="s">
        <v>25</v>
      </c>
      <c r="M1075" t="s">
        <v>26</v>
      </c>
      <c r="N1075" t="s">
        <v>27</v>
      </c>
      <c r="O1075" t="s">
        <v>26</v>
      </c>
      <c r="P1075" s="86">
        <v>45</v>
      </c>
      <c r="Q1075" s="96"/>
      <c r="R1075" s="88" t="s">
        <v>28</v>
      </c>
      <c r="S1075" s="84"/>
      <c r="T1075" s="1">
        <v>399</v>
      </c>
      <c r="U1075" s="90">
        <v>299.25</v>
      </c>
      <c r="V1075" s="91">
        <v>0.25</v>
      </c>
      <c r="W1075" s="88" t="s">
        <v>11036</v>
      </c>
      <c r="X1075" s="83">
        <v>90029000000</v>
      </c>
      <c r="Y1075" s="83" t="s">
        <v>914</v>
      </c>
      <c r="Z1075" s="83" t="s">
        <v>31</v>
      </c>
    </row>
    <row r="1076" spans="1:26" x14ac:dyDescent="0.25">
      <c r="A1076" t="s">
        <v>9160</v>
      </c>
      <c r="B1076" t="s">
        <v>9160</v>
      </c>
      <c r="C1076" s="94" t="s">
        <v>9161</v>
      </c>
      <c r="D1076" s="93" t="s">
        <v>11314</v>
      </c>
      <c r="E1076" s="93" t="s">
        <v>704</v>
      </c>
      <c r="F1076" s="93" t="s">
        <v>22</v>
      </c>
      <c r="G1076" s="83" t="s">
        <v>23</v>
      </c>
      <c r="H1076" s="93"/>
      <c r="I1076" s="93" t="s">
        <v>24</v>
      </c>
      <c r="J1076" s="93" t="s">
        <v>24</v>
      </c>
      <c r="K1076" s="2">
        <v>100210951095</v>
      </c>
      <c r="L1076" t="s">
        <v>25</v>
      </c>
      <c r="M1076" t="s">
        <v>26</v>
      </c>
      <c r="N1076" t="s">
        <v>27</v>
      </c>
      <c r="O1076" t="s">
        <v>26</v>
      </c>
      <c r="P1076" s="86">
        <v>45</v>
      </c>
      <c r="Q1076" s="87"/>
      <c r="R1076" s="88" t="s">
        <v>28</v>
      </c>
      <c r="S1076" s="98"/>
      <c r="T1076" s="1">
        <v>1423</v>
      </c>
      <c r="U1076" s="90">
        <v>1067.25</v>
      </c>
      <c r="V1076" s="91">
        <v>0.25</v>
      </c>
      <c r="W1076" s="88" t="s">
        <v>11036</v>
      </c>
      <c r="X1076" s="83">
        <v>90119000000</v>
      </c>
      <c r="Y1076" s="83" t="s">
        <v>914</v>
      </c>
      <c r="Z1076" s="83" t="s">
        <v>31</v>
      </c>
    </row>
    <row r="1077" spans="1:26" x14ac:dyDescent="0.25">
      <c r="A1077" t="s">
        <v>9220</v>
      </c>
      <c r="B1077" t="s">
        <v>9220</v>
      </c>
      <c r="C1077" s="94" t="s">
        <v>9221</v>
      </c>
      <c r="D1077" s="93" t="s">
        <v>11315</v>
      </c>
      <c r="E1077" s="93" t="s">
        <v>21</v>
      </c>
      <c r="F1077" s="93" t="s">
        <v>22</v>
      </c>
      <c r="G1077" s="83" t="s">
        <v>23</v>
      </c>
      <c r="H1077" s="93"/>
      <c r="I1077" s="93" t="s">
        <v>24</v>
      </c>
      <c r="J1077" s="93" t="s">
        <v>24</v>
      </c>
      <c r="K1077" s="2">
        <v>100210951095</v>
      </c>
      <c r="L1077" t="s">
        <v>25</v>
      </c>
      <c r="M1077" t="s">
        <v>26</v>
      </c>
      <c r="N1077" t="s">
        <v>27</v>
      </c>
      <c r="O1077" t="s">
        <v>26</v>
      </c>
      <c r="P1077" s="86" t="s">
        <v>8797</v>
      </c>
      <c r="Q1077" s="87"/>
      <c r="R1077" s="88" t="s">
        <v>28</v>
      </c>
      <c r="S1077" s="98"/>
      <c r="T1077" s="1">
        <v>1040</v>
      </c>
      <c r="U1077" s="90">
        <v>988</v>
      </c>
      <c r="V1077" s="91">
        <v>0.05</v>
      </c>
      <c r="W1077" s="88" t="s">
        <v>11230</v>
      </c>
      <c r="X1077" s="83">
        <v>99999999999</v>
      </c>
      <c r="Y1077" s="83" t="s">
        <v>914</v>
      </c>
      <c r="Z1077" s="83" t="s">
        <v>31</v>
      </c>
    </row>
    <row r="1078" spans="1:26" x14ac:dyDescent="0.25">
      <c r="A1078" t="s">
        <v>2482</v>
      </c>
      <c r="B1078" t="s">
        <v>2482</v>
      </c>
      <c r="C1078" s="94" t="s">
        <v>2483</v>
      </c>
      <c r="D1078" s="93" t="s">
        <v>11316</v>
      </c>
      <c r="E1078" s="93" t="s">
        <v>704</v>
      </c>
      <c r="F1078" s="93" t="s">
        <v>22</v>
      </c>
      <c r="G1078" s="83" t="s">
        <v>23</v>
      </c>
      <c r="H1078" s="93"/>
      <c r="I1078" s="93" t="s">
        <v>24</v>
      </c>
      <c r="J1078" s="93" t="s">
        <v>24</v>
      </c>
      <c r="K1078" s="2">
        <v>100210951095</v>
      </c>
      <c r="L1078" t="s">
        <v>25</v>
      </c>
      <c r="M1078" t="s">
        <v>26</v>
      </c>
      <c r="N1078" t="s">
        <v>27</v>
      </c>
      <c r="O1078" t="s">
        <v>26</v>
      </c>
      <c r="P1078" s="86">
        <v>45</v>
      </c>
      <c r="Q1078" s="87"/>
      <c r="R1078" s="88" t="s">
        <v>28</v>
      </c>
      <c r="S1078" s="98"/>
      <c r="T1078" s="1">
        <v>3732</v>
      </c>
      <c r="U1078" s="90">
        <v>2799</v>
      </c>
      <c r="V1078" s="91">
        <v>0.25</v>
      </c>
      <c r="W1078" s="88" t="s">
        <v>11036</v>
      </c>
      <c r="X1078" s="83">
        <v>84148022900</v>
      </c>
      <c r="Y1078" s="83" t="s">
        <v>914</v>
      </c>
      <c r="Z1078" s="83" t="s">
        <v>739</v>
      </c>
    </row>
    <row r="1079" spans="1:26" x14ac:dyDescent="0.25">
      <c r="A1079" t="s">
        <v>9162</v>
      </c>
      <c r="B1079" t="s">
        <v>9162</v>
      </c>
      <c r="C1079" s="94" t="s">
        <v>9163</v>
      </c>
      <c r="D1079" s="93" t="s">
        <v>11317</v>
      </c>
      <c r="E1079" s="93" t="s">
        <v>704</v>
      </c>
      <c r="F1079" s="93" t="s">
        <v>22</v>
      </c>
      <c r="G1079" s="83" t="s">
        <v>23</v>
      </c>
      <c r="H1079" s="93"/>
      <c r="I1079" s="93" t="s">
        <v>24</v>
      </c>
      <c r="J1079" s="93" t="s">
        <v>24</v>
      </c>
      <c r="K1079" s="2">
        <v>100210951095</v>
      </c>
      <c r="L1079" t="s">
        <v>25</v>
      </c>
      <c r="M1079" t="s">
        <v>26</v>
      </c>
      <c r="N1079" t="s">
        <v>27</v>
      </c>
      <c r="O1079" t="s">
        <v>26</v>
      </c>
      <c r="P1079" s="86">
        <v>45</v>
      </c>
      <c r="Q1079" s="87"/>
      <c r="R1079" s="88" t="s">
        <v>28</v>
      </c>
      <c r="S1079" s="98"/>
      <c r="T1079" s="1">
        <v>3732</v>
      </c>
      <c r="U1079" s="90">
        <v>2799</v>
      </c>
      <c r="V1079" s="91">
        <v>0.25</v>
      </c>
      <c r="W1079" s="88" t="s">
        <v>11036</v>
      </c>
      <c r="X1079" s="83">
        <v>84148022900</v>
      </c>
      <c r="Y1079" s="83" t="s">
        <v>914</v>
      </c>
      <c r="Z1079" s="83" t="s">
        <v>739</v>
      </c>
    </row>
    <row r="1080" spans="1:26" x14ac:dyDescent="0.25">
      <c r="A1080" t="s">
        <v>10841</v>
      </c>
      <c r="B1080" t="s">
        <v>10841</v>
      </c>
      <c r="C1080" s="94" t="s">
        <v>10842</v>
      </c>
      <c r="D1080" s="93" t="s">
        <v>11318</v>
      </c>
      <c r="E1080" s="93" t="s">
        <v>21</v>
      </c>
      <c r="F1080" s="93" t="s">
        <v>22</v>
      </c>
      <c r="G1080" s="83" t="s">
        <v>23</v>
      </c>
      <c r="H1080" s="93"/>
      <c r="I1080" s="93" t="s">
        <v>24</v>
      </c>
      <c r="J1080" s="93" t="s">
        <v>24</v>
      </c>
      <c r="K1080" s="2">
        <v>100210951095</v>
      </c>
      <c r="L1080" t="s">
        <v>25</v>
      </c>
      <c r="M1080" t="s">
        <v>26</v>
      </c>
      <c r="N1080" t="s">
        <v>27</v>
      </c>
      <c r="O1080" t="s">
        <v>26</v>
      </c>
      <c r="P1080" s="86" t="s">
        <v>8797</v>
      </c>
      <c r="Q1080" s="87"/>
      <c r="R1080" s="88" t="s">
        <v>28</v>
      </c>
      <c r="S1080" s="98"/>
      <c r="T1080" s="1">
        <v>793</v>
      </c>
      <c r="U1080" s="90">
        <v>753.35</v>
      </c>
      <c r="V1080" s="91">
        <v>4.9999999999999968E-2</v>
      </c>
      <c r="W1080" s="88" t="s">
        <v>11230</v>
      </c>
      <c r="X1080" s="83">
        <v>99999999999</v>
      </c>
      <c r="Y1080" s="83" t="s">
        <v>914</v>
      </c>
      <c r="Z1080" s="83" t="s">
        <v>31</v>
      </c>
    </row>
    <row r="1081" spans="1:26" x14ac:dyDescent="0.25">
      <c r="A1081" t="s">
        <v>2484</v>
      </c>
      <c r="B1081" t="s">
        <v>2484</v>
      </c>
      <c r="C1081" s="94" t="s">
        <v>2485</v>
      </c>
      <c r="D1081" s="93" t="s">
        <v>11319</v>
      </c>
      <c r="E1081" s="93" t="s">
        <v>704</v>
      </c>
      <c r="F1081" s="93" t="s">
        <v>22</v>
      </c>
      <c r="G1081" s="83" t="s">
        <v>23</v>
      </c>
      <c r="H1081" s="93"/>
      <c r="I1081" s="93" t="s">
        <v>24</v>
      </c>
      <c r="J1081" s="93" t="s">
        <v>24</v>
      </c>
      <c r="K1081" s="2">
        <v>100210951095</v>
      </c>
      <c r="L1081" t="s">
        <v>25</v>
      </c>
      <c r="M1081" t="s">
        <v>26</v>
      </c>
      <c r="N1081" t="s">
        <v>27</v>
      </c>
      <c r="O1081" t="s">
        <v>26</v>
      </c>
      <c r="P1081" s="86">
        <v>25</v>
      </c>
      <c r="Q1081" s="87"/>
      <c r="R1081" s="88" t="s">
        <v>28</v>
      </c>
      <c r="S1081" s="98"/>
      <c r="T1081" s="1">
        <v>3046</v>
      </c>
      <c r="U1081" s="90">
        <v>2284.5</v>
      </c>
      <c r="V1081" s="91">
        <v>0.25</v>
      </c>
      <c r="W1081" s="88" t="s">
        <v>11036</v>
      </c>
      <c r="X1081" s="83">
        <v>90119000000</v>
      </c>
      <c r="Y1081" s="83" t="s">
        <v>994</v>
      </c>
      <c r="Z1081" s="83" t="s">
        <v>739</v>
      </c>
    </row>
    <row r="1082" spans="1:26" x14ac:dyDescent="0.25">
      <c r="A1082" t="s">
        <v>2486</v>
      </c>
      <c r="B1082" t="s">
        <v>2486</v>
      </c>
      <c r="C1082" s="94" t="s">
        <v>2487</v>
      </c>
      <c r="D1082" s="93" t="s">
        <v>2488</v>
      </c>
      <c r="E1082" s="93" t="s">
        <v>704</v>
      </c>
      <c r="F1082" s="93" t="s">
        <v>22</v>
      </c>
      <c r="G1082" s="83" t="s">
        <v>23</v>
      </c>
      <c r="H1082" s="93"/>
      <c r="I1082" s="93" t="s">
        <v>745</v>
      </c>
      <c r="J1082" s="93" t="s">
        <v>24</v>
      </c>
      <c r="K1082" s="2">
        <v>100210010618</v>
      </c>
      <c r="L1082" t="s">
        <v>25</v>
      </c>
      <c r="M1082" t="s">
        <v>1019</v>
      </c>
      <c r="N1082" t="s">
        <v>1303</v>
      </c>
      <c r="O1082" t="s">
        <v>1758</v>
      </c>
      <c r="P1082" s="86">
        <v>20</v>
      </c>
      <c r="Q1082" s="87"/>
      <c r="R1082" s="88" t="s">
        <v>28</v>
      </c>
      <c r="S1082" s="98"/>
      <c r="T1082" s="1">
        <v>1889</v>
      </c>
      <c r="U1082" s="90">
        <v>1416.75</v>
      </c>
      <c r="V1082" s="91">
        <v>0.25</v>
      </c>
      <c r="W1082" s="88" t="s">
        <v>11036</v>
      </c>
      <c r="X1082" s="83">
        <v>90022000000</v>
      </c>
      <c r="Y1082" s="83" t="s">
        <v>1276</v>
      </c>
      <c r="Z1082" s="83" t="s">
        <v>31</v>
      </c>
    </row>
    <row r="1083" spans="1:26" x14ac:dyDescent="0.25">
      <c r="A1083" t="s">
        <v>2489</v>
      </c>
      <c r="B1083" t="s">
        <v>2489</v>
      </c>
      <c r="C1083" s="94" t="s">
        <v>2490</v>
      </c>
      <c r="D1083" s="93" t="s">
        <v>2491</v>
      </c>
      <c r="E1083" s="93" t="s">
        <v>704</v>
      </c>
      <c r="F1083" s="93" t="s">
        <v>22</v>
      </c>
      <c r="G1083" s="83" t="s">
        <v>23</v>
      </c>
      <c r="H1083" s="93"/>
      <c r="I1083" s="93" t="s">
        <v>745</v>
      </c>
      <c r="J1083" s="93" t="s">
        <v>24</v>
      </c>
      <c r="K1083" s="2">
        <v>100210010618</v>
      </c>
      <c r="L1083" t="s">
        <v>25</v>
      </c>
      <c r="M1083" t="s">
        <v>1019</v>
      </c>
      <c r="N1083" t="s">
        <v>1303</v>
      </c>
      <c r="O1083" t="s">
        <v>1758</v>
      </c>
      <c r="P1083" s="86">
        <v>20</v>
      </c>
      <c r="Q1083" s="87"/>
      <c r="R1083" s="88" t="s">
        <v>28</v>
      </c>
      <c r="S1083" s="98"/>
      <c r="T1083" s="1">
        <v>1447</v>
      </c>
      <c r="U1083" s="90">
        <v>1085.25</v>
      </c>
      <c r="V1083" s="91">
        <v>0.25</v>
      </c>
      <c r="W1083" s="88" t="s">
        <v>11036</v>
      </c>
      <c r="X1083" s="83">
        <v>90022000000</v>
      </c>
      <c r="Y1083" s="83" t="s">
        <v>1276</v>
      </c>
      <c r="Z1083" s="83" t="s">
        <v>31</v>
      </c>
    </row>
    <row r="1084" spans="1:26" x14ac:dyDescent="0.25">
      <c r="A1084" t="s">
        <v>2492</v>
      </c>
      <c r="B1084" t="s">
        <v>2492</v>
      </c>
      <c r="C1084" s="94" t="s">
        <v>2493</v>
      </c>
      <c r="D1084" s="93" t="s">
        <v>2494</v>
      </c>
      <c r="E1084" s="93" t="s">
        <v>704</v>
      </c>
      <c r="F1084" s="93" t="s">
        <v>22</v>
      </c>
      <c r="G1084" s="83" t="s">
        <v>23</v>
      </c>
      <c r="H1084" s="93"/>
      <c r="I1084" s="93" t="s">
        <v>745</v>
      </c>
      <c r="J1084" s="93" t="s">
        <v>24</v>
      </c>
      <c r="K1084" s="2">
        <v>100210010618</v>
      </c>
      <c r="L1084" t="s">
        <v>25</v>
      </c>
      <c r="M1084" t="s">
        <v>1019</v>
      </c>
      <c r="N1084" t="s">
        <v>1303</v>
      </c>
      <c r="O1084" t="s">
        <v>1758</v>
      </c>
      <c r="P1084" s="86">
        <v>15</v>
      </c>
      <c r="Q1084" s="87"/>
      <c r="R1084" s="88" t="s">
        <v>28</v>
      </c>
      <c r="S1084" s="98"/>
      <c r="T1084" s="1">
        <v>881</v>
      </c>
      <c r="U1084" s="90">
        <v>660.75</v>
      </c>
      <c r="V1084" s="91">
        <v>0.25</v>
      </c>
      <c r="W1084" s="88" t="s">
        <v>11036</v>
      </c>
      <c r="X1084" s="83">
        <v>90022000000</v>
      </c>
      <c r="Y1084" s="83" t="s">
        <v>1276</v>
      </c>
      <c r="Z1084" s="83" t="s">
        <v>31</v>
      </c>
    </row>
    <row r="1085" spans="1:26" x14ac:dyDescent="0.25">
      <c r="A1085" t="s">
        <v>2495</v>
      </c>
      <c r="B1085" t="s">
        <v>2495</v>
      </c>
      <c r="C1085" s="94" t="s">
        <v>2496</v>
      </c>
      <c r="D1085" s="93" t="s">
        <v>2496</v>
      </c>
      <c r="E1085" s="93" t="s">
        <v>704</v>
      </c>
      <c r="F1085" s="93" t="s">
        <v>22</v>
      </c>
      <c r="G1085" s="83" t="s">
        <v>23</v>
      </c>
      <c r="H1085" s="93"/>
      <c r="I1085" s="93" t="s">
        <v>24</v>
      </c>
      <c r="J1085" s="93" t="s">
        <v>24</v>
      </c>
      <c r="K1085" s="2">
        <v>100210951095</v>
      </c>
      <c r="L1085" t="s">
        <v>25</v>
      </c>
      <c r="M1085" t="s">
        <v>26</v>
      </c>
      <c r="N1085" t="s">
        <v>27</v>
      </c>
      <c r="O1085" t="s">
        <v>26</v>
      </c>
      <c r="P1085" s="86">
        <v>23</v>
      </c>
      <c r="Q1085" s="87"/>
      <c r="R1085" s="88" t="s">
        <v>28</v>
      </c>
      <c r="S1085" s="98"/>
      <c r="T1085" s="1">
        <v>226</v>
      </c>
      <c r="U1085" s="90">
        <v>169.5</v>
      </c>
      <c r="V1085" s="91">
        <v>0.25</v>
      </c>
      <c r="W1085" s="88" t="s">
        <v>11036</v>
      </c>
      <c r="X1085" s="83">
        <v>85444290900</v>
      </c>
      <c r="Y1085" s="83" t="s">
        <v>30</v>
      </c>
      <c r="Z1085" s="83" t="s">
        <v>31</v>
      </c>
    </row>
    <row r="1086" spans="1:26" x14ac:dyDescent="0.25">
      <c r="A1086" t="s">
        <v>2497</v>
      </c>
      <c r="B1086" t="s">
        <v>2497</v>
      </c>
      <c r="C1086" s="94" t="s">
        <v>2498</v>
      </c>
      <c r="D1086" s="93" t="s">
        <v>2498</v>
      </c>
      <c r="E1086" s="93" t="s">
        <v>704</v>
      </c>
      <c r="F1086" s="93" t="s">
        <v>22</v>
      </c>
      <c r="G1086" s="83" t="s">
        <v>23</v>
      </c>
      <c r="H1086" s="93"/>
      <c r="I1086" s="93" t="s">
        <v>745</v>
      </c>
      <c r="J1086" s="93" t="s">
        <v>24</v>
      </c>
      <c r="K1086" s="2">
        <v>100210010618</v>
      </c>
      <c r="L1086" t="s">
        <v>25</v>
      </c>
      <c r="M1086" t="s">
        <v>1019</v>
      </c>
      <c r="N1086" t="s">
        <v>1303</v>
      </c>
      <c r="O1086" t="s">
        <v>1758</v>
      </c>
      <c r="P1086" s="86">
        <v>30</v>
      </c>
      <c r="Q1086" s="87"/>
      <c r="R1086" s="88" t="s">
        <v>28</v>
      </c>
      <c r="S1086" s="98"/>
      <c r="T1086" s="1">
        <v>1709</v>
      </c>
      <c r="U1086" s="90">
        <v>1281.75</v>
      </c>
      <c r="V1086" s="91">
        <v>0.25</v>
      </c>
      <c r="W1086" s="88" t="s">
        <v>11036</v>
      </c>
      <c r="X1086" s="83">
        <v>90022000000</v>
      </c>
      <c r="Y1086" s="83" t="s">
        <v>1276</v>
      </c>
      <c r="Z1086" s="83" t="s">
        <v>31</v>
      </c>
    </row>
    <row r="1087" spans="1:26" x14ac:dyDescent="0.25">
      <c r="A1087" t="s">
        <v>2499</v>
      </c>
      <c r="B1087" t="s">
        <v>2499</v>
      </c>
      <c r="C1087" s="94" t="s">
        <v>2500</v>
      </c>
      <c r="D1087" s="93" t="s">
        <v>2501</v>
      </c>
      <c r="E1087" s="93" t="s">
        <v>704</v>
      </c>
      <c r="F1087" s="93" t="s">
        <v>22</v>
      </c>
      <c r="G1087" s="83" t="s">
        <v>23</v>
      </c>
      <c r="H1087" s="93"/>
      <c r="I1087" s="93" t="s">
        <v>745</v>
      </c>
      <c r="J1087" s="93" t="s">
        <v>24</v>
      </c>
      <c r="K1087" s="2">
        <v>100210010618</v>
      </c>
      <c r="L1087" t="s">
        <v>25</v>
      </c>
      <c r="M1087" t="s">
        <v>1019</v>
      </c>
      <c r="N1087" t="s">
        <v>1303</v>
      </c>
      <c r="O1087" t="s">
        <v>1758</v>
      </c>
      <c r="P1087" s="86">
        <v>34</v>
      </c>
      <c r="Q1087" s="96"/>
      <c r="R1087" s="88" t="s">
        <v>28</v>
      </c>
      <c r="S1087" s="84"/>
      <c r="T1087" s="1">
        <v>2314</v>
      </c>
      <c r="U1087" s="90">
        <v>1735.5</v>
      </c>
      <c r="V1087" s="91">
        <v>0.25</v>
      </c>
      <c r="W1087" s="88" t="s">
        <v>11036</v>
      </c>
      <c r="X1087" s="83">
        <v>90022000000</v>
      </c>
      <c r="Y1087" s="83" t="s">
        <v>1276</v>
      </c>
      <c r="Z1087" s="83" t="s">
        <v>31</v>
      </c>
    </row>
    <row r="1088" spans="1:26" x14ac:dyDescent="0.25">
      <c r="A1088" t="s">
        <v>2502</v>
      </c>
      <c r="B1088" t="s">
        <v>2502</v>
      </c>
      <c r="C1088" s="94" t="s">
        <v>2503</v>
      </c>
      <c r="D1088" s="93" t="s">
        <v>11320</v>
      </c>
      <c r="E1088" s="93" t="s">
        <v>704</v>
      </c>
      <c r="F1088" s="93" t="s">
        <v>22</v>
      </c>
      <c r="G1088" s="83" t="s">
        <v>23</v>
      </c>
      <c r="H1088" s="93"/>
      <c r="I1088" s="93" t="s">
        <v>24</v>
      </c>
      <c r="J1088" s="93" t="s">
        <v>24</v>
      </c>
      <c r="K1088" s="2">
        <v>100210951095</v>
      </c>
      <c r="L1088" t="s">
        <v>25</v>
      </c>
      <c r="M1088" t="s">
        <v>26</v>
      </c>
      <c r="N1088" t="s">
        <v>27</v>
      </c>
      <c r="O1088" t="s">
        <v>26</v>
      </c>
      <c r="P1088" s="86">
        <v>15</v>
      </c>
      <c r="Q1088" s="87"/>
      <c r="R1088" s="88" t="s">
        <v>28</v>
      </c>
      <c r="S1088" s="98"/>
      <c r="T1088" s="1">
        <v>383</v>
      </c>
      <c r="U1088" s="90">
        <v>287.25</v>
      </c>
      <c r="V1088" s="91">
        <v>0.25</v>
      </c>
      <c r="W1088" s="88" t="s">
        <v>11036</v>
      </c>
      <c r="X1088" s="83">
        <v>73269098900</v>
      </c>
      <c r="Y1088" s="83" t="s">
        <v>994</v>
      </c>
      <c r="Z1088" s="83" t="s">
        <v>31</v>
      </c>
    </row>
    <row r="1089" spans="1:26" x14ac:dyDescent="0.25">
      <c r="A1089" t="s">
        <v>2504</v>
      </c>
      <c r="B1089" t="s">
        <v>2504</v>
      </c>
      <c r="C1089" s="94" t="s">
        <v>2505</v>
      </c>
      <c r="D1089" s="93" t="s">
        <v>2506</v>
      </c>
      <c r="E1089" s="93" t="s">
        <v>704</v>
      </c>
      <c r="F1089" s="93" t="s">
        <v>22</v>
      </c>
      <c r="G1089" s="83" t="s">
        <v>23</v>
      </c>
      <c r="H1089" s="93"/>
      <c r="I1089" s="93" t="s">
        <v>24</v>
      </c>
      <c r="J1089" s="93" t="s">
        <v>24</v>
      </c>
      <c r="K1089" s="2">
        <v>100210951095</v>
      </c>
      <c r="L1089" t="s">
        <v>25</v>
      </c>
      <c r="M1089" t="s">
        <v>26</v>
      </c>
      <c r="N1089" t="s">
        <v>27</v>
      </c>
      <c r="O1089" t="s">
        <v>26</v>
      </c>
      <c r="P1089" s="86">
        <v>38</v>
      </c>
      <c r="Q1089" s="87"/>
      <c r="R1089" s="88" t="s">
        <v>28</v>
      </c>
      <c r="S1089" s="98"/>
      <c r="T1089" s="1">
        <v>3069</v>
      </c>
      <c r="U1089" s="90">
        <v>2301.75</v>
      </c>
      <c r="V1089" s="91">
        <v>0.25</v>
      </c>
      <c r="W1089" s="88" t="s">
        <v>11036</v>
      </c>
      <c r="X1089" s="83">
        <v>90119000000</v>
      </c>
      <c r="Y1089" s="83" t="s">
        <v>30</v>
      </c>
      <c r="Z1089" s="83" t="s">
        <v>31</v>
      </c>
    </row>
    <row r="1090" spans="1:26" x14ac:dyDescent="0.25">
      <c r="A1090" t="s">
        <v>2507</v>
      </c>
      <c r="B1090" t="s">
        <v>2507</v>
      </c>
      <c r="C1090" s="94" t="s">
        <v>2508</v>
      </c>
      <c r="D1090" s="93" t="s">
        <v>2509</v>
      </c>
      <c r="E1090" s="93" t="s">
        <v>704</v>
      </c>
      <c r="F1090" s="93" t="s">
        <v>22</v>
      </c>
      <c r="G1090" s="83" t="s">
        <v>23</v>
      </c>
      <c r="H1090" s="93"/>
      <c r="I1090" s="93" t="s">
        <v>24</v>
      </c>
      <c r="J1090" s="93" t="s">
        <v>24</v>
      </c>
      <c r="K1090" s="2">
        <v>100210951095</v>
      </c>
      <c r="L1090" t="s">
        <v>25</v>
      </c>
      <c r="M1090" t="s">
        <v>26</v>
      </c>
      <c r="N1090" t="s">
        <v>27</v>
      </c>
      <c r="O1090" t="s">
        <v>26</v>
      </c>
      <c r="P1090" s="86">
        <v>28</v>
      </c>
      <c r="Q1090" s="87"/>
      <c r="R1090" s="88" t="s">
        <v>28</v>
      </c>
      <c r="S1090" s="98"/>
      <c r="T1090" s="1">
        <v>837</v>
      </c>
      <c r="U1090" s="90">
        <v>627.75</v>
      </c>
      <c r="V1090" s="91">
        <v>0.25</v>
      </c>
      <c r="W1090" s="88" t="s">
        <v>11036</v>
      </c>
      <c r="X1090" s="83">
        <v>90119000000</v>
      </c>
      <c r="Y1090" s="83" t="s">
        <v>30</v>
      </c>
      <c r="Z1090" s="83" t="s">
        <v>31</v>
      </c>
    </row>
    <row r="1091" spans="1:26" x14ac:dyDescent="0.25">
      <c r="A1091" t="s">
        <v>2510</v>
      </c>
      <c r="B1091" t="s">
        <v>2510</v>
      </c>
      <c r="C1091" s="94" t="s">
        <v>2511</v>
      </c>
      <c r="D1091" s="93" t="s">
        <v>2512</v>
      </c>
      <c r="E1091" s="93" t="s">
        <v>704</v>
      </c>
      <c r="F1091" s="93" t="s">
        <v>22</v>
      </c>
      <c r="G1091" s="83" t="s">
        <v>23</v>
      </c>
      <c r="H1091" s="93"/>
      <c r="I1091" s="93" t="s">
        <v>745</v>
      </c>
      <c r="J1091" s="93" t="s">
        <v>24</v>
      </c>
      <c r="K1091" s="2">
        <v>100210951095</v>
      </c>
      <c r="L1091" t="s">
        <v>25</v>
      </c>
      <c r="M1091" t="s">
        <v>26</v>
      </c>
      <c r="N1091" t="s">
        <v>27</v>
      </c>
      <c r="O1091" t="s">
        <v>26</v>
      </c>
      <c r="P1091" s="86">
        <v>30</v>
      </c>
      <c r="Q1091" s="87"/>
      <c r="R1091" s="88" t="s">
        <v>28</v>
      </c>
      <c r="S1091" s="98"/>
      <c r="T1091" s="1">
        <v>1736</v>
      </c>
      <c r="U1091" s="90">
        <v>1302</v>
      </c>
      <c r="V1091" s="91">
        <v>0.25</v>
      </c>
      <c r="W1091" s="88" t="s">
        <v>11036</v>
      </c>
      <c r="X1091" s="83">
        <v>90022000000</v>
      </c>
      <c r="Y1091" s="83" t="s">
        <v>1276</v>
      </c>
      <c r="Z1091" s="83" t="s">
        <v>31</v>
      </c>
    </row>
    <row r="1092" spans="1:26" x14ac:dyDescent="0.25">
      <c r="A1092" t="s">
        <v>2513</v>
      </c>
      <c r="B1092" t="s">
        <v>2513</v>
      </c>
      <c r="C1092" s="94" t="s">
        <v>2514</v>
      </c>
      <c r="D1092" s="93" t="s">
        <v>2515</v>
      </c>
      <c r="E1092" s="93" t="s">
        <v>704</v>
      </c>
      <c r="F1092" s="93" t="s">
        <v>22</v>
      </c>
      <c r="G1092" s="83" t="s">
        <v>23</v>
      </c>
      <c r="H1092" s="93"/>
      <c r="I1092" s="93" t="s">
        <v>745</v>
      </c>
      <c r="J1092" s="93" t="s">
        <v>24</v>
      </c>
      <c r="K1092" s="2">
        <v>100210951095</v>
      </c>
      <c r="L1092" t="s">
        <v>25</v>
      </c>
      <c r="M1092" t="s">
        <v>26</v>
      </c>
      <c r="N1092" t="s">
        <v>27</v>
      </c>
      <c r="O1092" t="s">
        <v>26</v>
      </c>
      <c r="P1092" s="86">
        <v>30</v>
      </c>
      <c r="Q1092" s="87"/>
      <c r="R1092" s="88" t="s">
        <v>28</v>
      </c>
      <c r="S1092" s="98"/>
      <c r="T1092" s="1">
        <v>1901</v>
      </c>
      <c r="U1092" s="90">
        <v>1425.75</v>
      </c>
      <c r="V1092" s="91">
        <v>0.25</v>
      </c>
      <c r="W1092" s="88" t="s">
        <v>11036</v>
      </c>
      <c r="X1092" s="83">
        <v>90022000000</v>
      </c>
      <c r="Y1092" s="83" t="s">
        <v>1276</v>
      </c>
      <c r="Z1092" s="83" t="s">
        <v>31</v>
      </c>
    </row>
    <row r="1093" spans="1:26" x14ac:dyDescent="0.25">
      <c r="A1093" t="s">
        <v>2516</v>
      </c>
      <c r="B1093" t="s">
        <v>2516</v>
      </c>
      <c r="C1093" s="94" t="s">
        <v>2517</v>
      </c>
      <c r="D1093" s="93" t="s">
        <v>2518</v>
      </c>
      <c r="E1093" s="93" t="s">
        <v>704</v>
      </c>
      <c r="F1093" s="93" t="s">
        <v>22</v>
      </c>
      <c r="G1093" s="83" t="s">
        <v>23</v>
      </c>
      <c r="H1093" s="93"/>
      <c r="I1093" s="93" t="s">
        <v>24</v>
      </c>
      <c r="J1093" s="93" t="s">
        <v>24</v>
      </c>
      <c r="K1093" s="2">
        <v>100210951095</v>
      </c>
      <c r="L1093" t="s">
        <v>25</v>
      </c>
      <c r="M1093" t="s">
        <v>26</v>
      </c>
      <c r="N1093" t="s">
        <v>27</v>
      </c>
      <c r="O1093" t="s">
        <v>26</v>
      </c>
      <c r="P1093" s="86">
        <v>17</v>
      </c>
      <c r="Q1093" s="87"/>
      <c r="R1093" s="88" t="s">
        <v>28</v>
      </c>
      <c r="S1093" s="98"/>
      <c r="T1093" s="1">
        <v>67</v>
      </c>
      <c r="U1093" s="90">
        <v>50.25</v>
      </c>
      <c r="V1093" s="91">
        <v>0.25</v>
      </c>
      <c r="W1093" s="83" t="s">
        <v>11036</v>
      </c>
      <c r="X1093" s="83">
        <v>94054990900</v>
      </c>
      <c r="Y1093" s="83" t="s">
        <v>30</v>
      </c>
      <c r="Z1093" s="83" t="s">
        <v>739</v>
      </c>
    </row>
    <row r="1094" spans="1:26" x14ac:dyDescent="0.25">
      <c r="A1094" t="s">
        <v>2519</v>
      </c>
      <c r="B1094" t="s">
        <v>2519</v>
      </c>
      <c r="C1094" s="94" t="s">
        <v>2520</v>
      </c>
      <c r="D1094" s="93" t="s">
        <v>2521</v>
      </c>
      <c r="E1094" s="93" t="s">
        <v>704</v>
      </c>
      <c r="F1094" s="93" t="s">
        <v>22</v>
      </c>
      <c r="G1094" s="83" t="s">
        <v>752</v>
      </c>
      <c r="H1094" s="93"/>
      <c r="I1094" s="93" t="s">
        <v>24</v>
      </c>
      <c r="J1094" s="93" t="s">
        <v>24</v>
      </c>
      <c r="K1094" s="2">
        <v>100210951095</v>
      </c>
      <c r="L1094" t="s">
        <v>25</v>
      </c>
      <c r="M1094" t="s">
        <v>26</v>
      </c>
      <c r="N1094" t="s">
        <v>27</v>
      </c>
      <c r="O1094" t="s">
        <v>26</v>
      </c>
      <c r="P1094" s="86" t="s">
        <v>11037</v>
      </c>
      <c r="Q1094" s="87"/>
      <c r="R1094" s="88" t="s">
        <v>28</v>
      </c>
      <c r="S1094" s="98"/>
      <c r="T1094" s="1">
        <v>11</v>
      </c>
      <c r="U1094" s="90">
        <v>8.25</v>
      </c>
      <c r="V1094" s="91">
        <v>0.25</v>
      </c>
      <c r="W1094" s="88" t="s">
        <v>11036</v>
      </c>
      <c r="X1094" s="83">
        <v>85444290900</v>
      </c>
      <c r="Y1094" s="83" t="s">
        <v>2224</v>
      </c>
      <c r="Z1094" s="83" t="s">
        <v>31</v>
      </c>
    </row>
    <row r="1095" spans="1:26" x14ac:dyDescent="0.25">
      <c r="A1095" t="s">
        <v>2522</v>
      </c>
      <c r="B1095" t="s">
        <v>2522</v>
      </c>
      <c r="C1095" s="94" t="s">
        <v>2523</v>
      </c>
      <c r="D1095" s="93" t="s">
        <v>2524</v>
      </c>
      <c r="E1095" s="93" t="s">
        <v>704</v>
      </c>
      <c r="F1095" s="93" t="s">
        <v>22</v>
      </c>
      <c r="G1095" s="83" t="s">
        <v>23</v>
      </c>
      <c r="H1095" s="93"/>
      <c r="I1095" s="93" t="s">
        <v>24</v>
      </c>
      <c r="J1095" s="93" t="s">
        <v>24</v>
      </c>
      <c r="K1095" s="2">
        <v>100210951095</v>
      </c>
      <c r="L1095" t="s">
        <v>25</v>
      </c>
      <c r="M1095" t="s">
        <v>26</v>
      </c>
      <c r="N1095" t="s">
        <v>27</v>
      </c>
      <c r="O1095" t="s">
        <v>26</v>
      </c>
      <c r="P1095" s="86">
        <v>27</v>
      </c>
      <c r="Q1095" s="87"/>
      <c r="R1095" s="88" t="s">
        <v>28</v>
      </c>
      <c r="S1095" s="98"/>
      <c r="T1095" s="1">
        <v>1520</v>
      </c>
      <c r="U1095" s="90">
        <v>1140</v>
      </c>
      <c r="V1095" s="91">
        <v>0.25</v>
      </c>
      <c r="W1095" s="88" t="s">
        <v>11036</v>
      </c>
      <c r="X1095" s="83">
        <v>90119000000</v>
      </c>
      <c r="Y1095" s="83" t="s">
        <v>30</v>
      </c>
      <c r="Z1095" s="83" t="s">
        <v>31</v>
      </c>
    </row>
    <row r="1096" spans="1:26" x14ac:dyDescent="0.25">
      <c r="A1096" t="s">
        <v>2525</v>
      </c>
      <c r="B1096" t="s">
        <v>2525</v>
      </c>
      <c r="C1096" s="94" t="s">
        <v>2526</v>
      </c>
      <c r="D1096" s="93" t="s">
        <v>2526</v>
      </c>
      <c r="E1096" s="93" t="s">
        <v>704</v>
      </c>
      <c r="F1096" s="93" t="s">
        <v>22</v>
      </c>
      <c r="G1096" s="83" t="s">
        <v>23</v>
      </c>
      <c r="H1096" s="93"/>
      <c r="I1096" s="93" t="s">
        <v>24</v>
      </c>
      <c r="J1096" s="93" t="s">
        <v>24</v>
      </c>
      <c r="K1096" s="2">
        <v>100210951095</v>
      </c>
      <c r="L1096" t="s">
        <v>25</v>
      </c>
      <c r="M1096" t="s">
        <v>26</v>
      </c>
      <c r="N1096" t="s">
        <v>27</v>
      </c>
      <c r="O1096" t="s">
        <v>26</v>
      </c>
      <c r="P1096" s="86">
        <v>55</v>
      </c>
      <c r="Q1096" s="87"/>
      <c r="R1096" s="88" t="s">
        <v>28</v>
      </c>
      <c r="S1096" s="98"/>
      <c r="T1096" s="1">
        <v>1028</v>
      </c>
      <c r="U1096" s="90">
        <v>771</v>
      </c>
      <c r="V1096" s="91">
        <v>0.25</v>
      </c>
      <c r="W1096" s="88" t="s">
        <v>11036</v>
      </c>
      <c r="X1096" s="83">
        <v>84137081900</v>
      </c>
      <c r="Y1096" s="83" t="s">
        <v>914</v>
      </c>
      <c r="Z1096" s="83" t="s">
        <v>739</v>
      </c>
    </row>
    <row r="1097" spans="1:26" x14ac:dyDescent="0.25">
      <c r="A1097" t="s">
        <v>2527</v>
      </c>
      <c r="B1097" t="s">
        <v>2527</v>
      </c>
      <c r="C1097" s="94" t="s">
        <v>2528</v>
      </c>
      <c r="D1097" s="93" t="s">
        <v>2529</v>
      </c>
      <c r="E1097" s="93" t="s">
        <v>704</v>
      </c>
      <c r="F1097" s="93" t="s">
        <v>22</v>
      </c>
      <c r="G1097" s="83" t="s">
        <v>23</v>
      </c>
      <c r="H1097" s="93"/>
      <c r="I1097" s="93" t="s">
        <v>745</v>
      </c>
      <c r="J1097" s="93" t="s">
        <v>24</v>
      </c>
      <c r="K1097" s="2">
        <v>100210010618</v>
      </c>
      <c r="L1097" t="s">
        <v>25</v>
      </c>
      <c r="M1097" t="s">
        <v>1019</v>
      </c>
      <c r="N1097" t="s">
        <v>1303</v>
      </c>
      <c r="O1097" t="s">
        <v>1758</v>
      </c>
      <c r="P1097" s="86">
        <v>27</v>
      </c>
      <c r="Q1097" s="87"/>
      <c r="R1097" s="88" t="s">
        <v>28</v>
      </c>
      <c r="S1097" s="98"/>
      <c r="T1097" s="1">
        <v>2529</v>
      </c>
      <c r="U1097" s="90">
        <v>1896.75</v>
      </c>
      <c r="V1097" s="91">
        <v>0.25</v>
      </c>
      <c r="W1097" s="88" t="s">
        <v>11036</v>
      </c>
      <c r="X1097" s="83">
        <v>90022000000</v>
      </c>
      <c r="Y1097" s="83" t="s">
        <v>1276</v>
      </c>
      <c r="Z1097" s="83" t="s">
        <v>31</v>
      </c>
    </row>
    <row r="1098" spans="1:26" x14ac:dyDescent="0.25">
      <c r="A1098" t="s">
        <v>2530</v>
      </c>
      <c r="B1098" t="s">
        <v>2530</v>
      </c>
      <c r="C1098" s="94" t="s">
        <v>2531</v>
      </c>
      <c r="D1098" s="93" t="s">
        <v>2532</v>
      </c>
      <c r="E1098" s="93" t="s">
        <v>704</v>
      </c>
      <c r="F1098" s="93" t="s">
        <v>22</v>
      </c>
      <c r="G1098" s="83" t="s">
        <v>23</v>
      </c>
      <c r="H1098" s="93"/>
      <c r="I1098" s="93" t="s">
        <v>745</v>
      </c>
      <c r="J1098" s="93" t="s">
        <v>24</v>
      </c>
      <c r="K1098" s="2">
        <v>100210010618</v>
      </c>
      <c r="L1098" t="s">
        <v>25</v>
      </c>
      <c r="M1098" t="s">
        <v>1019</v>
      </c>
      <c r="N1098" t="s">
        <v>1303</v>
      </c>
      <c r="O1098" t="s">
        <v>1758</v>
      </c>
      <c r="P1098" s="86">
        <v>27</v>
      </c>
      <c r="Q1098" s="87"/>
      <c r="R1098" s="88" t="s">
        <v>28</v>
      </c>
      <c r="S1098" s="98"/>
      <c r="T1098" s="1">
        <v>3760</v>
      </c>
      <c r="U1098" s="90">
        <v>2820</v>
      </c>
      <c r="V1098" s="91">
        <v>0.25</v>
      </c>
      <c r="W1098" s="88" t="s">
        <v>11036</v>
      </c>
      <c r="X1098" s="83">
        <v>90022000000</v>
      </c>
      <c r="Y1098" s="83" t="s">
        <v>1276</v>
      </c>
      <c r="Z1098" s="83" t="s">
        <v>31</v>
      </c>
    </row>
    <row r="1099" spans="1:26" x14ac:dyDescent="0.25">
      <c r="A1099" s="83" t="s">
        <v>2533</v>
      </c>
      <c r="B1099" s="83" t="s">
        <v>2533</v>
      </c>
      <c r="C1099" s="84" t="s">
        <v>2534</v>
      </c>
      <c r="D1099" s="93" t="s">
        <v>2535</v>
      </c>
      <c r="E1099" s="83" t="s">
        <v>704</v>
      </c>
      <c r="F1099" s="83" t="s">
        <v>22</v>
      </c>
      <c r="G1099" s="83" t="s">
        <v>23</v>
      </c>
      <c r="H1099" s="83"/>
      <c r="I1099" s="93" t="s">
        <v>745</v>
      </c>
      <c r="J1099" s="93" t="s">
        <v>24</v>
      </c>
      <c r="K1099" s="85">
        <v>100210010618</v>
      </c>
      <c r="L1099" s="83" t="s">
        <v>25</v>
      </c>
      <c r="M1099" s="83" t="s">
        <v>1019</v>
      </c>
      <c r="N1099" s="83" t="s">
        <v>1303</v>
      </c>
      <c r="O1099" s="83" t="s">
        <v>1758</v>
      </c>
      <c r="P1099" s="86">
        <v>27</v>
      </c>
      <c r="Q1099" s="96"/>
      <c r="R1099" s="88" t="s">
        <v>28</v>
      </c>
      <c r="S1099" s="84"/>
      <c r="T1099" s="1">
        <v>2479</v>
      </c>
      <c r="U1099" s="90">
        <v>1859.25</v>
      </c>
      <c r="V1099" s="91">
        <v>0.25</v>
      </c>
      <c r="W1099" s="88" t="s">
        <v>11036</v>
      </c>
      <c r="X1099" s="83">
        <v>90022000000</v>
      </c>
      <c r="Y1099" s="83" t="s">
        <v>1276</v>
      </c>
      <c r="Z1099" s="83" t="s">
        <v>31</v>
      </c>
    </row>
    <row r="1100" spans="1:26" x14ac:dyDescent="0.25">
      <c r="A1100" t="s">
        <v>2536</v>
      </c>
      <c r="B1100" t="s">
        <v>2536</v>
      </c>
      <c r="C1100" s="94" t="s">
        <v>2537</v>
      </c>
      <c r="D1100" s="93" t="s">
        <v>2538</v>
      </c>
      <c r="E1100" s="93" t="s">
        <v>704</v>
      </c>
      <c r="F1100" s="93" t="s">
        <v>22</v>
      </c>
      <c r="G1100" s="83" t="s">
        <v>23</v>
      </c>
      <c r="H1100" s="93"/>
      <c r="I1100" s="93" t="s">
        <v>745</v>
      </c>
      <c r="J1100" s="93" t="s">
        <v>24</v>
      </c>
      <c r="K1100" s="2">
        <v>100210010618</v>
      </c>
      <c r="L1100" t="s">
        <v>25</v>
      </c>
      <c r="M1100" t="s">
        <v>1019</v>
      </c>
      <c r="N1100" t="s">
        <v>1303</v>
      </c>
      <c r="O1100" t="s">
        <v>1758</v>
      </c>
      <c r="P1100" s="86">
        <v>27</v>
      </c>
      <c r="Q1100" s="87"/>
      <c r="R1100" s="88" t="s">
        <v>28</v>
      </c>
      <c r="S1100" s="98"/>
      <c r="T1100" s="1">
        <v>3182</v>
      </c>
      <c r="U1100" s="90">
        <v>2386.5</v>
      </c>
      <c r="V1100" s="91">
        <v>0.25</v>
      </c>
      <c r="W1100" s="88" t="s">
        <v>11036</v>
      </c>
      <c r="X1100" s="83">
        <v>90022000000</v>
      </c>
      <c r="Y1100" s="83" t="s">
        <v>1276</v>
      </c>
      <c r="Z1100" s="83" t="s">
        <v>31</v>
      </c>
    </row>
    <row r="1101" spans="1:26" x14ac:dyDescent="0.25">
      <c r="A1101" t="s">
        <v>2539</v>
      </c>
      <c r="B1101" t="s">
        <v>2539</v>
      </c>
      <c r="C1101" s="94" t="s">
        <v>2540</v>
      </c>
      <c r="D1101" s="93" t="s">
        <v>2541</v>
      </c>
      <c r="E1101" s="93" t="s">
        <v>704</v>
      </c>
      <c r="F1101" s="93" t="s">
        <v>22</v>
      </c>
      <c r="G1101" s="83" t="s">
        <v>23</v>
      </c>
      <c r="H1101" s="93"/>
      <c r="I1101" s="93" t="s">
        <v>745</v>
      </c>
      <c r="J1101" s="93" t="s">
        <v>24</v>
      </c>
      <c r="K1101" s="2">
        <v>100210010618</v>
      </c>
      <c r="L1101" t="s">
        <v>25</v>
      </c>
      <c r="M1101" t="s">
        <v>1019</v>
      </c>
      <c r="N1101" t="s">
        <v>1303</v>
      </c>
      <c r="O1101" t="s">
        <v>1758</v>
      </c>
      <c r="P1101" s="86">
        <v>27</v>
      </c>
      <c r="Q1101" s="87"/>
      <c r="R1101" s="88" t="s">
        <v>28</v>
      </c>
      <c r="S1101" s="98"/>
      <c r="T1101" s="1">
        <v>1818</v>
      </c>
      <c r="U1101" s="90">
        <v>1363.5</v>
      </c>
      <c r="V1101" s="91">
        <v>0.25</v>
      </c>
      <c r="W1101" s="88" t="s">
        <v>11036</v>
      </c>
      <c r="X1101" s="83">
        <v>90022000000</v>
      </c>
      <c r="Y1101" s="83" t="s">
        <v>1276</v>
      </c>
      <c r="Z1101" s="83" t="s">
        <v>31</v>
      </c>
    </row>
    <row r="1102" spans="1:26" x14ac:dyDescent="0.25">
      <c r="A1102" t="s">
        <v>2542</v>
      </c>
      <c r="B1102" t="s">
        <v>2542</v>
      </c>
      <c r="C1102" s="94" t="s">
        <v>2543</v>
      </c>
      <c r="D1102" s="93" t="s">
        <v>2544</v>
      </c>
      <c r="E1102" s="93" t="s">
        <v>704</v>
      </c>
      <c r="F1102" s="93" t="s">
        <v>22</v>
      </c>
      <c r="G1102" s="83" t="s">
        <v>23</v>
      </c>
      <c r="H1102" s="93"/>
      <c r="I1102" s="93" t="s">
        <v>745</v>
      </c>
      <c r="J1102" s="93" t="s">
        <v>24</v>
      </c>
      <c r="K1102" s="2">
        <v>100210010618</v>
      </c>
      <c r="L1102" t="s">
        <v>25</v>
      </c>
      <c r="M1102" t="s">
        <v>1019</v>
      </c>
      <c r="N1102" t="s">
        <v>1303</v>
      </c>
      <c r="O1102" t="s">
        <v>1758</v>
      </c>
      <c r="P1102" s="86">
        <v>33</v>
      </c>
      <c r="Q1102" s="87"/>
      <c r="R1102" s="88" t="s">
        <v>28</v>
      </c>
      <c r="S1102" s="98"/>
      <c r="T1102" s="1">
        <v>1394</v>
      </c>
      <c r="U1102" s="90">
        <v>1045.5</v>
      </c>
      <c r="V1102" s="91">
        <v>0.25</v>
      </c>
      <c r="W1102" s="83" t="s">
        <v>11036</v>
      </c>
      <c r="X1102" s="83">
        <v>90022000000</v>
      </c>
      <c r="Y1102" s="83" t="s">
        <v>1276</v>
      </c>
      <c r="Z1102" s="83" t="s">
        <v>31</v>
      </c>
    </row>
    <row r="1103" spans="1:26" x14ac:dyDescent="0.25">
      <c r="A1103" t="s">
        <v>2545</v>
      </c>
      <c r="B1103" t="s">
        <v>2545</v>
      </c>
      <c r="C1103" s="94" t="s">
        <v>2546</v>
      </c>
      <c r="D1103" s="93" t="s">
        <v>2546</v>
      </c>
      <c r="E1103" s="93" t="s">
        <v>704</v>
      </c>
      <c r="F1103" s="93" t="s">
        <v>22</v>
      </c>
      <c r="G1103" s="83" t="s">
        <v>23</v>
      </c>
      <c r="H1103" s="93"/>
      <c r="I1103" s="93" t="s">
        <v>745</v>
      </c>
      <c r="J1103" s="93" t="s">
        <v>24</v>
      </c>
      <c r="K1103" s="2">
        <v>100210010618</v>
      </c>
      <c r="L1103" t="s">
        <v>25</v>
      </c>
      <c r="M1103" t="s">
        <v>1019</v>
      </c>
      <c r="N1103" t="s">
        <v>1303</v>
      </c>
      <c r="O1103" t="s">
        <v>1758</v>
      </c>
      <c r="P1103" s="86">
        <v>27</v>
      </c>
      <c r="Q1103" s="87"/>
      <c r="R1103" s="88" t="s">
        <v>28</v>
      </c>
      <c r="S1103" s="98"/>
      <c r="T1103" s="1">
        <v>199</v>
      </c>
      <c r="U1103" s="90">
        <v>149.25</v>
      </c>
      <c r="V1103" s="91">
        <v>0.25</v>
      </c>
      <c r="W1103" s="88" t="s">
        <v>11036</v>
      </c>
      <c r="X1103" s="83">
        <v>90022000000</v>
      </c>
      <c r="Y1103" s="83" t="s">
        <v>1276</v>
      </c>
      <c r="Z1103" s="83" t="s">
        <v>31</v>
      </c>
    </row>
    <row r="1104" spans="1:26" x14ac:dyDescent="0.25">
      <c r="A1104" t="s">
        <v>2547</v>
      </c>
      <c r="B1104" t="s">
        <v>2547</v>
      </c>
      <c r="C1104" s="94" t="s">
        <v>2548</v>
      </c>
      <c r="D1104" s="93" t="s">
        <v>2548</v>
      </c>
      <c r="E1104" s="93" t="s">
        <v>704</v>
      </c>
      <c r="F1104" s="93" t="s">
        <v>22</v>
      </c>
      <c r="G1104" s="83" t="s">
        <v>23</v>
      </c>
      <c r="H1104" s="93"/>
      <c r="I1104" s="93" t="s">
        <v>745</v>
      </c>
      <c r="J1104" s="93" t="s">
        <v>24</v>
      </c>
      <c r="K1104" s="2">
        <v>100210010618</v>
      </c>
      <c r="L1104" t="s">
        <v>25</v>
      </c>
      <c r="M1104" t="s">
        <v>1019</v>
      </c>
      <c r="N1104" t="s">
        <v>1303</v>
      </c>
      <c r="O1104" t="s">
        <v>1758</v>
      </c>
      <c r="P1104" s="86">
        <v>23</v>
      </c>
      <c r="Q1104" s="87"/>
      <c r="R1104" s="88" t="s">
        <v>28</v>
      </c>
      <c r="S1104" s="98"/>
      <c r="T1104" s="1">
        <v>199</v>
      </c>
      <c r="U1104" s="90">
        <v>149.25</v>
      </c>
      <c r="V1104" s="91">
        <v>0.25</v>
      </c>
      <c r="W1104" s="88" t="s">
        <v>11036</v>
      </c>
      <c r="X1104" s="83">
        <v>90022000000</v>
      </c>
      <c r="Y1104" s="83" t="s">
        <v>1276</v>
      </c>
      <c r="Z1104" s="83" t="s">
        <v>31</v>
      </c>
    </row>
    <row r="1105" spans="1:26" x14ac:dyDescent="0.25">
      <c r="A1105" t="s">
        <v>2549</v>
      </c>
      <c r="B1105" t="s">
        <v>2549</v>
      </c>
      <c r="C1105" s="94" t="s">
        <v>2550</v>
      </c>
      <c r="D1105" s="93" t="s">
        <v>2551</v>
      </c>
      <c r="E1105" s="93" t="s">
        <v>704</v>
      </c>
      <c r="F1105" s="93" t="s">
        <v>22</v>
      </c>
      <c r="G1105" s="83" t="s">
        <v>23</v>
      </c>
      <c r="H1105" s="93"/>
      <c r="I1105" s="93" t="s">
        <v>745</v>
      </c>
      <c r="J1105" s="93" t="s">
        <v>24</v>
      </c>
      <c r="K1105" s="2">
        <v>100210010618</v>
      </c>
      <c r="L1105" t="s">
        <v>25</v>
      </c>
      <c r="M1105" t="s">
        <v>1019</v>
      </c>
      <c r="N1105" t="s">
        <v>1303</v>
      </c>
      <c r="O1105" t="s">
        <v>1758</v>
      </c>
      <c r="P1105" s="86">
        <v>30</v>
      </c>
      <c r="Q1105" s="87"/>
      <c r="R1105" s="88" t="s">
        <v>28</v>
      </c>
      <c r="S1105" s="98"/>
      <c r="T1105" s="1">
        <v>1736</v>
      </c>
      <c r="U1105" s="90">
        <v>1302</v>
      </c>
      <c r="V1105" s="91">
        <v>0.25</v>
      </c>
      <c r="W1105" s="88" t="s">
        <v>11036</v>
      </c>
      <c r="X1105" s="83">
        <v>90022000000</v>
      </c>
      <c r="Y1105" s="83" t="s">
        <v>1276</v>
      </c>
      <c r="Z1105" s="83" t="s">
        <v>31</v>
      </c>
    </row>
    <row r="1106" spans="1:26" x14ac:dyDescent="0.25">
      <c r="A1106" t="s">
        <v>2552</v>
      </c>
      <c r="B1106" t="s">
        <v>2552</v>
      </c>
      <c r="C1106" s="94" t="s">
        <v>2553</v>
      </c>
      <c r="D1106" s="93" t="s">
        <v>2554</v>
      </c>
      <c r="E1106" s="93" t="s">
        <v>704</v>
      </c>
      <c r="F1106" s="93" t="s">
        <v>22</v>
      </c>
      <c r="G1106" s="83" t="s">
        <v>23</v>
      </c>
      <c r="H1106" s="93"/>
      <c r="I1106" s="93" t="s">
        <v>745</v>
      </c>
      <c r="J1106" s="93" t="s">
        <v>24</v>
      </c>
      <c r="K1106" s="2">
        <v>100210010618</v>
      </c>
      <c r="L1106" t="s">
        <v>25</v>
      </c>
      <c r="M1106" t="s">
        <v>1019</v>
      </c>
      <c r="N1106" t="s">
        <v>1303</v>
      </c>
      <c r="O1106" t="s">
        <v>1758</v>
      </c>
      <c r="P1106" s="86">
        <v>27</v>
      </c>
      <c r="Q1106" s="87"/>
      <c r="R1106" s="88" t="s">
        <v>28</v>
      </c>
      <c r="S1106" s="98"/>
      <c r="T1106" s="1">
        <v>1488</v>
      </c>
      <c r="U1106" s="90">
        <v>1116</v>
      </c>
      <c r="V1106" s="91">
        <v>0.25</v>
      </c>
      <c r="W1106" s="88" t="s">
        <v>11036</v>
      </c>
      <c r="X1106" s="83">
        <v>90022000000</v>
      </c>
      <c r="Y1106" s="83" t="s">
        <v>1276</v>
      </c>
      <c r="Z1106" s="83" t="s">
        <v>31</v>
      </c>
    </row>
    <row r="1107" spans="1:26" x14ac:dyDescent="0.25">
      <c r="A1107" t="s">
        <v>2555</v>
      </c>
      <c r="B1107" t="s">
        <v>2555</v>
      </c>
      <c r="C1107" s="94" t="s">
        <v>2556</v>
      </c>
      <c r="D1107" s="93" t="s">
        <v>2557</v>
      </c>
      <c r="E1107" s="93" t="s">
        <v>704</v>
      </c>
      <c r="F1107" s="93" t="s">
        <v>22</v>
      </c>
      <c r="G1107" s="83" t="s">
        <v>23</v>
      </c>
      <c r="H1107" s="93"/>
      <c r="I1107" s="93" t="s">
        <v>745</v>
      </c>
      <c r="J1107" s="93" t="s">
        <v>24</v>
      </c>
      <c r="K1107" s="2">
        <v>100210010618</v>
      </c>
      <c r="L1107" t="s">
        <v>25</v>
      </c>
      <c r="M1107" t="s">
        <v>1019</v>
      </c>
      <c r="N1107" t="s">
        <v>1303</v>
      </c>
      <c r="O1107" t="s">
        <v>1758</v>
      </c>
      <c r="P1107" s="86">
        <v>23</v>
      </c>
      <c r="Q1107" s="87"/>
      <c r="R1107" s="88" t="s">
        <v>28</v>
      </c>
      <c r="S1107" s="98"/>
      <c r="T1107" s="1">
        <v>1447</v>
      </c>
      <c r="U1107" s="90">
        <v>1085.25</v>
      </c>
      <c r="V1107" s="91">
        <v>0.25</v>
      </c>
      <c r="W1107" s="88" t="s">
        <v>11036</v>
      </c>
      <c r="X1107" s="83">
        <v>90022000000</v>
      </c>
      <c r="Y1107" s="83" t="s">
        <v>1276</v>
      </c>
      <c r="Z1107" s="83" t="s">
        <v>31</v>
      </c>
    </row>
    <row r="1108" spans="1:26" x14ac:dyDescent="0.25">
      <c r="A1108" t="s">
        <v>2558</v>
      </c>
      <c r="B1108" t="s">
        <v>2558</v>
      </c>
      <c r="C1108" s="94" t="s">
        <v>2559</v>
      </c>
      <c r="D1108" s="93" t="s">
        <v>2560</v>
      </c>
      <c r="E1108" s="93" t="s">
        <v>704</v>
      </c>
      <c r="F1108" s="93" t="s">
        <v>22</v>
      </c>
      <c r="G1108" s="83" t="s">
        <v>23</v>
      </c>
      <c r="H1108" s="93"/>
      <c r="I1108" s="93" t="s">
        <v>745</v>
      </c>
      <c r="J1108" s="93" t="s">
        <v>24</v>
      </c>
      <c r="K1108" s="2">
        <v>100210010618</v>
      </c>
      <c r="L1108" t="s">
        <v>25</v>
      </c>
      <c r="M1108" t="s">
        <v>1019</v>
      </c>
      <c r="N1108" t="s">
        <v>1303</v>
      </c>
      <c r="O1108" t="s">
        <v>1758</v>
      </c>
      <c r="P1108" s="86">
        <v>2</v>
      </c>
      <c r="Q1108" s="87"/>
      <c r="R1108" s="88" t="s">
        <v>28</v>
      </c>
      <c r="S1108" s="98"/>
      <c r="T1108" s="1">
        <v>1348</v>
      </c>
      <c r="U1108" s="90">
        <v>1011</v>
      </c>
      <c r="V1108" s="91">
        <v>0.25</v>
      </c>
      <c r="W1108" s="88" t="s">
        <v>11036</v>
      </c>
      <c r="X1108" s="83">
        <v>90022000000</v>
      </c>
      <c r="Y1108" s="83" t="s">
        <v>1276</v>
      </c>
      <c r="Z1108" s="83" t="s">
        <v>31</v>
      </c>
    </row>
    <row r="1109" spans="1:26" x14ac:dyDescent="0.25">
      <c r="A1109" t="s">
        <v>2561</v>
      </c>
      <c r="B1109" t="s">
        <v>2561</v>
      </c>
      <c r="C1109" s="94" t="s">
        <v>2562</v>
      </c>
      <c r="D1109" s="93" t="s">
        <v>2563</v>
      </c>
      <c r="E1109" s="93" t="s">
        <v>704</v>
      </c>
      <c r="F1109" s="93" t="s">
        <v>22</v>
      </c>
      <c r="G1109" s="83" t="s">
        <v>23</v>
      </c>
      <c r="H1109" s="93"/>
      <c r="I1109" s="93" t="s">
        <v>24</v>
      </c>
      <c r="J1109" s="93" t="s">
        <v>24</v>
      </c>
      <c r="K1109" s="2">
        <v>100210951095</v>
      </c>
      <c r="L1109" t="s">
        <v>25</v>
      </c>
      <c r="M1109" t="s">
        <v>26</v>
      </c>
      <c r="N1109" t="s">
        <v>27</v>
      </c>
      <c r="O1109" t="s">
        <v>26</v>
      </c>
      <c r="P1109" s="86">
        <v>2</v>
      </c>
      <c r="Q1109" s="87"/>
      <c r="R1109" s="88" t="s">
        <v>28</v>
      </c>
      <c r="S1109" s="98"/>
      <c r="T1109" s="1">
        <v>2727</v>
      </c>
      <c r="U1109" s="90">
        <v>2045.25</v>
      </c>
      <c r="V1109" s="91">
        <v>0.25</v>
      </c>
      <c r="W1109" s="88" t="s">
        <v>11036</v>
      </c>
      <c r="X1109" s="83">
        <v>94054990900</v>
      </c>
      <c r="Y1109" s="83" t="s">
        <v>30</v>
      </c>
      <c r="Z1109" s="83" t="s">
        <v>739</v>
      </c>
    </row>
    <row r="1110" spans="1:26" x14ac:dyDescent="0.25">
      <c r="A1110" t="s">
        <v>2564</v>
      </c>
      <c r="B1110" t="s">
        <v>2564</v>
      </c>
      <c r="C1110" s="94" t="s">
        <v>2565</v>
      </c>
      <c r="D1110" s="93" t="s">
        <v>2566</v>
      </c>
      <c r="E1110" s="93" t="s">
        <v>704</v>
      </c>
      <c r="F1110" s="93" t="s">
        <v>22</v>
      </c>
      <c r="G1110" s="83" t="s">
        <v>23</v>
      </c>
      <c r="H1110" s="93"/>
      <c r="I1110" s="93" t="s">
        <v>745</v>
      </c>
      <c r="J1110" s="93" t="s">
        <v>24</v>
      </c>
      <c r="K1110" s="2">
        <v>100210010618</v>
      </c>
      <c r="L1110" t="s">
        <v>25</v>
      </c>
      <c r="M1110" t="s">
        <v>1019</v>
      </c>
      <c r="N1110" t="s">
        <v>1303</v>
      </c>
      <c r="O1110" t="s">
        <v>1758</v>
      </c>
      <c r="P1110" s="86">
        <v>33</v>
      </c>
      <c r="Q1110" s="87"/>
      <c r="R1110" s="88" t="s">
        <v>28</v>
      </c>
      <c r="S1110" s="98"/>
      <c r="T1110" s="1">
        <v>1794</v>
      </c>
      <c r="U1110" s="90">
        <v>1345.5</v>
      </c>
      <c r="V1110" s="91">
        <v>0.25</v>
      </c>
      <c r="W1110" s="88" t="s">
        <v>11036</v>
      </c>
      <c r="X1110" s="83">
        <v>90022000000</v>
      </c>
      <c r="Y1110" s="83" t="s">
        <v>1276</v>
      </c>
      <c r="Z1110" s="83" t="s">
        <v>31</v>
      </c>
    </row>
    <row r="1111" spans="1:26" x14ac:dyDescent="0.25">
      <c r="A1111" t="s">
        <v>2567</v>
      </c>
      <c r="B1111" t="s">
        <v>2567</v>
      </c>
      <c r="C1111" s="94" t="s">
        <v>2568</v>
      </c>
      <c r="D1111" s="93" t="s">
        <v>2569</v>
      </c>
      <c r="E1111" s="93" t="s">
        <v>704</v>
      </c>
      <c r="F1111" s="93" t="s">
        <v>22</v>
      </c>
      <c r="G1111" s="83" t="s">
        <v>23</v>
      </c>
      <c r="H1111" s="93"/>
      <c r="I1111" s="93" t="s">
        <v>745</v>
      </c>
      <c r="J1111" s="93" t="s">
        <v>24</v>
      </c>
      <c r="K1111" s="2">
        <v>100210010618</v>
      </c>
      <c r="L1111" t="s">
        <v>25</v>
      </c>
      <c r="M1111" t="s">
        <v>1019</v>
      </c>
      <c r="N1111" t="s">
        <v>1303</v>
      </c>
      <c r="O1111" t="s">
        <v>1758</v>
      </c>
      <c r="P1111" s="86">
        <v>33</v>
      </c>
      <c r="Q1111" s="87"/>
      <c r="R1111" s="88" t="s">
        <v>28</v>
      </c>
      <c r="S1111" s="98"/>
      <c r="T1111" s="1">
        <v>1794</v>
      </c>
      <c r="U1111" s="90">
        <v>1345.5</v>
      </c>
      <c r="V1111" s="91">
        <v>0.25</v>
      </c>
      <c r="W1111" s="88" t="s">
        <v>11036</v>
      </c>
      <c r="X1111" s="83">
        <v>90022000000</v>
      </c>
      <c r="Y1111" s="83" t="s">
        <v>1276</v>
      </c>
      <c r="Z1111" s="83" t="s">
        <v>31</v>
      </c>
    </row>
    <row r="1112" spans="1:26" x14ac:dyDescent="0.25">
      <c r="A1112" t="s">
        <v>2570</v>
      </c>
      <c r="B1112" t="s">
        <v>2570</v>
      </c>
      <c r="C1112" s="94" t="s">
        <v>2571</v>
      </c>
      <c r="D1112" s="93" t="s">
        <v>2572</v>
      </c>
      <c r="E1112" s="93" t="s">
        <v>704</v>
      </c>
      <c r="F1112" s="93" t="s">
        <v>22</v>
      </c>
      <c r="G1112" s="83" t="s">
        <v>23</v>
      </c>
      <c r="H1112" s="93"/>
      <c r="I1112" s="93" t="s">
        <v>745</v>
      </c>
      <c r="J1112" s="93" t="s">
        <v>24</v>
      </c>
      <c r="K1112" s="2">
        <v>100210010618</v>
      </c>
      <c r="L1112" t="s">
        <v>25</v>
      </c>
      <c r="M1112" t="s">
        <v>1019</v>
      </c>
      <c r="N1112" t="s">
        <v>1303</v>
      </c>
      <c r="O1112" t="s">
        <v>1758</v>
      </c>
      <c r="P1112" s="86">
        <v>23</v>
      </c>
      <c r="Q1112" s="87"/>
      <c r="R1112" s="88" t="s">
        <v>28</v>
      </c>
      <c r="S1112" s="98"/>
      <c r="T1112" s="1">
        <v>1394</v>
      </c>
      <c r="U1112" s="90">
        <v>1045.5</v>
      </c>
      <c r="V1112" s="91">
        <v>0.25</v>
      </c>
      <c r="W1112" s="88" t="s">
        <v>11036</v>
      </c>
      <c r="X1112" s="83">
        <v>90119000000</v>
      </c>
      <c r="Y1112" s="83" t="s">
        <v>1276</v>
      </c>
      <c r="Z1112" s="83" t="s">
        <v>31</v>
      </c>
    </row>
    <row r="1113" spans="1:26" x14ac:dyDescent="0.25">
      <c r="A1113" t="s">
        <v>2573</v>
      </c>
      <c r="B1113" t="s">
        <v>2573</v>
      </c>
      <c r="C1113" s="94" t="s">
        <v>2574</v>
      </c>
      <c r="D1113" s="93" t="s">
        <v>2575</v>
      </c>
      <c r="E1113" s="93" t="s">
        <v>704</v>
      </c>
      <c r="F1113" s="93" t="s">
        <v>22</v>
      </c>
      <c r="G1113" s="93" t="s">
        <v>23</v>
      </c>
      <c r="H1113" s="93"/>
      <c r="I1113" s="93" t="s">
        <v>745</v>
      </c>
      <c r="J1113" s="93" t="s">
        <v>24</v>
      </c>
      <c r="K1113" s="2">
        <v>100210010618</v>
      </c>
      <c r="L1113" t="s">
        <v>25</v>
      </c>
      <c r="M1113" t="s">
        <v>1019</v>
      </c>
      <c r="N1113" t="s">
        <v>1303</v>
      </c>
      <c r="O1113" t="s">
        <v>1758</v>
      </c>
      <c r="P1113" s="86">
        <v>27</v>
      </c>
      <c r="Q1113" s="87"/>
      <c r="R1113" s="88" t="s">
        <v>28</v>
      </c>
      <c r="S1113" s="98"/>
      <c r="T1113" s="1">
        <v>1348</v>
      </c>
      <c r="U1113" s="90">
        <v>1011</v>
      </c>
      <c r="V1113" s="91">
        <v>0.25</v>
      </c>
      <c r="W1113" s="88" t="s">
        <v>11036</v>
      </c>
      <c r="X1113" s="83">
        <v>90119000000</v>
      </c>
      <c r="Y1113" s="83" t="s">
        <v>1276</v>
      </c>
      <c r="Z1113" s="83" t="s">
        <v>31</v>
      </c>
    </row>
    <row r="1114" spans="1:26" x14ac:dyDescent="0.25">
      <c r="A1114" t="s">
        <v>2576</v>
      </c>
      <c r="B1114" t="s">
        <v>2576</v>
      </c>
      <c r="C1114" s="94" t="s">
        <v>2577</v>
      </c>
      <c r="D1114" s="93" t="s">
        <v>2578</v>
      </c>
      <c r="E1114" s="93" t="s">
        <v>704</v>
      </c>
      <c r="F1114" s="93" t="s">
        <v>22</v>
      </c>
      <c r="G1114" s="83" t="s">
        <v>23</v>
      </c>
      <c r="H1114" s="93"/>
      <c r="I1114" s="93" t="s">
        <v>745</v>
      </c>
      <c r="J1114" s="93" t="s">
        <v>24</v>
      </c>
      <c r="K1114" s="2">
        <v>100210010618</v>
      </c>
      <c r="L1114" t="s">
        <v>25</v>
      </c>
      <c r="M1114" t="s">
        <v>1019</v>
      </c>
      <c r="N1114" t="s">
        <v>1303</v>
      </c>
      <c r="O1114" t="s">
        <v>1758</v>
      </c>
      <c r="P1114" s="86">
        <v>27</v>
      </c>
      <c r="Q1114" s="99"/>
      <c r="R1114" s="88" t="s">
        <v>28</v>
      </c>
      <c r="S1114" s="98"/>
      <c r="T1114" s="1">
        <v>1736</v>
      </c>
      <c r="U1114" s="90">
        <v>1302</v>
      </c>
      <c r="V1114" s="91">
        <v>0.25</v>
      </c>
      <c r="W1114" s="88" t="s">
        <v>11036</v>
      </c>
      <c r="X1114" s="83">
        <v>90119000000</v>
      </c>
      <c r="Y1114" s="83" t="s">
        <v>1276</v>
      </c>
      <c r="Z1114" s="83" t="s">
        <v>31</v>
      </c>
    </row>
    <row r="1115" spans="1:26" x14ac:dyDescent="0.25">
      <c r="A1115" t="s">
        <v>2579</v>
      </c>
      <c r="B1115" t="s">
        <v>2579</v>
      </c>
      <c r="C1115" s="94" t="s">
        <v>2580</v>
      </c>
      <c r="D1115" s="93" t="s">
        <v>11321</v>
      </c>
      <c r="E1115" s="93" t="s">
        <v>704</v>
      </c>
      <c r="F1115" s="93" t="s">
        <v>22</v>
      </c>
      <c r="G1115" s="83" t="s">
        <v>23</v>
      </c>
      <c r="H1115" s="93"/>
      <c r="I1115" s="93" t="s">
        <v>24</v>
      </c>
      <c r="J1115" s="93" t="s">
        <v>24</v>
      </c>
      <c r="K1115" s="2">
        <v>100210951095</v>
      </c>
      <c r="L1115" t="s">
        <v>25</v>
      </c>
      <c r="M1115" t="s">
        <v>26</v>
      </c>
      <c r="N1115" t="s">
        <v>27</v>
      </c>
      <c r="O1115" t="s">
        <v>26</v>
      </c>
      <c r="P1115" s="86">
        <v>20</v>
      </c>
      <c r="Q1115" s="87"/>
      <c r="R1115" s="88" t="s">
        <v>28</v>
      </c>
      <c r="S1115" s="98"/>
      <c r="T1115" s="1">
        <v>1541</v>
      </c>
      <c r="U1115" s="90">
        <v>1155.75</v>
      </c>
      <c r="V1115" s="91">
        <v>0.25</v>
      </c>
      <c r="W1115" s="88" t="s">
        <v>11036</v>
      </c>
      <c r="X1115" s="83">
        <v>90119000000</v>
      </c>
      <c r="Y1115" s="83" t="s">
        <v>30</v>
      </c>
      <c r="Z1115" s="83" t="s">
        <v>31</v>
      </c>
    </row>
    <row r="1116" spans="1:26" x14ac:dyDescent="0.25">
      <c r="A1116" t="s">
        <v>2581</v>
      </c>
      <c r="B1116" t="s">
        <v>2581</v>
      </c>
      <c r="C1116" s="94" t="s">
        <v>2582</v>
      </c>
      <c r="D1116" s="93" t="s">
        <v>11322</v>
      </c>
      <c r="E1116" s="93" t="s">
        <v>704</v>
      </c>
      <c r="F1116" s="93" t="s">
        <v>22</v>
      </c>
      <c r="G1116" s="83" t="s">
        <v>23</v>
      </c>
      <c r="H1116" s="93"/>
      <c r="I1116" s="93" t="s">
        <v>745</v>
      </c>
      <c r="J1116" s="93" t="s">
        <v>24</v>
      </c>
      <c r="K1116" s="2">
        <v>100210010618</v>
      </c>
      <c r="L1116" t="s">
        <v>25</v>
      </c>
      <c r="M1116" t="s">
        <v>1019</v>
      </c>
      <c r="N1116" t="s">
        <v>1303</v>
      </c>
      <c r="O1116" t="s">
        <v>1758</v>
      </c>
      <c r="P1116" s="86">
        <v>2</v>
      </c>
      <c r="Q1116" s="87"/>
      <c r="R1116" s="88" t="s">
        <v>28</v>
      </c>
      <c r="S1116" s="98"/>
      <c r="T1116" s="1">
        <v>4214</v>
      </c>
      <c r="U1116" s="90">
        <v>3160.5</v>
      </c>
      <c r="V1116" s="91">
        <v>0.25</v>
      </c>
      <c r="W1116" s="88" t="s">
        <v>11036</v>
      </c>
      <c r="X1116" s="83">
        <v>90119000000</v>
      </c>
      <c r="Y1116" s="83" t="s">
        <v>1276</v>
      </c>
      <c r="Z1116" s="83" t="s">
        <v>31</v>
      </c>
    </row>
    <row r="1117" spans="1:26" x14ac:dyDescent="0.25">
      <c r="A1117" t="s">
        <v>2583</v>
      </c>
      <c r="B1117" t="s">
        <v>2583</v>
      </c>
      <c r="C1117" s="94" t="s">
        <v>2584</v>
      </c>
      <c r="D1117" s="93" t="s">
        <v>2585</v>
      </c>
      <c r="E1117" s="93" t="s">
        <v>704</v>
      </c>
      <c r="F1117" s="93" t="s">
        <v>22</v>
      </c>
      <c r="G1117" s="83" t="s">
        <v>23</v>
      </c>
      <c r="H1117" s="93"/>
      <c r="I1117" s="93" t="s">
        <v>745</v>
      </c>
      <c r="J1117" s="93" t="s">
        <v>24</v>
      </c>
      <c r="K1117" s="2">
        <v>100210010618</v>
      </c>
      <c r="L1117" t="s">
        <v>25</v>
      </c>
      <c r="M1117" t="s">
        <v>1019</v>
      </c>
      <c r="N1117" t="s">
        <v>1303</v>
      </c>
      <c r="O1117" t="s">
        <v>1758</v>
      </c>
      <c r="P1117" s="86">
        <v>27</v>
      </c>
      <c r="Q1117" s="87"/>
      <c r="R1117" s="88" t="s">
        <v>28</v>
      </c>
      <c r="S1117" s="98"/>
      <c r="T1117" s="1">
        <v>2801</v>
      </c>
      <c r="U1117" s="90">
        <v>2100.75</v>
      </c>
      <c r="V1117" s="91">
        <v>0.25</v>
      </c>
      <c r="W1117" s="88" t="s">
        <v>11036</v>
      </c>
      <c r="X1117" s="83">
        <v>90119000000</v>
      </c>
      <c r="Y1117" s="83" t="s">
        <v>1276</v>
      </c>
      <c r="Z1117" s="83" t="s">
        <v>31</v>
      </c>
    </row>
    <row r="1118" spans="1:26" x14ac:dyDescent="0.25">
      <c r="A1118" t="s">
        <v>2586</v>
      </c>
      <c r="B1118" t="s">
        <v>2586</v>
      </c>
      <c r="C1118" s="94" t="s">
        <v>2587</v>
      </c>
      <c r="D1118" s="93" t="s">
        <v>2587</v>
      </c>
      <c r="E1118" s="93" t="s">
        <v>704</v>
      </c>
      <c r="F1118" s="93" t="s">
        <v>22</v>
      </c>
      <c r="G1118" s="83" t="s">
        <v>23</v>
      </c>
      <c r="H1118" s="93"/>
      <c r="I1118" s="93" t="s">
        <v>745</v>
      </c>
      <c r="J1118" s="93" t="s">
        <v>24</v>
      </c>
      <c r="K1118" s="2">
        <v>100210010618</v>
      </c>
      <c r="L1118" t="s">
        <v>25</v>
      </c>
      <c r="M1118" t="s">
        <v>1019</v>
      </c>
      <c r="N1118" t="s">
        <v>1303</v>
      </c>
      <c r="O1118" t="s">
        <v>1758</v>
      </c>
      <c r="P1118" s="86">
        <v>23</v>
      </c>
      <c r="Q1118" s="87"/>
      <c r="R1118" s="88" t="s">
        <v>28</v>
      </c>
      <c r="S1118" s="98"/>
      <c r="T1118" s="1">
        <v>1736</v>
      </c>
      <c r="U1118" s="90">
        <v>1302</v>
      </c>
      <c r="V1118" s="91">
        <v>0.25</v>
      </c>
      <c r="W1118" s="88" t="s">
        <v>11036</v>
      </c>
      <c r="X1118" s="83">
        <v>90119000000</v>
      </c>
      <c r="Y1118" s="83" t="s">
        <v>1276</v>
      </c>
      <c r="Z1118" s="83" t="s">
        <v>31</v>
      </c>
    </row>
    <row r="1119" spans="1:26" x14ac:dyDescent="0.25">
      <c r="A1119" t="s">
        <v>2588</v>
      </c>
      <c r="B1119" t="s">
        <v>2588</v>
      </c>
      <c r="C1119" s="94" t="s">
        <v>2589</v>
      </c>
      <c r="D1119" s="93" t="s">
        <v>2590</v>
      </c>
      <c r="E1119" s="93" t="s">
        <v>704</v>
      </c>
      <c r="F1119" s="93" t="s">
        <v>22</v>
      </c>
      <c r="G1119" s="83" t="s">
        <v>23</v>
      </c>
      <c r="H1119" s="93"/>
      <c r="I1119" s="93" t="s">
        <v>24</v>
      </c>
      <c r="J1119" s="93" t="s">
        <v>24</v>
      </c>
      <c r="K1119" s="2">
        <v>100210951095</v>
      </c>
      <c r="L1119" t="s">
        <v>25</v>
      </c>
      <c r="M1119" t="s">
        <v>26</v>
      </c>
      <c r="N1119" t="s">
        <v>27</v>
      </c>
      <c r="O1119" t="s">
        <v>26</v>
      </c>
      <c r="P1119" s="86">
        <v>25</v>
      </c>
      <c r="Q1119" s="87"/>
      <c r="R1119" s="88" t="s">
        <v>28</v>
      </c>
      <c r="S1119" s="98"/>
      <c r="T1119" s="1">
        <v>21575</v>
      </c>
      <c r="U1119" s="90">
        <v>16181.25</v>
      </c>
      <c r="V1119" s="91">
        <v>0.25</v>
      </c>
      <c r="W1119" s="88" t="s">
        <v>11036</v>
      </c>
      <c r="X1119" s="83">
        <v>85437090990</v>
      </c>
      <c r="Y1119" s="83" t="s">
        <v>994</v>
      </c>
      <c r="Z1119" s="83" t="s">
        <v>739</v>
      </c>
    </row>
    <row r="1120" spans="1:26" x14ac:dyDescent="0.25">
      <c r="A1120" t="s">
        <v>2591</v>
      </c>
      <c r="B1120" t="s">
        <v>2591</v>
      </c>
      <c r="C1120" s="94" t="s">
        <v>2592</v>
      </c>
      <c r="D1120" s="93" t="s">
        <v>2593</v>
      </c>
      <c r="E1120" s="93" t="s">
        <v>704</v>
      </c>
      <c r="F1120" s="93" t="s">
        <v>22</v>
      </c>
      <c r="G1120" s="83" t="s">
        <v>23</v>
      </c>
      <c r="H1120" s="93"/>
      <c r="I1120" s="93" t="s">
        <v>24</v>
      </c>
      <c r="J1120" s="93" t="s">
        <v>24</v>
      </c>
      <c r="K1120" s="2">
        <v>100210951095</v>
      </c>
      <c r="L1120" t="s">
        <v>25</v>
      </c>
      <c r="M1120" t="s">
        <v>26</v>
      </c>
      <c r="N1120" t="s">
        <v>27</v>
      </c>
      <c r="O1120" t="s">
        <v>26</v>
      </c>
      <c r="P1120" s="86">
        <v>25</v>
      </c>
      <c r="Q1120" s="87"/>
      <c r="R1120" s="88" t="s">
        <v>28</v>
      </c>
      <c r="S1120" s="98"/>
      <c r="T1120" s="1">
        <v>14608</v>
      </c>
      <c r="U1120" s="90">
        <v>10956</v>
      </c>
      <c r="V1120" s="91">
        <v>0.25</v>
      </c>
      <c r="W1120" s="88" t="s">
        <v>11036</v>
      </c>
      <c r="X1120" s="83">
        <v>90119000000</v>
      </c>
      <c r="Y1120" s="83" t="s">
        <v>994</v>
      </c>
      <c r="Z1120" s="83" t="s">
        <v>739</v>
      </c>
    </row>
    <row r="1121" spans="1:26" x14ac:dyDescent="0.25">
      <c r="A1121" t="s">
        <v>2594</v>
      </c>
      <c r="B1121" t="s">
        <v>2594</v>
      </c>
      <c r="C1121" s="94" t="s">
        <v>2595</v>
      </c>
      <c r="D1121" s="93" t="s">
        <v>2596</v>
      </c>
      <c r="E1121" s="93" t="s">
        <v>704</v>
      </c>
      <c r="F1121" s="93" t="s">
        <v>22</v>
      </c>
      <c r="G1121" s="83" t="s">
        <v>23</v>
      </c>
      <c r="H1121" s="93"/>
      <c r="I1121" s="93" t="s">
        <v>24</v>
      </c>
      <c r="J1121" s="93" t="s">
        <v>24</v>
      </c>
      <c r="K1121" s="2">
        <v>100210951095</v>
      </c>
      <c r="L1121" t="s">
        <v>25</v>
      </c>
      <c r="M1121" t="s">
        <v>26</v>
      </c>
      <c r="N1121" t="s">
        <v>27</v>
      </c>
      <c r="O1121" t="s">
        <v>26</v>
      </c>
      <c r="P1121" s="86">
        <v>25</v>
      </c>
      <c r="Q1121" s="87"/>
      <c r="R1121" s="88" t="s">
        <v>28</v>
      </c>
      <c r="S1121" s="98"/>
      <c r="T1121" s="1">
        <v>12361</v>
      </c>
      <c r="U1121" s="90">
        <v>9270.75</v>
      </c>
      <c r="V1121" s="91">
        <v>0.25</v>
      </c>
      <c r="W1121" s="88" t="s">
        <v>11036</v>
      </c>
      <c r="X1121" s="83">
        <v>90119000000</v>
      </c>
      <c r="Y1121" s="83" t="s">
        <v>994</v>
      </c>
      <c r="Z1121" s="83" t="s">
        <v>739</v>
      </c>
    </row>
    <row r="1122" spans="1:26" x14ac:dyDescent="0.25">
      <c r="A1122" t="s">
        <v>2597</v>
      </c>
      <c r="B1122" t="s">
        <v>2597</v>
      </c>
      <c r="C1122" s="94" t="s">
        <v>2598</v>
      </c>
      <c r="D1122" s="93" t="s">
        <v>2599</v>
      </c>
      <c r="E1122" s="93" t="s">
        <v>704</v>
      </c>
      <c r="F1122" s="93" t="s">
        <v>22</v>
      </c>
      <c r="G1122" s="83" t="s">
        <v>23</v>
      </c>
      <c r="H1122" s="93"/>
      <c r="I1122" s="93" t="s">
        <v>24</v>
      </c>
      <c r="J1122" s="93" t="s">
        <v>24</v>
      </c>
      <c r="K1122" s="2">
        <v>100210951095</v>
      </c>
      <c r="L1122" t="s">
        <v>25</v>
      </c>
      <c r="M1122" t="s">
        <v>26</v>
      </c>
      <c r="N1122" t="s">
        <v>27</v>
      </c>
      <c r="O1122" t="s">
        <v>26</v>
      </c>
      <c r="P1122" s="86">
        <v>25</v>
      </c>
      <c r="Q1122" s="87"/>
      <c r="R1122" s="88" t="s">
        <v>28</v>
      </c>
      <c r="S1122" s="98"/>
      <c r="T1122" s="1">
        <v>21575</v>
      </c>
      <c r="U1122" s="90">
        <v>16181.25</v>
      </c>
      <c r="V1122" s="91">
        <v>0.25</v>
      </c>
      <c r="W1122" s="88" t="s">
        <v>11036</v>
      </c>
      <c r="X1122" s="83">
        <v>90119000000</v>
      </c>
      <c r="Y1122" s="83" t="s">
        <v>994</v>
      </c>
      <c r="Z1122" s="83" t="s">
        <v>739</v>
      </c>
    </row>
    <row r="1123" spans="1:26" x14ac:dyDescent="0.25">
      <c r="A1123" t="s">
        <v>2600</v>
      </c>
      <c r="B1123" t="s">
        <v>2600</v>
      </c>
      <c r="C1123" s="94" t="s">
        <v>2601</v>
      </c>
      <c r="D1123" s="93" t="s">
        <v>2602</v>
      </c>
      <c r="E1123" s="93" t="s">
        <v>704</v>
      </c>
      <c r="F1123" s="93" t="s">
        <v>22</v>
      </c>
      <c r="G1123" s="83" t="s">
        <v>23</v>
      </c>
      <c r="H1123" s="93"/>
      <c r="I1123" s="93" t="s">
        <v>24</v>
      </c>
      <c r="J1123" s="93" t="s">
        <v>24</v>
      </c>
      <c r="K1123" s="2">
        <v>100210951095</v>
      </c>
      <c r="L1123" t="s">
        <v>25</v>
      </c>
      <c r="M1123" t="s">
        <v>26</v>
      </c>
      <c r="N1123" t="s">
        <v>27</v>
      </c>
      <c r="O1123" t="s">
        <v>26</v>
      </c>
      <c r="P1123" s="86">
        <v>25</v>
      </c>
      <c r="Q1123" s="87"/>
      <c r="R1123" s="88" t="s">
        <v>28</v>
      </c>
      <c r="S1123" s="98"/>
      <c r="T1123" s="1">
        <v>15956</v>
      </c>
      <c r="U1123" s="90">
        <v>11967</v>
      </c>
      <c r="V1123" s="91">
        <v>0.25</v>
      </c>
      <c r="W1123" s="88" t="s">
        <v>11036</v>
      </c>
      <c r="X1123" s="83">
        <v>90119000000</v>
      </c>
      <c r="Y1123" s="83" t="s">
        <v>994</v>
      </c>
      <c r="Z1123" s="83" t="s">
        <v>739</v>
      </c>
    </row>
    <row r="1124" spans="1:26" x14ac:dyDescent="0.25">
      <c r="A1124" t="s">
        <v>2603</v>
      </c>
      <c r="B1124" t="s">
        <v>2603</v>
      </c>
      <c r="C1124" s="94" t="s">
        <v>2604</v>
      </c>
      <c r="D1124" s="93" t="s">
        <v>2605</v>
      </c>
      <c r="E1124" s="93" t="s">
        <v>704</v>
      </c>
      <c r="F1124" s="93" t="s">
        <v>22</v>
      </c>
      <c r="G1124" s="83" t="s">
        <v>23</v>
      </c>
      <c r="H1124" s="93"/>
      <c r="I1124" s="93" t="s">
        <v>24</v>
      </c>
      <c r="J1124" s="93" t="s">
        <v>24</v>
      </c>
      <c r="K1124" s="2">
        <v>100210951095</v>
      </c>
      <c r="L1124" t="s">
        <v>25</v>
      </c>
      <c r="M1124" t="s">
        <v>26</v>
      </c>
      <c r="N1124" t="s">
        <v>27</v>
      </c>
      <c r="O1124" t="s">
        <v>26</v>
      </c>
      <c r="P1124" s="86">
        <v>25</v>
      </c>
      <c r="Q1124" s="87"/>
      <c r="R1124" s="88" t="s">
        <v>28</v>
      </c>
      <c r="S1124" s="98"/>
      <c r="T1124" s="1">
        <v>18317</v>
      </c>
      <c r="U1124" s="90">
        <v>13737.75</v>
      </c>
      <c r="V1124" s="91">
        <v>0.25</v>
      </c>
      <c r="W1124" s="88" t="s">
        <v>11036</v>
      </c>
      <c r="X1124" s="83">
        <v>90119000000</v>
      </c>
      <c r="Y1124" s="83" t="s">
        <v>994</v>
      </c>
      <c r="Z1124" s="83" t="s">
        <v>739</v>
      </c>
    </row>
    <row r="1125" spans="1:26" x14ac:dyDescent="0.25">
      <c r="A1125" t="s">
        <v>2606</v>
      </c>
      <c r="B1125" t="s">
        <v>2606</v>
      </c>
      <c r="C1125" s="94" t="s">
        <v>2607</v>
      </c>
      <c r="D1125" s="93" t="s">
        <v>2608</v>
      </c>
      <c r="E1125" s="93" t="s">
        <v>704</v>
      </c>
      <c r="F1125" s="93" t="s">
        <v>22</v>
      </c>
      <c r="G1125" s="83" t="s">
        <v>23</v>
      </c>
      <c r="H1125" s="93"/>
      <c r="I1125" s="93" t="s">
        <v>24</v>
      </c>
      <c r="J1125" s="93" t="s">
        <v>24</v>
      </c>
      <c r="K1125" s="2">
        <v>100210951095</v>
      </c>
      <c r="L1125" t="s">
        <v>25</v>
      </c>
      <c r="M1125" t="s">
        <v>26</v>
      </c>
      <c r="N1125" t="s">
        <v>27</v>
      </c>
      <c r="O1125" t="s">
        <v>26</v>
      </c>
      <c r="P1125" s="86">
        <v>25</v>
      </c>
      <c r="Q1125" s="87"/>
      <c r="R1125" s="88" t="s">
        <v>28</v>
      </c>
      <c r="S1125" s="98"/>
      <c r="T1125" s="1">
        <v>12249</v>
      </c>
      <c r="U1125" s="90">
        <v>9186.75</v>
      </c>
      <c r="V1125" s="91">
        <v>0.25</v>
      </c>
      <c r="W1125" s="88" t="s">
        <v>11036</v>
      </c>
      <c r="X1125" s="83">
        <v>90119000000</v>
      </c>
      <c r="Y1125" s="83" t="s">
        <v>994</v>
      </c>
      <c r="Z1125" s="83" t="s">
        <v>739</v>
      </c>
    </row>
    <row r="1126" spans="1:26" x14ac:dyDescent="0.25">
      <c r="A1126" t="s">
        <v>2609</v>
      </c>
      <c r="B1126" t="s">
        <v>2609</v>
      </c>
      <c r="C1126" s="94" t="s">
        <v>2610</v>
      </c>
      <c r="D1126" s="93" t="s">
        <v>2611</v>
      </c>
      <c r="E1126" s="93" t="s">
        <v>704</v>
      </c>
      <c r="F1126" s="93" t="s">
        <v>22</v>
      </c>
      <c r="G1126" s="83" t="s">
        <v>23</v>
      </c>
      <c r="H1126" s="93"/>
      <c r="I1126" s="93" t="s">
        <v>24</v>
      </c>
      <c r="J1126" s="93" t="s">
        <v>24</v>
      </c>
      <c r="K1126" s="2">
        <v>100210951095</v>
      </c>
      <c r="L1126" t="s">
        <v>25</v>
      </c>
      <c r="M1126" t="s">
        <v>26</v>
      </c>
      <c r="N1126" t="s">
        <v>27</v>
      </c>
      <c r="O1126" t="s">
        <v>26</v>
      </c>
      <c r="P1126" s="86">
        <v>25</v>
      </c>
      <c r="Q1126" s="87"/>
      <c r="R1126" s="88" t="s">
        <v>28</v>
      </c>
      <c r="S1126" s="98"/>
      <c r="T1126" s="1">
        <v>21126</v>
      </c>
      <c r="U1126" s="90">
        <v>15844.5</v>
      </c>
      <c r="V1126" s="91">
        <v>0.25</v>
      </c>
      <c r="W1126" s="88" t="s">
        <v>11036</v>
      </c>
      <c r="X1126" s="83">
        <v>90119000000</v>
      </c>
      <c r="Y1126" s="83" t="s">
        <v>994</v>
      </c>
      <c r="Z1126" s="83" t="s">
        <v>739</v>
      </c>
    </row>
    <row r="1127" spans="1:26" x14ac:dyDescent="0.25">
      <c r="A1127" t="s">
        <v>2612</v>
      </c>
      <c r="B1127" t="s">
        <v>2612</v>
      </c>
      <c r="C1127" s="94" t="s">
        <v>2613</v>
      </c>
      <c r="D1127" s="93" t="s">
        <v>2614</v>
      </c>
      <c r="E1127" s="93" t="s">
        <v>704</v>
      </c>
      <c r="F1127" s="93" t="s">
        <v>22</v>
      </c>
      <c r="G1127" s="83" t="s">
        <v>23</v>
      </c>
      <c r="H1127" s="93"/>
      <c r="I1127" s="93" t="s">
        <v>24</v>
      </c>
      <c r="J1127" s="93" t="s">
        <v>24</v>
      </c>
      <c r="K1127" s="2">
        <v>100210951095</v>
      </c>
      <c r="L1127" t="s">
        <v>25</v>
      </c>
      <c r="M1127" t="s">
        <v>26</v>
      </c>
      <c r="N1127" t="s">
        <v>27</v>
      </c>
      <c r="O1127" t="s">
        <v>26</v>
      </c>
      <c r="P1127" s="86">
        <v>25</v>
      </c>
      <c r="Q1127" s="87"/>
      <c r="R1127" s="88" t="s">
        <v>28</v>
      </c>
      <c r="S1127" s="98"/>
      <c r="T1127" s="1">
        <v>15058</v>
      </c>
      <c r="U1127" s="90">
        <v>11293.5</v>
      </c>
      <c r="V1127" s="91">
        <v>0.25</v>
      </c>
      <c r="W1127" s="88" t="s">
        <v>11036</v>
      </c>
      <c r="X1127" s="83">
        <v>90119000000</v>
      </c>
      <c r="Y1127" s="83" t="s">
        <v>994</v>
      </c>
      <c r="Z1127" s="83" t="s">
        <v>739</v>
      </c>
    </row>
    <row r="1128" spans="1:26" x14ac:dyDescent="0.25">
      <c r="A1128" t="s">
        <v>2615</v>
      </c>
      <c r="B1128" t="s">
        <v>2615</v>
      </c>
      <c r="C1128" s="94" t="s">
        <v>2616</v>
      </c>
      <c r="D1128" s="93" t="s">
        <v>2617</v>
      </c>
      <c r="E1128" s="93" t="s">
        <v>704</v>
      </c>
      <c r="F1128" s="93" t="s">
        <v>22</v>
      </c>
      <c r="G1128" s="83" t="s">
        <v>23</v>
      </c>
      <c r="H1128" s="93"/>
      <c r="I1128" s="93" t="s">
        <v>745</v>
      </c>
      <c r="J1128" s="93" t="s">
        <v>24</v>
      </c>
      <c r="K1128" s="2">
        <v>100210010618</v>
      </c>
      <c r="L1128" t="s">
        <v>25</v>
      </c>
      <c r="M1128" t="s">
        <v>1019</v>
      </c>
      <c r="N1128" t="s">
        <v>1303</v>
      </c>
      <c r="O1128" t="s">
        <v>1758</v>
      </c>
      <c r="P1128" s="86">
        <v>15</v>
      </c>
      <c r="Q1128" s="87"/>
      <c r="R1128" s="88" t="s">
        <v>28</v>
      </c>
      <c r="S1128" s="98"/>
      <c r="T1128" s="1">
        <v>364</v>
      </c>
      <c r="U1128" s="90">
        <v>273</v>
      </c>
      <c r="V1128" s="91">
        <v>0.25</v>
      </c>
      <c r="W1128" s="88" t="s">
        <v>11036</v>
      </c>
      <c r="X1128" s="83">
        <v>90119000000</v>
      </c>
      <c r="Y1128" s="83" t="s">
        <v>1276</v>
      </c>
      <c r="Z1128" s="83" t="s">
        <v>31</v>
      </c>
    </row>
    <row r="1129" spans="1:26" x14ac:dyDescent="0.25">
      <c r="A1129" t="s">
        <v>2618</v>
      </c>
      <c r="B1129" t="s">
        <v>2618</v>
      </c>
      <c r="C1129" s="94" t="s">
        <v>2619</v>
      </c>
      <c r="D1129" s="93" t="s">
        <v>2620</v>
      </c>
      <c r="E1129" s="93" t="s">
        <v>704</v>
      </c>
      <c r="F1129" s="93" t="s">
        <v>22</v>
      </c>
      <c r="G1129" s="83" t="s">
        <v>23</v>
      </c>
      <c r="H1129" s="93"/>
      <c r="I1129" s="93" t="s">
        <v>745</v>
      </c>
      <c r="J1129" s="93" t="s">
        <v>24</v>
      </c>
      <c r="K1129" s="2">
        <v>100210010618</v>
      </c>
      <c r="L1129" t="s">
        <v>25</v>
      </c>
      <c r="M1129" t="s">
        <v>1019</v>
      </c>
      <c r="N1129" t="s">
        <v>1303</v>
      </c>
      <c r="O1129" t="s">
        <v>1758</v>
      </c>
      <c r="P1129" s="86">
        <v>15</v>
      </c>
      <c r="Q1129" s="87"/>
      <c r="R1129" s="88" t="s">
        <v>28</v>
      </c>
      <c r="S1129" s="98"/>
      <c r="T1129" s="1">
        <v>364</v>
      </c>
      <c r="U1129" s="90">
        <v>273</v>
      </c>
      <c r="V1129" s="91">
        <v>0.25</v>
      </c>
      <c r="W1129" s="88" t="s">
        <v>11036</v>
      </c>
      <c r="X1129" s="83">
        <v>90119000000</v>
      </c>
      <c r="Y1129" s="83" t="s">
        <v>1276</v>
      </c>
      <c r="Z1129" s="83" t="s">
        <v>31</v>
      </c>
    </row>
    <row r="1130" spans="1:26" x14ac:dyDescent="0.25">
      <c r="A1130" t="s">
        <v>2621</v>
      </c>
      <c r="B1130" t="s">
        <v>2621</v>
      </c>
      <c r="C1130" s="94" t="s">
        <v>2622</v>
      </c>
      <c r="D1130" s="93" t="s">
        <v>2623</v>
      </c>
      <c r="E1130" s="93" t="s">
        <v>704</v>
      </c>
      <c r="F1130" s="93" t="s">
        <v>22</v>
      </c>
      <c r="G1130" s="83" t="s">
        <v>23</v>
      </c>
      <c r="H1130" s="93"/>
      <c r="I1130" s="93" t="s">
        <v>24</v>
      </c>
      <c r="J1130" s="93" t="s">
        <v>24</v>
      </c>
      <c r="K1130" s="2">
        <v>100210951095</v>
      </c>
      <c r="L1130" t="s">
        <v>25</v>
      </c>
      <c r="M1130" t="s">
        <v>26</v>
      </c>
      <c r="N1130" t="s">
        <v>27</v>
      </c>
      <c r="O1130" t="s">
        <v>26</v>
      </c>
      <c r="P1130" s="86">
        <v>30</v>
      </c>
      <c r="Q1130" s="87"/>
      <c r="R1130" s="88" t="s">
        <v>28</v>
      </c>
      <c r="S1130" s="98"/>
      <c r="T1130" s="1">
        <v>704</v>
      </c>
      <c r="U1130" s="90">
        <v>528</v>
      </c>
      <c r="V1130" s="91">
        <v>0.25</v>
      </c>
      <c r="W1130" s="88" t="s">
        <v>11036</v>
      </c>
      <c r="X1130" s="83">
        <v>90173000000</v>
      </c>
      <c r="Y1130" s="83" t="s">
        <v>914</v>
      </c>
      <c r="Z1130" s="83" t="s">
        <v>739</v>
      </c>
    </row>
    <row r="1131" spans="1:26" x14ac:dyDescent="0.25">
      <c r="A1131" t="s">
        <v>2624</v>
      </c>
      <c r="B1131" t="s">
        <v>2624</v>
      </c>
      <c r="C1131" s="94" t="s">
        <v>2625</v>
      </c>
      <c r="D1131" s="93" t="s">
        <v>11323</v>
      </c>
      <c r="E1131" s="93" t="s">
        <v>704</v>
      </c>
      <c r="F1131" s="93" t="s">
        <v>22</v>
      </c>
      <c r="G1131" s="83" t="s">
        <v>23</v>
      </c>
      <c r="H1131" s="93"/>
      <c r="I1131" s="93" t="s">
        <v>24</v>
      </c>
      <c r="J1131" s="93" t="s">
        <v>24</v>
      </c>
      <c r="K1131" s="2">
        <v>100210951095</v>
      </c>
      <c r="L1131" t="s">
        <v>25</v>
      </c>
      <c r="M1131" t="s">
        <v>26</v>
      </c>
      <c r="N1131" t="s">
        <v>27</v>
      </c>
      <c r="O1131" t="s">
        <v>26</v>
      </c>
      <c r="P1131" s="86">
        <v>23</v>
      </c>
      <c r="Q1131" s="87"/>
      <c r="R1131" s="88" t="s">
        <v>28</v>
      </c>
      <c r="S1131" s="98"/>
      <c r="T1131" s="1">
        <v>33</v>
      </c>
      <c r="U1131" s="90">
        <v>24.75</v>
      </c>
      <c r="V1131" s="91">
        <v>0.25</v>
      </c>
      <c r="W1131" s="88" t="s">
        <v>11036</v>
      </c>
      <c r="X1131" s="83">
        <v>85444290900</v>
      </c>
      <c r="Y1131" s="83" t="s">
        <v>903</v>
      </c>
      <c r="Z1131" s="83" t="s">
        <v>31</v>
      </c>
    </row>
    <row r="1132" spans="1:26" x14ac:dyDescent="0.25">
      <c r="A1132" t="s">
        <v>2626</v>
      </c>
      <c r="B1132" t="s">
        <v>2626</v>
      </c>
      <c r="C1132" s="94" t="s">
        <v>2627</v>
      </c>
      <c r="D1132" s="93" t="s">
        <v>11324</v>
      </c>
      <c r="E1132" s="93" t="s">
        <v>704</v>
      </c>
      <c r="F1132" s="93" t="s">
        <v>22</v>
      </c>
      <c r="G1132" s="83" t="s">
        <v>23</v>
      </c>
      <c r="H1132" s="93"/>
      <c r="I1132" s="93" t="s">
        <v>24</v>
      </c>
      <c r="J1132" s="93" t="s">
        <v>24</v>
      </c>
      <c r="K1132" s="2">
        <v>100210951095</v>
      </c>
      <c r="L1132" t="s">
        <v>25</v>
      </c>
      <c r="M1132" t="s">
        <v>26</v>
      </c>
      <c r="N1132" t="s">
        <v>27</v>
      </c>
      <c r="O1132" t="s">
        <v>26</v>
      </c>
      <c r="P1132" s="86">
        <v>23</v>
      </c>
      <c r="Q1132" s="87"/>
      <c r="R1132" s="88" t="s">
        <v>28</v>
      </c>
      <c r="S1132" s="98"/>
      <c r="T1132" s="1">
        <v>13</v>
      </c>
      <c r="U1132" s="90">
        <v>9.75</v>
      </c>
      <c r="V1132" s="91">
        <v>0.25</v>
      </c>
      <c r="W1132" s="88" t="s">
        <v>11036</v>
      </c>
      <c r="X1132" s="83">
        <v>85444290900</v>
      </c>
      <c r="Y1132" s="83" t="s">
        <v>903</v>
      </c>
      <c r="Z1132" s="83" t="s">
        <v>31</v>
      </c>
    </row>
    <row r="1133" spans="1:26" x14ac:dyDescent="0.25">
      <c r="A1133" t="s">
        <v>2628</v>
      </c>
      <c r="B1133" t="s">
        <v>2628</v>
      </c>
      <c r="C1133" s="94" t="s">
        <v>2629</v>
      </c>
      <c r="D1133" s="93" t="s">
        <v>2630</v>
      </c>
      <c r="E1133" s="93" t="s">
        <v>704</v>
      </c>
      <c r="F1133" s="93" t="s">
        <v>22</v>
      </c>
      <c r="G1133" s="83" t="s">
        <v>23</v>
      </c>
      <c r="H1133" s="93"/>
      <c r="I1133" s="93" t="s">
        <v>24</v>
      </c>
      <c r="J1133" s="93" t="s">
        <v>24</v>
      </c>
      <c r="K1133" s="2">
        <v>100210951095</v>
      </c>
      <c r="L1133" t="s">
        <v>25</v>
      </c>
      <c r="M1133" t="s">
        <v>26</v>
      </c>
      <c r="N1133" t="s">
        <v>27</v>
      </c>
      <c r="O1133" t="s">
        <v>26</v>
      </c>
      <c r="P1133" s="86">
        <v>2</v>
      </c>
      <c r="Q1133" s="87"/>
      <c r="R1133" s="88" t="s">
        <v>28</v>
      </c>
      <c r="S1133" s="98"/>
      <c r="T1133" s="1">
        <v>9</v>
      </c>
      <c r="U1133" s="90">
        <v>6.75</v>
      </c>
      <c r="V1133" s="91">
        <v>0.25</v>
      </c>
      <c r="W1133" s="88" t="s">
        <v>11036</v>
      </c>
      <c r="X1133" s="83">
        <v>85444290000</v>
      </c>
      <c r="Y1133" s="83" t="s">
        <v>903</v>
      </c>
      <c r="Z1133" s="83" t="s">
        <v>31</v>
      </c>
    </row>
    <row r="1134" spans="1:26" x14ac:dyDescent="0.25">
      <c r="A1134" t="s">
        <v>2631</v>
      </c>
      <c r="B1134" t="s">
        <v>2631</v>
      </c>
      <c r="C1134" s="94" t="s">
        <v>2632</v>
      </c>
      <c r="D1134" s="93" t="s">
        <v>2633</v>
      </c>
      <c r="E1134" s="93" t="s">
        <v>704</v>
      </c>
      <c r="F1134" s="93" t="s">
        <v>22</v>
      </c>
      <c r="G1134" s="83" t="s">
        <v>23</v>
      </c>
      <c r="H1134" s="93"/>
      <c r="I1134" s="93" t="s">
        <v>745</v>
      </c>
      <c r="J1134" s="93" t="s">
        <v>24</v>
      </c>
      <c r="K1134" s="2">
        <v>100210010618</v>
      </c>
      <c r="L1134" t="s">
        <v>25</v>
      </c>
      <c r="M1134" t="s">
        <v>1019</v>
      </c>
      <c r="N1134" t="s">
        <v>1303</v>
      </c>
      <c r="O1134" t="s">
        <v>1758</v>
      </c>
      <c r="P1134" s="86">
        <v>15</v>
      </c>
      <c r="Q1134" s="87"/>
      <c r="R1134" s="88" t="s">
        <v>28</v>
      </c>
      <c r="S1134" s="98"/>
      <c r="T1134" s="1">
        <v>1298</v>
      </c>
      <c r="U1134" s="90">
        <v>973.5</v>
      </c>
      <c r="V1134" s="91">
        <v>0.25</v>
      </c>
      <c r="W1134" s="88" t="s">
        <v>11036</v>
      </c>
      <c r="X1134" s="83">
        <v>90119000000</v>
      </c>
      <c r="Y1134" s="83" t="s">
        <v>1276</v>
      </c>
      <c r="Z1134" s="83" t="s">
        <v>31</v>
      </c>
    </row>
    <row r="1135" spans="1:26" x14ac:dyDescent="0.25">
      <c r="A1135" t="s">
        <v>2634</v>
      </c>
      <c r="B1135" t="s">
        <v>2634</v>
      </c>
      <c r="C1135" s="94" t="s">
        <v>2635</v>
      </c>
      <c r="D1135" s="93" t="s">
        <v>2636</v>
      </c>
      <c r="E1135" s="93" t="s">
        <v>704</v>
      </c>
      <c r="F1135" s="93" t="s">
        <v>22</v>
      </c>
      <c r="G1135" s="83" t="s">
        <v>23</v>
      </c>
      <c r="H1135" s="93"/>
      <c r="I1135" s="93" t="s">
        <v>745</v>
      </c>
      <c r="J1135" s="93" t="s">
        <v>24</v>
      </c>
      <c r="K1135" s="2">
        <v>100210010618</v>
      </c>
      <c r="L1135" t="s">
        <v>25</v>
      </c>
      <c r="M1135" t="s">
        <v>1019</v>
      </c>
      <c r="N1135" t="s">
        <v>1303</v>
      </c>
      <c r="O1135" t="s">
        <v>1758</v>
      </c>
      <c r="P1135" s="86">
        <v>23</v>
      </c>
      <c r="Q1135" s="87"/>
      <c r="R1135" s="88" t="s">
        <v>28</v>
      </c>
      <c r="S1135" s="98"/>
      <c r="T1135" s="1">
        <v>1901</v>
      </c>
      <c r="U1135" s="90">
        <v>1425.75</v>
      </c>
      <c r="V1135" s="91">
        <v>0.25</v>
      </c>
      <c r="W1135" s="83" t="s">
        <v>11036</v>
      </c>
      <c r="X1135" s="83">
        <v>90119000000</v>
      </c>
      <c r="Y1135" s="83" t="s">
        <v>1276</v>
      </c>
      <c r="Z1135" s="83" t="s">
        <v>31</v>
      </c>
    </row>
    <row r="1136" spans="1:26" x14ac:dyDescent="0.25">
      <c r="A1136" t="s">
        <v>2637</v>
      </c>
      <c r="B1136" t="s">
        <v>2637</v>
      </c>
      <c r="C1136" s="94" t="s">
        <v>2638</v>
      </c>
      <c r="D1136" s="93" t="s">
        <v>2638</v>
      </c>
      <c r="E1136" s="93" t="s">
        <v>704</v>
      </c>
      <c r="F1136" s="93" t="s">
        <v>22</v>
      </c>
      <c r="G1136" s="83" t="s">
        <v>23</v>
      </c>
      <c r="H1136" s="93"/>
      <c r="I1136" s="93" t="s">
        <v>745</v>
      </c>
      <c r="J1136" s="93" t="s">
        <v>24</v>
      </c>
      <c r="K1136" s="2">
        <v>100210010726</v>
      </c>
      <c r="L1136" t="s">
        <v>25</v>
      </c>
      <c r="M1136" t="s">
        <v>1019</v>
      </c>
      <c r="N1136" t="s">
        <v>2639</v>
      </c>
      <c r="O1136" t="s">
        <v>2640</v>
      </c>
      <c r="P1136" s="86">
        <v>26</v>
      </c>
      <c r="Q1136" s="87"/>
      <c r="R1136" s="88" t="s">
        <v>28</v>
      </c>
      <c r="S1136" s="98"/>
      <c r="T1136" s="1">
        <v>2040</v>
      </c>
      <c r="U1136" s="90">
        <v>1530</v>
      </c>
      <c r="V1136" s="91">
        <v>0.25</v>
      </c>
      <c r="W1136" s="88" t="s">
        <v>11036</v>
      </c>
      <c r="X1136" s="83">
        <v>90119000000</v>
      </c>
      <c r="Y1136" s="83" t="s">
        <v>1276</v>
      </c>
      <c r="Z1136" s="83" t="s">
        <v>31</v>
      </c>
    </row>
    <row r="1137" spans="1:26" x14ac:dyDescent="0.25">
      <c r="A1137" t="s">
        <v>2641</v>
      </c>
      <c r="B1137" t="s">
        <v>2641</v>
      </c>
      <c r="C1137" s="94" t="s">
        <v>2642</v>
      </c>
      <c r="D1137" s="93" t="s">
        <v>2643</v>
      </c>
      <c r="E1137" s="93" t="s">
        <v>704</v>
      </c>
      <c r="F1137" s="93" t="s">
        <v>22</v>
      </c>
      <c r="G1137" s="83" t="s">
        <v>23</v>
      </c>
      <c r="H1137" s="93"/>
      <c r="I1137" s="93" t="s">
        <v>745</v>
      </c>
      <c r="J1137" s="93" t="s">
        <v>24</v>
      </c>
      <c r="K1137" s="2">
        <v>100210951095</v>
      </c>
      <c r="L1137" t="s">
        <v>25</v>
      </c>
      <c r="M1137" t="s">
        <v>26</v>
      </c>
      <c r="N1137" t="s">
        <v>27</v>
      </c>
      <c r="O1137" t="s">
        <v>26</v>
      </c>
      <c r="P1137" s="86">
        <v>15</v>
      </c>
      <c r="Q1137" s="87"/>
      <c r="R1137" s="88" t="s">
        <v>28</v>
      </c>
      <c r="S1137" s="98"/>
      <c r="T1137" s="1">
        <v>79</v>
      </c>
      <c r="U1137" s="90">
        <v>59.25</v>
      </c>
      <c r="V1137" s="91">
        <v>0.25</v>
      </c>
      <c r="W1137" s="88" t="s">
        <v>11036</v>
      </c>
      <c r="X1137" s="83">
        <v>85365019900</v>
      </c>
      <c r="Y1137" s="83" t="s">
        <v>1927</v>
      </c>
      <c r="Z1137" s="83" t="s">
        <v>31</v>
      </c>
    </row>
    <row r="1138" spans="1:26" x14ac:dyDescent="0.25">
      <c r="A1138" t="s">
        <v>2644</v>
      </c>
      <c r="B1138" t="s">
        <v>2644</v>
      </c>
      <c r="C1138" s="94" t="s">
        <v>2645</v>
      </c>
      <c r="D1138" s="93" t="s">
        <v>2646</v>
      </c>
      <c r="E1138" s="93" t="s">
        <v>704</v>
      </c>
      <c r="F1138" s="93" t="s">
        <v>22</v>
      </c>
      <c r="G1138" s="83" t="s">
        <v>23</v>
      </c>
      <c r="H1138" s="93"/>
      <c r="I1138" s="93" t="s">
        <v>24</v>
      </c>
      <c r="J1138" s="93" t="s">
        <v>24</v>
      </c>
      <c r="K1138" s="2">
        <v>100210951095</v>
      </c>
      <c r="L1138" t="s">
        <v>25</v>
      </c>
      <c r="M1138" t="s">
        <v>26</v>
      </c>
      <c r="N1138" t="s">
        <v>27</v>
      </c>
      <c r="O1138" t="s">
        <v>26</v>
      </c>
      <c r="P1138" s="86">
        <v>23</v>
      </c>
      <c r="Q1138" s="87"/>
      <c r="R1138" s="88" t="s">
        <v>28</v>
      </c>
      <c r="S1138" s="98"/>
      <c r="T1138" s="1">
        <v>1305</v>
      </c>
      <c r="U1138" s="90">
        <v>978.75</v>
      </c>
      <c r="V1138" s="91">
        <v>0.25</v>
      </c>
      <c r="W1138" s="88" t="s">
        <v>11036</v>
      </c>
      <c r="X1138" s="83">
        <v>85437090990</v>
      </c>
      <c r="Y1138" s="83" t="s">
        <v>30</v>
      </c>
      <c r="Z1138" s="83" t="s">
        <v>739</v>
      </c>
    </row>
    <row r="1139" spans="1:26" x14ac:dyDescent="0.25">
      <c r="A1139" t="s">
        <v>2647</v>
      </c>
      <c r="B1139" t="s">
        <v>2647</v>
      </c>
      <c r="C1139" s="94" t="s">
        <v>2648</v>
      </c>
      <c r="D1139" s="93" t="s">
        <v>2649</v>
      </c>
      <c r="E1139" s="93" t="s">
        <v>704</v>
      </c>
      <c r="F1139" s="93" t="s">
        <v>22</v>
      </c>
      <c r="G1139" s="83" t="s">
        <v>23</v>
      </c>
      <c r="H1139" s="93"/>
      <c r="I1139" s="93" t="s">
        <v>745</v>
      </c>
      <c r="J1139" s="93" t="s">
        <v>24</v>
      </c>
      <c r="K1139" s="2">
        <v>100210010618</v>
      </c>
      <c r="L1139" t="s">
        <v>25</v>
      </c>
      <c r="M1139" t="s">
        <v>1019</v>
      </c>
      <c r="N1139" t="s">
        <v>1303</v>
      </c>
      <c r="O1139" t="s">
        <v>1758</v>
      </c>
      <c r="P1139" s="86">
        <v>20</v>
      </c>
      <c r="Q1139" s="87"/>
      <c r="R1139" s="88" t="s">
        <v>28</v>
      </c>
      <c r="S1139" s="98"/>
      <c r="T1139" s="1">
        <v>1298</v>
      </c>
      <c r="U1139" s="90">
        <v>973.5</v>
      </c>
      <c r="V1139" s="91">
        <v>0.25</v>
      </c>
      <c r="W1139" s="88" t="s">
        <v>11036</v>
      </c>
      <c r="X1139" s="83">
        <v>90119000000</v>
      </c>
      <c r="Y1139" s="83" t="s">
        <v>1276</v>
      </c>
      <c r="Z1139" s="83" t="s">
        <v>31</v>
      </c>
    </row>
    <row r="1140" spans="1:26" x14ac:dyDescent="0.25">
      <c r="A1140" t="s">
        <v>2650</v>
      </c>
      <c r="B1140" t="s">
        <v>2650</v>
      </c>
      <c r="C1140" s="94" t="s">
        <v>2651</v>
      </c>
      <c r="D1140" s="93" t="s">
        <v>2652</v>
      </c>
      <c r="E1140" s="93" t="s">
        <v>704</v>
      </c>
      <c r="F1140" s="93" t="s">
        <v>22</v>
      </c>
      <c r="G1140" s="83" t="s">
        <v>23</v>
      </c>
      <c r="H1140" s="93"/>
      <c r="I1140" s="93" t="s">
        <v>745</v>
      </c>
      <c r="J1140" s="93" t="s">
        <v>24</v>
      </c>
      <c r="K1140" s="2">
        <v>100210010618</v>
      </c>
      <c r="L1140" t="s">
        <v>25</v>
      </c>
      <c r="M1140" t="s">
        <v>1019</v>
      </c>
      <c r="N1140" t="s">
        <v>1303</v>
      </c>
      <c r="O1140" t="s">
        <v>1758</v>
      </c>
      <c r="P1140" s="86">
        <v>20</v>
      </c>
      <c r="Q1140" s="87"/>
      <c r="R1140" s="88" t="s">
        <v>28</v>
      </c>
      <c r="S1140" s="98"/>
      <c r="T1140" s="1">
        <v>1330</v>
      </c>
      <c r="U1140" s="90">
        <v>997.5</v>
      </c>
      <c r="V1140" s="91">
        <v>0.25</v>
      </c>
      <c r="W1140" s="88" t="s">
        <v>11036</v>
      </c>
      <c r="X1140" s="83">
        <v>90119000000</v>
      </c>
      <c r="Y1140" s="83" t="s">
        <v>1276</v>
      </c>
      <c r="Z1140" s="83" t="s">
        <v>31</v>
      </c>
    </row>
    <row r="1141" spans="1:26" x14ac:dyDescent="0.25">
      <c r="A1141" t="s">
        <v>2653</v>
      </c>
      <c r="B1141" t="s">
        <v>2653</v>
      </c>
      <c r="C1141" s="94" t="s">
        <v>2654</v>
      </c>
      <c r="D1141" s="93" t="s">
        <v>2655</v>
      </c>
      <c r="E1141" s="93" t="s">
        <v>704</v>
      </c>
      <c r="F1141" s="93" t="s">
        <v>22</v>
      </c>
      <c r="G1141" s="83" t="s">
        <v>23</v>
      </c>
      <c r="H1141" s="93"/>
      <c r="I1141" s="93" t="s">
        <v>745</v>
      </c>
      <c r="J1141" s="93" t="s">
        <v>24</v>
      </c>
      <c r="K1141" s="2">
        <v>100210010618</v>
      </c>
      <c r="L1141" t="s">
        <v>25</v>
      </c>
      <c r="M1141" t="s">
        <v>1019</v>
      </c>
      <c r="N1141" t="s">
        <v>1303</v>
      </c>
      <c r="O1141" t="s">
        <v>1758</v>
      </c>
      <c r="P1141" s="86">
        <v>20</v>
      </c>
      <c r="Q1141" s="87"/>
      <c r="R1141" s="88" t="s">
        <v>28</v>
      </c>
      <c r="S1141" s="98"/>
      <c r="T1141" s="1">
        <v>1298</v>
      </c>
      <c r="U1141" s="90">
        <v>973.5</v>
      </c>
      <c r="V1141" s="91">
        <v>0.25</v>
      </c>
      <c r="W1141" s="88" t="s">
        <v>11036</v>
      </c>
      <c r="X1141" s="83">
        <v>90119000000</v>
      </c>
      <c r="Y1141" s="83" t="s">
        <v>1276</v>
      </c>
      <c r="Z1141" s="83" t="s">
        <v>31</v>
      </c>
    </row>
    <row r="1142" spans="1:26" x14ac:dyDescent="0.25">
      <c r="A1142" t="s">
        <v>2656</v>
      </c>
      <c r="B1142" t="s">
        <v>2656</v>
      </c>
      <c r="C1142" s="94" t="s">
        <v>2657</v>
      </c>
      <c r="D1142" s="93" t="s">
        <v>2658</v>
      </c>
      <c r="E1142" s="93" t="s">
        <v>704</v>
      </c>
      <c r="F1142" s="93" t="s">
        <v>22</v>
      </c>
      <c r="G1142" s="83" t="s">
        <v>23</v>
      </c>
      <c r="H1142" s="93"/>
      <c r="I1142" s="93" t="s">
        <v>745</v>
      </c>
      <c r="J1142" s="93" t="s">
        <v>24</v>
      </c>
      <c r="K1142" s="2">
        <v>100210010618</v>
      </c>
      <c r="L1142" t="s">
        <v>25</v>
      </c>
      <c r="M1142" t="s">
        <v>1019</v>
      </c>
      <c r="N1142" t="s">
        <v>1303</v>
      </c>
      <c r="O1142" t="s">
        <v>1758</v>
      </c>
      <c r="P1142" s="86">
        <v>20</v>
      </c>
      <c r="Q1142" s="87"/>
      <c r="R1142" s="88" t="s">
        <v>28</v>
      </c>
      <c r="S1142" s="98"/>
      <c r="T1142" s="1">
        <v>1330</v>
      </c>
      <c r="U1142" s="90">
        <v>997.5</v>
      </c>
      <c r="V1142" s="91">
        <v>0.25</v>
      </c>
      <c r="W1142" s="88" t="s">
        <v>11036</v>
      </c>
      <c r="X1142" s="83">
        <v>90119000000</v>
      </c>
      <c r="Y1142" s="83" t="s">
        <v>1276</v>
      </c>
      <c r="Z1142" s="83" t="s">
        <v>31</v>
      </c>
    </row>
    <row r="1143" spans="1:26" x14ac:dyDescent="0.25">
      <c r="A1143" t="s">
        <v>2659</v>
      </c>
      <c r="B1143" t="s">
        <v>2659</v>
      </c>
      <c r="C1143" s="94" t="s">
        <v>2660</v>
      </c>
      <c r="D1143" s="93" t="s">
        <v>2661</v>
      </c>
      <c r="E1143" s="93" t="s">
        <v>704</v>
      </c>
      <c r="F1143" s="93" t="s">
        <v>22</v>
      </c>
      <c r="G1143" s="83" t="s">
        <v>23</v>
      </c>
      <c r="H1143" s="93"/>
      <c r="I1143" s="93" t="s">
        <v>745</v>
      </c>
      <c r="J1143" s="93" t="s">
        <v>24</v>
      </c>
      <c r="K1143" s="2">
        <v>100210010618</v>
      </c>
      <c r="L1143" t="s">
        <v>25</v>
      </c>
      <c r="M1143" t="s">
        <v>1019</v>
      </c>
      <c r="N1143" t="s">
        <v>1303</v>
      </c>
      <c r="O1143" t="s">
        <v>1758</v>
      </c>
      <c r="P1143" s="86">
        <v>20</v>
      </c>
      <c r="Q1143" s="87"/>
      <c r="R1143" s="88" t="s">
        <v>28</v>
      </c>
      <c r="S1143" s="98"/>
      <c r="T1143" s="1">
        <v>1298</v>
      </c>
      <c r="U1143" s="90">
        <v>973.5</v>
      </c>
      <c r="V1143" s="91">
        <v>0.25</v>
      </c>
      <c r="W1143" s="88" t="s">
        <v>11036</v>
      </c>
      <c r="X1143" s="83">
        <v>90119000000</v>
      </c>
      <c r="Y1143" s="83" t="s">
        <v>1276</v>
      </c>
      <c r="Z1143" s="83" t="s">
        <v>31</v>
      </c>
    </row>
    <row r="1144" spans="1:26" x14ac:dyDescent="0.25">
      <c r="A1144" t="s">
        <v>2662</v>
      </c>
      <c r="B1144" t="s">
        <v>2662</v>
      </c>
      <c r="C1144" s="94" t="s">
        <v>2663</v>
      </c>
      <c r="D1144" s="93" t="s">
        <v>2664</v>
      </c>
      <c r="E1144" s="93" t="s">
        <v>704</v>
      </c>
      <c r="F1144" s="93" t="s">
        <v>22</v>
      </c>
      <c r="G1144" s="83" t="s">
        <v>23</v>
      </c>
      <c r="H1144" s="93"/>
      <c r="I1144" s="93" t="s">
        <v>745</v>
      </c>
      <c r="J1144" s="93" t="s">
        <v>24</v>
      </c>
      <c r="K1144" s="2">
        <v>100210010618</v>
      </c>
      <c r="L1144" t="s">
        <v>25</v>
      </c>
      <c r="M1144" t="s">
        <v>1019</v>
      </c>
      <c r="N1144" t="s">
        <v>1303</v>
      </c>
      <c r="O1144" t="s">
        <v>1758</v>
      </c>
      <c r="P1144" s="86">
        <v>20</v>
      </c>
      <c r="Q1144" s="87"/>
      <c r="R1144" s="88" t="s">
        <v>28</v>
      </c>
      <c r="S1144" s="98"/>
      <c r="T1144" s="1">
        <v>1330</v>
      </c>
      <c r="U1144" s="90">
        <v>997.5</v>
      </c>
      <c r="V1144" s="91">
        <v>0.25</v>
      </c>
      <c r="W1144" s="83" t="s">
        <v>11036</v>
      </c>
      <c r="X1144" s="83">
        <v>90119000000</v>
      </c>
      <c r="Y1144" s="83" t="s">
        <v>1276</v>
      </c>
      <c r="Z1144" s="83" t="s">
        <v>31</v>
      </c>
    </row>
    <row r="1145" spans="1:26" x14ac:dyDescent="0.25">
      <c r="A1145" t="s">
        <v>2665</v>
      </c>
      <c r="B1145" t="s">
        <v>2665</v>
      </c>
      <c r="C1145" s="94" t="s">
        <v>2666</v>
      </c>
      <c r="D1145" s="93" t="s">
        <v>2667</v>
      </c>
      <c r="E1145" s="93" t="s">
        <v>704</v>
      </c>
      <c r="F1145" s="93" t="s">
        <v>22</v>
      </c>
      <c r="G1145" s="83" t="s">
        <v>23</v>
      </c>
      <c r="H1145" s="93"/>
      <c r="I1145" s="93" t="s">
        <v>745</v>
      </c>
      <c r="J1145" s="93" t="s">
        <v>24</v>
      </c>
      <c r="K1145" s="2">
        <v>100210010618</v>
      </c>
      <c r="L1145" t="s">
        <v>25</v>
      </c>
      <c r="M1145" t="s">
        <v>1019</v>
      </c>
      <c r="N1145" t="s">
        <v>1303</v>
      </c>
      <c r="O1145" t="s">
        <v>1758</v>
      </c>
      <c r="P1145" s="86">
        <v>20</v>
      </c>
      <c r="Q1145" s="87"/>
      <c r="R1145" s="88" t="s">
        <v>28</v>
      </c>
      <c r="S1145" s="98"/>
      <c r="T1145" s="1">
        <v>1298</v>
      </c>
      <c r="U1145" s="90">
        <v>973.5</v>
      </c>
      <c r="V1145" s="91">
        <v>0.25</v>
      </c>
      <c r="W1145" s="83" t="s">
        <v>11036</v>
      </c>
      <c r="X1145" s="83">
        <v>90119000000</v>
      </c>
      <c r="Y1145" s="83" t="s">
        <v>1276</v>
      </c>
      <c r="Z1145" s="83" t="s">
        <v>31</v>
      </c>
    </row>
    <row r="1146" spans="1:26" x14ac:dyDescent="0.25">
      <c r="A1146" t="s">
        <v>2668</v>
      </c>
      <c r="B1146" t="s">
        <v>2668</v>
      </c>
      <c r="C1146" s="94" t="s">
        <v>2669</v>
      </c>
      <c r="D1146" s="93" t="s">
        <v>2670</v>
      </c>
      <c r="E1146" s="93" t="s">
        <v>704</v>
      </c>
      <c r="F1146" s="93" t="s">
        <v>22</v>
      </c>
      <c r="G1146" s="83" t="s">
        <v>23</v>
      </c>
      <c r="H1146" s="93"/>
      <c r="I1146" s="93" t="s">
        <v>745</v>
      </c>
      <c r="J1146" s="93" t="s">
        <v>24</v>
      </c>
      <c r="K1146" s="2">
        <v>100210010618</v>
      </c>
      <c r="L1146" t="s">
        <v>25</v>
      </c>
      <c r="M1146" t="s">
        <v>1019</v>
      </c>
      <c r="N1146" t="s">
        <v>1303</v>
      </c>
      <c r="O1146" t="s">
        <v>1758</v>
      </c>
      <c r="P1146" s="86">
        <v>20</v>
      </c>
      <c r="Q1146" s="87"/>
      <c r="R1146" s="88" t="s">
        <v>28</v>
      </c>
      <c r="S1146" s="98"/>
      <c r="T1146" s="1">
        <v>1298</v>
      </c>
      <c r="U1146" s="90">
        <v>973.5</v>
      </c>
      <c r="V1146" s="91">
        <v>0.25</v>
      </c>
      <c r="W1146" s="83" t="s">
        <v>11036</v>
      </c>
      <c r="X1146" s="83">
        <v>90119000000</v>
      </c>
      <c r="Y1146" s="83" t="s">
        <v>1276</v>
      </c>
      <c r="Z1146" s="83" t="s">
        <v>31</v>
      </c>
    </row>
    <row r="1147" spans="1:26" x14ac:dyDescent="0.25">
      <c r="A1147" t="s">
        <v>2671</v>
      </c>
      <c r="B1147" t="s">
        <v>2671</v>
      </c>
      <c r="C1147" s="94" t="s">
        <v>2672</v>
      </c>
      <c r="D1147" s="93" t="s">
        <v>2673</v>
      </c>
      <c r="E1147" s="93" t="s">
        <v>704</v>
      </c>
      <c r="F1147" s="93" t="s">
        <v>22</v>
      </c>
      <c r="G1147" s="83" t="s">
        <v>23</v>
      </c>
      <c r="H1147" s="93"/>
      <c r="I1147" s="93" t="s">
        <v>745</v>
      </c>
      <c r="J1147" s="93" t="s">
        <v>24</v>
      </c>
      <c r="K1147" s="2">
        <v>100210951095</v>
      </c>
      <c r="L1147" t="s">
        <v>25</v>
      </c>
      <c r="M1147" t="s">
        <v>26</v>
      </c>
      <c r="N1147" t="s">
        <v>27</v>
      </c>
      <c r="O1147" t="s">
        <v>26</v>
      </c>
      <c r="P1147" s="86">
        <v>2</v>
      </c>
      <c r="Q1147" s="87"/>
      <c r="R1147" s="88" t="s">
        <v>28</v>
      </c>
      <c r="S1147" s="98"/>
      <c r="T1147" s="1">
        <v>17544</v>
      </c>
      <c r="U1147" s="90">
        <v>13158</v>
      </c>
      <c r="V1147" s="91">
        <v>0.25</v>
      </c>
      <c r="W1147" s="83" t="s">
        <v>11036</v>
      </c>
      <c r="X1147" s="83">
        <v>90065380000</v>
      </c>
      <c r="Y1147" s="83" t="s">
        <v>1306</v>
      </c>
      <c r="Z1147" s="83" t="s">
        <v>739</v>
      </c>
    </row>
    <row r="1148" spans="1:26" x14ac:dyDescent="0.25">
      <c r="A1148" t="s">
        <v>2674</v>
      </c>
      <c r="B1148" t="s">
        <v>2674</v>
      </c>
      <c r="C1148" s="94" t="s">
        <v>2675</v>
      </c>
      <c r="D1148" s="93" t="s">
        <v>2676</v>
      </c>
      <c r="E1148" s="93" t="s">
        <v>704</v>
      </c>
      <c r="F1148" s="93" t="s">
        <v>22</v>
      </c>
      <c r="G1148" s="83" t="s">
        <v>23</v>
      </c>
      <c r="H1148" s="93"/>
      <c r="I1148" s="93" t="s">
        <v>745</v>
      </c>
      <c r="J1148" s="93" t="s">
        <v>24</v>
      </c>
      <c r="K1148" s="2">
        <v>100210010618</v>
      </c>
      <c r="L1148" t="s">
        <v>25</v>
      </c>
      <c r="M1148" t="s">
        <v>1019</v>
      </c>
      <c r="N1148" t="s">
        <v>1303</v>
      </c>
      <c r="O1148" t="s">
        <v>1758</v>
      </c>
      <c r="P1148" s="86">
        <v>15</v>
      </c>
      <c r="Q1148" s="99"/>
      <c r="R1148" s="88" t="s">
        <v>28</v>
      </c>
      <c r="S1148" s="98"/>
      <c r="T1148" s="1">
        <v>881</v>
      </c>
      <c r="U1148" s="90">
        <v>660.75</v>
      </c>
      <c r="V1148" s="91">
        <v>0.25</v>
      </c>
      <c r="W1148" s="83" t="s">
        <v>11036</v>
      </c>
      <c r="X1148" s="83">
        <v>90119000000</v>
      </c>
      <c r="Y1148" s="83" t="s">
        <v>1276</v>
      </c>
      <c r="Z1148" s="83" t="s">
        <v>31</v>
      </c>
    </row>
    <row r="1149" spans="1:26" x14ac:dyDescent="0.25">
      <c r="A1149" t="s">
        <v>2677</v>
      </c>
      <c r="B1149" t="s">
        <v>2677</v>
      </c>
      <c r="C1149" s="94" t="s">
        <v>2678</v>
      </c>
      <c r="D1149" s="93" t="s">
        <v>2679</v>
      </c>
      <c r="E1149" s="93" t="s">
        <v>704</v>
      </c>
      <c r="F1149" s="93" t="s">
        <v>22</v>
      </c>
      <c r="G1149" s="83" t="s">
        <v>23</v>
      </c>
      <c r="H1149" s="93"/>
      <c r="I1149" s="93" t="s">
        <v>745</v>
      </c>
      <c r="J1149" s="93" t="s">
        <v>24</v>
      </c>
      <c r="K1149" s="2">
        <v>100210010618</v>
      </c>
      <c r="L1149" t="s">
        <v>25</v>
      </c>
      <c r="M1149" t="s">
        <v>1019</v>
      </c>
      <c r="N1149" t="s">
        <v>1303</v>
      </c>
      <c r="O1149" t="s">
        <v>1758</v>
      </c>
      <c r="P1149" s="86">
        <v>16</v>
      </c>
      <c r="Q1149" s="87"/>
      <c r="R1149" s="88" t="s">
        <v>28</v>
      </c>
      <c r="S1149" s="98"/>
      <c r="T1149" s="1">
        <v>912</v>
      </c>
      <c r="U1149" s="90">
        <v>684</v>
      </c>
      <c r="V1149" s="91">
        <v>0.25</v>
      </c>
      <c r="W1149" s="88" t="s">
        <v>11036</v>
      </c>
      <c r="X1149" s="83">
        <v>90119000000</v>
      </c>
      <c r="Y1149" s="83" t="s">
        <v>1276</v>
      </c>
      <c r="Z1149" s="83" t="s">
        <v>31</v>
      </c>
    </row>
    <row r="1150" spans="1:26" x14ac:dyDescent="0.25">
      <c r="A1150" t="s">
        <v>2680</v>
      </c>
      <c r="B1150" t="s">
        <v>2680</v>
      </c>
      <c r="C1150" s="94" t="s">
        <v>2681</v>
      </c>
      <c r="D1150" s="93" t="s">
        <v>2681</v>
      </c>
      <c r="E1150" s="93" t="s">
        <v>704</v>
      </c>
      <c r="F1150" s="93" t="s">
        <v>22</v>
      </c>
      <c r="G1150" s="83" t="s">
        <v>23</v>
      </c>
      <c r="H1150" s="93"/>
      <c r="I1150" s="93" t="s">
        <v>745</v>
      </c>
      <c r="J1150" s="93" t="s">
        <v>24</v>
      </c>
      <c r="K1150" s="2">
        <v>100210951095</v>
      </c>
      <c r="L1150" t="s">
        <v>25</v>
      </c>
      <c r="M1150" t="s">
        <v>26</v>
      </c>
      <c r="N1150" t="s">
        <v>27</v>
      </c>
      <c r="O1150" t="s">
        <v>26</v>
      </c>
      <c r="P1150" s="86">
        <v>20</v>
      </c>
      <c r="Q1150" s="87"/>
      <c r="R1150" s="88" t="s">
        <v>28</v>
      </c>
      <c r="S1150" s="98"/>
      <c r="T1150" s="1">
        <v>1009</v>
      </c>
      <c r="U1150" s="90">
        <v>756.75</v>
      </c>
      <c r="V1150" s="91">
        <v>0.25</v>
      </c>
      <c r="W1150" s="88" t="s">
        <v>11036</v>
      </c>
      <c r="X1150" s="83">
        <v>85371098990</v>
      </c>
      <c r="Y1150" s="83" t="s">
        <v>30</v>
      </c>
      <c r="Z1150" s="83" t="s">
        <v>31</v>
      </c>
    </row>
    <row r="1151" spans="1:26" x14ac:dyDescent="0.25">
      <c r="A1151" t="s">
        <v>2682</v>
      </c>
      <c r="B1151" t="s">
        <v>2682</v>
      </c>
      <c r="C1151" s="94" t="s">
        <v>2683</v>
      </c>
      <c r="D1151" s="93" t="s">
        <v>2684</v>
      </c>
      <c r="E1151" s="93" t="s">
        <v>704</v>
      </c>
      <c r="F1151" s="93" t="s">
        <v>22</v>
      </c>
      <c r="G1151" s="83" t="s">
        <v>23</v>
      </c>
      <c r="H1151" s="93"/>
      <c r="I1151" s="93" t="s">
        <v>745</v>
      </c>
      <c r="J1151" s="93" t="s">
        <v>24</v>
      </c>
      <c r="K1151" s="2">
        <v>100210010618</v>
      </c>
      <c r="L1151" t="s">
        <v>25</v>
      </c>
      <c r="M1151" t="s">
        <v>1019</v>
      </c>
      <c r="N1151" t="s">
        <v>1303</v>
      </c>
      <c r="O1151" t="s">
        <v>1758</v>
      </c>
      <c r="P1151" s="86">
        <v>20</v>
      </c>
      <c r="Q1151" s="87"/>
      <c r="R1151" s="88" t="s">
        <v>28</v>
      </c>
      <c r="S1151" s="98"/>
      <c r="T1151" s="1">
        <v>1330</v>
      </c>
      <c r="U1151" s="90">
        <v>997.5</v>
      </c>
      <c r="V1151" s="91">
        <v>0.25</v>
      </c>
      <c r="W1151" s="88" t="s">
        <v>11036</v>
      </c>
      <c r="X1151" s="83">
        <v>90022000000</v>
      </c>
      <c r="Y1151" s="83" t="s">
        <v>1276</v>
      </c>
      <c r="Z1151" s="83" t="s">
        <v>31</v>
      </c>
    </row>
    <row r="1152" spans="1:26" x14ac:dyDescent="0.25">
      <c r="A1152" t="s">
        <v>2685</v>
      </c>
      <c r="B1152" t="s">
        <v>2685</v>
      </c>
      <c r="C1152" s="94" t="s">
        <v>2686</v>
      </c>
      <c r="D1152" s="93" t="s">
        <v>2686</v>
      </c>
      <c r="E1152" s="93" t="s">
        <v>704</v>
      </c>
      <c r="F1152" s="93" t="s">
        <v>22</v>
      </c>
      <c r="G1152" s="83" t="s">
        <v>23</v>
      </c>
      <c r="H1152" s="93"/>
      <c r="I1152" s="93" t="s">
        <v>24</v>
      </c>
      <c r="J1152" s="93" t="s">
        <v>24</v>
      </c>
      <c r="K1152" s="2">
        <v>100210951095</v>
      </c>
      <c r="L1152" t="s">
        <v>25</v>
      </c>
      <c r="M1152" t="s">
        <v>26</v>
      </c>
      <c r="N1152" t="s">
        <v>27</v>
      </c>
      <c r="O1152" t="s">
        <v>26</v>
      </c>
      <c r="P1152" s="86">
        <v>17</v>
      </c>
      <c r="Q1152" s="87"/>
      <c r="R1152" s="88" t="s">
        <v>28</v>
      </c>
      <c r="S1152" s="98"/>
      <c r="T1152" s="1">
        <v>11</v>
      </c>
      <c r="U1152" s="90">
        <v>8.25</v>
      </c>
      <c r="V1152" s="91">
        <v>0.25</v>
      </c>
      <c r="W1152" s="88" t="s">
        <v>11036</v>
      </c>
      <c r="X1152" s="83">
        <v>90119000000</v>
      </c>
      <c r="Y1152" s="83" t="s">
        <v>30</v>
      </c>
      <c r="Z1152" s="83" t="s">
        <v>31</v>
      </c>
    </row>
    <row r="1153" spans="1:26" x14ac:dyDescent="0.25">
      <c r="A1153" t="s">
        <v>2687</v>
      </c>
      <c r="B1153" t="s">
        <v>2687</v>
      </c>
      <c r="C1153" s="94" t="s">
        <v>2688</v>
      </c>
      <c r="D1153" s="93" t="s">
        <v>2688</v>
      </c>
      <c r="E1153" s="93" t="s">
        <v>704</v>
      </c>
      <c r="F1153" s="93" t="s">
        <v>22</v>
      </c>
      <c r="G1153" s="83" t="s">
        <v>23</v>
      </c>
      <c r="H1153" s="93"/>
      <c r="I1153" s="93" t="s">
        <v>24</v>
      </c>
      <c r="J1153" s="93" t="s">
        <v>24</v>
      </c>
      <c r="K1153" s="2">
        <v>100210951095</v>
      </c>
      <c r="L1153" t="s">
        <v>25</v>
      </c>
      <c r="M1153" t="s">
        <v>26</v>
      </c>
      <c r="N1153" t="s">
        <v>27</v>
      </c>
      <c r="O1153" t="s">
        <v>26</v>
      </c>
      <c r="P1153" s="86">
        <v>35</v>
      </c>
      <c r="Q1153" s="87"/>
      <c r="R1153" s="88" t="s">
        <v>28</v>
      </c>
      <c r="S1153" s="98"/>
      <c r="T1153" s="1">
        <v>337</v>
      </c>
      <c r="U1153" s="90">
        <v>252.75</v>
      </c>
      <c r="V1153" s="91">
        <v>0.25</v>
      </c>
      <c r="W1153" s="88" t="s">
        <v>11036</v>
      </c>
      <c r="X1153" s="83">
        <v>42021910000</v>
      </c>
      <c r="Y1153" s="83" t="s">
        <v>2689</v>
      </c>
      <c r="Z1153" s="83" t="s">
        <v>31</v>
      </c>
    </row>
    <row r="1154" spans="1:26" x14ac:dyDescent="0.25">
      <c r="A1154" t="s">
        <v>2690</v>
      </c>
      <c r="B1154" t="s">
        <v>2690</v>
      </c>
      <c r="C1154" s="94" t="s">
        <v>2691</v>
      </c>
      <c r="D1154" s="93" t="s">
        <v>2691</v>
      </c>
      <c r="E1154" s="93" t="s">
        <v>704</v>
      </c>
      <c r="F1154" s="93" t="s">
        <v>22</v>
      </c>
      <c r="G1154" s="83" t="s">
        <v>752</v>
      </c>
      <c r="H1154" s="93"/>
      <c r="I1154" s="93" t="s">
        <v>745</v>
      </c>
      <c r="J1154" s="93" t="s">
        <v>24</v>
      </c>
      <c r="K1154" s="2">
        <v>100210951095</v>
      </c>
      <c r="L1154" t="s">
        <v>25</v>
      </c>
      <c r="M1154" t="s">
        <v>26</v>
      </c>
      <c r="N1154" t="s">
        <v>27</v>
      </c>
      <c r="O1154" t="s">
        <v>26</v>
      </c>
      <c r="P1154" s="86" t="s">
        <v>11037</v>
      </c>
      <c r="Q1154" s="87"/>
      <c r="R1154" s="88" t="s">
        <v>28</v>
      </c>
      <c r="S1154" s="98"/>
      <c r="T1154" s="1">
        <v>1450</v>
      </c>
      <c r="U1154" s="90">
        <v>1087.5</v>
      </c>
      <c r="V1154" s="91">
        <v>0.25</v>
      </c>
      <c r="W1154" s="88" t="s">
        <v>11036</v>
      </c>
      <c r="X1154" s="83">
        <v>84713000000</v>
      </c>
      <c r="Y1154" s="83" t="s">
        <v>903</v>
      </c>
      <c r="Z1154" s="83" t="s">
        <v>739</v>
      </c>
    </row>
    <row r="1155" spans="1:26" x14ac:dyDescent="0.25">
      <c r="A1155" t="s">
        <v>2692</v>
      </c>
      <c r="B1155" t="s">
        <v>2692</v>
      </c>
      <c r="C1155" s="94" t="s">
        <v>2693</v>
      </c>
      <c r="D1155" s="93" t="s">
        <v>2693</v>
      </c>
      <c r="E1155" s="93" t="s">
        <v>704</v>
      </c>
      <c r="F1155" s="93" t="s">
        <v>22</v>
      </c>
      <c r="G1155" s="83" t="s">
        <v>23</v>
      </c>
      <c r="H1155" s="93"/>
      <c r="I1155" s="93" t="s">
        <v>745</v>
      </c>
      <c r="J1155" s="93" t="s">
        <v>24</v>
      </c>
      <c r="K1155" s="2">
        <v>100210951095</v>
      </c>
      <c r="L1155" t="s">
        <v>25</v>
      </c>
      <c r="M1155" t="s">
        <v>26</v>
      </c>
      <c r="N1155" t="s">
        <v>27</v>
      </c>
      <c r="O1155" t="s">
        <v>26</v>
      </c>
      <c r="P1155" s="86">
        <v>8</v>
      </c>
      <c r="Q1155" s="87"/>
      <c r="R1155" s="88" t="s">
        <v>28</v>
      </c>
      <c r="S1155" s="98"/>
      <c r="T1155" s="1">
        <v>286</v>
      </c>
      <c r="U1155" s="90">
        <v>214.5</v>
      </c>
      <c r="V1155" s="91">
        <v>0.25</v>
      </c>
      <c r="W1155" s="88" t="s">
        <v>11036</v>
      </c>
      <c r="X1155" s="83">
        <v>84733080000</v>
      </c>
      <c r="Y1155" s="83" t="s">
        <v>903</v>
      </c>
      <c r="Z1155" s="83" t="s">
        <v>739</v>
      </c>
    </row>
    <row r="1156" spans="1:26" x14ac:dyDescent="0.25">
      <c r="A1156" t="s">
        <v>2694</v>
      </c>
      <c r="B1156" t="s">
        <v>2694</v>
      </c>
      <c r="C1156" s="94" t="s">
        <v>2695</v>
      </c>
      <c r="D1156" s="93" t="s">
        <v>11325</v>
      </c>
      <c r="E1156" s="93" t="s">
        <v>704</v>
      </c>
      <c r="F1156" s="93" t="s">
        <v>22</v>
      </c>
      <c r="G1156" s="83" t="s">
        <v>23</v>
      </c>
      <c r="H1156" s="93"/>
      <c r="I1156" s="93" t="s">
        <v>745</v>
      </c>
      <c r="J1156" s="93" t="s">
        <v>24</v>
      </c>
      <c r="K1156" s="2">
        <v>100210010618</v>
      </c>
      <c r="L1156" t="s">
        <v>25</v>
      </c>
      <c r="M1156" t="s">
        <v>1019</v>
      </c>
      <c r="N1156" t="s">
        <v>1303</v>
      </c>
      <c r="O1156" t="s">
        <v>1758</v>
      </c>
      <c r="P1156" s="86">
        <v>41</v>
      </c>
      <c r="Q1156" s="87"/>
      <c r="R1156" s="88" t="s">
        <v>28</v>
      </c>
      <c r="S1156" s="98"/>
      <c r="T1156" s="1">
        <v>2463</v>
      </c>
      <c r="U1156" s="90">
        <v>1847.25</v>
      </c>
      <c r="V1156" s="91">
        <v>0.25</v>
      </c>
      <c r="W1156" s="88" t="s">
        <v>11036</v>
      </c>
      <c r="X1156" s="83">
        <v>90022000900</v>
      </c>
      <c r="Y1156" s="83" t="s">
        <v>1276</v>
      </c>
      <c r="Z1156" s="83" t="s">
        <v>31</v>
      </c>
    </row>
    <row r="1157" spans="1:26" x14ac:dyDescent="0.25">
      <c r="A1157" t="s">
        <v>2696</v>
      </c>
      <c r="B1157" t="s">
        <v>2696</v>
      </c>
      <c r="C1157" s="94" t="s">
        <v>2697</v>
      </c>
      <c r="D1157" s="93" t="s">
        <v>2698</v>
      </c>
      <c r="E1157" s="93" t="s">
        <v>704</v>
      </c>
      <c r="F1157" s="93" t="s">
        <v>22</v>
      </c>
      <c r="G1157" s="83" t="s">
        <v>23</v>
      </c>
      <c r="H1157" s="93"/>
      <c r="I1157" s="93" t="s">
        <v>24</v>
      </c>
      <c r="J1157" s="93" t="s">
        <v>24</v>
      </c>
      <c r="K1157" s="2">
        <v>100210951095</v>
      </c>
      <c r="L1157" t="s">
        <v>25</v>
      </c>
      <c r="M1157" t="s">
        <v>26</v>
      </c>
      <c r="N1157" t="s">
        <v>27</v>
      </c>
      <c r="O1157" t="s">
        <v>26</v>
      </c>
      <c r="P1157" s="86">
        <v>25</v>
      </c>
      <c r="Q1157" s="87"/>
      <c r="R1157" s="88" t="s">
        <v>28</v>
      </c>
      <c r="S1157" s="98"/>
      <c r="T1157" s="1">
        <v>704</v>
      </c>
      <c r="U1157" s="90">
        <v>528</v>
      </c>
      <c r="V1157" s="91">
        <v>0.25</v>
      </c>
      <c r="W1157" s="88" t="s">
        <v>11036</v>
      </c>
      <c r="X1157" s="83">
        <v>90173000000</v>
      </c>
      <c r="Y1157" s="83" t="s">
        <v>914</v>
      </c>
      <c r="Z1157" s="83" t="s">
        <v>739</v>
      </c>
    </row>
    <row r="1158" spans="1:26" x14ac:dyDescent="0.25">
      <c r="A1158" t="s">
        <v>2699</v>
      </c>
      <c r="B1158" t="s">
        <v>2699</v>
      </c>
      <c r="C1158" s="94" t="s">
        <v>2700</v>
      </c>
      <c r="D1158" s="93" t="s">
        <v>2700</v>
      </c>
      <c r="E1158" s="93" t="s">
        <v>704</v>
      </c>
      <c r="F1158" s="93" t="s">
        <v>22</v>
      </c>
      <c r="G1158" s="83" t="s">
        <v>23</v>
      </c>
      <c r="H1158" s="93"/>
      <c r="I1158" s="93" t="s">
        <v>24</v>
      </c>
      <c r="J1158" s="93" t="s">
        <v>24</v>
      </c>
      <c r="K1158" s="2">
        <v>100210951095</v>
      </c>
      <c r="L1158" t="s">
        <v>25</v>
      </c>
      <c r="M1158" t="s">
        <v>26</v>
      </c>
      <c r="N1158" t="s">
        <v>27</v>
      </c>
      <c r="O1158" t="s">
        <v>26</v>
      </c>
      <c r="P1158" s="86">
        <v>38</v>
      </c>
      <c r="Q1158" s="87"/>
      <c r="R1158" s="88" t="s">
        <v>28</v>
      </c>
      <c r="S1158" s="98"/>
      <c r="T1158" s="1">
        <v>9502</v>
      </c>
      <c r="U1158" s="90">
        <v>7126.5</v>
      </c>
      <c r="V1158" s="91">
        <v>0.25</v>
      </c>
      <c r="W1158" s="88" t="s">
        <v>11036</v>
      </c>
      <c r="X1158" s="83">
        <v>90119000000</v>
      </c>
      <c r="Y1158" s="83" t="s">
        <v>30</v>
      </c>
      <c r="Z1158" s="83" t="s">
        <v>739</v>
      </c>
    </row>
    <row r="1159" spans="1:26" x14ac:dyDescent="0.25">
      <c r="A1159" t="s">
        <v>2701</v>
      </c>
      <c r="B1159" t="s">
        <v>2701</v>
      </c>
      <c r="C1159" s="94" t="s">
        <v>2702</v>
      </c>
      <c r="D1159" s="93" t="s">
        <v>2703</v>
      </c>
      <c r="E1159" s="93" t="s">
        <v>704</v>
      </c>
      <c r="F1159" s="93" t="s">
        <v>22</v>
      </c>
      <c r="G1159" s="83" t="s">
        <v>23</v>
      </c>
      <c r="H1159" s="93"/>
      <c r="I1159" s="93" t="s">
        <v>24</v>
      </c>
      <c r="J1159" s="93" t="s">
        <v>24</v>
      </c>
      <c r="K1159" s="2">
        <v>100210951095</v>
      </c>
      <c r="L1159" t="s">
        <v>25</v>
      </c>
      <c r="M1159" t="s">
        <v>26</v>
      </c>
      <c r="N1159" t="s">
        <v>27</v>
      </c>
      <c r="O1159" t="s">
        <v>26</v>
      </c>
      <c r="P1159" s="86">
        <v>28</v>
      </c>
      <c r="Q1159" s="87">
        <v>46218</v>
      </c>
      <c r="R1159" s="88" t="s">
        <v>28</v>
      </c>
      <c r="S1159" s="98"/>
      <c r="T1159" s="1">
        <v>448</v>
      </c>
      <c r="U1159" s="90">
        <v>336</v>
      </c>
      <c r="V1159" s="91">
        <v>0.25</v>
      </c>
      <c r="W1159" s="88" t="s">
        <v>11036</v>
      </c>
      <c r="X1159" s="83">
        <v>42021910000</v>
      </c>
      <c r="Y1159" s="83" t="s">
        <v>30</v>
      </c>
      <c r="Z1159" s="83" t="s">
        <v>31</v>
      </c>
    </row>
    <row r="1160" spans="1:26" x14ac:dyDescent="0.25">
      <c r="A1160" t="s">
        <v>2704</v>
      </c>
      <c r="B1160" t="s">
        <v>2704</v>
      </c>
      <c r="C1160" s="94" t="s">
        <v>2705</v>
      </c>
      <c r="D1160" s="93" t="s">
        <v>2706</v>
      </c>
      <c r="E1160" s="93" t="s">
        <v>704</v>
      </c>
      <c r="F1160" s="93" t="s">
        <v>22</v>
      </c>
      <c r="G1160" s="83" t="s">
        <v>23</v>
      </c>
      <c r="H1160" s="93"/>
      <c r="I1160" s="93" t="s">
        <v>24</v>
      </c>
      <c r="J1160" s="93" t="s">
        <v>24</v>
      </c>
      <c r="K1160" s="2">
        <v>100210951095</v>
      </c>
      <c r="L1160" t="s">
        <v>25</v>
      </c>
      <c r="M1160" t="s">
        <v>26</v>
      </c>
      <c r="N1160" t="s">
        <v>27</v>
      </c>
      <c r="O1160" t="s">
        <v>26</v>
      </c>
      <c r="P1160" s="86" t="s">
        <v>8797</v>
      </c>
      <c r="Q1160" s="87"/>
      <c r="R1160" s="88" t="s">
        <v>28</v>
      </c>
      <c r="S1160" s="98"/>
      <c r="T1160" s="1">
        <v>648</v>
      </c>
      <c r="U1160" s="90">
        <v>486</v>
      </c>
      <c r="V1160" s="91">
        <v>0.25</v>
      </c>
      <c r="W1160" s="88" t="s">
        <v>11036</v>
      </c>
      <c r="X1160" s="83">
        <v>76169990990</v>
      </c>
      <c r="Y1160" s="83" t="s">
        <v>30</v>
      </c>
      <c r="Z1160" s="83" t="s">
        <v>31</v>
      </c>
    </row>
    <row r="1161" spans="1:26" x14ac:dyDescent="0.25">
      <c r="A1161" t="s">
        <v>2707</v>
      </c>
      <c r="B1161" t="s">
        <v>2707</v>
      </c>
      <c r="C1161" s="94" t="s">
        <v>2708</v>
      </c>
      <c r="D1161" s="93" t="s">
        <v>2708</v>
      </c>
      <c r="E1161" s="93" t="s">
        <v>704</v>
      </c>
      <c r="F1161" s="93" t="s">
        <v>22</v>
      </c>
      <c r="G1161" s="83" t="s">
        <v>23</v>
      </c>
      <c r="H1161" s="93"/>
      <c r="I1161" s="93" t="s">
        <v>745</v>
      </c>
      <c r="J1161" s="93" t="s">
        <v>24</v>
      </c>
      <c r="K1161" s="2">
        <v>100210951095</v>
      </c>
      <c r="L1161" t="s">
        <v>25</v>
      </c>
      <c r="M1161" t="s">
        <v>26</v>
      </c>
      <c r="N1161" t="s">
        <v>27</v>
      </c>
      <c r="O1161" t="s">
        <v>26</v>
      </c>
      <c r="P1161" s="86" t="s">
        <v>8797</v>
      </c>
      <c r="Q1161" s="87"/>
      <c r="R1161" s="88" t="s">
        <v>28</v>
      </c>
      <c r="S1161" s="98"/>
      <c r="T1161" s="1">
        <v>128</v>
      </c>
      <c r="U1161" s="90">
        <v>96</v>
      </c>
      <c r="V1161" s="91">
        <v>0.25</v>
      </c>
      <c r="W1161" s="88" t="s">
        <v>11036</v>
      </c>
      <c r="X1161" s="83">
        <v>84733080000</v>
      </c>
      <c r="Y1161" s="83" t="s">
        <v>903</v>
      </c>
      <c r="Z1161" s="83" t="s">
        <v>739</v>
      </c>
    </row>
    <row r="1162" spans="1:26" x14ac:dyDescent="0.25">
      <c r="A1162" t="s">
        <v>2709</v>
      </c>
      <c r="B1162" t="s">
        <v>2709</v>
      </c>
      <c r="C1162" s="94" t="s">
        <v>2710</v>
      </c>
      <c r="D1162" s="93" t="s">
        <v>2710</v>
      </c>
      <c r="E1162" s="93" t="s">
        <v>704</v>
      </c>
      <c r="F1162" s="93" t="s">
        <v>22</v>
      </c>
      <c r="G1162" s="83" t="s">
        <v>752</v>
      </c>
      <c r="H1162" s="93"/>
      <c r="I1162" s="93" t="s">
        <v>745</v>
      </c>
      <c r="J1162" s="93" t="s">
        <v>24</v>
      </c>
      <c r="K1162" s="2">
        <v>100210951095</v>
      </c>
      <c r="L1162" t="s">
        <v>25</v>
      </c>
      <c r="M1162" t="s">
        <v>26</v>
      </c>
      <c r="N1162" t="s">
        <v>27</v>
      </c>
      <c r="O1162" t="s">
        <v>26</v>
      </c>
      <c r="P1162" s="86" t="s">
        <v>11037</v>
      </c>
      <c r="Q1162" s="87"/>
      <c r="R1162" s="88" t="s">
        <v>28</v>
      </c>
      <c r="S1162" s="98"/>
      <c r="T1162" s="1">
        <v>293</v>
      </c>
      <c r="U1162" s="90">
        <v>219.75</v>
      </c>
      <c r="V1162" s="91">
        <v>0.25</v>
      </c>
      <c r="W1162" s="83" t="s">
        <v>11036</v>
      </c>
      <c r="X1162" s="83">
        <v>84716060000</v>
      </c>
      <c r="Y1162" s="83" t="s">
        <v>903</v>
      </c>
      <c r="Z1162" s="83" t="s">
        <v>739</v>
      </c>
    </row>
    <row r="1163" spans="1:26" x14ac:dyDescent="0.25">
      <c r="A1163" t="s">
        <v>2711</v>
      </c>
      <c r="B1163" t="s">
        <v>2711</v>
      </c>
      <c r="C1163" s="94" t="s">
        <v>2712</v>
      </c>
      <c r="D1163" s="93" t="s">
        <v>2713</v>
      </c>
      <c r="E1163" s="93" t="s">
        <v>704</v>
      </c>
      <c r="F1163" s="93" t="s">
        <v>22</v>
      </c>
      <c r="G1163" s="83" t="s">
        <v>23</v>
      </c>
      <c r="H1163" s="93"/>
      <c r="I1163" s="93" t="s">
        <v>745</v>
      </c>
      <c r="J1163" s="93" t="s">
        <v>24</v>
      </c>
      <c r="K1163" s="2">
        <v>100210010618</v>
      </c>
      <c r="L1163" t="s">
        <v>25</v>
      </c>
      <c r="M1163" t="s">
        <v>1019</v>
      </c>
      <c r="N1163" t="s">
        <v>1303</v>
      </c>
      <c r="O1163" t="s">
        <v>1758</v>
      </c>
      <c r="P1163" s="86">
        <v>23</v>
      </c>
      <c r="Q1163" s="87"/>
      <c r="R1163" s="88" t="s">
        <v>28</v>
      </c>
      <c r="S1163" s="98"/>
      <c r="T1163" s="1">
        <v>3636</v>
      </c>
      <c r="U1163" s="90">
        <v>2727</v>
      </c>
      <c r="V1163" s="91">
        <v>0.25</v>
      </c>
      <c r="W1163" s="83" t="s">
        <v>11036</v>
      </c>
      <c r="X1163" s="83">
        <v>90022000000</v>
      </c>
      <c r="Y1163" s="83" t="s">
        <v>1276</v>
      </c>
      <c r="Z1163" s="83" t="s">
        <v>31</v>
      </c>
    </row>
    <row r="1164" spans="1:26" x14ac:dyDescent="0.25">
      <c r="A1164" t="s">
        <v>2714</v>
      </c>
      <c r="B1164" t="s">
        <v>2714</v>
      </c>
      <c r="C1164" s="94" t="s">
        <v>2715</v>
      </c>
      <c r="D1164" s="93" t="s">
        <v>2716</v>
      </c>
      <c r="E1164" s="93" t="s">
        <v>704</v>
      </c>
      <c r="F1164" s="93" t="s">
        <v>22</v>
      </c>
      <c r="G1164" s="83" t="s">
        <v>23</v>
      </c>
      <c r="H1164" s="93"/>
      <c r="I1164" s="93" t="s">
        <v>745</v>
      </c>
      <c r="J1164" s="93" t="s">
        <v>24</v>
      </c>
      <c r="K1164" s="2">
        <v>100210010618</v>
      </c>
      <c r="L1164" t="s">
        <v>25</v>
      </c>
      <c r="M1164" t="s">
        <v>1019</v>
      </c>
      <c r="N1164" t="s">
        <v>1303</v>
      </c>
      <c r="O1164" t="s">
        <v>1758</v>
      </c>
      <c r="P1164" s="86">
        <v>23</v>
      </c>
      <c r="Q1164" s="87"/>
      <c r="R1164" s="88" t="s">
        <v>28</v>
      </c>
      <c r="S1164" s="98"/>
      <c r="T1164" s="1">
        <v>3636</v>
      </c>
      <c r="U1164" s="90">
        <v>2727</v>
      </c>
      <c r="V1164" s="91">
        <v>0.25</v>
      </c>
      <c r="W1164" s="83" t="s">
        <v>11036</v>
      </c>
      <c r="X1164" s="83">
        <v>90022000000</v>
      </c>
      <c r="Y1164" s="83" t="s">
        <v>1276</v>
      </c>
      <c r="Z1164" s="83" t="s">
        <v>31</v>
      </c>
    </row>
    <row r="1165" spans="1:26" x14ac:dyDescent="0.25">
      <c r="A1165" t="s">
        <v>2717</v>
      </c>
      <c r="B1165" t="s">
        <v>2717</v>
      </c>
      <c r="C1165" s="94" t="s">
        <v>2718</v>
      </c>
      <c r="D1165" s="93" t="s">
        <v>2719</v>
      </c>
      <c r="E1165" s="93" t="s">
        <v>704</v>
      </c>
      <c r="F1165" s="93" t="s">
        <v>22</v>
      </c>
      <c r="G1165" s="83" t="s">
        <v>23</v>
      </c>
      <c r="H1165" s="93"/>
      <c r="I1165" s="93" t="s">
        <v>24</v>
      </c>
      <c r="J1165" s="93" t="s">
        <v>24</v>
      </c>
      <c r="K1165" s="2">
        <v>100210951095</v>
      </c>
      <c r="L1165" t="s">
        <v>25</v>
      </c>
      <c r="M1165" t="s">
        <v>26</v>
      </c>
      <c r="N1165" t="s">
        <v>27</v>
      </c>
      <c r="O1165" t="s">
        <v>26</v>
      </c>
      <c r="P1165" s="86">
        <v>60</v>
      </c>
      <c r="Q1165" s="87"/>
      <c r="R1165" s="88" t="s">
        <v>28</v>
      </c>
      <c r="S1165" s="98"/>
      <c r="T1165" s="1">
        <v>2002</v>
      </c>
      <c r="U1165" s="90">
        <v>1501.5</v>
      </c>
      <c r="V1165" s="91">
        <v>0.25</v>
      </c>
      <c r="W1165" s="83" t="s">
        <v>11036</v>
      </c>
      <c r="X1165" s="83">
        <v>90119000000</v>
      </c>
      <c r="Y1165" s="83" t="s">
        <v>30</v>
      </c>
      <c r="Z1165" s="83" t="s">
        <v>739</v>
      </c>
    </row>
    <row r="1166" spans="1:26" x14ac:dyDescent="0.25">
      <c r="A1166" t="s">
        <v>2720</v>
      </c>
      <c r="B1166" t="s">
        <v>2720</v>
      </c>
      <c r="C1166" s="94" t="s">
        <v>2721</v>
      </c>
      <c r="D1166" s="93" t="s">
        <v>11326</v>
      </c>
      <c r="E1166" s="93" t="s">
        <v>704</v>
      </c>
      <c r="F1166" s="93" t="s">
        <v>22</v>
      </c>
      <c r="G1166" s="83" t="s">
        <v>23</v>
      </c>
      <c r="H1166" s="93"/>
      <c r="I1166" s="93" t="s">
        <v>24</v>
      </c>
      <c r="J1166" s="93" t="s">
        <v>24</v>
      </c>
      <c r="K1166" s="2">
        <v>100210951095</v>
      </c>
      <c r="L1166" t="s">
        <v>25</v>
      </c>
      <c r="M1166" t="s">
        <v>26</v>
      </c>
      <c r="N1166" t="s">
        <v>27</v>
      </c>
      <c r="O1166" t="s">
        <v>26</v>
      </c>
      <c r="P1166" s="86">
        <v>60</v>
      </c>
      <c r="Q1166" s="87"/>
      <c r="R1166" s="88" t="s">
        <v>28</v>
      </c>
      <c r="S1166" s="98"/>
      <c r="T1166" s="1">
        <v>1290</v>
      </c>
      <c r="U1166" s="90">
        <v>967.5</v>
      </c>
      <c r="V1166" s="91">
        <v>0.25</v>
      </c>
      <c r="W1166" s="83" t="s">
        <v>11036</v>
      </c>
      <c r="X1166" s="83">
        <v>90119000000</v>
      </c>
      <c r="Y1166" s="83" t="s">
        <v>30</v>
      </c>
      <c r="Z1166" s="83" t="s">
        <v>739</v>
      </c>
    </row>
    <row r="1167" spans="1:26" x14ac:dyDescent="0.25">
      <c r="A1167" t="s">
        <v>2722</v>
      </c>
      <c r="B1167" t="s">
        <v>2722</v>
      </c>
      <c r="C1167" s="94" t="s">
        <v>2723</v>
      </c>
      <c r="D1167" s="93" t="s">
        <v>11327</v>
      </c>
      <c r="E1167" s="93" t="s">
        <v>704</v>
      </c>
      <c r="F1167" s="93" t="s">
        <v>22</v>
      </c>
      <c r="G1167" s="83" t="s">
        <v>23</v>
      </c>
      <c r="H1167" s="93"/>
      <c r="I1167" s="93" t="s">
        <v>24</v>
      </c>
      <c r="J1167" s="93" t="s">
        <v>24</v>
      </c>
      <c r="K1167" s="2">
        <v>100210951095</v>
      </c>
      <c r="L1167" t="s">
        <v>25</v>
      </c>
      <c r="M1167" t="s">
        <v>26</v>
      </c>
      <c r="N1167" t="s">
        <v>27</v>
      </c>
      <c r="O1167" t="s">
        <v>26</v>
      </c>
      <c r="P1167" s="86">
        <v>34</v>
      </c>
      <c r="Q1167" s="87"/>
      <c r="R1167" s="88" t="s">
        <v>28</v>
      </c>
      <c r="S1167" s="98"/>
      <c r="T1167" s="1">
        <v>1511</v>
      </c>
      <c r="U1167" s="90">
        <v>1133.25</v>
      </c>
      <c r="V1167" s="91">
        <v>0.25</v>
      </c>
      <c r="W1167" s="83" t="s">
        <v>11036</v>
      </c>
      <c r="X1167" s="83">
        <v>90119000000</v>
      </c>
      <c r="Y1167" s="83" t="s">
        <v>30</v>
      </c>
      <c r="Z1167" s="83" t="s">
        <v>31</v>
      </c>
    </row>
    <row r="1168" spans="1:26" x14ac:dyDescent="0.25">
      <c r="A1168" t="s">
        <v>2724</v>
      </c>
      <c r="B1168" t="s">
        <v>2724</v>
      </c>
      <c r="C1168" s="94" t="s">
        <v>2725</v>
      </c>
      <c r="D1168" s="93" t="s">
        <v>2726</v>
      </c>
      <c r="E1168" s="93" t="s">
        <v>704</v>
      </c>
      <c r="F1168" s="93" t="s">
        <v>22</v>
      </c>
      <c r="G1168" s="83" t="s">
        <v>23</v>
      </c>
      <c r="H1168" s="93"/>
      <c r="I1168" s="93" t="s">
        <v>24</v>
      </c>
      <c r="J1168" s="93" t="s">
        <v>24</v>
      </c>
      <c r="K1168" s="2">
        <v>100210951095</v>
      </c>
      <c r="L1168" t="s">
        <v>25</v>
      </c>
      <c r="M1168" t="s">
        <v>26</v>
      </c>
      <c r="N1168" t="s">
        <v>27</v>
      </c>
      <c r="O1168" t="s">
        <v>26</v>
      </c>
      <c r="P1168" s="86">
        <v>2</v>
      </c>
      <c r="Q1168" s="87"/>
      <c r="R1168" s="88" t="s">
        <v>28</v>
      </c>
      <c r="S1168" s="98"/>
      <c r="T1168" s="1">
        <v>867</v>
      </c>
      <c r="U1168" s="90">
        <v>650.25</v>
      </c>
      <c r="V1168" s="91">
        <v>0.25</v>
      </c>
      <c r="W1168" s="83" t="s">
        <v>11036</v>
      </c>
      <c r="X1168" s="83">
        <v>90119000000</v>
      </c>
      <c r="Y1168" s="83" t="s">
        <v>891</v>
      </c>
      <c r="Z1168" s="83" t="s">
        <v>31</v>
      </c>
    </row>
    <row r="1169" spans="1:26" x14ac:dyDescent="0.25">
      <c r="A1169" t="s">
        <v>2727</v>
      </c>
      <c r="B1169" t="s">
        <v>2727</v>
      </c>
      <c r="C1169" s="94" t="s">
        <v>2728</v>
      </c>
      <c r="D1169" s="93" t="s">
        <v>2728</v>
      </c>
      <c r="E1169" s="93" t="s">
        <v>704</v>
      </c>
      <c r="F1169" s="93" t="s">
        <v>22</v>
      </c>
      <c r="G1169" s="83" t="s">
        <v>23</v>
      </c>
      <c r="H1169" s="93"/>
      <c r="I1169" s="93" t="s">
        <v>745</v>
      </c>
      <c r="J1169" s="93" t="s">
        <v>24</v>
      </c>
      <c r="K1169" s="2">
        <v>100210010618</v>
      </c>
      <c r="L1169" t="s">
        <v>25</v>
      </c>
      <c r="M1169" t="s">
        <v>1019</v>
      </c>
      <c r="N1169" t="s">
        <v>1303</v>
      </c>
      <c r="O1169" t="s">
        <v>1758</v>
      </c>
      <c r="P1169" s="86" t="s">
        <v>8797</v>
      </c>
      <c r="Q1169" s="87"/>
      <c r="R1169" s="88" t="s">
        <v>28</v>
      </c>
      <c r="S1169" s="98"/>
      <c r="T1169" s="1">
        <v>11980</v>
      </c>
      <c r="U1169" s="90">
        <v>8985</v>
      </c>
      <c r="V1169" s="91">
        <v>0.25</v>
      </c>
      <c r="W1169" s="83" t="s">
        <v>11036</v>
      </c>
      <c r="X1169" s="83">
        <v>90022000000</v>
      </c>
      <c r="Y1169" s="83" t="s">
        <v>1276</v>
      </c>
      <c r="Z1169" s="83" t="s">
        <v>31</v>
      </c>
    </row>
    <row r="1170" spans="1:26" x14ac:dyDescent="0.25">
      <c r="A1170" t="s">
        <v>2729</v>
      </c>
      <c r="B1170" t="s">
        <v>2729</v>
      </c>
      <c r="C1170" s="94" t="s">
        <v>2730</v>
      </c>
      <c r="D1170" s="93" t="s">
        <v>2730</v>
      </c>
      <c r="E1170" s="93" t="s">
        <v>704</v>
      </c>
      <c r="F1170" s="93" t="s">
        <v>22</v>
      </c>
      <c r="G1170" s="83" t="s">
        <v>23</v>
      </c>
      <c r="H1170" s="93"/>
      <c r="I1170" s="93" t="s">
        <v>745</v>
      </c>
      <c r="J1170" s="93" t="s">
        <v>24</v>
      </c>
      <c r="K1170" s="2">
        <v>100210951095</v>
      </c>
      <c r="L1170" t="s">
        <v>25</v>
      </c>
      <c r="M1170" t="s">
        <v>26</v>
      </c>
      <c r="N1170" t="s">
        <v>27</v>
      </c>
      <c r="O1170" t="s">
        <v>26</v>
      </c>
      <c r="P1170" s="86">
        <v>27</v>
      </c>
      <c r="Q1170" s="87"/>
      <c r="R1170" s="88" t="s">
        <v>28</v>
      </c>
      <c r="S1170" s="98"/>
      <c r="T1170" s="1">
        <v>1570</v>
      </c>
      <c r="U1170" s="90">
        <v>1177.5</v>
      </c>
      <c r="V1170" s="91">
        <v>0.25</v>
      </c>
      <c r="W1170" s="83" t="s">
        <v>11036</v>
      </c>
      <c r="X1170" s="83">
        <v>90022000000</v>
      </c>
      <c r="Y1170" s="83" t="s">
        <v>1276</v>
      </c>
      <c r="Z1170" s="83" t="s">
        <v>31</v>
      </c>
    </row>
    <row r="1171" spans="1:26" x14ac:dyDescent="0.25">
      <c r="A1171" t="s">
        <v>2731</v>
      </c>
      <c r="B1171" t="s">
        <v>2731</v>
      </c>
      <c r="C1171" s="94" t="s">
        <v>2732</v>
      </c>
      <c r="D1171" s="93" t="s">
        <v>2733</v>
      </c>
      <c r="E1171" s="93" t="s">
        <v>704</v>
      </c>
      <c r="F1171" s="93" t="s">
        <v>22</v>
      </c>
      <c r="G1171" s="83" t="s">
        <v>23</v>
      </c>
      <c r="H1171" s="93"/>
      <c r="I1171" s="93" t="s">
        <v>745</v>
      </c>
      <c r="J1171" s="93" t="s">
        <v>24</v>
      </c>
      <c r="K1171" s="2">
        <v>100210951095</v>
      </c>
      <c r="L1171" t="s">
        <v>25</v>
      </c>
      <c r="M1171" t="s">
        <v>26</v>
      </c>
      <c r="N1171" t="s">
        <v>27</v>
      </c>
      <c r="O1171" t="s">
        <v>26</v>
      </c>
      <c r="P1171" s="86">
        <v>30</v>
      </c>
      <c r="Q1171" s="87"/>
      <c r="R1171" s="88" t="s">
        <v>28</v>
      </c>
      <c r="S1171" s="98"/>
      <c r="T1171" s="1">
        <v>1916</v>
      </c>
      <c r="U1171" s="90">
        <v>1437</v>
      </c>
      <c r="V1171" s="91">
        <v>0.25</v>
      </c>
      <c r="W1171" s="83" t="s">
        <v>11036</v>
      </c>
      <c r="X1171" s="83">
        <v>85393110900</v>
      </c>
      <c r="Y1171" s="83" t="s">
        <v>914</v>
      </c>
      <c r="Z1171" s="83" t="s">
        <v>739</v>
      </c>
    </row>
    <row r="1172" spans="1:26" x14ac:dyDescent="0.25">
      <c r="A1172" t="s">
        <v>2734</v>
      </c>
      <c r="B1172" t="s">
        <v>2734</v>
      </c>
      <c r="C1172" s="94" t="s">
        <v>2735</v>
      </c>
      <c r="D1172" s="93" t="s">
        <v>11328</v>
      </c>
      <c r="E1172" s="93" t="s">
        <v>704</v>
      </c>
      <c r="F1172" s="93" t="s">
        <v>22</v>
      </c>
      <c r="G1172" s="83" t="s">
        <v>23</v>
      </c>
      <c r="H1172" s="93"/>
      <c r="I1172" s="93" t="s">
        <v>745</v>
      </c>
      <c r="J1172" s="93" t="s">
        <v>24</v>
      </c>
      <c r="K1172" s="2">
        <v>100210010618</v>
      </c>
      <c r="L1172" t="s">
        <v>25</v>
      </c>
      <c r="M1172" t="s">
        <v>1019</v>
      </c>
      <c r="N1172" t="s">
        <v>1303</v>
      </c>
      <c r="O1172" t="s">
        <v>1758</v>
      </c>
      <c r="P1172" s="86" t="s">
        <v>8797</v>
      </c>
      <c r="Q1172" s="87"/>
      <c r="R1172" s="88" t="s">
        <v>28</v>
      </c>
      <c r="S1172" s="98"/>
      <c r="T1172" s="1">
        <v>1420</v>
      </c>
      <c r="U1172" s="90">
        <v>1065</v>
      </c>
      <c r="V1172" s="91">
        <v>0.25</v>
      </c>
      <c r="W1172" s="83" t="s">
        <v>11036</v>
      </c>
      <c r="X1172" s="83">
        <v>90022000000</v>
      </c>
      <c r="Y1172" s="83" t="s">
        <v>1276</v>
      </c>
      <c r="Z1172" s="83" t="s">
        <v>31</v>
      </c>
    </row>
    <row r="1173" spans="1:26" x14ac:dyDescent="0.25">
      <c r="A1173" t="s">
        <v>2736</v>
      </c>
      <c r="B1173" t="s">
        <v>2736</v>
      </c>
      <c r="C1173" s="94" t="s">
        <v>2737</v>
      </c>
      <c r="D1173" s="93" t="s">
        <v>2738</v>
      </c>
      <c r="E1173" s="93" t="s">
        <v>704</v>
      </c>
      <c r="F1173" s="93" t="s">
        <v>22</v>
      </c>
      <c r="G1173" s="93" t="s">
        <v>23</v>
      </c>
      <c r="H1173" s="93"/>
      <c r="I1173" s="93" t="s">
        <v>24</v>
      </c>
      <c r="J1173" s="93" t="s">
        <v>24</v>
      </c>
      <c r="K1173" s="2">
        <v>100210951095</v>
      </c>
      <c r="L1173" t="s">
        <v>25</v>
      </c>
      <c r="M1173" t="s">
        <v>26</v>
      </c>
      <c r="N1173" t="s">
        <v>27</v>
      </c>
      <c r="O1173" t="s">
        <v>26</v>
      </c>
      <c r="P1173" s="86">
        <v>38</v>
      </c>
      <c r="Q1173" s="87"/>
      <c r="R1173" s="88" t="s">
        <v>28</v>
      </c>
      <c r="S1173" s="98"/>
      <c r="T1173" s="1">
        <v>4046</v>
      </c>
      <c r="U1173" s="90">
        <v>3034.5</v>
      </c>
      <c r="V1173" s="91">
        <v>0.25</v>
      </c>
      <c r="W1173" s="83" t="s">
        <v>11036</v>
      </c>
      <c r="X1173" s="83">
        <v>90119000000</v>
      </c>
      <c r="Y1173" s="83" t="s">
        <v>30</v>
      </c>
      <c r="Z1173" s="83" t="s">
        <v>31</v>
      </c>
    </row>
    <row r="1174" spans="1:26" x14ac:dyDescent="0.25">
      <c r="A1174" t="s">
        <v>2739</v>
      </c>
      <c r="B1174" t="s">
        <v>2739</v>
      </c>
      <c r="C1174" s="94" t="s">
        <v>2740</v>
      </c>
      <c r="D1174" s="93" t="s">
        <v>2741</v>
      </c>
      <c r="E1174" s="93" t="s">
        <v>704</v>
      </c>
      <c r="F1174" s="93" t="s">
        <v>22</v>
      </c>
      <c r="G1174" s="83" t="s">
        <v>23</v>
      </c>
      <c r="H1174" s="93"/>
      <c r="I1174" s="93" t="s">
        <v>24</v>
      </c>
      <c r="J1174" s="93" t="s">
        <v>24</v>
      </c>
      <c r="K1174" s="2">
        <v>100210951095</v>
      </c>
      <c r="L1174" t="s">
        <v>25</v>
      </c>
      <c r="M1174" t="s">
        <v>26</v>
      </c>
      <c r="N1174" t="s">
        <v>27</v>
      </c>
      <c r="O1174" t="s">
        <v>26</v>
      </c>
      <c r="P1174" s="86" t="s">
        <v>8797</v>
      </c>
      <c r="Q1174" s="87"/>
      <c r="R1174" s="88" t="s">
        <v>28</v>
      </c>
      <c r="S1174" s="98"/>
      <c r="T1174" s="1">
        <v>1488</v>
      </c>
      <c r="U1174" s="90">
        <v>1116</v>
      </c>
      <c r="V1174" s="91">
        <v>0.25</v>
      </c>
      <c r="W1174" s="83" t="s">
        <v>11036</v>
      </c>
      <c r="X1174" s="83">
        <v>90022000000</v>
      </c>
      <c r="Y1174" s="83" t="s">
        <v>30</v>
      </c>
      <c r="Z1174" s="83" t="s">
        <v>31</v>
      </c>
    </row>
    <row r="1175" spans="1:26" x14ac:dyDescent="0.25">
      <c r="A1175" t="s">
        <v>2742</v>
      </c>
      <c r="B1175" t="s">
        <v>2742</v>
      </c>
      <c r="C1175" s="94" t="s">
        <v>2743</v>
      </c>
      <c r="D1175" s="93" t="s">
        <v>2744</v>
      </c>
      <c r="E1175" s="93" t="s">
        <v>704</v>
      </c>
      <c r="F1175" s="93" t="s">
        <v>22</v>
      </c>
      <c r="G1175" s="83" t="s">
        <v>23</v>
      </c>
      <c r="H1175" s="93"/>
      <c r="I1175" s="93" t="s">
        <v>24</v>
      </c>
      <c r="J1175" s="93" t="s">
        <v>24</v>
      </c>
      <c r="K1175" s="2">
        <v>100210951095</v>
      </c>
      <c r="L1175" t="s">
        <v>25</v>
      </c>
      <c r="M1175" t="s">
        <v>26</v>
      </c>
      <c r="N1175" t="s">
        <v>27</v>
      </c>
      <c r="O1175" t="s">
        <v>26</v>
      </c>
      <c r="P1175" s="86" t="s">
        <v>8797</v>
      </c>
      <c r="Q1175" s="87"/>
      <c r="R1175" s="88" t="s">
        <v>28</v>
      </c>
      <c r="S1175" s="98"/>
      <c r="T1175" s="1">
        <v>1488</v>
      </c>
      <c r="U1175" s="90">
        <v>1116</v>
      </c>
      <c r="V1175" s="91">
        <v>0.25</v>
      </c>
      <c r="W1175" s="83" t="s">
        <v>11036</v>
      </c>
      <c r="X1175" s="83">
        <v>90022000000</v>
      </c>
      <c r="Y1175" s="83" t="s">
        <v>30</v>
      </c>
      <c r="Z1175" s="83" t="s">
        <v>31</v>
      </c>
    </row>
    <row r="1176" spans="1:26" x14ac:dyDescent="0.25">
      <c r="A1176" t="s">
        <v>2745</v>
      </c>
      <c r="B1176" t="s">
        <v>2745</v>
      </c>
      <c r="C1176" s="94" t="s">
        <v>2746</v>
      </c>
      <c r="D1176" s="93" t="s">
        <v>2747</v>
      </c>
      <c r="E1176" s="93" t="s">
        <v>704</v>
      </c>
      <c r="F1176" s="93" t="s">
        <v>22</v>
      </c>
      <c r="G1176" s="83" t="s">
        <v>23</v>
      </c>
      <c r="H1176" s="93"/>
      <c r="I1176" s="93" t="s">
        <v>745</v>
      </c>
      <c r="J1176" s="93" t="s">
        <v>24</v>
      </c>
      <c r="K1176" s="2">
        <v>100210010618</v>
      </c>
      <c r="L1176" t="s">
        <v>25</v>
      </c>
      <c r="M1176" t="s">
        <v>1019</v>
      </c>
      <c r="N1176" t="s">
        <v>1303</v>
      </c>
      <c r="O1176" t="s">
        <v>1758</v>
      </c>
      <c r="P1176" s="86">
        <v>48</v>
      </c>
      <c r="Q1176" s="87"/>
      <c r="R1176" s="88" t="s">
        <v>28</v>
      </c>
      <c r="S1176" s="98"/>
      <c r="T1176" s="1">
        <v>1866</v>
      </c>
      <c r="U1176" s="90">
        <v>1399.5</v>
      </c>
      <c r="V1176" s="91">
        <v>0.25</v>
      </c>
      <c r="W1176" s="83" t="s">
        <v>11036</v>
      </c>
      <c r="X1176" s="83">
        <v>90022000000</v>
      </c>
      <c r="Y1176" s="83" t="s">
        <v>1276</v>
      </c>
      <c r="Z1176" s="83" t="s">
        <v>31</v>
      </c>
    </row>
    <row r="1177" spans="1:26" x14ac:dyDescent="0.25">
      <c r="A1177" t="s">
        <v>2748</v>
      </c>
      <c r="B1177" t="s">
        <v>2748</v>
      </c>
      <c r="C1177" s="94" t="s">
        <v>2749</v>
      </c>
      <c r="D1177" s="93" t="s">
        <v>2750</v>
      </c>
      <c r="E1177" s="93" t="s">
        <v>704</v>
      </c>
      <c r="F1177" s="93" t="s">
        <v>22</v>
      </c>
      <c r="G1177" s="83" t="s">
        <v>752</v>
      </c>
      <c r="H1177" s="93"/>
      <c r="I1177" s="93" t="s">
        <v>24</v>
      </c>
      <c r="J1177" s="93" t="s">
        <v>24</v>
      </c>
      <c r="K1177" s="2">
        <v>100210951095</v>
      </c>
      <c r="L1177" t="s">
        <v>25</v>
      </c>
      <c r="M1177" t="s">
        <v>26</v>
      </c>
      <c r="N1177" t="s">
        <v>27</v>
      </c>
      <c r="O1177" t="s">
        <v>26</v>
      </c>
      <c r="P1177" s="86" t="s">
        <v>11037</v>
      </c>
      <c r="Q1177" s="87"/>
      <c r="R1177" s="88" t="s">
        <v>28</v>
      </c>
      <c r="S1177" s="98"/>
      <c r="T1177" s="1">
        <v>44047</v>
      </c>
      <c r="U1177" s="90">
        <v>33035.25</v>
      </c>
      <c r="V1177" s="91">
        <v>0.25</v>
      </c>
      <c r="W1177" s="83" t="s">
        <v>11036</v>
      </c>
      <c r="X1177" s="83">
        <v>85258900000</v>
      </c>
      <c r="Y1177" s="83" t="s">
        <v>994</v>
      </c>
      <c r="Z1177" s="83" t="s">
        <v>739</v>
      </c>
    </row>
    <row r="1178" spans="1:26" ht="120" x14ac:dyDescent="0.25">
      <c r="A1178" t="s">
        <v>2751</v>
      </c>
      <c r="B1178" t="s">
        <v>2751</v>
      </c>
      <c r="C1178" s="94" t="s">
        <v>2752</v>
      </c>
      <c r="D1178" s="93" t="s">
        <v>2753</v>
      </c>
      <c r="E1178" s="93" t="s">
        <v>704</v>
      </c>
      <c r="F1178" s="93" t="s">
        <v>22</v>
      </c>
      <c r="G1178" s="83" t="s">
        <v>23</v>
      </c>
      <c r="H1178" s="93"/>
      <c r="I1178" s="93" t="s">
        <v>24</v>
      </c>
      <c r="J1178" s="93" t="s">
        <v>24</v>
      </c>
      <c r="K1178" s="2">
        <v>100210951095</v>
      </c>
      <c r="L1178" t="s">
        <v>25</v>
      </c>
      <c r="M1178" t="s">
        <v>26</v>
      </c>
      <c r="N1178" t="s">
        <v>27</v>
      </c>
      <c r="O1178" t="s">
        <v>26</v>
      </c>
      <c r="P1178" s="86">
        <v>27</v>
      </c>
      <c r="Q1178" s="87"/>
      <c r="R1178" s="152" t="s">
        <v>28</v>
      </c>
      <c r="S1178" s="98"/>
      <c r="T1178" s="1">
        <v>3675</v>
      </c>
      <c r="U1178" s="90">
        <v>2756.25</v>
      </c>
      <c r="V1178" s="91">
        <v>0.25</v>
      </c>
      <c r="W1178" s="83" t="s">
        <v>11036</v>
      </c>
      <c r="X1178" s="83">
        <v>85442000900</v>
      </c>
      <c r="Y1178" s="83" t="s">
        <v>994</v>
      </c>
      <c r="Z1178" s="83" t="s">
        <v>739</v>
      </c>
    </row>
    <row r="1179" spans="1:26" x14ac:dyDescent="0.25">
      <c r="A1179" t="s">
        <v>2754</v>
      </c>
      <c r="B1179" t="s">
        <v>2754</v>
      </c>
      <c r="C1179" s="94" t="s">
        <v>2755</v>
      </c>
      <c r="D1179" s="93" t="s">
        <v>11329</v>
      </c>
      <c r="E1179" s="93" t="s">
        <v>704</v>
      </c>
      <c r="F1179" s="93" t="s">
        <v>22</v>
      </c>
      <c r="G1179" s="83" t="s">
        <v>23</v>
      </c>
      <c r="H1179" s="93"/>
      <c r="I1179" s="93" t="s">
        <v>24</v>
      </c>
      <c r="J1179" s="93" t="s">
        <v>24</v>
      </c>
      <c r="K1179" s="2">
        <v>100210951095</v>
      </c>
      <c r="L1179" t="s">
        <v>25</v>
      </c>
      <c r="M1179" t="s">
        <v>26</v>
      </c>
      <c r="N1179" t="s">
        <v>27</v>
      </c>
      <c r="O1179" t="s">
        <v>26</v>
      </c>
      <c r="P1179" s="86">
        <v>38</v>
      </c>
      <c r="Q1179" s="87"/>
      <c r="R1179" s="88" t="s">
        <v>28</v>
      </c>
      <c r="S1179" s="98"/>
      <c r="T1179" s="1">
        <v>6993</v>
      </c>
      <c r="U1179" s="90">
        <v>5244.75</v>
      </c>
      <c r="V1179" s="91">
        <v>0.25</v>
      </c>
      <c r="W1179" s="83" t="s">
        <v>11036</v>
      </c>
      <c r="X1179" s="83">
        <v>90119000000</v>
      </c>
      <c r="Y1179" s="83" t="s">
        <v>30</v>
      </c>
      <c r="Z1179" s="83" t="s">
        <v>739</v>
      </c>
    </row>
    <row r="1180" spans="1:26" x14ac:dyDescent="0.25">
      <c r="A1180" t="s">
        <v>2756</v>
      </c>
      <c r="B1180" t="s">
        <v>2756</v>
      </c>
      <c r="C1180" s="94" t="s">
        <v>2757</v>
      </c>
      <c r="D1180" s="93" t="s">
        <v>11330</v>
      </c>
      <c r="E1180" s="93" t="s">
        <v>704</v>
      </c>
      <c r="F1180" s="93" t="s">
        <v>22</v>
      </c>
      <c r="G1180" s="83" t="s">
        <v>23</v>
      </c>
      <c r="H1180" s="93"/>
      <c r="I1180" s="93" t="s">
        <v>24</v>
      </c>
      <c r="J1180" s="93" t="s">
        <v>24</v>
      </c>
      <c r="K1180" s="2">
        <v>100210951095</v>
      </c>
      <c r="L1180" t="s">
        <v>25</v>
      </c>
      <c r="M1180" t="s">
        <v>26</v>
      </c>
      <c r="N1180" t="s">
        <v>27</v>
      </c>
      <c r="O1180" t="s">
        <v>26</v>
      </c>
      <c r="P1180" s="86">
        <v>38</v>
      </c>
      <c r="Q1180" s="87"/>
      <c r="R1180" s="88" t="s">
        <v>28</v>
      </c>
      <c r="S1180" s="98"/>
      <c r="T1180" s="1">
        <v>7961</v>
      </c>
      <c r="U1180" s="90">
        <v>5970.75</v>
      </c>
      <c r="V1180" s="91">
        <v>0.25</v>
      </c>
      <c r="W1180" s="83" t="s">
        <v>11036</v>
      </c>
      <c r="X1180" s="83">
        <v>90119000000</v>
      </c>
      <c r="Y1180" s="83" t="s">
        <v>30</v>
      </c>
      <c r="Z1180" s="83" t="s">
        <v>739</v>
      </c>
    </row>
    <row r="1181" spans="1:26" x14ac:dyDescent="0.25">
      <c r="A1181" t="s">
        <v>2758</v>
      </c>
      <c r="B1181" t="s">
        <v>2758</v>
      </c>
      <c r="C1181" s="94" t="s">
        <v>2759</v>
      </c>
      <c r="D1181" s="93" t="s">
        <v>2760</v>
      </c>
      <c r="E1181" s="93" t="s">
        <v>704</v>
      </c>
      <c r="F1181" s="93" t="s">
        <v>22</v>
      </c>
      <c r="G1181" s="93" t="s">
        <v>23</v>
      </c>
      <c r="H1181" s="93"/>
      <c r="I1181" s="93" t="s">
        <v>745</v>
      </c>
      <c r="J1181" s="93" t="s">
        <v>24</v>
      </c>
      <c r="K1181" s="2">
        <v>100210010618</v>
      </c>
      <c r="L1181" t="s">
        <v>25</v>
      </c>
      <c r="M1181" t="s">
        <v>1019</v>
      </c>
      <c r="N1181" t="s">
        <v>1303</v>
      </c>
      <c r="O1181" t="s">
        <v>1758</v>
      </c>
      <c r="P1181" s="86" t="s">
        <v>8797</v>
      </c>
      <c r="Q1181" s="87"/>
      <c r="R1181" s="88" t="s">
        <v>28</v>
      </c>
      <c r="S1181" s="98"/>
      <c r="T1181" s="1">
        <v>1298</v>
      </c>
      <c r="U1181" s="90">
        <v>973.5</v>
      </c>
      <c r="V1181" s="91">
        <v>0.25</v>
      </c>
      <c r="W1181" s="83" t="s">
        <v>11036</v>
      </c>
      <c r="X1181" s="83">
        <v>90022000000</v>
      </c>
      <c r="Y1181" s="83" t="s">
        <v>1276</v>
      </c>
      <c r="Z1181" s="83" t="s">
        <v>31</v>
      </c>
    </row>
    <row r="1182" spans="1:26" x14ac:dyDescent="0.25">
      <c r="A1182" t="s">
        <v>2761</v>
      </c>
      <c r="B1182" t="s">
        <v>2761</v>
      </c>
      <c r="C1182" s="94" t="s">
        <v>2762</v>
      </c>
      <c r="D1182" s="93" t="s">
        <v>2763</v>
      </c>
      <c r="E1182" s="93" t="s">
        <v>704</v>
      </c>
      <c r="F1182" s="93" t="s">
        <v>22</v>
      </c>
      <c r="G1182" s="83" t="s">
        <v>23</v>
      </c>
      <c r="H1182" s="93"/>
      <c r="I1182" s="93" t="s">
        <v>745</v>
      </c>
      <c r="J1182" s="93" t="s">
        <v>24</v>
      </c>
      <c r="K1182" s="2">
        <v>100210010618</v>
      </c>
      <c r="L1182" t="s">
        <v>25</v>
      </c>
      <c r="M1182" t="s">
        <v>1019</v>
      </c>
      <c r="N1182" t="s">
        <v>1303</v>
      </c>
      <c r="O1182" t="s">
        <v>1758</v>
      </c>
      <c r="P1182" s="86" t="s">
        <v>8797</v>
      </c>
      <c r="Q1182" s="87"/>
      <c r="R1182" s="88" t="s">
        <v>28</v>
      </c>
      <c r="S1182" s="98"/>
      <c r="T1182" s="1">
        <v>1330</v>
      </c>
      <c r="U1182" s="90">
        <v>997.5</v>
      </c>
      <c r="V1182" s="91">
        <v>0.25</v>
      </c>
      <c r="W1182" s="83" t="s">
        <v>11036</v>
      </c>
      <c r="X1182" s="83">
        <v>90022000000</v>
      </c>
      <c r="Y1182" s="83" t="s">
        <v>1276</v>
      </c>
      <c r="Z1182" s="83" t="s">
        <v>31</v>
      </c>
    </row>
    <row r="1183" spans="1:26" x14ac:dyDescent="0.25">
      <c r="A1183" t="s">
        <v>2764</v>
      </c>
      <c r="B1183" t="s">
        <v>2764</v>
      </c>
      <c r="C1183" s="94" t="s">
        <v>2765</v>
      </c>
      <c r="D1183" s="93" t="s">
        <v>2766</v>
      </c>
      <c r="E1183" s="93" t="s">
        <v>704</v>
      </c>
      <c r="F1183" s="93" t="s">
        <v>22</v>
      </c>
      <c r="G1183" s="83" t="s">
        <v>23</v>
      </c>
      <c r="H1183" s="93"/>
      <c r="I1183" s="93" t="s">
        <v>745</v>
      </c>
      <c r="J1183" s="93" t="s">
        <v>24</v>
      </c>
      <c r="K1183" s="2">
        <v>100210010618</v>
      </c>
      <c r="L1183" t="s">
        <v>25</v>
      </c>
      <c r="M1183" t="s">
        <v>1019</v>
      </c>
      <c r="N1183" t="s">
        <v>1303</v>
      </c>
      <c r="O1183" t="s">
        <v>1758</v>
      </c>
      <c r="P1183" s="86" t="s">
        <v>8797</v>
      </c>
      <c r="Q1183" s="87"/>
      <c r="R1183" s="88" t="s">
        <v>28</v>
      </c>
      <c r="S1183" s="98"/>
      <c r="T1183" s="1">
        <v>1420</v>
      </c>
      <c r="U1183" s="90">
        <v>1065</v>
      </c>
      <c r="V1183" s="91">
        <v>0.25</v>
      </c>
      <c r="W1183" s="83" t="s">
        <v>11036</v>
      </c>
      <c r="X1183" s="83">
        <v>90022000000</v>
      </c>
      <c r="Y1183" s="83" t="s">
        <v>1276</v>
      </c>
      <c r="Z1183" s="83" t="s">
        <v>31</v>
      </c>
    </row>
    <row r="1184" spans="1:26" x14ac:dyDescent="0.25">
      <c r="A1184" t="s">
        <v>2767</v>
      </c>
      <c r="B1184" t="s">
        <v>2767</v>
      </c>
      <c r="C1184" s="94" t="s">
        <v>2768</v>
      </c>
      <c r="D1184" s="93" t="s">
        <v>2769</v>
      </c>
      <c r="E1184" s="93" t="s">
        <v>704</v>
      </c>
      <c r="F1184" s="93" t="s">
        <v>22</v>
      </c>
      <c r="G1184" s="83" t="s">
        <v>23</v>
      </c>
      <c r="H1184" s="93"/>
      <c r="I1184" s="93" t="s">
        <v>745</v>
      </c>
      <c r="J1184" s="93" t="s">
        <v>24</v>
      </c>
      <c r="K1184" s="2">
        <v>100210010618</v>
      </c>
      <c r="L1184" t="s">
        <v>25</v>
      </c>
      <c r="M1184" t="s">
        <v>1019</v>
      </c>
      <c r="N1184" t="s">
        <v>1303</v>
      </c>
      <c r="O1184" t="s">
        <v>1758</v>
      </c>
      <c r="P1184" s="86" t="s">
        <v>8797</v>
      </c>
      <c r="Q1184" s="87"/>
      <c r="R1184" s="88" t="s">
        <v>28</v>
      </c>
      <c r="S1184" s="98"/>
      <c r="T1184" s="1">
        <v>1452</v>
      </c>
      <c r="U1184" s="90">
        <v>1089</v>
      </c>
      <c r="V1184" s="91">
        <v>0.25</v>
      </c>
      <c r="W1184" s="83" t="s">
        <v>11036</v>
      </c>
      <c r="X1184" s="83">
        <v>90022000000</v>
      </c>
      <c r="Y1184" s="83" t="s">
        <v>1276</v>
      </c>
      <c r="Z1184" s="83" t="s">
        <v>31</v>
      </c>
    </row>
    <row r="1185" spans="1:26" x14ac:dyDescent="0.25">
      <c r="A1185" t="s">
        <v>2770</v>
      </c>
      <c r="B1185" t="s">
        <v>2770</v>
      </c>
      <c r="C1185" s="94" t="s">
        <v>2771</v>
      </c>
      <c r="D1185" s="93" t="s">
        <v>2771</v>
      </c>
      <c r="E1185" s="93" t="s">
        <v>704</v>
      </c>
      <c r="F1185" s="93" t="s">
        <v>22</v>
      </c>
      <c r="G1185" s="83" t="s">
        <v>23</v>
      </c>
      <c r="H1185" s="93"/>
      <c r="I1185" s="93" t="s">
        <v>24</v>
      </c>
      <c r="J1185" s="93" t="s">
        <v>24</v>
      </c>
      <c r="K1185" s="2">
        <v>100210951095</v>
      </c>
      <c r="L1185" t="s">
        <v>25</v>
      </c>
      <c r="M1185" t="s">
        <v>26</v>
      </c>
      <c r="N1185" t="s">
        <v>27</v>
      </c>
      <c r="O1185" t="s">
        <v>26</v>
      </c>
      <c r="P1185" s="86">
        <v>58</v>
      </c>
      <c r="Q1185" s="87"/>
      <c r="R1185" s="88" t="s">
        <v>28</v>
      </c>
      <c r="S1185" s="98"/>
      <c r="T1185" s="1">
        <v>8844</v>
      </c>
      <c r="U1185" s="90">
        <v>6633</v>
      </c>
      <c r="V1185" s="91">
        <v>0.25</v>
      </c>
      <c r="W1185" s="83" t="s">
        <v>11036</v>
      </c>
      <c r="X1185" s="83">
        <v>90119000000</v>
      </c>
      <c r="Y1185" s="83" t="s">
        <v>30</v>
      </c>
      <c r="Z1185" s="83" t="s">
        <v>739</v>
      </c>
    </row>
    <row r="1186" spans="1:26" x14ac:dyDescent="0.25">
      <c r="A1186" t="s">
        <v>2772</v>
      </c>
      <c r="B1186" t="s">
        <v>2772</v>
      </c>
      <c r="C1186" s="94" t="s">
        <v>2773</v>
      </c>
      <c r="D1186" s="93" t="s">
        <v>2773</v>
      </c>
      <c r="E1186" s="93" t="s">
        <v>704</v>
      </c>
      <c r="F1186" s="93" t="s">
        <v>22</v>
      </c>
      <c r="G1186" s="83" t="s">
        <v>23</v>
      </c>
      <c r="H1186" s="93"/>
      <c r="I1186" s="93" t="s">
        <v>24</v>
      </c>
      <c r="J1186" s="93" t="s">
        <v>24</v>
      </c>
      <c r="K1186" s="2">
        <v>100210951095</v>
      </c>
      <c r="L1186" t="s">
        <v>25</v>
      </c>
      <c r="M1186" t="s">
        <v>26</v>
      </c>
      <c r="N1186" t="s">
        <v>27</v>
      </c>
      <c r="O1186" t="s">
        <v>26</v>
      </c>
      <c r="P1186" s="86">
        <v>38</v>
      </c>
      <c r="Q1186" s="87"/>
      <c r="R1186" s="88" t="s">
        <v>28</v>
      </c>
      <c r="S1186" s="98"/>
      <c r="T1186" s="1">
        <v>33690</v>
      </c>
      <c r="U1186" s="90">
        <v>25267.5</v>
      </c>
      <c r="V1186" s="91">
        <v>0.25</v>
      </c>
      <c r="W1186" s="88" t="s">
        <v>11036</v>
      </c>
      <c r="X1186" s="83">
        <v>90119000000</v>
      </c>
      <c r="Y1186" s="83" t="s">
        <v>30</v>
      </c>
      <c r="Z1186" s="83" t="s">
        <v>739</v>
      </c>
    </row>
    <row r="1187" spans="1:26" x14ac:dyDescent="0.25">
      <c r="A1187" t="s">
        <v>2774</v>
      </c>
      <c r="B1187" t="s">
        <v>2774</v>
      </c>
      <c r="C1187" s="94" t="s">
        <v>2775</v>
      </c>
      <c r="D1187" s="93" t="s">
        <v>2775</v>
      </c>
      <c r="E1187" s="93" t="s">
        <v>704</v>
      </c>
      <c r="F1187" s="93" t="s">
        <v>22</v>
      </c>
      <c r="G1187" s="83" t="s">
        <v>23</v>
      </c>
      <c r="H1187" s="93"/>
      <c r="I1187" s="93" t="s">
        <v>24</v>
      </c>
      <c r="J1187" s="93" t="s">
        <v>24</v>
      </c>
      <c r="K1187" s="2">
        <v>100210951095</v>
      </c>
      <c r="L1187" t="s">
        <v>25</v>
      </c>
      <c r="M1187" t="s">
        <v>26</v>
      </c>
      <c r="N1187" t="s">
        <v>27</v>
      </c>
      <c r="O1187" t="s">
        <v>26</v>
      </c>
      <c r="P1187" s="86" t="s">
        <v>8797</v>
      </c>
      <c r="Q1187" s="87"/>
      <c r="R1187" s="88" t="s">
        <v>28</v>
      </c>
      <c r="S1187" s="98"/>
      <c r="T1187" s="1">
        <v>673</v>
      </c>
      <c r="U1187" s="90">
        <v>504.75</v>
      </c>
      <c r="V1187" s="91">
        <v>0.25</v>
      </c>
      <c r="W1187" s="88" t="s">
        <v>11036</v>
      </c>
      <c r="X1187" s="83">
        <v>90119000000</v>
      </c>
      <c r="Y1187" s="83" t="s">
        <v>30</v>
      </c>
      <c r="Z1187" s="83" t="s">
        <v>31</v>
      </c>
    </row>
    <row r="1188" spans="1:26" x14ac:dyDescent="0.25">
      <c r="A1188" t="s">
        <v>2776</v>
      </c>
      <c r="B1188" t="s">
        <v>2776</v>
      </c>
      <c r="C1188" s="94" t="s">
        <v>2777</v>
      </c>
      <c r="D1188" s="93" t="s">
        <v>2778</v>
      </c>
      <c r="E1188" s="93" t="s">
        <v>704</v>
      </c>
      <c r="F1188" s="93" t="s">
        <v>22</v>
      </c>
      <c r="G1188" s="83" t="s">
        <v>23</v>
      </c>
      <c r="H1188" s="93"/>
      <c r="I1188" s="93" t="s">
        <v>24</v>
      </c>
      <c r="J1188" s="93" t="s">
        <v>24</v>
      </c>
      <c r="K1188" s="2">
        <v>100210951095</v>
      </c>
      <c r="L1188" t="s">
        <v>25</v>
      </c>
      <c r="M1188" t="s">
        <v>26</v>
      </c>
      <c r="N1188" t="s">
        <v>27</v>
      </c>
      <c r="O1188" t="s">
        <v>26</v>
      </c>
      <c r="P1188" s="86" t="s">
        <v>8797</v>
      </c>
      <c r="Q1188" s="87"/>
      <c r="R1188" s="88" t="s">
        <v>28</v>
      </c>
      <c r="S1188" s="98"/>
      <c r="T1188" s="1">
        <v>135</v>
      </c>
      <c r="U1188" s="90">
        <v>101.25</v>
      </c>
      <c r="V1188" s="91">
        <v>0.25</v>
      </c>
      <c r="W1188" s="88" t="s">
        <v>11036</v>
      </c>
      <c r="X1188" s="83">
        <v>90119000000</v>
      </c>
      <c r="Y1188" s="83" t="s">
        <v>30</v>
      </c>
      <c r="Z1188" s="83" t="s">
        <v>31</v>
      </c>
    </row>
    <row r="1189" spans="1:26" x14ac:dyDescent="0.25">
      <c r="A1189" t="s">
        <v>2779</v>
      </c>
      <c r="B1189" t="s">
        <v>2779</v>
      </c>
      <c r="C1189" s="94" t="s">
        <v>2780</v>
      </c>
      <c r="D1189" s="93" t="s">
        <v>11331</v>
      </c>
      <c r="E1189" s="93" t="s">
        <v>704</v>
      </c>
      <c r="F1189" s="93" t="s">
        <v>22</v>
      </c>
      <c r="G1189" s="83" t="s">
        <v>23</v>
      </c>
      <c r="H1189" s="93"/>
      <c r="I1189" s="93" t="s">
        <v>24</v>
      </c>
      <c r="J1189" s="93" t="s">
        <v>24</v>
      </c>
      <c r="K1189" s="2">
        <v>100210951095</v>
      </c>
      <c r="L1189" t="s">
        <v>25</v>
      </c>
      <c r="M1189" t="s">
        <v>26</v>
      </c>
      <c r="N1189" t="s">
        <v>27</v>
      </c>
      <c r="O1189" t="s">
        <v>26</v>
      </c>
      <c r="P1189" s="86">
        <v>2</v>
      </c>
      <c r="Q1189" s="87"/>
      <c r="R1189" s="88" t="s">
        <v>28</v>
      </c>
      <c r="S1189" s="98"/>
      <c r="T1189" s="1">
        <v>39</v>
      </c>
      <c r="U1189" s="90">
        <v>29.25</v>
      </c>
      <c r="V1189" s="91">
        <v>0.25</v>
      </c>
      <c r="W1189" s="88" t="s">
        <v>11036</v>
      </c>
      <c r="X1189" s="83">
        <v>90314990000</v>
      </c>
      <c r="Y1189" s="83" t="s">
        <v>30</v>
      </c>
      <c r="Z1189" s="83" t="s">
        <v>31</v>
      </c>
    </row>
    <row r="1190" spans="1:26" x14ac:dyDescent="0.25">
      <c r="A1190" t="s">
        <v>2781</v>
      </c>
      <c r="B1190" t="s">
        <v>2781</v>
      </c>
      <c r="C1190" s="94" t="s">
        <v>2782</v>
      </c>
      <c r="D1190" s="93" t="s">
        <v>11332</v>
      </c>
      <c r="E1190" s="93" t="s">
        <v>704</v>
      </c>
      <c r="F1190" s="93" t="s">
        <v>22</v>
      </c>
      <c r="G1190" s="83" t="s">
        <v>23</v>
      </c>
      <c r="H1190" s="93"/>
      <c r="I1190" s="93" t="s">
        <v>24</v>
      </c>
      <c r="J1190" s="93" t="s">
        <v>24</v>
      </c>
      <c r="K1190" s="2">
        <v>100210951095</v>
      </c>
      <c r="L1190" t="s">
        <v>25</v>
      </c>
      <c r="M1190" t="s">
        <v>26</v>
      </c>
      <c r="N1190" t="s">
        <v>27</v>
      </c>
      <c r="O1190" t="s">
        <v>26</v>
      </c>
      <c r="P1190" s="86">
        <v>98</v>
      </c>
      <c r="Q1190" s="87"/>
      <c r="R1190" s="88" t="s">
        <v>28</v>
      </c>
      <c r="S1190" s="98"/>
      <c r="T1190" s="1">
        <v>56</v>
      </c>
      <c r="U1190" s="90">
        <v>42</v>
      </c>
      <c r="V1190" s="91">
        <v>0.25</v>
      </c>
      <c r="W1190" s="88" t="s">
        <v>11036</v>
      </c>
      <c r="X1190" s="83">
        <v>90022000000</v>
      </c>
      <c r="Y1190" s="83" t="s">
        <v>30</v>
      </c>
      <c r="Z1190" s="83" t="s">
        <v>31</v>
      </c>
    </row>
    <row r="1191" spans="1:26" x14ac:dyDescent="0.25">
      <c r="A1191" t="s">
        <v>2783</v>
      </c>
      <c r="B1191" t="s">
        <v>2783</v>
      </c>
      <c r="C1191" s="94" t="s">
        <v>2784</v>
      </c>
      <c r="D1191" s="93" t="s">
        <v>2784</v>
      </c>
      <c r="E1191" s="93" t="s">
        <v>704</v>
      </c>
      <c r="F1191" s="93" t="s">
        <v>22</v>
      </c>
      <c r="G1191" s="83" t="s">
        <v>23</v>
      </c>
      <c r="H1191" s="93"/>
      <c r="I1191" s="93" t="s">
        <v>24</v>
      </c>
      <c r="J1191" s="93" t="s">
        <v>24</v>
      </c>
      <c r="K1191" s="2">
        <v>100210951095</v>
      </c>
      <c r="L1191" t="s">
        <v>25</v>
      </c>
      <c r="M1191" t="s">
        <v>26</v>
      </c>
      <c r="N1191" t="s">
        <v>27</v>
      </c>
      <c r="O1191" t="s">
        <v>26</v>
      </c>
      <c r="P1191" s="86" t="s">
        <v>8797</v>
      </c>
      <c r="Q1191" s="87"/>
      <c r="R1191" s="88" t="s">
        <v>28</v>
      </c>
      <c r="S1191" s="98"/>
      <c r="T1191" s="1">
        <v>64</v>
      </c>
      <c r="U1191" s="90">
        <v>48</v>
      </c>
      <c r="V1191" s="91">
        <v>0.25</v>
      </c>
      <c r="W1191" s="88" t="s">
        <v>11036</v>
      </c>
      <c r="X1191" s="83">
        <v>90022000000</v>
      </c>
      <c r="Y1191" s="83" t="s">
        <v>30</v>
      </c>
      <c r="Z1191" s="83" t="s">
        <v>31</v>
      </c>
    </row>
    <row r="1192" spans="1:26" x14ac:dyDescent="0.25">
      <c r="A1192" t="s">
        <v>2785</v>
      </c>
      <c r="B1192" t="s">
        <v>2785</v>
      </c>
      <c r="C1192" s="94" t="s">
        <v>2786</v>
      </c>
      <c r="D1192" s="93" t="s">
        <v>2786</v>
      </c>
      <c r="E1192" s="93" t="s">
        <v>704</v>
      </c>
      <c r="F1192" s="93" t="s">
        <v>22</v>
      </c>
      <c r="G1192" s="83" t="s">
        <v>23</v>
      </c>
      <c r="H1192" s="93"/>
      <c r="I1192" s="93" t="s">
        <v>24</v>
      </c>
      <c r="J1192" s="93" t="s">
        <v>24</v>
      </c>
      <c r="K1192" s="2">
        <v>100210951095</v>
      </c>
      <c r="L1192" t="s">
        <v>25</v>
      </c>
      <c r="M1192" t="s">
        <v>26</v>
      </c>
      <c r="N1192" t="s">
        <v>27</v>
      </c>
      <c r="O1192" t="s">
        <v>26</v>
      </c>
      <c r="P1192" s="86">
        <v>28</v>
      </c>
      <c r="Q1192" s="87"/>
      <c r="R1192" s="88" t="s">
        <v>28</v>
      </c>
      <c r="S1192" s="98"/>
      <c r="T1192" s="1">
        <v>312</v>
      </c>
      <c r="U1192" s="90">
        <v>234</v>
      </c>
      <c r="V1192" s="91">
        <v>0.25</v>
      </c>
      <c r="W1192" s="83" t="s">
        <v>11036</v>
      </c>
      <c r="X1192" s="83">
        <v>90119000000</v>
      </c>
      <c r="Y1192" s="83" t="s">
        <v>30</v>
      </c>
      <c r="Z1192" s="83" t="s">
        <v>739</v>
      </c>
    </row>
    <row r="1193" spans="1:26" x14ac:dyDescent="0.25">
      <c r="A1193" t="s">
        <v>2787</v>
      </c>
      <c r="B1193" t="s">
        <v>2787</v>
      </c>
      <c r="C1193" s="94" t="s">
        <v>2788</v>
      </c>
      <c r="D1193" s="93" t="s">
        <v>2788</v>
      </c>
      <c r="E1193" s="93" t="s">
        <v>704</v>
      </c>
      <c r="F1193" s="93" t="s">
        <v>22</v>
      </c>
      <c r="G1193" s="83" t="s">
        <v>23</v>
      </c>
      <c r="H1193" s="93"/>
      <c r="I1193" s="93" t="s">
        <v>24</v>
      </c>
      <c r="J1193" s="93" t="s">
        <v>24</v>
      </c>
      <c r="K1193" s="2">
        <v>100210951095</v>
      </c>
      <c r="L1193" t="s">
        <v>25</v>
      </c>
      <c r="M1193" t="s">
        <v>26</v>
      </c>
      <c r="N1193" t="s">
        <v>27</v>
      </c>
      <c r="O1193" t="s">
        <v>26</v>
      </c>
      <c r="P1193" s="86">
        <v>38</v>
      </c>
      <c r="Q1193" s="87"/>
      <c r="R1193" s="88" t="s">
        <v>28</v>
      </c>
      <c r="S1193" s="98"/>
      <c r="T1193" s="1">
        <v>238</v>
      </c>
      <c r="U1193" s="90">
        <v>178.5</v>
      </c>
      <c r="V1193" s="91">
        <v>0.25</v>
      </c>
      <c r="W1193" s="83" t="s">
        <v>11036</v>
      </c>
      <c r="X1193" s="83">
        <v>90119000000</v>
      </c>
      <c r="Y1193" s="83" t="s">
        <v>914</v>
      </c>
      <c r="Z1193" s="83" t="s">
        <v>31</v>
      </c>
    </row>
    <row r="1194" spans="1:26" x14ac:dyDescent="0.25">
      <c r="A1194" t="s">
        <v>2789</v>
      </c>
      <c r="B1194" t="s">
        <v>2789</v>
      </c>
      <c r="C1194" s="94" t="s">
        <v>2790</v>
      </c>
      <c r="D1194" s="93" t="s">
        <v>2791</v>
      </c>
      <c r="E1194" s="93" t="s">
        <v>704</v>
      </c>
      <c r="F1194" s="93" t="s">
        <v>22</v>
      </c>
      <c r="G1194" s="83" t="s">
        <v>23</v>
      </c>
      <c r="H1194" s="93"/>
      <c r="I1194" s="93" t="s">
        <v>24</v>
      </c>
      <c r="J1194" s="93" t="s">
        <v>24</v>
      </c>
      <c r="K1194" s="2">
        <v>100210951095</v>
      </c>
      <c r="L1194" t="s">
        <v>25</v>
      </c>
      <c r="M1194" t="s">
        <v>26</v>
      </c>
      <c r="N1194" t="s">
        <v>27</v>
      </c>
      <c r="O1194" t="s">
        <v>26</v>
      </c>
      <c r="P1194" s="86">
        <v>33</v>
      </c>
      <c r="Q1194" s="87"/>
      <c r="R1194" s="88" t="s">
        <v>28</v>
      </c>
      <c r="S1194" s="98"/>
      <c r="T1194" s="1">
        <v>553</v>
      </c>
      <c r="U1194" s="90">
        <v>414.75</v>
      </c>
      <c r="V1194" s="91">
        <v>0.25</v>
      </c>
      <c r="W1194" s="88" t="s">
        <v>11036</v>
      </c>
      <c r="X1194" s="83">
        <v>90119000000</v>
      </c>
      <c r="Y1194" s="83" t="s">
        <v>30</v>
      </c>
      <c r="Z1194" s="83" t="s">
        <v>31</v>
      </c>
    </row>
    <row r="1195" spans="1:26" x14ac:dyDescent="0.25">
      <c r="A1195" t="s">
        <v>2792</v>
      </c>
      <c r="B1195" t="s">
        <v>2792</v>
      </c>
      <c r="C1195" s="94" t="s">
        <v>2793</v>
      </c>
      <c r="D1195" s="93" t="s">
        <v>11333</v>
      </c>
      <c r="E1195" s="93" t="s">
        <v>704</v>
      </c>
      <c r="F1195" s="93" t="s">
        <v>22</v>
      </c>
      <c r="G1195" s="83" t="s">
        <v>23</v>
      </c>
      <c r="H1195" s="93"/>
      <c r="I1195" s="93" t="s">
        <v>24</v>
      </c>
      <c r="J1195" s="93" t="s">
        <v>24</v>
      </c>
      <c r="K1195" s="2">
        <v>100210951095</v>
      </c>
      <c r="L1195" t="s">
        <v>25</v>
      </c>
      <c r="M1195" t="s">
        <v>26</v>
      </c>
      <c r="N1195" t="s">
        <v>27</v>
      </c>
      <c r="O1195" t="s">
        <v>26</v>
      </c>
      <c r="P1195" s="86">
        <v>38</v>
      </c>
      <c r="Q1195" s="87"/>
      <c r="R1195" s="88" t="s">
        <v>28</v>
      </c>
      <c r="S1195" s="98"/>
      <c r="T1195" s="1">
        <v>9885</v>
      </c>
      <c r="U1195" s="90">
        <v>7413.75</v>
      </c>
      <c r="V1195" s="91">
        <v>0.25</v>
      </c>
      <c r="W1195" s="88" t="s">
        <v>11036</v>
      </c>
      <c r="X1195" s="83">
        <v>90119000000</v>
      </c>
      <c r="Y1195" s="83" t="s">
        <v>30</v>
      </c>
      <c r="Z1195" s="83" t="s">
        <v>739</v>
      </c>
    </row>
    <row r="1196" spans="1:26" x14ac:dyDescent="0.25">
      <c r="A1196" t="s">
        <v>2794</v>
      </c>
      <c r="B1196" t="s">
        <v>2794</v>
      </c>
      <c r="C1196" s="94" t="s">
        <v>2795</v>
      </c>
      <c r="D1196" s="93" t="s">
        <v>11334</v>
      </c>
      <c r="E1196" s="93" t="s">
        <v>704</v>
      </c>
      <c r="F1196" s="93" t="s">
        <v>22</v>
      </c>
      <c r="G1196" s="83" t="s">
        <v>23</v>
      </c>
      <c r="H1196" s="93"/>
      <c r="I1196" s="93" t="s">
        <v>24</v>
      </c>
      <c r="J1196" s="93" t="s">
        <v>24</v>
      </c>
      <c r="K1196" s="2">
        <v>100210951095</v>
      </c>
      <c r="L1196" t="s">
        <v>25</v>
      </c>
      <c r="M1196" t="s">
        <v>26</v>
      </c>
      <c r="N1196" t="s">
        <v>27</v>
      </c>
      <c r="O1196" t="s">
        <v>26</v>
      </c>
      <c r="P1196" s="86">
        <v>38</v>
      </c>
      <c r="Q1196" s="87"/>
      <c r="R1196" s="88" t="s">
        <v>28</v>
      </c>
      <c r="S1196" s="98"/>
      <c r="T1196" s="1">
        <v>11672</v>
      </c>
      <c r="U1196" s="90">
        <v>8754</v>
      </c>
      <c r="V1196" s="91">
        <v>0.25</v>
      </c>
      <c r="W1196" s="88" t="s">
        <v>11036</v>
      </c>
      <c r="X1196" s="83">
        <v>90119000000</v>
      </c>
      <c r="Y1196" s="83" t="s">
        <v>30</v>
      </c>
      <c r="Z1196" s="83" t="s">
        <v>739</v>
      </c>
    </row>
    <row r="1197" spans="1:26" x14ac:dyDescent="0.25">
      <c r="A1197" t="s">
        <v>9449</v>
      </c>
      <c r="B1197" t="s">
        <v>9449</v>
      </c>
      <c r="C1197" s="94" t="s">
        <v>9450</v>
      </c>
      <c r="D1197" s="93" t="s">
        <v>11335</v>
      </c>
      <c r="E1197" s="93" t="s">
        <v>704</v>
      </c>
      <c r="F1197" s="93" t="s">
        <v>22</v>
      </c>
      <c r="G1197" s="93" t="s">
        <v>23</v>
      </c>
      <c r="H1197" s="93"/>
      <c r="I1197" s="93" t="s">
        <v>745</v>
      </c>
      <c r="J1197" s="93" t="s">
        <v>24</v>
      </c>
      <c r="K1197" s="2">
        <v>100210951095</v>
      </c>
      <c r="L1197" t="s">
        <v>25</v>
      </c>
      <c r="M1197" t="s">
        <v>26</v>
      </c>
      <c r="N1197" t="s">
        <v>27</v>
      </c>
      <c r="O1197" t="s">
        <v>26</v>
      </c>
      <c r="P1197" s="86">
        <v>23</v>
      </c>
      <c r="Q1197" s="87"/>
      <c r="R1197" s="88" t="s">
        <v>28</v>
      </c>
      <c r="S1197" s="98"/>
      <c r="T1197" s="1">
        <v>365</v>
      </c>
      <c r="U1197" s="90">
        <v>273.75</v>
      </c>
      <c r="V1197" s="91">
        <v>0.25</v>
      </c>
      <c r="W1197" s="88" t="s">
        <v>11036</v>
      </c>
      <c r="X1197" s="83">
        <v>84716070000</v>
      </c>
      <c r="Y1197" s="83" t="s">
        <v>30</v>
      </c>
      <c r="Z1197" s="83" t="s">
        <v>739</v>
      </c>
    </row>
    <row r="1198" spans="1:26" x14ac:dyDescent="0.25">
      <c r="A1198" t="s">
        <v>9451</v>
      </c>
      <c r="B1198" t="s">
        <v>9451</v>
      </c>
      <c r="C1198" s="94" t="s">
        <v>9452</v>
      </c>
      <c r="D1198" s="93" t="s">
        <v>11336</v>
      </c>
      <c r="E1198" s="93" t="s">
        <v>704</v>
      </c>
      <c r="F1198" s="93" t="s">
        <v>22</v>
      </c>
      <c r="G1198" s="83" t="s">
        <v>23</v>
      </c>
      <c r="H1198" s="93"/>
      <c r="I1198" s="93" t="s">
        <v>745</v>
      </c>
      <c r="J1198" s="93" t="s">
        <v>24</v>
      </c>
      <c r="K1198" s="2">
        <v>100210951095</v>
      </c>
      <c r="L1198" t="s">
        <v>25</v>
      </c>
      <c r="M1198" t="s">
        <v>26</v>
      </c>
      <c r="N1198" t="s">
        <v>27</v>
      </c>
      <c r="O1198" t="s">
        <v>26</v>
      </c>
      <c r="P1198" s="86">
        <v>23</v>
      </c>
      <c r="Q1198" s="87"/>
      <c r="R1198" s="88" t="s">
        <v>28</v>
      </c>
      <c r="S1198" s="98"/>
      <c r="T1198" s="1">
        <v>427</v>
      </c>
      <c r="U1198" s="90">
        <v>320.25</v>
      </c>
      <c r="V1198" s="91">
        <v>0.25</v>
      </c>
      <c r="W1198" s="88" t="s">
        <v>11036</v>
      </c>
      <c r="X1198" s="83">
        <v>84716070000</v>
      </c>
      <c r="Y1198" s="83" t="s">
        <v>30</v>
      </c>
      <c r="Z1198" s="83" t="s">
        <v>739</v>
      </c>
    </row>
    <row r="1199" spans="1:26" x14ac:dyDescent="0.25">
      <c r="A1199" t="s">
        <v>9453</v>
      </c>
      <c r="B1199" t="s">
        <v>9453</v>
      </c>
      <c r="C1199" s="94" t="s">
        <v>9454</v>
      </c>
      <c r="D1199" s="93" t="s">
        <v>11337</v>
      </c>
      <c r="E1199" s="93" t="s">
        <v>704</v>
      </c>
      <c r="F1199" s="93" t="s">
        <v>22</v>
      </c>
      <c r="G1199" s="83" t="s">
        <v>23</v>
      </c>
      <c r="H1199" s="93"/>
      <c r="I1199" s="93" t="s">
        <v>745</v>
      </c>
      <c r="J1199" s="93" t="s">
        <v>24</v>
      </c>
      <c r="K1199" s="2">
        <v>100210951095</v>
      </c>
      <c r="L1199" t="s">
        <v>25</v>
      </c>
      <c r="M1199" t="s">
        <v>26</v>
      </c>
      <c r="N1199" t="s">
        <v>27</v>
      </c>
      <c r="O1199" t="s">
        <v>26</v>
      </c>
      <c r="P1199" s="86">
        <v>23</v>
      </c>
      <c r="Q1199" s="87"/>
      <c r="R1199" s="88" t="s">
        <v>28</v>
      </c>
      <c r="S1199" s="98"/>
      <c r="T1199" s="1">
        <v>480</v>
      </c>
      <c r="U1199" s="90">
        <v>360</v>
      </c>
      <c r="V1199" s="91">
        <v>0.25</v>
      </c>
      <c r="W1199" s="88" t="s">
        <v>11036</v>
      </c>
      <c r="X1199" s="83">
        <v>84716070000</v>
      </c>
      <c r="Y1199" s="83" t="s">
        <v>30</v>
      </c>
      <c r="Z1199" s="83" t="s">
        <v>739</v>
      </c>
    </row>
    <row r="1200" spans="1:26" x14ac:dyDescent="0.25">
      <c r="A1200" t="s">
        <v>9455</v>
      </c>
      <c r="B1200" t="s">
        <v>9455</v>
      </c>
      <c r="C1200" s="94" t="s">
        <v>9456</v>
      </c>
      <c r="D1200" s="93" t="s">
        <v>11338</v>
      </c>
      <c r="E1200" s="93" t="s">
        <v>704</v>
      </c>
      <c r="F1200" s="93" t="s">
        <v>22</v>
      </c>
      <c r="G1200" s="83" t="s">
        <v>23</v>
      </c>
      <c r="H1200" s="93"/>
      <c r="I1200" s="93" t="s">
        <v>745</v>
      </c>
      <c r="J1200" s="93" t="s">
        <v>24</v>
      </c>
      <c r="K1200" s="2">
        <v>100210951095</v>
      </c>
      <c r="L1200" t="s">
        <v>25</v>
      </c>
      <c r="M1200" t="s">
        <v>26</v>
      </c>
      <c r="N1200" t="s">
        <v>27</v>
      </c>
      <c r="O1200" t="s">
        <v>26</v>
      </c>
      <c r="P1200" s="86">
        <v>23</v>
      </c>
      <c r="Q1200" s="87"/>
      <c r="R1200" s="88" t="s">
        <v>28</v>
      </c>
      <c r="S1200" s="98"/>
      <c r="T1200" s="1">
        <v>1389</v>
      </c>
      <c r="U1200" s="90">
        <v>1041.75</v>
      </c>
      <c r="V1200" s="91">
        <v>0.25</v>
      </c>
      <c r="W1200" s="83" t="s">
        <v>11036</v>
      </c>
      <c r="X1200" s="83">
        <v>90119000000</v>
      </c>
      <c r="Y1200" s="83" t="s">
        <v>30</v>
      </c>
      <c r="Z1200" s="83" t="s">
        <v>739</v>
      </c>
    </row>
    <row r="1201" spans="1:26" x14ac:dyDescent="0.25">
      <c r="A1201" t="s">
        <v>9457</v>
      </c>
      <c r="B1201" t="s">
        <v>9457</v>
      </c>
      <c r="C1201" s="94" t="s">
        <v>9458</v>
      </c>
      <c r="D1201" s="93" t="s">
        <v>11339</v>
      </c>
      <c r="E1201" s="93" t="s">
        <v>704</v>
      </c>
      <c r="F1201" s="93" t="s">
        <v>22</v>
      </c>
      <c r="G1201" s="83" t="s">
        <v>23</v>
      </c>
      <c r="H1201" s="93"/>
      <c r="I1201" s="93" t="s">
        <v>745</v>
      </c>
      <c r="J1201" s="93" t="s">
        <v>24</v>
      </c>
      <c r="K1201" s="2">
        <v>100210951095</v>
      </c>
      <c r="L1201" t="s">
        <v>25</v>
      </c>
      <c r="M1201" t="s">
        <v>26</v>
      </c>
      <c r="N1201" t="s">
        <v>27</v>
      </c>
      <c r="O1201" t="s">
        <v>26</v>
      </c>
      <c r="P1201" s="86">
        <v>23</v>
      </c>
      <c r="Q1201" s="87"/>
      <c r="R1201" s="88" t="s">
        <v>28</v>
      </c>
      <c r="S1201" s="98"/>
      <c r="T1201" s="1">
        <v>1447</v>
      </c>
      <c r="U1201" s="90">
        <v>1085.25</v>
      </c>
      <c r="V1201" s="91">
        <v>0.25</v>
      </c>
      <c r="W1201" s="88" t="s">
        <v>11036</v>
      </c>
      <c r="X1201" s="83">
        <v>90119000000</v>
      </c>
      <c r="Y1201" s="83" t="s">
        <v>30</v>
      </c>
      <c r="Z1201" s="83" t="s">
        <v>739</v>
      </c>
    </row>
    <row r="1202" spans="1:26" x14ac:dyDescent="0.25">
      <c r="A1202" t="s">
        <v>10507</v>
      </c>
      <c r="B1202" t="s">
        <v>10507</v>
      </c>
      <c r="C1202" s="94" t="s">
        <v>10508</v>
      </c>
      <c r="D1202" s="93" t="s">
        <v>11340</v>
      </c>
      <c r="E1202" s="93" t="s">
        <v>704</v>
      </c>
      <c r="F1202" s="93" t="s">
        <v>22</v>
      </c>
      <c r="G1202" s="83" t="s">
        <v>23</v>
      </c>
      <c r="H1202" s="93"/>
      <c r="I1202" s="93" t="s">
        <v>745</v>
      </c>
      <c r="J1202" s="93" t="s">
        <v>24</v>
      </c>
      <c r="K1202" s="2">
        <v>100210951095</v>
      </c>
      <c r="L1202" t="s">
        <v>25</v>
      </c>
      <c r="M1202" t="s">
        <v>26</v>
      </c>
      <c r="N1202" t="s">
        <v>27</v>
      </c>
      <c r="O1202" t="s">
        <v>26</v>
      </c>
      <c r="P1202" s="86">
        <v>2</v>
      </c>
      <c r="Q1202" s="87"/>
      <c r="R1202" s="88" t="s">
        <v>28</v>
      </c>
      <c r="S1202" s="98"/>
      <c r="T1202" s="1">
        <v>365</v>
      </c>
      <c r="U1202" s="90">
        <v>273.75</v>
      </c>
      <c r="V1202" s="91">
        <v>0.25</v>
      </c>
      <c r="W1202" s="88" t="s">
        <v>11036</v>
      </c>
      <c r="X1202" s="83">
        <v>84716070000</v>
      </c>
      <c r="Y1202" s="83" t="s">
        <v>30</v>
      </c>
      <c r="Z1202" s="83" t="s">
        <v>739</v>
      </c>
    </row>
    <row r="1203" spans="1:26" x14ac:dyDescent="0.25">
      <c r="A1203" t="s">
        <v>10509</v>
      </c>
      <c r="B1203" t="s">
        <v>10509</v>
      </c>
      <c r="C1203" s="94" t="s">
        <v>10510</v>
      </c>
      <c r="D1203" s="93" t="s">
        <v>11341</v>
      </c>
      <c r="E1203" s="93" t="s">
        <v>704</v>
      </c>
      <c r="F1203" s="93" t="s">
        <v>22</v>
      </c>
      <c r="G1203" s="83" t="s">
        <v>23</v>
      </c>
      <c r="H1203" s="93"/>
      <c r="I1203" s="93" t="s">
        <v>745</v>
      </c>
      <c r="J1203" s="93" t="s">
        <v>24</v>
      </c>
      <c r="K1203" s="2">
        <v>100210951095</v>
      </c>
      <c r="L1203" t="s">
        <v>25</v>
      </c>
      <c r="M1203" t="s">
        <v>26</v>
      </c>
      <c r="N1203" t="s">
        <v>27</v>
      </c>
      <c r="O1203" t="s">
        <v>26</v>
      </c>
      <c r="P1203" s="86">
        <v>2</v>
      </c>
      <c r="Q1203" s="87"/>
      <c r="R1203" s="88" t="s">
        <v>28</v>
      </c>
      <c r="S1203" s="98"/>
      <c r="T1203" s="1">
        <v>381</v>
      </c>
      <c r="U1203" s="90">
        <v>285.75</v>
      </c>
      <c r="V1203" s="91">
        <v>0.25</v>
      </c>
      <c r="W1203" s="88" t="s">
        <v>11036</v>
      </c>
      <c r="X1203" s="83">
        <v>84716070000</v>
      </c>
      <c r="Y1203" s="83" t="s">
        <v>30</v>
      </c>
      <c r="Z1203" s="83" t="s">
        <v>739</v>
      </c>
    </row>
    <row r="1204" spans="1:26" x14ac:dyDescent="0.25">
      <c r="A1204" t="s">
        <v>10847</v>
      </c>
      <c r="B1204" t="s">
        <v>10847</v>
      </c>
      <c r="C1204" s="94" t="s">
        <v>10848</v>
      </c>
      <c r="D1204" s="93" t="s">
        <v>10849</v>
      </c>
      <c r="E1204" s="93" t="s">
        <v>704</v>
      </c>
      <c r="F1204" s="93" t="s">
        <v>22</v>
      </c>
      <c r="G1204" s="83" t="s">
        <v>23</v>
      </c>
      <c r="H1204" s="93"/>
      <c r="I1204" s="93" t="s">
        <v>745</v>
      </c>
      <c r="J1204" s="93" t="s">
        <v>24</v>
      </c>
      <c r="K1204" s="2">
        <v>100210951095</v>
      </c>
      <c r="L1204" t="s">
        <v>25</v>
      </c>
      <c r="M1204" t="s">
        <v>26</v>
      </c>
      <c r="N1204" t="s">
        <v>27</v>
      </c>
      <c r="O1204" t="s">
        <v>26</v>
      </c>
      <c r="P1204" s="86">
        <v>16</v>
      </c>
      <c r="Q1204" s="87"/>
      <c r="R1204" s="88" t="s">
        <v>28</v>
      </c>
      <c r="S1204" s="98"/>
      <c r="T1204" s="1">
        <v>546</v>
      </c>
      <c r="U1204" s="90">
        <v>409.5</v>
      </c>
      <c r="V1204" s="91">
        <v>0.25</v>
      </c>
      <c r="W1204" s="88" t="s">
        <v>11036</v>
      </c>
      <c r="X1204" s="83">
        <v>84716070000</v>
      </c>
      <c r="Y1204" s="83" t="s">
        <v>30</v>
      </c>
      <c r="Z1204" s="83" t="s">
        <v>739</v>
      </c>
    </row>
    <row r="1205" spans="1:26" x14ac:dyDescent="0.25">
      <c r="A1205" t="s">
        <v>10511</v>
      </c>
      <c r="B1205" t="s">
        <v>10511</v>
      </c>
      <c r="C1205" s="94" t="s">
        <v>10512</v>
      </c>
      <c r="D1205" s="93" t="s">
        <v>11342</v>
      </c>
      <c r="E1205" s="93" t="s">
        <v>704</v>
      </c>
      <c r="F1205" s="93" t="s">
        <v>22</v>
      </c>
      <c r="G1205" s="83" t="s">
        <v>23</v>
      </c>
      <c r="H1205" s="93"/>
      <c r="I1205" s="93" t="s">
        <v>745</v>
      </c>
      <c r="J1205" s="93" t="s">
        <v>24</v>
      </c>
      <c r="K1205" s="2">
        <v>100210951095</v>
      </c>
      <c r="L1205" t="s">
        <v>25</v>
      </c>
      <c r="M1205" t="s">
        <v>26</v>
      </c>
      <c r="N1205" t="s">
        <v>27</v>
      </c>
      <c r="O1205" t="s">
        <v>26</v>
      </c>
      <c r="P1205" s="86">
        <v>2</v>
      </c>
      <c r="Q1205" s="87"/>
      <c r="R1205" s="88" t="s">
        <v>28</v>
      </c>
      <c r="S1205" s="98"/>
      <c r="T1205" s="1">
        <v>444</v>
      </c>
      <c r="U1205" s="90">
        <v>333</v>
      </c>
      <c r="V1205" s="91">
        <v>0.25</v>
      </c>
      <c r="W1205" s="88" t="s">
        <v>11036</v>
      </c>
      <c r="X1205" s="83">
        <v>84716070000</v>
      </c>
      <c r="Y1205" s="83" t="s">
        <v>30</v>
      </c>
      <c r="Z1205" s="83" t="s">
        <v>739</v>
      </c>
    </row>
    <row r="1206" spans="1:26" x14ac:dyDescent="0.25">
      <c r="A1206" t="s">
        <v>2796</v>
      </c>
      <c r="B1206" t="s">
        <v>2796</v>
      </c>
      <c r="C1206" s="94" t="s">
        <v>2797</v>
      </c>
      <c r="D1206" s="93" t="s">
        <v>2798</v>
      </c>
      <c r="E1206" s="93" t="s">
        <v>704</v>
      </c>
      <c r="F1206" s="93" t="s">
        <v>22</v>
      </c>
      <c r="G1206" s="83" t="s">
        <v>23</v>
      </c>
      <c r="H1206" s="93"/>
      <c r="I1206" s="93" t="s">
        <v>24</v>
      </c>
      <c r="J1206" s="93" t="s">
        <v>24</v>
      </c>
      <c r="K1206" s="2">
        <v>100210951095</v>
      </c>
      <c r="L1206" t="s">
        <v>25</v>
      </c>
      <c r="M1206" t="s">
        <v>26</v>
      </c>
      <c r="N1206" t="s">
        <v>27</v>
      </c>
      <c r="O1206" t="s">
        <v>26</v>
      </c>
      <c r="P1206" s="86">
        <v>28</v>
      </c>
      <c r="Q1206" s="87"/>
      <c r="R1206" s="88" t="s">
        <v>28</v>
      </c>
      <c r="S1206" s="98"/>
      <c r="T1206" s="1">
        <v>1293</v>
      </c>
      <c r="U1206" s="90">
        <v>969.75</v>
      </c>
      <c r="V1206" s="91">
        <v>0.25</v>
      </c>
      <c r="W1206" s="88" t="s">
        <v>11036</v>
      </c>
      <c r="X1206" s="83">
        <v>90119000000</v>
      </c>
      <c r="Y1206" s="83" t="s">
        <v>30</v>
      </c>
      <c r="Z1206" s="83" t="s">
        <v>31</v>
      </c>
    </row>
    <row r="1207" spans="1:26" x14ac:dyDescent="0.25">
      <c r="A1207" t="s">
        <v>2799</v>
      </c>
      <c r="B1207" t="s">
        <v>2799</v>
      </c>
      <c r="C1207" s="94" t="s">
        <v>2800</v>
      </c>
      <c r="D1207" s="93" t="s">
        <v>2801</v>
      </c>
      <c r="E1207" s="93" t="s">
        <v>704</v>
      </c>
      <c r="F1207" s="93" t="s">
        <v>22</v>
      </c>
      <c r="G1207" s="83" t="s">
        <v>23</v>
      </c>
      <c r="H1207" s="93"/>
      <c r="I1207" s="93" t="s">
        <v>745</v>
      </c>
      <c r="J1207" s="93" t="s">
        <v>24</v>
      </c>
      <c r="K1207" s="2">
        <v>100210010618</v>
      </c>
      <c r="L1207" t="s">
        <v>25</v>
      </c>
      <c r="M1207" t="s">
        <v>1019</v>
      </c>
      <c r="N1207" t="s">
        <v>1303</v>
      </c>
      <c r="O1207" t="s">
        <v>1758</v>
      </c>
      <c r="P1207" s="86">
        <v>41</v>
      </c>
      <c r="Q1207" s="87"/>
      <c r="R1207" s="88" t="s">
        <v>28</v>
      </c>
      <c r="S1207" s="98"/>
      <c r="T1207" s="1">
        <v>1736</v>
      </c>
      <c r="U1207" s="90">
        <v>1302</v>
      </c>
      <c r="V1207" s="91">
        <v>0.25</v>
      </c>
      <c r="W1207" s="88" t="s">
        <v>11036</v>
      </c>
      <c r="X1207" s="83">
        <v>90022000000</v>
      </c>
      <c r="Y1207" s="83" t="s">
        <v>1276</v>
      </c>
      <c r="Z1207" s="83" t="s">
        <v>31</v>
      </c>
    </row>
    <row r="1208" spans="1:26" x14ac:dyDescent="0.25">
      <c r="A1208" t="s">
        <v>2802</v>
      </c>
      <c r="B1208" t="s">
        <v>2802</v>
      </c>
      <c r="C1208" s="94" t="s">
        <v>2803</v>
      </c>
      <c r="D1208" s="93" t="s">
        <v>2803</v>
      </c>
      <c r="E1208" s="93" t="s">
        <v>704</v>
      </c>
      <c r="F1208" s="93" t="s">
        <v>22</v>
      </c>
      <c r="G1208" s="83" t="s">
        <v>23</v>
      </c>
      <c r="H1208" s="93"/>
      <c r="I1208" s="93" t="s">
        <v>24</v>
      </c>
      <c r="J1208" s="93" t="s">
        <v>24</v>
      </c>
      <c r="K1208" s="2">
        <v>100210951095</v>
      </c>
      <c r="L1208" t="s">
        <v>25</v>
      </c>
      <c r="M1208" t="s">
        <v>26</v>
      </c>
      <c r="N1208" t="s">
        <v>27</v>
      </c>
      <c r="O1208" t="s">
        <v>26</v>
      </c>
      <c r="P1208" s="86">
        <v>58</v>
      </c>
      <c r="Q1208" s="87"/>
      <c r="R1208" s="88" t="s">
        <v>28</v>
      </c>
      <c r="S1208" s="98"/>
      <c r="T1208" s="1">
        <v>13597</v>
      </c>
      <c r="U1208" s="90">
        <v>10197.75</v>
      </c>
      <c r="V1208" s="91">
        <v>0.25</v>
      </c>
      <c r="W1208" s="88" t="s">
        <v>11036</v>
      </c>
      <c r="X1208" s="83">
        <v>90119000000</v>
      </c>
      <c r="Y1208" s="83" t="s">
        <v>30</v>
      </c>
      <c r="Z1208" s="83" t="s">
        <v>739</v>
      </c>
    </row>
    <row r="1209" spans="1:26" x14ac:dyDescent="0.25">
      <c r="A1209" t="s">
        <v>2804</v>
      </c>
      <c r="B1209" t="s">
        <v>2804</v>
      </c>
      <c r="C1209" s="94" t="s">
        <v>2805</v>
      </c>
      <c r="D1209" s="93" t="s">
        <v>2806</v>
      </c>
      <c r="E1209" s="93" t="s">
        <v>704</v>
      </c>
      <c r="F1209" s="93" t="s">
        <v>22</v>
      </c>
      <c r="G1209" s="83" t="s">
        <v>23</v>
      </c>
      <c r="H1209" s="93"/>
      <c r="I1209" s="93" t="s">
        <v>745</v>
      </c>
      <c r="J1209" s="93" t="s">
        <v>24</v>
      </c>
      <c r="K1209" s="2">
        <v>100210951095</v>
      </c>
      <c r="L1209" t="s">
        <v>25</v>
      </c>
      <c r="M1209" t="s">
        <v>26</v>
      </c>
      <c r="N1209" t="s">
        <v>27</v>
      </c>
      <c r="O1209" t="s">
        <v>26</v>
      </c>
      <c r="P1209" s="86">
        <v>15</v>
      </c>
      <c r="Q1209" s="87"/>
      <c r="R1209" s="88" t="s">
        <v>28</v>
      </c>
      <c r="S1209" s="98"/>
      <c r="T1209" s="1">
        <v>104</v>
      </c>
      <c r="U1209" s="90">
        <v>78</v>
      </c>
      <c r="V1209" s="91">
        <v>0.25</v>
      </c>
      <c r="W1209" s="88" t="s">
        <v>11036</v>
      </c>
      <c r="X1209" s="83">
        <v>85365019900</v>
      </c>
      <c r="Y1209" s="83" t="s">
        <v>1927</v>
      </c>
      <c r="Z1209" s="83" t="s">
        <v>31</v>
      </c>
    </row>
    <row r="1210" spans="1:26" x14ac:dyDescent="0.25">
      <c r="A1210" t="s">
        <v>2807</v>
      </c>
      <c r="B1210" t="s">
        <v>2807</v>
      </c>
      <c r="C1210" s="94" t="s">
        <v>2808</v>
      </c>
      <c r="D1210" s="93" t="s">
        <v>2809</v>
      </c>
      <c r="E1210" s="93" t="s">
        <v>704</v>
      </c>
      <c r="F1210" s="93" t="s">
        <v>22</v>
      </c>
      <c r="G1210" s="83" t="s">
        <v>23</v>
      </c>
      <c r="H1210" s="93"/>
      <c r="I1210" s="93" t="s">
        <v>24</v>
      </c>
      <c r="J1210" s="93" t="s">
        <v>24</v>
      </c>
      <c r="K1210" s="2">
        <v>100210951095</v>
      </c>
      <c r="L1210" t="s">
        <v>25</v>
      </c>
      <c r="M1210" t="s">
        <v>26</v>
      </c>
      <c r="N1210" t="s">
        <v>27</v>
      </c>
      <c r="O1210" t="s">
        <v>26</v>
      </c>
      <c r="P1210" s="86">
        <v>68</v>
      </c>
      <c r="Q1210" s="87"/>
      <c r="R1210" s="88" t="s">
        <v>28</v>
      </c>
      <c r="S1210" s="98"/>
      <c r="T1210" s="1">
        <v>4443</v>
      </c>
      <c r="U1210" s="90">
        <v>3332.25</v>
      </c>
      <c r="V1210" s="91">
        <v>0.25</v>
      </c>
      <c r="W1210" s="88" t="s">
        <v>11036</v>
      </c>
      <c r="X1210" s="83">
        <v>90029000900</v>
      </c>
      <c r="Y1210" s="83" t="s">
        <v>30</v>
      </c>
      <c r="Z1210" s="83" t="s">
        <v>739</v>
      </c>
    </row>
    <row r="1211" spans="1:26" x14ac:dyDescent="0.25">
      <c r="A1211" t="s">
        <v>2810</v>
      </c>
      <c r="B1211" t="s">
        <v>2810</v>
      </c>
      <c r="C1211" s="94" t="s">
        <v>2811</v>
      </c>
      <c r="D1211" s="93" t="s">
        <v>2812</v>
      </c>
      <c r="E1211" s="93" t="s">
        <v>704</v>
      </c>
      <c r="F1211" s="93" t="s">
        <v>22</v>
      </c>
      <c r="G1211" s="83" t="s">
        <v>23</v>
      </c>
      <c r="H1211" s="93"/>
      <c r="I1211" s="93" t="s">
        <v>24</v>
      </c>
      <c r="J1211" s="93" t="s">
        <v>24</v>
      </c>
      <c r="K1211" s="2">
        <v>100210951095</v>
      </c>
      <c r="L1211" t="s">
        <v>25</v>
      </c>
      <c r="M1211" t="s">
        <v>26</v>
      </c>
      <c r="N1211" t="s">
        <v>27</v>
      </c>
      <c r="O1211" t="s">
        <v>26</v>
      </c>
      <c r="P1211" s="86">
        <v>77</v>
      </c>
      <c r="Q1211" s="87"/>
      <c r="R1211" s="88" t="s">
        <v>28</v>
      </c>
      <c r="S1211" s="98"/>
      <c r="T1211" s="1">
        <v>3052</v>
      </c>
      <c r="U1211" s="90">
        <v>2289</v>
      </c>
      <c r="V1211" s="91">
        <v>0.25</v>
      </c>
      <c r="W1211" s="88" t="s">
        <v>11036</v>
      </c>
      <c r="X1211" s="83">
        <v>85371091990</v>
      </c>
      <c r="Y1211" s="83" t="s">
        <v>30</v>
      </c>
      <c r="Z1211" s="83" t="s">
        <v>739</v>
      </c>
    </row>
    <row r="1212" spans="1:26" x14ac:dyDescent="0.25">
      <c r="A1212" t="s">
        <v>2813</v>
      </c>
      <c r="B1212" t="s">
        <v>2813</v>
      </c>
      <c r="C1212" s="94" t="s">
        <v>2814</v>
      </c>
      <c r="D1212" s="93" t="s">
        <v>11343</v>
      </c>
      <c r="E1212" s="93" t="s">
        <v>704</v>
      </c>
      <c r="F1212" s="93" t="s">
        <v>22</v>
      </c>
      <c r="G1212" s="83" t="s">
        <v>23</v>
      </c>
      <c r="H1212" s="93"/>
      <c r="I1212" s="93" t="s">
        <v>745</v>
      </c>
      <c r="J1212" s="93" t="s">
        <v>24</v>
      </c>
      <c r="K1212" s="2">
        <v>100210951095</v>
      </c>
      <c r="L1212" t="s">
        <v>25</v>
      </c>
      <c r="M1212" t="s">
        <v>26</v>
      </c>
      <c r="N1212" t="s">
        <v>27</v>
      </c>
      <c r="O1212" t="s">
        <v>26</v>
      </c>
      <c r="P1212" s="86">
        <v>39</v>
      </c>
      <c r="Q1212" s="87"/>
      <c r="R1212" s="88" t="s">
        <v>28</v>
      </c>
      <c r="S1212" s="98"/>
      <c r="T1212" s="1">
        <v>2529</v>
      </c>
      <c r="U1212" s="90">
        <v>1896.75</v>
      </c>
      <c r="V1212" s="91">
        <v>0.25</v>
      </c>
      <c r="W1212" s="88" t="s">
        <v>11036</v>
      </c>
      <c r="X1212" s="83">
        <v>90119000000</v>
      </c>
      <c r="Y1212" s="83" t="s">
        <v>1276</v>
      </c>
      <c r="Z1212" s="83" t="s">
        <v>31</v>
      </c>
    </row>
    <row r="1213" spans="1:26" x14ac:dyDescent="0.25">
      <c r="A1213" t="s">
        <v>2815</v>
      </c>
      <c r="B1213" t="s">
        <v>2815</v>
      </c>
      <c r="C1213" s="94" t="s">
        <v>2816</v>
      </c>
      <c r="D1213" s="93" t="s">
        <v>2817</v>
      </c>
      <c r="E1213" s="93" t="s">
        <v>704</v>
      </c>
      <c r="F1213" s="93" t="s">
        <v>22</v>
      </c>
      <c r="G1213" s="83" t="s">
        <v>23</v>
      </c>
      <c r="H1213" s="93"/>
      <c r="I1213" s="93" t="s">
        <v>745</v>
      </c>
      <c r="J1213" s="93" t="s">
        <v>24</v>
      </c>
      <c r="K1213" s="2">
        <v>100210010618</v>
      </c>
      <c r="L1213" t="s">
        <v>25</v>
      </c>
      <c r="M1213" t="s">
        <v>1019</v>
      </c>
      <c r="N1213" t="s">
        <v>1303</v>
      </c>
      <c r="O1213" t="s">
        <v>1758</v>
      </c>
      <c r="P1213" s="86">
        <v>38</v>
      </c>
      <c r="Q1213" s="87"/>
      <c r="R1213" s="88" t="s">
        <v>28</v>
      </c>
      <c r="S1213" s="98"/>
      <c r="T1213" s="1">
        <v>1736</v>
      </c>
      <c r="U1213" s="90">
        <v>1302</v>
      </c>
      <c r="V1213" s="91">
        <v>0.25</v>
      </c>
      <c r="W1213" s="88" t="s">
        <v>11036</v>
      </c>
      <c r="X1213" s="83">
        <v>90022000000</v>
      </c>
      <c r="Y1213" s="83" t="s">
        <v>1276</v>
      </c>
      <c r="Z1213" s="83" t="s">
        <v>31</v>
      </c>
    </row>
    <row r="1214" spans="1:26" x14ac:dyDescent="0.25">
      <c r="A1214" t="s">
        <v>2818</v>
      </c>
      <c r="B1214" t="s">
        <v>2818</v>
      </c>
      <c r="C1214" s="94" t="s">
        <v>2819</v>
      </c>
      <c r="D1214" s="93" t="s">
        <v>11344</v>
      </c>
      <c r="E1214" s="93" t="s">
        <v>704</v>
      </c>
      <c r="F1214" s="93" t="s">
        <v>22</v>
      </c>
      <c r="G1214" s="83" t="s">
        <v>23</v>
      </c>
      <c r="H1214" s="93"/>
      <c r="I1214" s="93" t="s">
        <v>24</v>
      </c>
      <c r="J1214" s="93" t="s">
        <v>24</v>
      </c>
      <c r="K1214" s="2">
        <v>100210951095</v>
      </c>
      <c r="L1214" t="s">
        <v>25</v>
      </c>
      <c r="M1214" t="s">
        <v>26</v>
      </c>
      <c r="N1214" t="s">
        <v>27</v>
      </c>
      <c r="O1214" t="s">
        <v>26</v>
      </c>
      <c r="P1214" s="86">
        <v>2</v>
      </c>
      <c r="Q1214" s="87"/>
      <c r="R1214" s="88" t="s">
        <v>28</v>
      </c>
      <c r="S1214" s="98"/>
      <c r="T1214" s="1">
        <v>6574</v>
      </c>
      <c r="U1214" s="90">
        <v>4930.5</v>
      </c>
      <c r="V1214" s="91">
        <v>0.25</v>
      </c>
      <c r="W1214" s="88" t="s">
        <v>11036</v>
      </c>
      <c r="X1214" s="83">
        <v>85285291000</v>
      </c>
      <c r="Y1214" s="83" t="s">
        <v>2820</v>
      </c>
      <c r="Z1214" s="83" t="s">
        <v>739</v>
      </c>
    </row>
    <row r="1215" spans="1:26" x14ac:dyDescent="0.25">
      <c r="A1215" t="s">
        <v>2821</v>
      </c>
      <c r="B1215" t="s">
        <v>2821</v>
      </c>
      <c r="C1215" s="94" t="s">
        <v>2822</v>
      </c>
      <c r="D1215" s="93" t="s">
        <v>11345</v>
      </c>
      <c r="E1215" s="93" t="s">
        <v>704</v>
      </c>
      <c r="F1215" s="93" t="s">
        <v>22</v>
      </c>
      <c r="G1215" s="83" t="s">
        <v>23</v>
      </c>
      <c r="H1215" s="93"/>
      <c r="I1215" s="93" t="s">
        <v>24</v>
      </c>
      <c r="J1215" s="93" t="s">
        <v>24</v>
      </c>
      <c r="K1215" s="2">
        <v>100210951095</v>
      </c>
      <c r="L1215" t="s">
        <v>25</v>
      </c>
      <c r="M1215" t="s">
        <v>26</v>
      </c>
      <c r="N1215" t="s">
        <v>27</v>
      </c>
      <c r="O1215" t="s">
        <v>26</v>
      </c>
      <c r="P1215" s="86">
        <v>2</v>
      </c>
      <c r="Q1215" s="87"/>
      <c r="R1215" s="88" t="s">
        <v>28</v>
      </c>
      <c r="S1215" s="98"/>
      <c r="T1215" s="1">
        <v>736</v>
      </c>
      <c r="U1215" s="90">
        <v>552</v>
      </c>
      <c r="V1215" s="91">
        <v>0.25</v>
      </c>
      <c r="W1215" s="88" t="s">
        <v>11036</v>
      </c>
      <c r="X1215" s="83">
        <v>84718000000</v>
      </c>
      <c r="Y1215" s="83" t="s">
        <v>903</v>
      </c>
      <c r="Z1215" s="83" t="s">
        <v>739</v>
      </c>
    </row>
    <row r="1216" spans="1:26" x14ac:dyDescent="0.25">
      <c r="A1216" s="83" t="s">
        <v>2823</v>
      </c>
      <c r="B1216" s="83" t="s">
        <v>2823</v>
      </c>
      <c r="C1216" s="84" t="s">
        <v>2824</v>
      </c>
      <c r="D1216" s="93" t="s">
        <v>11346</v>
      </c>
      <c r="E1216" s="83" t="s">
        <v>704</v>
      </c>
      <c r="F1216" s="83" t="s">
        <v>22</v>
      </c>
      <c r="G1216" s="83" t="s">
        <v>23</v>
      </c>
      <c r="H1216" s="83"/>
      <c r="I1216" s="93" t="s">
        <v>24</v>
      </c>
      <c r="J1216" s="93" t="s">
        <v>24</v>
      </c>
      <c r="K1216" s="85">
        <v>100210951095</v>
      </c>
      <c r="L1216" s="83" t="s">
        <v>25</v>
      </c>
      <c r="M1216" s="83" t="s">
        <v>26</v>
      </c>
      <c r="N1216" s="83" t="s">
        <v>27</v>
      </c>
      <c r="O1216" s="83" t="s">
        <v>26</v>
      </c>
      <c r="P1216" s="86">
        <v>14</v>
      </c>
      <c r="Q1216" s="96"/>
      <c r="R1216" s="88" t="s">
        <v>28</v>
      </c>
      <c r="S1216" s="84"/>
      <c r="T1216" s="1">
        <v>105</v>
      </c>
      <c r="U1216" s="90">
        <v>78.75</v>
      </c>
      <c r="V1216" s="91">
        <v>0.25</v>
      </c>
      <c r="W1216" s="88" t="s">
        <v>11036</v>
      </c>
      <c r="X1216" s="83">
        <v>90119000000</v>
      </c>
      <c r="Y1216" s="83" t="s">
        <v>914</v>
      </c>
      <c r="Z1216" s="83" t="s">
        <v>31</v>
      </c>
    </row>
    <row r="1217" spans="1:26" x14ac:dyDescent="0.25">
      <c r="A1217" s="83" t="s">
        <v>10513</v>
      </c>
      <c r="B1217" s="83" t="s">
        <v>10513</v>
      </c>
      <c r="C1217" s="84" t="s">
        <v>10514</v>
      </c>
      <c r="D1217" s="93" t="s">
        <v>11347</v>
      </c>
      <c r="E1217" s="83" t="s">
        <v>704</v>
      </c>
      <c r="F1217" s="83" t="s">
        <v>22</v>
      </c>
      <c r="G1217" s="83" t="s">
        <v>23</v>
      </c>
      <c r="H1217" s="83" t="s">
        <v>10515</v>
      </c>
      <c r="I1217" s="93" t="s">
        <v>24</v>
      </c>
      <c r="J1217" s="93" t="s">
        <v>24</v>
      </c>
      <c r="K1217" s="85">
        <v>100210951095</v>
      </c>
      <c r="L1217" s="83" t="s">
        <v>25</v>
      </c>
      <c r="M1217" s="83" t="s">
        <v>26</v>
      </c>
      <c r="N1217" s="83" t="s">
        <v>27</v>
      </c>
      <c r="O1217" s="83" t="s">
        <v>26</v>
      </c>
      <c r="P1217" s="86">
        <v>20</v>
      </c>
      <c r="Q1217" s="96"/>
      <c r="R1217" s="88" t="s">
        <v>28</v>
      </c>
      <c r="S1217" s="84"/>
      <c r="T1217" s="1">
        <v>66</v>
      </c>
      <c r="U1217" s="90">
        <v>49.5</v>
      </c>
      <c r="V1217" s="91">
        <v>0.25</v>
      </c>
      <c r="W1217" s="88" t="s">
        <v>11036</v>
      </c>
      <c r="X1217" s="83">
        <v>39269097900</v>
      </c>
      <c r="Y1217" s="83" t="s">
        <v>30</v>
      </c>
      <c r="Z1217" s="83" t="s">
        <v>31</v>
      </c>
    </row>
    <row r="1218" spans="1:26" x14ac:dyDescent="0.25">
      <c r="A1218" s="83" t="s">
        <v>10516</v>
      </c>
      <c r="B1218" s="83" t="s">
        <v>10516</v>
      </c>
      <c r="C1218" s="84" t="s">
        <v>10517</v>
      </c>
      <c r="D1218" s="93" t="s">
        <v>11348</v>
      </c>
      <c r="E1218" s="83" t="s">
        <v>704</v>
      </c>
      <c r="F1218" s="83" t="s">
        <v>22</v>
      </c>
      <c r="G1218" s="83" t="s">
        <v>23</v>
      </c>
      <c r="H1218" s="83" t="s">
        <v>10515</v>
      </c>
      <c r="I1218" s="93" t="s">
        <v>24</v>
      </c>
      <c r="J1218" s="93" t="s">
        <v>24</v>
      </c>
      <c r="K1218" s="85">
        <v>100210951095</v>
      </c>
      <c r="L1218" s="83" t="s">
        <v>25</v>
      </c>
      <c r="M1218" s="83" t="s">
        <v>26</v>
      </c>
      <c r="N1218" s="83" t="s">
        <v>27</v>
      </c>
      <c r="O1218" s="83" t="s">
        <v>26</v>
      </c>
      <c r="P1218" s="86">
        <v>20</v>
      </c>
      <c r="Q1218" s="96"/>
      <c r="R1218" s="88" t="s">
        <v>28</v>
      </c>
      <c r="S1218" s="84"/>
      <c r="T1218" s="1">
        <v>291</v>
      </c>
      <c r="U1218" s="90">
        <v>218.25</v>
      </c>
      <c r="V1218" s="91">
        <v>0.25</v>
      </c>
      <c r="W1218" s="83" t="s">
        <v>11036</v>
      </c>
      <c r="X1218" s="83">
        <v>84799070990</v>
      </c>
      <c r="Y1218" s="83" t="s">
        <v>30</v>
      </c>
      <c r="Z1218" s="83" t="s">
        <v>31</v>
      </c>
    </row>
    <row r="1219" spans="1:26" x14ac:dyDescent="0.25">
      <c r="A1219" s="83" t="s">
        <v>10518</v>
      </c>
      <c r="B1219" s="83" t="s">
        <v>10518</v>
      </c>
      <c r="C1219" s="84" t="s">
        <v>10519</v>
      </c>
      <c r="D1219" s="93" t="s">
        <v>11349</v>
      </c>
      <c r="E1219" s="83" t="s">
        <v>704</v>
      </c>
      <c r="F1219" s="83" t="s">
        <v>22</v>
      </c>
      <c r="G1219" s="83" t="s">
        <v>23</v>
      </c>
      <c r="H1219" s="83" t="s">
        <v>10515</v>
      </c>
      <c r="I1219" s="93" t="s">
        <v>24</v>
      </c>
      <c r="J1219" s="93" t="s">
        <v>24</v>
      </c>
      <c r="K1219" s="85">
        <v>100210951095</v>
      </c>
      <c r="L1219" s="83" t="s">
        <v>25</v>
      </c>
      <c r="M1219" s="83" t="s">
        <v>26</v>
      </c>
      <c r="N1219" s="83" t="s">
        <v>27</v>
      </c>
      <c r="O1219" s="83" t="s">
        <v>26</v>
      </c>
      <c r="P1219" s="86">
        <v>20</v>
      </c>
      <c r="Q1219" s="96"/>
      <c r="R1219" s="88" t="s">
        <v>28</v>
      </c>
      <c r="S1219" s="84"/>
      <c r="T1219" s="1">
        <v>66</v>
      </c>
      <c r="U1219" s="90">
        <v>49.5</v>
      </c>
      <c r="V1219" s="91">
        <v>0.25</v>
      </c>
      <c r="W1219" s="88" t="s">
        <v>11036</v>
      </c>
      <c r="X1219" s="83">
        <v>39269097900</v>
      </c>
      <c r="Y1219" s="83" t="s">
        <v>30</v>
      </c>
      <c r="Z1219" s="83" t="s">
        <v>31</v>
      </c>
    </row>
    <row r="1220" spans="1:26" x14ac:dyDescent="0.25">
      <c r="A1220" s="83" t="s">
        <v>10520</v>
      </c>
      <c r="B1220" s="83" t="s">
        <v>10520</v>
      </c>
      <c r="C1220" s="84" t="s">
        <v>10521</v>
      </c>
      <c r="D1220" s="93" t="s">
        <v>11350</v>
      </c>
      <c r="E1220" s="83" t="s">
        <v>704</v>
      </c>
      <c r="F1220" s="83" t="s">
        <v>22</v>
      </c>
      <c r="G1220" s="83" t="s">
        <v>23</v>
      </c>
      <c r="H1220" s="83" t="s">
        <v>10515</v>
      </c>
      <c r="I1220" s="93" t="s">
        <v>24</v>
      </c>
      <c r="J1220" s="93" t="s">
        <v>24</v>
      </c>
      <c r="K1220" s="85">
        <v>100210951095</v>
      </c>
      <c r="L1220" s="83" t="s">
        <v>25</v>
      </c>
      <c r="M1220" s="83" t="s">
        <v>26</v>
      </c>
      <c r="N1220" s="83" t="s">
        <v>27</v>
      </c>
      <c r="O1220" s="83" t="s">
        <v>26</v>
      </c>
      <c r="P1220" s="86">
        <v>20</v>
      </c>
      <c r="Q1220" s="96"/>
      <c r="R1220" s="88" t="s">
        <v>28</v>
      </c>
      <c r="S1220" s="84"/>
      <c r="T1220" s="1">
        <v>66</v>
      </c>
      <c r="U1220" s="90">
        <v>49.5</v>
      </c>
      <c r="V1220" s="91">
        <v>0.25</v>
      </c>
      <c r="W1220" s="88" t="s">
        <v>11036</v>
      </c>
      <c r="X1220" s="83">
        <v>39269097900</v>
      </c>
      <c r="Y1220" s="83" t="s">
        <v>30</v>
      </c>
      <c r="Z1220" s="83" t="s">
        <v>31</v>
      </c>
    </row>
    <row r="1221" spans="1:26" x14ac:dyDescent="0.25">
      <c r="A1221" s="83" t="s">
        <v>10522</v>
      </c>
      <c r="B1221" s="83" t="s">
        <v>10522</v>
      </c>
      <c r="C1221" s="84" t="s">
        <v>10523</v>
      </c>
      <c r="D1221" s="93" t="s">
        <v>11351</v>
      </c>
      <c r="E1221" s="83" t="s">
        <v>704</v>
      </c>
      <c r="F1221" s="83" t="s">
        <v>22</v>
      </c>
      <c r="G1221" s="83" t="s">
        <v>23</v>
      </c>
      <c r="H1221" s="83" t="s">
        <v>10515</v>
      </c>
      <c r="I1221" s="93" t="s">
        <v>24</v>
      </c>
      <c r="J1221" s="93" t="s">
        <v>24</v>
      </c>
      <c r="K1221" s="85">
        <v>100210951095</v>
      </c>
      <c r="L1221" s="83" t="s">
        <v>25</v>
      </c>
      <c r="M1221" s="83" t="s">
        <v>26</v>
      </c>
      <c r="N1221" s="83" t="s">
        <v>27</v>
      </c>
      <c r="O1221" s="83" t="s">
        <v>26</v>
      </c>
      <c r="P1221" s="86">
        <v>20</v>
      </c>
      <c r="Q1221" s="96"/>
      <c r="R1221" s="88" t="s">
        <v>28</v>
      </c>
      <c r="S1221" s="84"/>
      <c r="T1221" s="1">
        <v>66</v>
      </c>
      <c r="U1221" s="90">
        <v>49.5</v>
      </c>
      <c r="V1221" s="91">
        <v>0.25</v>
      </c>
      <c r="W1221" s="88" t="s">
        <v>11036</v>
      </c>
      <c r="X1221" s="83">
        <v>39269097900</v>
      </c>
      <c r="Y1221" s="83" t="s">
        <v>30</v>
      </c>
      <c r="Z1221" s="83" t="s">
        <v>31</v>
      </c>
    </row>
    <row r="1222" spans="1:26" x14ac:dyDescent="0.25">
      <c r="A1222" s="83" t="s">
        <v>10524</v>
      </c>
      <c r="B1222" s="83" t="s">
        <v>10524</v>
      </c>
      <c r="C1222" s="84" t="s">
        <v>10525</v>
      </c>
      <c r="D1222" s="93" t="s">
        <v>11352</v>
      </c>
      <c r="E1222" s="83" t="s">
        <v>704</v>
      </c>
      <c r="F1222" s="83" t="s">
        <v>22</v>
      </c>
      <c r="G1222" s="83" t="s">
        <v>23</v>
      </c>
      <c r="H1222" s="83" t="s">
        <v>10515</v>
      </c>
      <c r="I1222" s="93" t="s">
        <v>24</v>
      </c>
      <c r="J1222" s="93" t="s">
        <v>24</v>
      </c>
      <c r="K1222" s="85">
        <v>100210951095</v>
      </c>
      <c r="L1222" s="83" t="s">
        <v>25</v>
      </c>
      <c r="M1222" s="83" t="s">
        <v>26</v>
      </c>
      <c r="N1222" s="83" t="s">
        <v>27</v>
      </c>
      <c r="O1222" s="83" t="s">
        <v>26</v>
      </c>
      <c r="P1222" s="86">
        <v>20</v>
      </c>
      <c r="Q1222" s="96"/>
      <c r="R1222" s="88" t="s">
        <v>28</v>
      </c>
      <c r="S1222" s="84"/>
      <c r="T1222" s="1">
        <v>66</v>
      </c>
      <c r="U1222" s="90">
        <v>49.5</v>
      </c>
      <c r="V1222" s="91">
        <v>0.25</v>
      </c>
      <c r="W1222" s="88" t="s">
        <v>11036</v>
      </c>
      <c r="X1222" s="83">
        <v>39269097900</v>
      </c>
      <c r="Y1222" s="83" t="s">
        <v>30</v>
      </c>
      <c r="Z1222" s="83" t="s">
        <v>31</v>
      </c>
    </row>
    <row r="1223" spans="1:26" x14ac:dyDescent="0.25">
      <c r="A1223" s="83" t="s">
        <v>2825</v>
      </c>
      <c r="B1223" s="83" t="s">
        <v>2825</v>
      </c>
      <c r="C1223" s="84" t="s">
        <v>2826</v>
      </c>
      <c r="D1223" s="83" t="s">
        <v>11353</v>
      </c>
      <c r="E1223" s="83" t="s">
        <v>704</v>
      </c>
      <c r="F1223" s="83" t="s">
        <v>22</v>
      </c>
      <c r="G1223" s="83" t="s">
        <v>23</v>
      </c>
      <c r="H1223" s="83"/>
      <c r="I1223" s="93" t="s">
        <v>24</v>
      </c>
      <c r="J1223" s="93" t="s">
        <v>24</v>
      </c>
      <c r="K1223" s="85">
        <v>100210951095</v>
      </c>
      <c r="L1223" s="83" t="s">
        <v>25</v>
      </c>
      <c r="M1223" s="83" t="s">
        <v>26</v>
      </c>
      <c r="N1223" s="83" t="s">
        <v>27</v>
      </c>
      <c r="O1223" s="83" t="s">
        <v>26</v>
      </c>
      <c r="P1223" s="86">
        <v>60</v>
      </c>
      <c r="Q1223" s="96"/>
      <c r="R1223" s="88" t="s">
        <v>28</v>
      </c>
      <c r="S1223" s="83"/>
      <c r="T1223" s="1">
        <v>21912</v>
      </c>
      <c r="U1223" s="90">
        <v>16434</v>
      </c>
      <c r="V1223" s="91">
        <v>0.25</v>
      </c>
      <c r="W1223" s="88" t="s">
        <v>11036</v>
      </c>
      <c r="X1223" s="83">
        <v>90119000000</v>
      </c>
      <c r="Y1223" s="83" t="s">
        <v>994</v>
      </c>
      <c r="Z1223" s="83" t="s">
        <v>739</v>
      </c>
    </row>
    <row r="1224" spans="1:26" x14ac:dyDescent="0.25">
      <c r="A1224" s="83" t="s">
        <v>2827</v>
      </c>
      <c r="B1224" s="83" t="s">
        <v>2827</v>
      </c>
      <c r="C1224" s="84" t="s">
        <v>2828</v>
      </c>
      <c r="D1224" s="93" t="s">
        <v>11354</v>
      </c>
      <c r="E1224" s="83" t="s">
        <v>704</v>
      </c>
      <c r="F1224" s="83" t="s">
        <v>22</v>
      </c>
      <c r="G1224" s="83" t="s">
        <v>752</v>
      </c>
      <c r="H1224" s="83"/>
      <c r="I1224" s="93" t="s">
        <v>24</v>
      </c>
      <c r="J1224" s="93" t="s">
        <v>24</v>
      </c>
      <c r="K1224" s="85">
        <v>100210951095</v>
      </c>
      <c r="L1224" s="83" t="s">
        <v>25</v>
      </c>
      <c r="M1224" s="83" t="s">
        <v>26</v>
      </c>
      <c r="N1224" s="83" t="s">
        <v>27</v>
      </c>
      <c r="O1224" s="83" t="s">
        <v>26</v>
      </c>
      <c r="P1224" s="86">
        <v>2</v>
      </c>
      <c r="Q1224" s="96"/>
      <c r="R1224" s="88" t="s">
        <v>28</v>
      </c>
      <c r="S1224" s="84"/>
      <c r="T1224" s="1">
        <v>5788</v>
      </c>
      <c r="U1224" s="90">
        <v>4341</v>
      </c>
      <c r="V1224" s="91">
        <v>0.25</v>
      </c>
      <c r="W1224" s="88" t="s">
        <v>11036</v>
      </c>
      <c r="X1224" s="83">
        <v>90119000000</v>
      </c>
      <c r="Y1224" s="83" t="s">
        <v>994</v>
      </c>
      <c r="Z1224" s="83" t="s">
        <v>739</v>
      </c>
    </row>
    <row r="1225" spans="1:26" x14ac:dyDescent="0.25">
      <c r="A1225" t="s">
        <v>2829</v>
      </c>
      <c r="B1225" t="s">
        <v>2829</v>
      </c>
      <c r="C1225" s="94" t="s">
        <v>2830</v>
      </c>
      <c r="D1225" s="93" t="s">
        <v>11355</v>
      </c>
      <c r="E1225" s="93" t="s">
        <v>704</v>
      </c>
      <c r="F1225" s="93" t="s">
        <v>22</v>
      </c>
      <c r="G1225" s="83" t="s">
        <v>23</v>
      </c>
      <c r="H1225" s="93"/>
      <c r="I1225" s="93" t="s">
        <v>24</v>
      </c>
      <c r="J1225" s="93" t="s">
        <v>24</v>
      </c>
      <c r="K1225" s="2">
        <v>100210951095</v>
      </c>
      <c r="L1225" t="s">
        <v>25</v>
      </c>
      <c r="M1225" t="s">
        <v>26</v>
      </c>
      <c r="N1225" t="s">
        <v>27</v>
      </c>
      <c r="O1225" t="s">
        <v>26</v>
      </c>
      <c r="P1225" s="86">
        <v>75</v>
      </c>
      <c r="Q1225" s="87"/>
      <c r="R1225" s="88" t="s">
        <v>28</v>
      </c>
      <c r="S1225" s="98"/>
      <c r="T1225" s="1">
        <v>21800</v>
      </c>
      <c r="U1225" s="90">
        <v>16350</v>
      </c>
      <c r="V1225" s="91">
        <v>0.25</v>
      </c>
      <c r="W1225" s="88" t="s">
        <v>11036</v>
      </c>
      <c r="X1225" s="83">
        <v>90119000000</v>
      </c>
      <c r="Y1225" s="83" t="s">
        <v>994</v>
      </c>
      <c r="Z1225" s="83" t="s">
        <v>739</v>
      </c>
    </row>
    <row r="1226" spans="1:26" x14ac:dyDescent="0.25">
      <c r="A1226" t="s">
        <v>2831</v>
      </c>
      <c r="B1226" t="s">
        <v>2831</v>
      </c>
      <c r="C1226" s="94" t="s">
        <v>2832</v>
      </c>
      <c r="D1226" s="93" t="s">
        <v>11356</v>
      </c>
      <c r="E1226" s="93" t="s">
        <v>704</v>
      </c>
      <c r="F1226" s="93" t="s">
        <v>22</v>
      </c>
      <c r="G1226" s="83" t="s">
        <v>23</v>
      </c>
      <c r="H1226" s="93"/>
      <c r="I1226" s="93" t="s">
        <v>24</v>
      </c>
      <c r="J1226" s="93" t="s">
        <v>24</v>
      </c>
      <c r="K1226" s="2">
        <v>100210951095</v>
      </c>
      <c r="L1226" t="s">
        <v>25</v>
      </c>
      <c r="M1226" t="s">
        <v>26</v>
      </c>
      <c r="N1226" t="s">
        <v>27</v>
      </c>
      <c r="O1226" t="s">
        <v>26</v>
      </c>
      <c r="P1226" s="86">
        <v>75</v>
      </c>
      <c r="Q1226" s="87"/>
      <c r="R1226" s="88" t="s">
        <v>28</v>
      </c>
      <c r="S1226" s="98"/>
      <c r="T1226" s="1">
        <v>21800</v>
      </c>
      <c r="U1226" s="90">
        <v>16350</v>
      </c>
      <c r="V1226" s="91">
        <v>0.25</v>
      </c>
      <c r="W1226" s="88" t="s">
        <v>11036</v>
      </c>
      <c r="X1226" s="83">
        <v>90119000000</v>
      </c>
      <c r="Y1226" s="83" t="s">
        <v>994</v>
      </c>
      <c r="Z1226" s="83" t="s">
        <v>739</v>
      </c>
    </row>
    <row r="1227" spans="1:26" x14ac:dyDescent="0.25">
      <c r="A1227" t="s">
        <v>2833</v>
      </c>
      <c r="B1227" t="s">
        <v>2833</v>
      </c>
      <c r="C1227" s="94" t="s">
        <v>2834</v>
      </c>
      <c r="D1227" s="93" t="s">
        <v>11357</v>
      </c>
      <c r="E1227" s="93" t="s">
        <v>704</v>
      </c>
      <c r="F1227" s="93" t="s">
        <v>22</v>
      </c>
      <c r="G1227" s="83" t="s">
        <v>23</v>
      </c>
      <c r="H1227" s="93"/>
      <c r="I1227" s="93" t="s">
        <v>24</v>
      </c>
      <c r="J1227" s="93" t="s">
        <v>24</v>
      </c>
      <c r="K1227" s="2">
        <v>100210951095</v>
      </c>
      <c r="L1227" t="s">
        <v>25</v>
      </c>
      <c r="M1227" t="s">
        <v>26</v>
      </c>
      <c r="N1227" t="s">
        <v>27</v>
      </c>
      <c r="O1227" t="s">
        <v>26</v>
      </c>
      <c r="P1227" s="86">
        <v>75</v>
      </c>
      <c r="Q1227" s="87"/>
      <c r="R1227" s="88" t="s">
        <v>28</v>
      </c>
      <c r="S1227" s="98"/>
      <c r="T1227" s="1">
        <v>4776</v>
      </c>
      <c r="U1227" s="90">
        <v>3582</v>
      </c>
      <c r="V1227" s="91">
        <v>0.25</v>
      </c>
      <c r="W1227" s="88" t="s">
        <v>11036</v>
      </c>
      <c r="X1227" s="83">
        <v>90119000000</v>
      </c>
      <c r="Y1227" s="83" t="s">
        <v>994</v>
      </c>
      <c r="Z1227" s="83" t="s">
        <v>739</v>
      </c>
    </row>
    <row r="1228" spans="1:26" x14ac:dyDescent="0.25">
      <c r="A1228" t="s">
        <v>2835</v>
      </c>
      <c r="B1228" t="s">
        <v>2835</v>
      </c>
      <c r="C1228" s="94" t="s">
        <v>2836</v>
      </c>
      <c r="D1228" s="93" t="s">
        <v>11358</v>
      </c>
      <c r="E1228" s="93" t="s">
        <v>704</v>
      </c>
      <c r="F1228" s="93" t="s">
        <v>22</v>
      </c>
      <c r="G1228" s="83" t="s">
        <v>23</v>
      </c>
      <c r="H1228" s="93"/>
      <c r="I1228" s="93" t="s">
        <v>24</v>
      </c>
      <c r="J1228" s="93" t="s">
        <v>24</v>
      </c>
      <c r="K1228" s="2">
        <v>100210951095</v>
      </c>
      <c r="L1228" t="s">
        <v>25</v>
      </c>
      <c r="M1228" t="s">
        <v>26</v>
      </c>
      <c r="N1228" t="s">
        <v>27</v>
      </c>
      <c r="O1228" t="s">
        <v>26</v>
      </c>
      <c r="P1228" s="86">
        <v>75</v>
      </c>
      <c r="Q1228" s="87"/>
      <c r="R1228" s="88" t="s">
        <v>28</v>
      </c>
      <c r="S1228" s="98"/>
      <c r="T1228" s="1">
        <v>3091</v>
      </c>
      <c r="U1228" s="90">
        <v>2318.25</v>
      </c>
      <c r="V1228" s="91">
        <v>0.25</v>
      </c>
      <c r="W1228" s="88" t="s">
        <v>11036</v>
      </c>
      <c r="X1228" s="83">
        <v>90119000000</v>
      </c>
      <c r="Y1228" s="83" t="s">
        <v>994</v>
      </c>
      <c r="Z1228" s="83" t="s">
        <v>739</v>
      </c>
    </row>
    <row r="1229" spans="1:26" x14ac:dyDescent="0.25">
      <c r="A1229" t="s">
        <v>2837</v>
      </c>
      <c r="B1229" t="s">
        <v>2837</v>
      </c>
      <c r="C1229" s="94" t="s">
        <v>2838</v>
      </c>
      <c r="D1229" s="93" t="s">
        <v>11359</v>
      </c>
      <c r="E1229" s="93" t="s">
        <v>704</v>
      </c>
      <c r="F1229" s="93" t="s">
        <v>22</v>
      </c>
      <c r="G1229" s="83" t="s">
        <v>23</v>
      </c>
      <c r="H1229" s="93"/>
      <c r="I1229" s="93" t="s">
        <v>24</v>
      </c>
      <c r="J1229" s="93" t="s">
        <v>24</v>
      </c>
      <c r="K1229" s="2">
        <v>100210951095</v>
      </c>
      <c r="L1229" t="s">
        <v>25</v>
      </c>
      <c r="M1229" t="s">
        <v>26</v>
      </c>
      <c r="N1229" t="s">
        <v>27</v>
      </c>
      <c r="O1229" t="s">
        <v>26</v>
      </c>
      <c r="P1229" s="86">
        <v>52</v>
      </c>
      <c r="Q1229" s="87"/>
      <c r="R1229" s="88" t="s">
        <v>28</v>
      </c>
      <c r="S1229" s="98"/>
      <c r="T1229" s="1">
        <v>1650</v>
      </c>
      <c r="U1229" s="90">
        <v>1237.5</v>
      </c>
      <c r="V1229" s="91">
        <v>0.25</v>
      </c>
      <c r="W1229" s="88" t="s">
        <v>11036</v>
      </c>
      <c r="X1229" s="83">
        <v>90119000000</v>
      </c>
      <c r="Y1229" s="83" t="s">
        <v>994</v>
      </c>
      <c r="Z1229" s="83" t="s">
        <v>739</v>
      </c>
    </row>
    <row r="1230" spans="1:26" x14ac:dyDescent="0.25">
      <c r="A1230" t="s">
        <v>2839</v>
      </c>
      <c r="B1230" t="s">
        <v>2839</v>
      </c>
      <c r="C1230" s="94" t="s">
        <v>2840</v>
      </c>
      <c r="D1230" s="93" t="s">
        <v>11360</v>
      </c>
      <c r="E1230" s="93" t="s">
        <v>704</v>
      </c>
      <c r="F1230" s="93" t="s">
        <v>22</v>
      </c>
      <c r="G1230" s="83" t="s">
        <v>23</v>
      </c>
      <c r="H1230" s="93"/>
      <c r="I1230" s="93" t="s">
        <v>24</v>
      </c>
      <c r="J1230" s="93" t="s">
        <v>24</v>
      </c>
      <c r="K1230" s="2">
        <v>100210951095</v>
      </c>
      <c r="L1230" t="s">
        <v>25</v>
      </c>
      <c r="M1230" t="s">
        <v>26</v>
      </c>
      <c r="N1230" t="s">
        <v>27</v>
      </c>
      <c r="O1230" t="s">
        <v>26</v>
      </c>
      <c r="P1230" s="86">
        <v>2</v>
      </c>
      <c r="Q1230" s="87"/>
      <c r="R1230" s="88" t="s">
        <v>28</v>
      </c>
      <c r="S1230" s="98"/>
      <c r="T1230" s="1">
        <v>1349</v>
      </c>
      <c r="U1230" s="90">
        <v>1011.75</v>
      </c>
      <c r="V1230" s="91">
        <v>0.25</v>
      </c>
      <c r="W1230" s="88" t="s">
        <v>11036</v>
      </c>
      <c r="X1230" s="83">
        <v>90119000000</v>
      </c>
      <c r="Y1230" s="83" t="s">
        <v>994</v>
      </c>
      <c r="Z1230" s="83" t="s">
        <v>739</v>
      </c>
    </row>
    <row r="1231" spans="1:26" x14ac:dyDescent="0.25">
      <c r="A1231" t="s">
        <v>2841</v>
      </c>
      <c r="B1231" t="s">
        <v>2841</v>
      </c>
      <c r="C1231" s="94" t="s">
        <v>2842</v>
      </c>
      <c r="D1231" s="93" t="s">
        <v>11361</v>
      </c>
      <c r="E1231" s="93" t="s">
        <v>704</v>
      </c>
      <c r="F1231" s="93" t="s">
        <v>22</v>
      </c>
      <c r="G1231" s="83" t="s">
        <v>23</v>
      </c>
      <c r="H1231" s="93"/>
      <c r="I1231" s="93" t="s">
        <v>24</v>
      </c>
      <c r="J1231" s="93" t="s">
        <v>24</v>
      </c>
      <c r="K1231" s="2">
        <v>100210951095</v>
      </c>
      <c r="L1231" t="s">
        <v>25</v>
      </c>
      <c r="M1231" t="s">
        <v>26</v>
      </c>
      <c r="N1231" t="s">
        <v>27</v>
      </c>
      <c r="O1231" t="s">
        <v>26</v>
      </c>
      <c r="P1231" s="86">
        <v>2</v>
      </c>
      <c r="Q1231" s="87"/>
      <c r="R1231" s="88" t="s">
        <v>28</v>
      </c>
      <c r="S1231" s="98"/>
      <c r="T1231" s="1">
        <v>1687</v>
      </c>
      <c r="U1231" s="90">
        <v>1265.25</v>
      </c>
      <c r="V1231" s="91">
        <v>0.25</v>
      </c>
      <c r="W1231" s="88" t="s">
        <v>11036</v>
      </c>
      <c r="X1231" s="83">
        <v>84798997900</v>
      </c>
      <c r="Y1231" s="83" t="s">
        <v>994</v>
      </c>
      <c r="Z1231" s="83" t="s">
        <v>739</v>
      </c>
    </row>
    <row r="1232" spans="1:26" x14ac:dyDescent="0.25">
      <c r="A1232" t="s">
        <v>2843</v>
      </c>
      <c r="B1232" t="s">
        <v>2843</v>
      </c>
      <c r="C1232" s="94" t="s">
        <v>2844</v>
      </c>
      <c r="D1232" s="93" t="s">
        <v>11362</v>
      </c>
      <c r="E1232" s="93" t="s">
        <v>704</v>
      </c>
      <c r="F1232" s="93" t="s">
        <v>22</v>
      </c>
      <c r="G1232" s="83" t="s">
        <v>23</v>
      </c>
      <c r="H1232" s="93"/>
      <c r="I1232" s="93" t="s">
        <v>24</v>
      </c>
      <c r="J1232" s="93" t="s">
        <v>24</v>
      </c>
      <c r="K1232" s="2">
        <v>100210951095</v>
      </c>
      <c r="L1232" t="s">
        <v>25</v>
      </c>
      <c r="M1232" t="s">
        <v>26</v>
      </c>
      <c r="N1232" t="s">
        <v>27</v>
      </c>
      <c r="O1232" t="s">
        <v>26</v>
      </c>
      <c r="P1232" s="86">
        <v>30</v>
      </c>
      <c r="Q1232" s="87"/>
      <c r="R1232" s="88" t="s">
        <v>28</v>
      </c>
      <c r="S1232" s="98"/>
      <c r="T1232" s="1">
        <v>506</v>
      </c>
      <c r="U1232" s="90">
        <v>379.5</v>
      </c>
      <c r="V1232" s="91">
        <v>0.25</v>
      </c>
      <c r="W1232" s="88" t="s">
        <v>11036</v>
      </c>
      <c r="X1232" s="83">
        <v>90119000000</v>
      </c>
      <c r="Y1232" s="83" t="s">
        <v>994</v>
      </c>
      <c r="Z1232" s="83" t="s">
        <v>31</v>
      </c>
    </row>
    <row r="1233" spans="1:26" x14ac:dyDescent="0.25">
      <c r="A1233" t="s">
        <v>2845</v>
      </c>
      <c r="B1233" t="s">
        <v>2845</v>
      </c>
      <c r="C1233" s="94" t="s">
        <v>2846</v>
      </c>
      <c r="D1233" s="93" t="s">
        <v>11363</v>
      </c>
      <c r="E1233" s="93" t="s">
        <v>704</v>
      </c>
      <c r="F1233" s="93" t="s">
        <v>22</v>
      </c>
      <c r="G1233" s="83" t="s">
        <v>23</v>
      </c>
      <c r="H1233" s="93"/>
      <c r="I1233" s="93" t="s">
        <v>24</v>
      </c>
      <c r="J1233" s="93" t="s">
        <v>24</v>
      </c>
      <c r="K1233" s="2">
        <v>100210951095</v>
      </c>
      <c r="L1233" t="s">
        <v>25</v>
      </c>
      <c r="M1233" t="s">
        <v>26</v>
      </c>
      <c r="N1233" t="s">
        <v>27</v>
      </c>
      <c r="O1233" t="s">
        <v>26</v>
      </c>
      <c r="P1233" s="86">
        <v>42</v>
      </c>
      <c r="Q1233" s="87"/>
      <c r="R1233" s="88" t="s">
        <v>28</v>
      </c>
      <c r="S1233" s="98"/>
      <c r="T1233" s="1">
        <v>405</v>
      </c>
      <c r="U1233" s="90">
        <v>303.75</v>
      </c>
      <c r="V1233" s="91">
        <v>0.25</v>
      </c>
      <c r="W1233" s="83" t="s">
        <v>11036</v>
      </c>
      <c r="X1233" s="83">
        <v>90119000000</v>
      </c>
      <c r="Y1233" s="83" t="s">
        <v>994</v>
      </c>
      <c r="Z1233" s="83" t="s">
        <v>31</v>
      </c>
    </row>
    <row r="1234" spans="1:26" x14ac:dyDescent="0.25">
      <c r="A1234" t="s">
        <v>2847</v>
      </c>
      <c r="B1234" t="s">
        <v>2847</v>
      </c>
      <c r="C1234" s="94" t="s">
        <v>2848</v>
      </c>
      <c r="D1234" s="93" t="s">
        <v>11364</v>
      </c>
      <c r="E1234" s="93" t="s">
        <v>704</v>
      </c>
      <c r="F1234" s="93" t="s">
        <v>22</v>
      </c>
      <c r="G1234" s="83" t="s">
        <v>23</v>
      </c>
      <c r="H1234" s="93"/>
      <c r="I1234" s="93" t="s">
        <v>24</v>
      </c>
      <c r="J1234" s="93" t="s">
        <v>24</v>
      </c>
      <c r="K1234" s="2">
        <v>100210951095</v>
      </c>
      <c r="L1234" t="s">
        <v>25</v>
      </c>
      <c r="M1234" t="s">
        <v>26</v>
      </c>
      <c r="N1234" t="s">
        <v>27</v>
      </c>
      <c r="O1234" t="s">
        <v>26</v>
      </c>
      <c r="P1234" s="86">
        <v>50</v>
      </c>
      <c r="Q1234" s="87"/>
      <c r="R1234" s="88" t="s">
        <v>28</v>
      </c>
      <c r="S1234" s="98"/>
      <c r="T1234" s="1">
        <v>153</v>
      </c>
      <c r="U1234" s="90">
        <v>114.75</v>
      </c>
      <c r="V1234" s="91">
        <v>0.25</v>
      </c>
      <c r="W1234" s="100" t="s">
        <v>11036</v>
      </c>
      <c r="X1234" s="83">
        <v>90119000000</v>
      </c>
      <c r="Y1234" s="83" t="s">
        <v>994</v>
      </c>
      <c r="Z1234" s="83" t="s">
        <v>31</v>
      </c>
    </row>
    <row r="1235" spans="1:26" x14ac:dyDescent="0.25">
      <c r="A1235" t="s">
        <v>2849</v>
      </c>
      <c r="B1235" t="s">
        <v>2849</v>
      </c>
      <c r="C1235" s="94" t="s">
        <v>2850</v>
      </c>
      <c r="D1235" s="93" t="s">
        <v>11365</v>
      </c>
      <c r="E1235" s="93" t="s">
        <v>704</v>
      </c>
      <c r="F1235" s="93" t="s">
        <v>22</v>
      </c>
      <c r="G1235" s="83" t="s">
        <v>23</v>
      </c>
      <c r="H1235" s="93"/>
      <c r="I1235" s="93" t="s">
        <v>24</v>
      </c>
      <c r="J1235" s="93" t="s">
        <v>24</v>
      </c>
      <c r="K1235" s="2">
        <v>100210951095</v>
      </c>
      <c r="L1235" t="s">
        <v>25</v>
      </c>
      <c r="M1235" t="s">
        <v>26</v>
      </c>
      <c r="N1235" t="s">
        <v>27</v>
      </c>
      <c r="O1235" t="s">
        <v>26</v>
      </c>
      <c r="P1235" s="86">
        <v>30</v>
      </c>
      <c r="Q1235" s="87"/>
      <c r="R1235" s="88" t="s">
        <v>28</v>
      </c>
      <c r="S1235" s="98"/>
      <c r="T1235" s="1">
        <v>203</v>
      </c>
      <c r="U1235" s="90">
        <v>152.25</v>
      </c>
      <c r="V1235" s="91">
        <v>0.25</v>
      </c>
      <c r="W1235" s="100" t="s">
        <v>11036</v>
      </c>
      <c r="X1235" s="83">
        <v>90119000000</v>
      </c>
      <c r="Y1235" s="83" t="s">
        <v>994</v>
      </c>
      <c r="Z1235" s="83" t="s">
        <v>31</v>
      </c>
    </row>
    <row r="1236" spans="1:26" x14ac:dyDescent="0.25">
      <c r="A1236" s="83" t="s">
        <v>2851</v>
      </c>
      <c r="B1236" s="83" t="s">
        <v>2851</v>
      </c>
      <c r="C1236" s="84" t="s">
        <v>2852</v>
      </c>
      <c r="D1236" s="93" t="s">
        <v>11366</v>
      </c>
      <c r="E1236" s="83" t="s">
        <v>704</v>
      </c>
      <c r="F1236" s="83" t="s">
        <v>22</v>
      </c>
      <c r="G1236" s="83" t="s">
        <v>23</v>
      </c>
      <c r="H1236" s="83"/>
      <c r="I1236" s="93" t="s">
        <v>24</v>
      </c>
      <c r="J1236" s="93" t="s">
        <v>24</v>
      </c>
      <c r="K1236" s="85">
        <v>100210951095</v>
      </c>
      <c r="L1236" s="83" t="s">
        <v>25</v>
      </c>
      <c r="M1236" s="83" t="s">
        <v>26</v>
      </c>
      <c r="N1236" s="83" t="s">
        <v>27</v>
      </c>
      <c r="O1236" s="83" t="s">
        <v>26</v>
      </c>
      <c r="P1236" s="86">
        <v>30</v>
      </c>
      <c r="Q1236" s="87"/>
      <c r="R1236" s="88" t="s">
        <v>28</v>
      </c>
      <c r="S1236" s="84"/>
      <c r="T1236" s="1">
        <v>174</v>
      </c>
      <c r="U1236" s="90">
        <v>130.5</v>
      </c>
      <c r="V1236" s="91">
        <v>0.25</v>
      </c>
      <c r="W1236" s="88" t="s">
        <v>11036</v>
      </c>
      <c r="X1236" s="83">
        <v>90119000000</v>
      </c>
      <c r="Y1236" s="83" t="s">
        <v>994</v>
      </c>
      <c r="Z1236" s="83" t="s">
        <v>31</v>
      </c>
    </row>
    <row r="1237" spans="1:26" x14ac:dyDescent="0.25">
      <c r="A1237" s="83" t="s">
        <v>2853</v>
      </c>
      <c r="B1237" s="83" t="s">
        <v>2853</v>
      </c>
      <c r="C1237" s="84" t="s">
        <v>2854</v>
      </c>
      <c r="D1237" s="93" t="s">
        <v>11367</v>
      </c>
      <c r="E1237" s="83" t="s">
        <v>704</v>
      </c>
      <c r="F1237" s="83" t="s">
        <v>22</v>
      </c>
      <c r="G1237" s="83" t="s">
        <v>23</v>
      </c>
      <c r="H1237" s="83"/>
      <c r="I1237" s="93" t="s">
        <v>24</v>
      </c>
      <c r="J1237" s="93" t="s">
        <v>24</v>
      </c>
      <c r="K1237" s="85">
        <v>100210951095</v>
      </c>
      <c r="L1237" s="83" t="s">
        <v>25</v>
      </c>
      <c r="M1237" s="83" t="s">
        <v>26</v>
      </c>
      <c r="N1237" s="83" t="s">
        <v>27</v>
      </c>
      <c r="O1237" s="83" t="s">
        <v>26</v>
      </c>
      <c r="P1237" s="86">
        <v>30</v>
      </c>
      <c r="Q1237" s="87"/>
      <c r="R1237" s="88" t="s">
        <v>28</v>
      </c>
      <c r="S1237" s="84"/>
      <c r="T1237" s="1">
        <v>405</v>
      </c>
      <c r="U1237" s="90">
        <v>303.75</v>
      </c>
      <c r="V1237" s="91">
        <v>0.25</v>
      </c>
      <c r="W1237" s="88" t="s">
        <v>11036</v>
      </c>
      <c r="X1237" s="83">
        <v>90119000000</v>
      </c>
      <c r="Y1237" s="83" t="s">
        <v>994</v>
      </c>
      <c r="Z1237" s="83" t="s">
        <v>31</v>
      </c>
    </row>
    <row r="1238" spans="1:26" x14ac:dyDescent="0.25">
      <c r="A1238" s="83" t="s">
        <v>2855</v>
      </c>
      <c r="B1238" s="83" t="s">
        <v>2855</v>
      </c>
      <c r="C1238" s="84" t="s">
        <v>2856</v>
      </c>
      <c r="D1238" s="93" t="s">
        <v>11368</v>
      </c>
      <c r="E1238" s="83" t="s">
        <v>704</v>
      </c>
      <c r="F1238" s="83" t="s">
        <v>22</v>
      </c>
      <c r="G1238" s="83" t="s">
        <v>23</v>
      </c>
      <c r="H1238" s="107"/>
      <c r="I1238" s="93" t="s">
        <v>24</v>
      </c>
      <c r="J1238" s="93" t="s">
        <v>24</v>
      </c>
      <c r="K1238" s="85">
        <v>100210951095</v>
      </c>
      <c r="L1238" s="83" t="s">
        <v>25</v>
      </c>
      <c r="M1238" s="83" t="s">
        <v>26</v>
      </c>
      <c r="N1238" s="83" t="s">
        <v>27</v>
      </c>
      <c r="O1238" s="83" t="s">
        <v>26</v>
      </c>
      <c r="P1238" s="86">
        <v>30</v>
      </c>
      <c r="Q1238" s="96"/>
      <c r="R1238" s="88" t="s">
        <v>28</v>
      </c>
      <c r="S1238" s="83"/>
      <c r="T1238" s="1">
        <v>153</v>
      </c>
      <c r="U1238" s="90">
        <v>114.75</v>
      </c>
      <c r="V1238" s="91">
        <v>0.25</v>
      </c>
      <c r="W1238" s="88" t="s">
        <v>11036</v>
      </c>
      <c r="X1238" s="83">
        <v>84799070990</v>
      </c>
      <c r="Y1238" s="83" t="s">
        <v>994</v>
      </c>
      <c r="Z1238" s="83" t="s">
        <v>31</v>
      </c>
    </row>
    <row r="1239" spans="1:26" x14ac:dyDescent="0.25">
      <c r="A1239" s="83" t="s">
        <v>2857</v>
      </c>
      <c r="B1239" s="83" t="s">
        <v>2857</v>
      </c>
      <c r="C1239" s="84" t="s">
        <v>2858</v>
      </c>
      <c r="D1239" s="93" t="s">
        <v>11369</v>
      </c>
      <c r="E1239" s="83" t="s">
        <v>704</v>
      </c>
      <c r="F1239" s="83" t="s">
        <v>22</v>
      </c>
      <c r="G1239" s="83" t="s">
        <v>23</v>
      </c>
      <c r="H1239" s="107"/>
      <c r="I1239" s="93" t="s">
        <v>24</v>
      </c>
      <c r="J1239" s="93" t="s">
        <v>24</v>
      </c>
      <c r="K1239" s="85">
        <v>100210951095</v>
      </c>
      <c r="L1239" s="83" t="s">
        <v>25</v>
      </c>
      <c r="M1239" s="83" t="s">
        <v>26</v>
      </c>
      <c r="N1239" s="83" t="s">
        <v>27</v>
      </c>
      <c r="O1239" s="83" t="s">
        <v>26</v>
      </c>
      <c r="P1239" s="86">
        <v>30</v>
      </c>
      <c r="Q1239" s="96"/>
      <c r="R1239" s="88" t="s">
        <v>28</v>
      </c>
      <c r="S1239" s="83"/>
      <c r="T1239" s="1">
        <v>60</v>
      </c>
      <c r="U1239" s="90">
        <v>45</v>
      </c>
      <c r="V1239" s="91">
        <v>0.25</v>
      </c>
      <c r="W1239" s="88" t="s">
        <v>11036</v>
      </c>
      <c r="X1239" s="83">
        <v>39173900990</v>
      </c>
      <c r="Y1239" s="83" t="s">
        <v>994</v>
      </c>
      <c r="Z1239" s="83" t="s">
        <v>31</v>
      </c>
    </row>
    <row r="1240" spans="1:26" x14ac:dyDescent="0.25">
      <c r="A1240" s="83" t="s">
        <v>2859</v>
      </c>
      <c r="B1240" s="83" t="s">
        <v>2859</v>
      </c>
      <c r="C1240" s="84" t="s">
        <v>2860</v>
      </c>
      <c r="D1240" s="93" t="s">
        <v>11370</v>
      </c>
      <c r="E1240" s="83" t="s">
        <v>704</v>
      </c>
      <c r="F1240" s="83" t="s">
        <v>22</v>
      </c>
      <c r="G1240" s="83" t="s">
        <v>23</v>
      </c>
      <c r="H1240" s="107"/>
      <c r="I1240" s="93" t="s">
        <v>24</v>
      </c>
      <c r="J1240" s="93" t="s">
        <v>24</v>
      </c>
      <c r="K1240" s="85">
        <v>100210951095</v>
      </c>
      <c r="L1240" s="83" t="s">
        <v>25</v>
      </c>
      <c r="M1240" s="83" t="s">
        <v>26</v>
      </c>
      <c r="N1240" s="83" t="s">
        <v>27</v>
      </c>
      <c r="O1240" s="83" t="s">
        <v>26</v>
      </c>
      <c r="P1240" s="86">
        <v>30</v>
      </c>
      <c r="Q1240" s="96"/>
      <c r="R1240" s="88" t="s">
        <v>28</v>
      </c>
      <c r="S1240" s="83"/>
      <c r="T1240" s="1">
        <v>41</v>
      </c>
      <c r="U1240" s="90">
        <v>30.75</v>
      </c>
      <c r="V1240" s="91">
        <v>0.25</v>
      </c>
      <c r="W1240" s="88" t="s">
        <v>11036</v>
      </c>
      <c r="X1240" s="83">
        <v>90119000000</v>
      </c>
      <c r="Y1240" s="83" t="s">
        <v>994</v>
      </c>
      <c r="Z1240" s="83" t="s">
        <v>31</v>
      </c>
    </row>
    <row r="1241" spans="1:26" x14ac:dyDescent="0.25">
      <c r="A1241" s="83" t="s">
        <v>2861</v>
      </c>
      <c r="B1241" s="83" t="s">
        <v>2861</v>
      </c>
      <c r="C1241" s="84" t="s">
        <v>2862</v>
      </c>
      <c r="D1241" s="93" t="s">
        <v>11371</v>
      </c>
      <c r="E1241" s="83" t="s">
        <v>704</v>
      </c>
      <c r="F1241" s="83" t="s">
        <v>22</v>
      </c>
      <c r="G1241" s="83" t="s">
        <v>23</v>
      </c>
      <c r="H1241" s="107"/>
      <c r="I1241" s="93" t="s">
        <v>24</v>
      </c>
      <c r="J1241" s="93" t="s">
        <v>24</v>
      </c>
      <c r="K1241" s="85">
        <v>100210951095</v>
      </c>
      <c r="L1241" s="83" t="s">
        <v>25</v>
      </c>
      <c r="M1241" s="83" t="s">
        <v>26</v>
      </c>
      <c r="N1241" s="83" t="s">
        <v>27</v>
      </c>
      <c r="O1241" s="83" t="s">
        <v>26</v>
      </c>
      <c r="P1241" s="86">
        <v>30</v>
      </c>
      <c r="Q1241" s="96"/>
      <c r="R1241" s="88" t="s">
        <v>28</v>
      </c>
      <c r="S1241" s="83"/>
      <c r="T1241" s="1">
        <v>60</v>
      </c>
      <c r="U1241" s="90">
        <v>45</v>
      </c>
      <c r="V1241" s="91">
        <v>0.25</v>
      </c>
      <c r="W1241" s="88" t="s">
        <v>11036</v>
      </c>
      <c r="X1241" s="83">
        <v>39173900990</v>
      </c>
      <c r="Y1241" s="83" t="s">
        <v>994</v>
      </c>
      <c r="Z1241" s="83" t="s">
        <v>31</v>
      </c>
    </row>
    <row r="1242" spans="1:26" x14ac:dyDescent="0.25">
      <c r="A1242" s="83" t="s">
        <v>2863</v>
      </c>
      <c r="B1242" s="83" t="s">
        <v>2863</v>
      </c>
      <c r="C1242" s="84" t="s">
        <v>2864</v>
      </c>
      <c r="D1242" s="93" t="s">
        <v>11372</v>
      </c>
      <c r="E1242" s="83" t="s">
        <v>704</v>
      </c>
      <c r="F1242" s="83" t="s">
        <v>22</v>
      </c>
      <c r="G1242" s="83" t="s">
        <v>23</v>
      </c>
      <c r="H1242" s="107"/>
      <c r="I1242" s="93" t="s">
        <v>24</v>
      </c>
      <c r="J1242" s="93" t="s">
        <v>24</v>
      </c>
      <c r="K1242" s="85">
        <v>100210951095</v>
      </c>
      <c r="L1242" s="83" t="s">
        <v>25</v>
      </c>
      <c r="M1242" s="83" t="s">
        <v>26</v>
      </c>
      <c r="N1242" s="83" t="s">
        <v>27</v>
      </c>
      <c r="O1242" s="83" t="s">
        <v>26</v>
      </c>
      <c r="P1242" s="86">
        <v>30</v>
      </c>
      <c r="Q1242" s="96"/>
      <c r="R1242" s="88" t="s">
        <v>28</v>
      </c>
      <c r="S1242" s="83"/>
      <c r="T1242" s="1">
        <v>74</v>
      </c>
      <c r="U1242" s="90">
        <v>55.5</v>
      </c>
      <c r="V1242" s="91">
        <v>0.25</v>
      </c>
      <c r="W1242" s="88" t="s">
        <v>11036</v>
      </c>
      <c r="X1242" s="83">
        <v>90119000000</v>
      </c>
      <c r="Y1242" s="83" t="s">
        <v>994</v>
      </c>
      <c r="Z1242" s="83" t="s">
        <v>31</v>
      </c>
    </row>
    <row r="1243" spans="1:26" x14ac:dyDescent="0.25">
      <c r="A1243" s="83" t="s">
        <v>2865</v>
      </c>
      <c r="B1243" s="83" t="s">
        <v>2865</v>
      </c>
      <c r="C1243" s="84" t="s">
        <v>2866</v>
      </c>
      <c r="D1243" s="93" t="s">
        <v>11373</v>
      </c>
      <c r="E1243" s="83" t="s">
        <v>704</v>
      </c>
      <c r="F1243" s="83" t="s">
        <v>22</v>
      </c>
      <c r="G1243" s="83" t="s">
        <v>23</v>
      </c>
      <c r="H1243" s="107"/>
      <c r="I1243" s="93" t="s">
        <v>24</v>
      </c>
      <c r="J1243" s="93" t="s">
        <v>24</v>
      </c>
      <c r="K1243" s="85">
        <v>100210951095</v>
      </c>
      <c r="L1243" s="83" t="s">
        <v>25</v>
      </c>
      <c r="M1243" s="83" t="s">
        <v>26</v>
      </c>
      <c r="N1243" s="83" t="s">
        <v>27</v>
      </c>
      <c r="O1243" s="83" t="s">
        <v>26</v>
      </c>
      <c r="P1243" s="86">
        <v>30</v>
      </c>
      <c r="Q1243" s="96"/>
      <c r="R1243" s="88" t="s">
        <v>28</v>
      </c>
      <c r="S1243" s="83"/>
      <c r="T1243" s="1">
        <v>54</v>
      </c>
      <c r="U1243" s="90">
        <v>40.5</v>
      </c>
      <c r="V1243" s="91">
        <v>0.25</v>
      </c>
      <c r="W1243" s="88" t="s">
        <v>11036</v>
      </c>
      <c r="X1243" s="83">
        <v>90119000000</v>
      </c>
      <c r="Y1243" s="83" t="s">
        <v>994</v>
      </c>
      <c r="Z1243" s="83" t="s">
        <v>31</v>
      </c>
    </row>
    <row r="1244" spans="1:26" x14ac:dyDescent="0.25">
      <c r="A1244" s="83" t="s">
        <v>2867</v>
      </c>
      <c r="B1244" s="83" t="s">
        <v>2867</v>
      </c>
      <c r="C1244" s="84" t="s">
        <v>2868</v>
      </c>
      <c r="D1244" s="93" t="s">
        <v>11374</v>
      </c>
      <c r="E1244" s="83" t="s">
        <v>704</v>
      </c>
      <c r="F1244" s="83" t="s">
        <v>22</v>
      </c>
      <c r="G1244" s="83" t="s">
        <v>23</v>
      </c>
      <c r="H1244" s="83"/>
      <c r="I1244" s="93" t="s">
        <v>24</v>
      </c>
      <c r="J1244" s="93" t="s">
        <v>24</v>
      </c>
      <c r="K1244" s="85">
        <v>100210951095</v>
      </c>
      <c r="L1244" s="83" t="s">
        <v>25</v>
      </c>
      <c r="M1244" s="83" t="s">
        <v>26</v>
      </c>
      <c r="N1244" s="83" t="s">
        <v>27</v>
      </c>
      <c r="O1244" s="83" t="s">
        <v>26</v>
      </c>
      <c r="P1244" s="86">
        <v>42</v>
      </c>
      <c r="Q1244" s="87"/>
      <c r="R1244" s="88" t="s">
        <v>28</v>
      </c>
      <c r="S1244" s="84"/>
      <c r="T1244" s="1">
        <v>3462</v>
      </c>
      <c r="U1244" s="90">
        <v>2596.5</v>
      </c>
      <c r="V1244" s="91">
        <v>0.25</v>
      </c>
      <c r="W1244" s="88" t="s">
        <v>11036</v>
      </c>
      <c r="X1244" s="83">
        <v>90119000000</v>
      </c>
      <c r="Y1244" s="83" t="s">
        <v>994</v>
      </c>
      <c r="Z1244" s="83" t="s">
        <v>739</v>
      </c>
    </row>
    <row r="1245" spans="1:26" x14ac:dyDescent="0.25">
      <c r="A1245" s="83" t="s">
        <v>2869</v>
      </c>
      <c r="B1245" s="83" t="s">
        <v>2869</v>
      </c>
      <c r="C1245" s="84" t="s">
        <v>2870</v>
      </c>
      <c r="D1245" s="93" t="s">
        <v>11375</v>
      </c>
      <c r="E1245" s="83" t="s">
        <v>704</v>
      </c>
      <c r="F1245" s="83" t="s">
        <v>22</v>
      </c>
      <c r="G1245" s="93" t="s">
        <v>23</v>
      </c>
      <c r="H1245" s="83"/>
      <c r="I1245" s="93" t="s">
        <v>24</v>
      </c>
      <c r="J1245" s="93" t="s">
        <v>24</v>
      </c>
      <c r="K1245" s="85">
        <v>100210951095</v>
      </c>
      <c r="L1245" s="83" t="s">
        <v>25</v>
      </c>
      <c r="M1245" s="83" t="s">
        <v>26</v>
      </c>
      <c r="N1245" s="83" t="s">
        <v>27</v>
      </c>
      <c r="O1245" s="83" t="s">
        <v>26</v>
      </c>
      <c r="P1245" s="86">
        <v>42</v>
      </c>
      <c r="Q1245" s="87"/>
      <c r="R1245" s="88" t="s">
        <v>28</v>
      </c>
      <c r="S1245" s="89"/>
      <c r="T1245" s="1">
        <v>1430</v>
      </c>
      <c r="U1245" s="90">
        <v>1072.5</v>
      </c>
      <c r="V1245" s="91">
        <v>0.25</v>
      </c>
      <c r="W1245" s="88" t="s">
        <v>11036</v>
      </c>
      <c r="X1245" s="83">
        <v>84798997900</v>
      </c>
      <c r="Y1245" s="83" t="s">
        <v>994</v>
      </c>
      <c r="Z1245" s="83" t="s">
        <v>739</v>
      </c>
    </row>
    <row r="1246" spans="1:26" x14ac:dyDescent="0.25">
      <c r="A1246" t="s">
        <v>2871</v>
      </c>
      <c r="B1246" t="s">
        <v>2871</v>
      </c>
      <c r="C1246" s="94" t="s">
        <v>2872</v>
      </c>
      <c r="D1246" s="93" t="s">
        <v>11376</v>
      </c>
      <c r="E1246" s="93" t="s">
        <v>704</v>
      </c>
      <c r="F1246" s="93" t="s">
        <v>22</v>
      </c>
      <c r="G1246" s="83" t="s">
        <v>23</v>
      </c>
      <c r="H1246" s="93"/>
      <c r="I1246" s="93" t="s">
        <v>24</v>
      </c>
      <c r="J1246" s="93" t="s">
        <v>24</v>
      </c>
      <c r="K1246" s="2">
        <v>100210951095</v>
      </c>
      <c r="L1246" t="s">
        <v>25</v>
      </c>
      <c r="M1246" t="s">
        <v>26</v>
      </c>
      <c r="N1246" t="s">
        <v>27</v>
      </c>
      <c r="O1246" t="s">
        <v>26</v>
      </c>
      <c r="P1246" s="86">
        <v>42</v>
      </c>
      <c r="Q1246" s="87"/>
      <c r="R1246" s="88" t="s">
        <v>28</v>
      </c>
      <c r="S1246" s="98"/>
      <c r="T1246" s="1">
        <v>291</v>
      </c>
      <c r="U1246" s="90">
        <v>218.25</v>
      </c>
      <c r="V1246" s="91">
        <v>0.25</v>
      </c>
      <c r="W1246" s="88" t="s">
        <v>11036</v>
      </c>
      <c r="X1246" s="83">
        <v>73269098900</v>
      </c>
      <c r="Y1246" s="83" t="s">
        <v>994</v>
      </c>
      <c r="Z1246" s="83" t="s">
        <v>31</v>
      </c>
    </row>
    <row r="1247" spans="1:26" x14ac:dyDescent="0.25">
      <c r="A1247" t="s">
        <v>2873</v>
      </c>
      <c r="B1247" t="s">
        <v>2873</v>
      </c>
      <c r="C1247" s="94" t="s">
        <v>2874</v>
      </c>
      <c r="D1247" s="93" t="s">
        <v>11377</v>
      </c>
      <c r="E1247" s="93" t="s">
        <v>704</v>
      </c>
      <c r="F1247" s="93" t="s">
        <v>22</v>
      </c>
      <c r="G1247" s="83" t="s">
        <v>23</v>
      </c>
      <c r="H1247" s="93"/>
      <c r="I1247" s="93" t="s">
        <v>24</v>
      </c>
      <c r="J1247" s="93" t="s">
        <v>24</v>
      </c>
      <c r="K1247" s="2">
        <v>100210951095</v>
      </c>
      <c r="L1247" t="s">
        <v>25</v>
      </c>
      <c r="M1247" t="s">
        <v>26</v>
      </c>
      <c r="N1247" t="s">
        <v>27</v>
      </c>
      <c r="O1247" t="s">
        <v>26</v>
      </c>
      <c r="P1247" s="86">
        <v>42</v>
      </c>
      <c r="Q1247" s="87"/>
      <c r="R1247" s="88" t="s">
        <v>28</v>
      </c>
      <c r="S1247" s="98"/>
      <c r="T1247" s="1">
        <v>291</v>
      </c>
      <c r="U1247" s="90">
        <v>218.25</v>
      </c>
      <c r="V1247" s="91">
        <v>0.25</v>
      </c>
      <c r="W1247" s="88" t="s">
        <v>11036</v>
      </c>
      <c r="X1247" s="83">
        <v>73269098900</v>
      </c>
      <c r="Y1247" s="83" t="s">
        <v>994</v>
      </c>
      <c r="Z1247" s="83" t="s">
        <v>31</v>
      </c>
    </row>
    <row r="1248" spans="1:26" x14ac:dyDescent="0.25">
      <c r="A1248" t="s">
        <v>2875</v>
      </c>
      <c r="B1248" t="s">
        <v>2875</v>
      </c>
      <c r="C1248" s="94" t="s">
        <v>2876</v>
      </c>
      <c r="D1248" s="93" t="s">
        <v>11378</v>
      </c>
      <c r="E1248" s="93" t="s">
        <v>704</v>
      </c>
      <c r="F1248" s="93" t="s">
        <v>22</v>
      </c>
      <c r="G1248" s="83" t="s">
        <v>23</v>
      </c>
      <c r="H1248" s="93"/>
      <c r="I1248" s="93" t="s">
        <v>24</v>
      </c>
      <c r="J1248" s="93" t="s">
        <v>24</v>
      </c>
      <c r="K1248" s="2">
        <v>100210951095</v>
      </c>
      <c r="L1248" t="s">
        <v>25</v>
      </c>
      <c r="M1248" t="s">
        <v>26</v>
      </c>
      <c r="N1248" t="s">
        <v>27</v>
      </c>
      <c r="O1248" t="s">
        <v>26</v>
      </c>
      <c r="P1248" s="86">
        <v>25</v>
      </c>
      <c r="Q1248" s="87"/>
      <c r="R1248" s="88" t="s">
        <v>28</v>
      </c>
      <c r="S1248" s="98"/>
      <c r="T1248" s="1">
        <v>148</v>
      </c>
      <c r="U1248" s="90">
        <v>111</v>
      </c>
      <c r="V1248" s="91">
        <v>0.25</v>
      </c>
      <c r="W1248" s="88" t="s">
        <v>11036</v>
      </c>
      <c r="X1248" s="83">
        <v>76169990990</v>
      </c>
      <c r="Y1248" s="83" t="s">
        <v>994</v>
      </c>
      <c r="Z1248" s="83" t="s">
        <v>31</v>
      </c>
    </row>
    <row r="1249" spans="1:26" x14ac:dyDescent="0.25">
      <c r="A1249" t="s">
        <v>2877</v>
      </c>
      <c r="B1249" t="s">
        <v>2877</v>
      </c>
      <c r="C1249" s="94" t="s">
        <v>2878</v>
      </c>
      <c r="D1249" s="93" t="s">
        <v>11379</v>
      </c>
      <c r="E1249" s="93" t="s">
        <v>704</v>
      </c>
      <c r="F1249" s="93" t="s">
        <v>22</v>
      </c>
      <c r="G1249" s="83" t="s">
        <v>23</v>
      </c>
      <c r="H1249" s="93"/>
      <c r="I1249" s="93" t="s">
        <v>24</v>
      </c>
      <c r="J1249" s="93" t="s">
        <v>24</v>
      </c>
      <c r="K1249" s="2">
        <v>100210951095</v>
      </c>
      <c r="L1249" t="s">
        <v>25</v>
      </c>
      <c r="M1249" t="s">
        <v>26</v>
      </c>
      <c r="N1249" t="s">
        <v>27</v>
      </c>
      <c r="O1249" t="s">
        <v>26</v>
      </c>
      <c r="P1249" s="86">
        <v>39</v>
      </c>
      <c r="Q1249" s="87"/>
      <c r="R1249" s="88" t="s">
        <v>28</v>
      </c>
      <c r="S1249" s="98"/>
      <c r="T1249" s="1">
        <v>5754</v>
      </c>
      <c r="U1249" s="90">
        <v>4315.5</v>
      </c>
      <c r="V1249" s="91">
        <v>0.25</v>
      </c>
      <c r="W1249" s="88" t="s">
        <v>11036</v>
      </c>
      <c r="X1249" s="83">
        <v>84798997900</v>
      </c>
      <c r="Y1249" s="83" t="s">
        <v>994</v>
      </c>
      <c r="Z1249" s="83" t="s">
        <v>739</v>
      </c>
    </row>
    <row r="1250" spans="1:26" x14ac:dyDescent="0.25">
      <c r="A1250" t="s">
        <v>2879</v>
      </c>
      <c r="B1250" t="s">
        <v>2879</v>
      </c>
      <c r="C1250" s="94" t="s">
        <v>2880</v>
      </c>
      <c r="D1250" s="93" t="s">
        <v>11380</v>
      </c>
      <c r="E1250" s="93" t="s">
        <v>704</v>
      </c>
      <c r="F1250" s="93" t="s">
        <v>22</v>
      </c>
      <c r="G1250" s="83" t="s">
        <v>23</v>
      </c>
      <c r="H1250" s="93"/>
      <c r="I1250" s="93" t="s">
        <v>24</v>
      </c>
      <c r="J1250" s="93" t="s">
        <v>24</v>
      </c>
      <c r="K1250" s="2">
        <v>100210951095</v>
      </c>
      <c r="L1250" t="s">
        <v>25</v>
      </c>
      <c r="M1250" t="s">
        <v>26</v>
      </c>
      <c r="N1250" t="s">
        <v>27</v>
      </c>
      <c r="O1250" t="s">
        <v>26</v>
      </c>
      <c r="P1250" s="86">
        <v>25</v>
      </c>
      <c r="Q1250" s="87"/>
      <c r="R1250" s="88" t="s">
        <v>28</v>
      </c>
      <c r="S1250" s="98"/>
      <c r="T1250" s="1">
        <v>101</v>
      </c>
      <c r="U1250" s="90">
        <v>75.75</v>
      </c>
      <c r="V1250" s="91">
        <v>0.25</v>
      </c>
      <c r="W1250" s="88" t="s">
        <v>11036</v>
      </c>
      <c r="X1250" s="83">
        <v>73269098900</v>
      </c>
      <c r="Y1250" s="83" t="s">
        <v>994</v>
      </c>
      <c r="Z1250" s="83" t="s">
        <v>31</v>
      </c>
    </row>
    <row r="1251" spans="1:26" x14ac:dyDescent="0.25">
      <c r="A1251" t="s">
        <v>2881</v>
      </c>
      <c r="B1251" t="s">
        <v>2881</v>
      </c>
      <c r="C1251" s="94" t="s">
        <v>2882</v>
      </c>
      <c r="D1251" s="93" t="s">
        <v>11381</v>
      </c>
      <c r="E1251" s="93" t="s">
        <v>704</v>
      </c>
      <c r="F1251" s="93" t="s">
        <v>22</v>
      </c>
      <c r="G1251" s="83" t="s">
        <v>23</v>
      </c>
      <c r="H1251" s="93"/>
      <c r="I1251" s="93" t="s">
        <v>24</v>
      </c>
      <c r="J1251" s="93" t="s">
        <v>24</v>
      </c>
      <c r="K1251" s="2">
        <v>100210951095</v>
      </c>
      <c r="L1251" t="s">
        <v>25</v>
      </c>
      <c r="M1251" t="s">
        <v>26</v>
      </c>
      <c r="N1251" t="s">
        <v>27</v>
      </c>
      <c r="O1251" t="s">
        <v>26</v>
      </c>
      <c r="P1251" s="86">
        <v>16</v>
      </c>
      <c r="Q1251" s="87"/>
      <c r="R1251" s="88" t="s">
        <v>28</v>
      </c>
      <c r="S1251" s="98"/>
      <c r="T1251" s="1">
        <v>170</v>
      </c>
      <c r="U1251" s="90">
        <v>127.5</v>
      </c>
      <c r="V1251" s="91">
        <v>0.25</v>
      </c>
      <c r="W1251" s="88" t="s">
        <v>11036</v>
      </c>
      <c r="X1251" s="83">
        <v>85059029990</v>
      </c>
      <c r="Y1251" s="83" t="s">
        <v>994</v>
      </c>
      <c r="Z1251" s="83" t="s">
        <v>31</v>
      </c>
    </row>
    <row r="1252" spans="1:26" x14ac:dyDescent="0.25">
      <c r="A1252" t="s">
        <v>2883</v>
      </c>
      <c r="B1252" t="s">
        <v>2883</v>
      </c>
      <c r="C1252" s="94" t="s">
        <v>2884</v>
      </c>
      <c r="D1252" s="93" t="s">
        <v>11382</v>
      </c>
      <c r="E1252" s="93" t="s">
        <v>704</v>
      </c>
      <c r="F1252" s="93" t="s">
        <v>22</v>
      </c>
      <c r="G1252" s="83" t="s">
        <v>23</v>
      </c>
      <c r="H1252" s="93"/>
      <c r="I1252" s="93" t="s">
        <v>24</v>
      </c>
      <c r="J1252" s="93" t="s">
        <v>24</v>
      </c>
      <c r="K1252" s="2">
        <v>100210951095</v>
      </c>
      <c r="L1252" t="s">
        <v>25</v>
      </c>
      <c r="M1252" t="s">
        <v>26</v>
      </c>
      <c r="N1252" t="s">
        <v>27</v>
      </c>
      <c r="O1252" t="s">
        <v>26</v>
      </c>
      <c r="P1252" s="86">
        <v>31</v>
      </c>
      <c r="Q1252" s="87"/>
      <c r="R1252" s="88" t="s">
        <v>28</v>
      </c>
      <c r="S1252" s="98"/>
      <c r="T1252" s="1">
        <v>6450</v>
      </c>
      <c r="U1252" s="90">
        <v>4837.5</v>
      </c>
      <c r="V1252" s="91">
        <v>0.25</v>
      </c>
      <c r="W1252" s="83" t="s">
        <v>11036</v>
      </c>
      <c r="X1252" s="83">
        <v>84798997900</v>
      </c>
      <c r="Y1252" s="83" t="s">
        <v>994</v>
      </c>
      <c r="Z1252" s="83" t="s">
        <v>739</v>
      </c>
    </row>
    <row r="1253" spans="1:26" x14ac:dyDescent="0.25">
      <c r="A1253" t="s">
        <v>2885</v>
      </c>
      <c r="B1253" t="s">
        <v>2885</v>
      </c>
      <c r="C1253" s="94" t="s">
        <v>2886</v>
      </c>
      <c r="D1253" s="93" t="s">
        <v>11383</v>
      </c>
      <c r="E1253" s="93" t="s">
        <v>704</v>
      </c>
      <c r="F1253" s="93" t="s">
        <v>22</v>
      </c>
      <c r="G1253" s="83" t="s">
        <v>23</v>
      </c>
      <c r="H1253" s="93"/>
      <c r="I1253" s="93" t="s">
        <v>24</v>
      </c>
      <c r="J1253" s="93" t="s">
        <v>24</v>
      </c>
      <c r="K1253" s="2">
        <v>100210951095</v>
      </c>
      <c r="L1253" t="s">
        <v>25</v>
      </c>
      <c r="M1253" t="s">
        <v>26</v>
      </c>
      <c r="N1253" t="s">
        <v>27</v>
      </c>
      <c r="O1253" t="s">
        <v>26</v>
      </c>
      <c r="P1253" s="86">
        <v>25</v>
      </c>
      <c r="Q1253" s="87"/>
      <c r="R1253" s="88" t="s">
        <v>28</v>
      </c>
      <c r="S1253" s="98"/>
      <c r="T1253" s="1">
        <v>194</v>
      </c>
      <c r="U1253" s="90">
        <v>145.5</v>
      </c>
      <c r="V1253" s="91">
        <v>0.25</v>
      </c>
      <c r="W1253" s="88" t="s">
        <v>11036</v>
      </c>
      <c r="X1253" s="83">
        <v>84799070990</v>
      </c>
      <c r="Y1253" s="83" t="s">
        <v>994</v>
      </c>
      <c r="Z1253" s="83" t="s">
        <v>31</v>
      </c>
    </row>
    <row r="1254" spans="1:26" x14ac:dyDescent="0.25">
      <c r="A1254" t="s">
        <v>2887</v>
      </c>
      <c r="B1254" t="s">
        <v>2887</v>
      </c>
      <c r="C1254" s="94" t="s">
        <v>2888</v>
      </c>
      <c r="D1254" s="93" t="s">
        <v>11384</v>
      </c>
      <c r="E1254" s="93" t="s">
        <v>704</v>
      </c>
      <c r="F1254" s="93" t="s">
        <v>22</v>
      </c>
      <c r="G1254" s="83" t="s">
        <v>23</v>
      </c>
      <c r="H1254" s="93"/>
      <c r="I1254" s="93" t="s">
        <v>24</v>
      </c>
      <c r="J1254" s="93" t="s">
        <v>24</v>
      </c>
      <c r="K1254" s="2">
        <v>100210951095</v>
      </c>
      <c r="L1254" t="s">
        <v>25</v>
      </c>
      <c r="M1254" t="s">
        <v>26</v>
      </c>
      <c r="N1254" t="s">
        <v>27</v>
      </c>
      <c r="O1254" t="s">
        <v>26</v>
      </c>
      <c r="P1254" s="86">
        <v>42</v>
      </c>
      <c r="Q1254" s="87"/>
      <c r="R1254" s="88" t="s">
        <v>28</v>
      </c>
      <c r="S1254" s="98"/>
      <c r="T1254" s="1">
        <v>128</v>
      </c>
      <c r="U1254" s="90">
        <v>96</v>
      </c>
      <c r="V1254" s="91">
        <v>0.25</v>
      </c>
      <c r="W1254" s="88" t="s">
        <v>11036</v>
      </c>
      <c r="X1254" s="83">
        <v>76169990990</v>
      </c>
      <c r="Y1254" s="83" t="s">
        <v>994</v>
      </c>
      <c r="Z1254" s="83" t="s">
        <v>31</v>
      </c>
    </row>
    <row r="1255" spans="1:26" x14ac:dyDescent="0.25">
      <c r="A1255" t="s">
        <v>2889</v>
      </c>
      <c r="B1255" t="s">
        <v>2889</v>
      </c>
      <c r="C1255" s="94" t="s">
        <v>2890</v>
      </c>
      <c r="D1255" s="93" t="s">
        <v>11385</v>
      </c>
      <c r="E1255" s="93" t="s">
        <v>704</v>
      </c>
      <c r="F1255" s="93" t="s">
        <v>22</v>
      </c>
      <c r="G1255" s="83" t="s">
        <v>23</v>
      </c>
      <c r="H1255" s="93"/>
      <c r="I1255" s="93" t="s">
        <v>24</v>
      </c>
      <c r="J1255" s="93" t="s">
        <v>24</v>
      </c>
      <c r="K1255" s="2">
        <v>100210951095</v>
      </c>
      <c r="L1255" t="s">
        <v>25</v>
      </c>
      <c r="M1255" t="s">
        <v>26</v>
      </c>
      <c r="N1255" t="s">
        <v>27</v>
      </c>
      <c r="O1255" t="s">
        <v>26</v>
      </c>
      <c r="P1255" s="86">
        <v>25</v>
      </c>
      <c r="Q1255" s="87"/>
      <c r="R1255" s="88" t="s">
        <v>28</v>
      </c>
      <c r="S1255" s="98"/>
      <c r="T1255" s="1">
        <v>1158</v>
      </c>
      <c r="U1255" s="90">
        <v>868.5</v>
      </c>
      <c r="V1255" s="91">
        <v>0.25</v>
      </c>
      <c r="W1255" s="88" t="s">
        <v>11036</v>
      </c>
      <c r="X1255" s="83">
        <v>84798997900</v>
      </c>
      <c r="Y1255" s="83" t="s">
        <v>994</v>
      </c>
      <c r="Z1255" s="83" t="s">
        <v>739</v>
      </c>
    </row>
    <row r="1256" spans="1:26" x14ac:dyDescent="0.25">
      <c r="A1256" t="s">
        <v>9459</v>
      </c>
      <c r="B1256" t="s">
        <v>9459</v>
      </c>
      <c r="C1256" s="94" t="s">
        <v>9460</v>
      </c>
      <c r="D1256" s="93" t="s">
        <v>11386</v>
      </c>
      <c r="E1256" s="93" t="s">
        <v>704</v>
      </c>
      <c r="F1256" s="93" t="s">
        <v>22</v>
      </c>
      <c r="G1256" s="83" t="s">
        <v>23</v>
      </c>
      <c r="H1256" s="93"/>
      <c r="I1256" s="93" t="s">
        <v>24</v>
      </c>
      <c r="J1256" s="93" t="s">
        <v>24</v>
      </c>
      <c r="K1256" s="2">
        <v>100210951095</v>
      </c>
      <c r="L1256" t="s">
        <v>25</v>
      </c>
      <c r="M1256" t="s">
        <v>26</v>
      </c>
      <c r="N1256" t="s">
        <v>27</v>
      </c>
      <c r="O1256" t="s">
        <v>26</v>
      </c>
      <c r="P1256" s="86">
        <v>30</v>
      </c>
      <c r="Q1256" s="87"/>
      <c r="R1256" s="88" t="s">
        <v>28</v>
      </c>
      <c r="S1256" s="98"/>
      <c r="T1256" s="1">
        <v>1012</v>
      </c>
      <c r="U1256" s="90">
        <v>759</v>
      </c>
      <c r="V1256" s="91">
        <v>0.25</v>
      </c>
      <c r="W1256" s="88" t="s">
        <v>11036</v>
      </c>
      <c r="X1256" s="83">
        <v>84798997900</v>
      </c>
      <c r="Y1256" s="83" t="s">
        <v>994</v>
      </c>
      <c r="Z1256" s="83" t="s">
        <v>739</v>
      </c>
    </row>
    <row r="1257" spans="1:26" x14ac:dyDescent="0.25">
      <c r="A1257" t="s">
        <v>2891</v>
      </c>
      <c r="B1257" t="s">
        <v>2891</v>
      </c>
      <c r="C1257" s="94" t="s">
        <v>2892</v>
      </c>
      <c r="D1257" s="93" t="s">
        <v>11387</v>
      </c>
      <c r="E1257" s="93" t="s">
        <v>704</v>
      </c>
      <c r="F1257" s="93" t="s">
        <v>22</v>
      </c>
      <c r="G1257" s="83" t="s">
        <v>23</v>
      </c>
      <c r="H1257" s="93"/>
      <c r="I1257" s="93" t="s">
        <v>24</v>
      </c>
      <c r="J1257" s="93" t="s">
        <v>24</v>
      </c>
      <c r="K1257" s="2">
        <v>100210951095</v>
      </c>
      <c r="L1257" t="s">
        <v>25</v>
      </c>
      <c r="M1257" t="s">
        <v>26</v>
      </c>
      <c r="N1257" t="s">
        <v>27</v>
      </c>
      <c r="O1257" t="s">
        <v>26</v>
      </c>
      <c r="P1257" s="86">
        <v>30</v>
      </c>
      <c r="Q1257" s="87"/>
      <c r="R1257" s="88" t="s">
        <v>28</v>
      </c>
      <c r="S1257" s="98"/>
      <c r="T1257" s="1">
        <v>198</v>
      </c>
      <c r="U1257" s="90">
        <v>148.5</v>
      </c>
      <c r="V1257" s="91">
        <v>0.25</v>
      </c>
      <c r="W1257" s="88" t="s">
        <v>11036</v>
      </c>
      <c r="X1257" s="83">
        <v>76169990990</v>
      </c>
      <c r="Y1257" s="83" t="s">
        <v>994</v>
      </c>
      <c r="Z1257" s="83" t="s">
        <v>31</v>
      </c>
    </row>
    <row r="1258" spans="1:26" x14ac:dyDescent="0.25">
      <c r="A1258" t="s">
        <v>2893</v>
      </c>
      <c r="B1258" t="s">
        <v>2893</v>
      </c>
      <c r="C1258" s="94" t="s">
        <v>2894</v>
      </c>
      <c r="D1258" s="93" t="s">
        <v>2895</v>
      </c>
      <c r="E1258" s="93" t="s">
        <v>704</v>
      </c>
      <c r="F1258" s="93" t="s">
        <v>22</v>
      </c>
      <c r="G1258" s="83" t="s">
        <v>23</v>
      </c>
      <c r="H1258" s="93"/>
      <c r="I1258" s="93" t="s">
        <v>24</v>
      </c>
      <c r="J1258" s="93" t="s">
        <v>24</v>
      </c>
      <c r="K1258" s="2">
        <v>100210951095</v>
      </c>
      <c r="L1258" t="s">
        <v>25</v>
      </c>
      <c r="M1258" t="s">
        <v>26</v>
      </c>
      <c r="N1258" t="s">
        <v>27</v>
      </c>
      <c r="O1258" t="s">
        <v>26</v>
      </c>
      <c r="P1258" s="86">
        <v>30</v>
      </c>
      <c r="Q1258" s="87"/>
      <c r="R1258" s="88" t="s">
        <v>28</v>
      </c>
      <c r="S1258" s="98"/>
      <c r="T1258" s="1">
        <v>2136</v>
      </c>
      <c r="U1258" s="90">
        <v>1602</v>
      </c>
      <c r="V1258" s="91">
        <v>0.25</v>
      </c>
      <c r="W1258" s="88" t="s">
        <v>11036</v>
      </c>
      <c r="X1258" s="83">
        <v>84798997900</v>
      </c>
      <c r="Y1258" s="83" t="s">
        <v>994</v>
      </c>
      <c r="Z1258" s="83" t="s">
        <v>739</v>
      </c>
    </row>
    <row r="1259" spans="1:26" x14ac:dyDescent="0.25">
      <c r="A1259" t="s">
        <v>2896</v>
      </c>
      <c r="B1259" t="s">
        <v>2896</v>
      </c>
      <c r="C1259" s="94" t="s">
        <v>2897</v>
      </c>
      <c r="D1259" s="93" t="s">
        <v>2898</v>
      </c>
      <c r="E1259" s="93" t="s">
        <v>704</v>
      </c>
      <c r="F1259" s="93" t="s">
        <v>22</v>
      </c>
      <c r="G1259" s="83" t="s">
        <v>23</v>
      </c>
      <c r="H1259" s="93"/>
      <c r="I1259" s="93" t="s">
        <v>24</v>
      </c>
      <c r="J1259" s="93" t="s">
        <v>24</v>
      </c>
      <c r="K1259" s="2">
        <v>100210951095</v>
      </c>
      <c r="L1259" t="s">
        <v>25</v>
      </c>
      <c r="M1259" t="s">
        <v>26</v>
      </c>
      <c r="N1259" t="s">
        <v>27</v>
      </c>
      <c r="O1259" t="s">
        <v>26</v>
      </c>
      <c r="P1259" s="86">
        <v>30</v>
      </c>
      <c r="Q1259" s="87"/>
      <c r="R1259" s="88" t="s">
        <v>28</v>
      </c>
      <c r="S1259" s="98"/>
      <c r="T1259" s="1">
        <v>1259</v>
      </c>
      <c r="U1259" s="90">
        <v>944.25</v>
      </c>
      <c r="V1259" s="91">
        <v>0.25</v>
      </c>
      <c r="W1259" s="88" t="s">
        <v>11036</v>
      </c>
      <c r="X1259" s="83">
        <v>84798997900</v>
      </c>
      <c r="Y1259" s="83" t="s">
        <v>994</v>
      </c>
      <c r="Z1259" s="83" t="s">
        <v>739</v>
      </c>
    </row>
    <row r="1260" spans="1:26" x14ac:dyDescent="0.25">
      <c r="A1260" t="s">
        <v>2899</v>
      </c>
      <c r="B1260" t="s">
        <v>2899</v>
      </c>
      <c r="C1260" s="94" t="s">
        <v>2900</v>
      </c>
      <c r="D1260" s="93" t="s">
        <v>2901</v>
      </c>
      <c r="E1260" s="93" t="s">
        <v>704</v>
      </c>
      <c r="F1260" s="93" t="s">
        <v>22</v>
      </c>
      <c r="G1260" s="83" t="s">
        <v>23</v>
      </c>
      <c r="H1260" s="93"/>
      <c r="I1260" s="93" t="s">
        <v>24</v>
      </c>
      <c r="J1260" s="93" t="s">
        <v>24</v>
      </c>
      <c r="K1260" s="2">
        <v>100210951095</v>
      </c>
      <c r="L1260" t="s">
        <v>25</v>
      </c>
      <c r="M1260" t="s">
        <v>26</v>
      </c>
      <c r="N1260" t="s">
        <v>27</v>
      </c>
      <c r="O1260" t="s">
        <v>26</v>
      </c>
      <c r="P1260" s="86">
        <v>30</v>
      </c>
      <c r="Q1260" s="87"/>
      <c r="R1260" s="88" t="s">
        <v>28</v>
      </c>
      <c r="S1260" s="98"/>
      <c r="T1260" s="1">
        <v>99</v>
      </c>
      <c r="U1260" s="90">
        <v>74.25</v>
      </c>
      <c r="V1260" s="91">
        <v>0.25</v>
      </c>
      <c r="W1260" s="83" t="s">
        <v>11036</v>
      </c>
      <c r="X1260" s="83">
        <v>73269098900</v>
      </c>
      <c r="Y1260" s="83" t="s">
        <v>994</v>
      </c>
      <c r="Z1260" s="83" t="s">
        <v>31</v>
      </c>
    </row>
    <row r="1261" spans="1:26" x14ac:dyDescent="0.25">
      <c r="A1261" t="s">
        <v>2902</v>
      </c>
      <c r="B1261" t="s">
        <v>2902</v>
      </c>
      <c r="C1261" s="94" t="s">
        <v>2903</v>
      </c>
      <c r="D1261" s="93" t="s">
        <v>2904</v>
      </c>
      <c r="E1261" s="93" t="s">
        <v>704</v>
      </c>
      <c r="F1261" s="93" t="s">
        <v>22</v>
      </c>
      <c r="G1261" s="83" t="s">
        <v>23</v>
      </c>
      <c r="H1261" s="93"/>
      <c r="I1261" s="93" t="s">
        <v>24</v>
      </c>
      <c r="J1261" s="93" t="s">
        <v>24</v>
      </c>
      <c r="K1261" s="2">
        <v>100210951095</v>
      </c>
      <c r="L1261" t="s">
        <v>25</v>
      </c>
      <c r="M1261" t="s">
        <v>26</v>
      </c>
      <c r="N1261" t="s">
        <v>27</v>
      </c>
      <c r="O1261" t="s">
        <v>26</v>
      </c>
      <c r="P1261" s="86">
        <v>30</v>
      </c>
      <c r="Q1261" s="87"/>
      <c r="R1261" s="88" t="s">
        <v>28</v>
      </c>
      <c r="S1261" s="98"/>
      <c r="T1261" s="1">
        <v>2900</v>
      </c>
      <c r="U1261" s="90">
        <v>2175</v>
      </c>
      <c r="V1261" s="91">
        <v>0.25</v>
      </c>
      <c r="W1261" s="88" t="s">
        <v>11036</v>
      </c>
      <c r="X1261" s="83">
        <v>84798997900</v>
      </c>
      <c r="Y1261" s="83" t="s">
        <v>994</v>
      </c>
      <c r="Z1261" s="83" t="s">
        <v>739</v>
      </c>
    </row>
    <row r="1262" spans="1:26" x14ac:dyDescent="0.25">
      <c r="A1262" t="s">
        <v>2905</v>
      </c>
      <c r="B1262" t="s">
        <v>2905</v>
      </c>
      <c r="C1262" s="94" t="s">
        <v>2906</v>
      </c>
      <c r="D1262" s="93" t="s">
        <v>2907</v>
      </c>
      <c r="E1262" s="93" t="s">
        <v>704</v>
      </c>
      <c r="F1262" s="93" t="s">
        <v>22</v>
      </c>
      <c r="G1262" s="83" t="s">
        <v>23</v>
      </c>
      <c r="H1262" s="93"/>
      <c r="I1262" s="93" t="s">
        <v>24</v>
      </c>
      <c r="J1262" s="93" t="s">
        <v>24</v>
      </c>
      <c r="K1262" s="2">
        <v>100210951095</v>
      </c>
      <c r="L1262" t="s">
        <v>25</v>
      </c>
      <c r="M1262" t="s">
        <v>26</v>
      </c>
      <c r="N1262" t="s">
        <v>27</v>
      </c>
      <c r="O1262" t="s">
        <v>26</v>
      </c>
      <c r="P1262" s="86">
        <v>30</v>
      </c>
      <c r="Q1262" s="87"/>
      <c r="R1262" s="88" t="s">
        <v>28</v>
      </c>
      <c r="S1262" s="98"/>
      <c r="T1262" s="1">
        <v>101</v>
      </c>
      <c r="U1262" s="90">
        <v>75.75</v>
      </c>
      <c r="V1262" s="91">
        <v>0.25</v>
      </c>
      <c r="W1262" s="83" t="s">
        <v>11036</v>
      </c>
      <c r="X1262" s="83">
        <v>90119000000</v>
      </c>
      <c r="Y1262" s="83" t="s">
        <v>994</v>
      </c>
      <c r="Z1262" s="83" t="s">
        <v>31</v>
      </c>
    </row>
    <row r="1263" spans="1:26" x14ac:dyDescent="0.25">
      <c r="A1263" t="s">
        <v>2908</v>
      </c>
      <c r="B1263" t="s">
        <v>2908</v>
      </c>
      <c r="C1263" s="94" t="s">
        <v>2909</v>
      </c>
      <c r="D1263" s="93" t="s">
        <v>2910</v>
      </c>
      <c r="E1263" s="93" t="s">
        <v>704</v>
      </c>
      <c r="F1263" s="93" t="s">
        <v>22</v>
      </c>
      <c r="G1263" s="83" t="s">
        <v>23</v>
      </c>
      <c r="H1263" s="93"/>
      <c r="I1263" s="93" t="s">
        <v>24</v>
      </c>
      <c r="J1263" s="93" t="s">
        <v>24</v>
      </c>
      <c r="K1263" s="2">
        <v>100210951095</v>
      </c>
      <c r="L1263" t="s">
        <v>25</v>
      </c>
      <c r="M1263" t="s">
        <v>26</v>
      </c>
      <c r="N1263" t="s">
        <v>27</v>
      </c>
      <c r="O1263" t="s">
        <v>26</v>
      </c>
      <c r="P1263" s="86">
        <v>25</v>
      </c>
      <c r="Q1263" s="87"/>
      <c r="R1263" s="88" t="s">
        <v>28</v>
      </c>
      <c r="S1263" s="98"/>
      <c r="T1263" s="1">
        <v>1305</v>
      </c>
      <c r="U1263" s="90">
        <v>978.75</v>
      </c>
      <c r="V1263" s="91">
        <v>0.25</v>
      </c>
      <c r="W1263" s="83" t="s">
        <v>11036</v>
      </c>
      <c r="X1263" s="83">
        <v>84798997900</v>
      </c>
      <c r="Y1263" s="83" t="s">
        <v>994</v>
      </c>
      <c r="Z1263" s="83" t="s">
        <v>739</v>
      </c>
    </row>
    <row r="1264" spans="1:26" x14ac:dyDescent="0.25">
      <c r="A1264" t="s">
        <v>2911</v>
      </c>
      <c r="B1264" t="s">
        <v>2911</v>
      </c>
      <c r="C1264" s="94" t="s">
        <v>2912</v>
      </c>
      <c r="D1264" s="93" t="s">
        <v>2913</v>
      </c>
      <c r="E1264" s="93" t="s">
        <v>704</v>
      </c>
      <c r="F1264" s="93" t="s">
        <v>22</v>
      </c>
      <c r="G1264" s="83" t="s">
        <v>23</v>
      </c>
      <c r="H1264" s="93"/>
      <c r="I1264" s="93" t="s">
        <v>24</v>
      </c>
      <c r="J1264" s="93" t="s">
        <v>24</v>
      </c>
      <c r="K1264" s="2">
        <v>100210951095</v>
      </c>
      <c r="L1264" t="s">
        <v>25</v>
      </c>
      <c r="M1264" t="s">
        <v>26</v>
      </c>
      <c r="N1264" t="s">
        <v>27</v>
      </c>
      <c r="O1264" t="s">
        <v>26</v>
      </c>
      <c r="P1264" s="86">
        <v>30</v>
      </c>
      <c r="Q1264" s="87"/>
      <c r="R1264" s="88" t="s">
        <v>28</v>
      </c>
      <c r="S1264" s="98"/>
      <c r="T1264" s="1">
        <v>249</v>
      </c>
      <c r="U1264" s="90">
        <v>186.75</v>
      </c>
      <c r="V1264" s="91">
        <v>0.25</v>
      </c>
      <c r="W1264" s="83" t="s">
        <v>11036</v>
      </c>
      <c r="X1264" s="83">
        <v>84798997900</v>
      </c>
      <c r="Y1264" s="83" t="s">
        <v>994</v>
      </c>
      <c r="Z1264" s="83" t="s">
        <v>31</v>
      </c>
    </row>
    <row r="1265" spans="1:26" x14ac:dyDescent="0.25">
      <c r="A1265" t="s">
        <v>2914</v>
      </c>
      <c r="B1265" t="s">
        <v>2914</v>
      </c>
      <c r="C1265" s="94" t="s">
        <v>2915</v>
      </c>
      <c r="D1265" s="93" t="s">
        <v>2916</v>
      </c>
      <c r="E1265" s="93" t="s">
        <v>704</v>
      </c>
      <c r="F1265" s="93" t="s">
        <v>22</v>
      </c>
      <c r="G1265" s="83" t="s">
        <v>23</v>
      </c>
      <c r="H1265" s="93"/>
      <c r="I1265" s="93" t="s">
        <v>24</v>
      </c>
      <c r="J1265" s="93" t="s">
        <v>24</v>
      </c>
      <c r="K1265" s="2">
        <v>100210951095</v>
      </c>
      <c r="L1265" t="s">
        <v>25</v>
      </c>
      <c r="M1265" t="s">
        <v>26</v>
      </c>
      <c r="N1265" t="s">
        <v>27</v>
      </c>
      <c r="O1265" t="s">
        <v>26</v>
      </c>
      <c r="P1265" s="86">
        <v>30</v>
      </c>
      <c r="Q1265" s="87"/>
      <c r="R1265" s="88" t="s">
        <v>28</v>
      </c>
      <c r="S1265" s="98"/>
      <c r="T1265" s="1">
        <v>194</v>
      </c>
      <c r="U1265" s="90">
        <v>145.5</v>
      </c>
      <c r="V1265" s="91">
        <v>0.25</v>
      </c>
      <c r="W1265" s="83" t="s">
        <v>11036</v>
      </c>
      <c r="X1265" s="83">
        <v>85051190990</v>
      </c>
      <c r="Y1265" s="83" t="s">
        <v>994</v>
      </c>
      <c r="Z1265" s="83" t="s">
        <v>31</v>
      </c>
    </row>
    <row r="1266" spans="1:26" x14ac:dyDescent="0.25">
      <c r="A1266" t="s">
        <v>2917</v>
      </c>
      <c r="B1266" t="s">
        <v>2917</v>
      </c>
      <c r="C1266" s="94" t="s">
        <v>2918</v>
      </c>
      <c r="D1266" s="93" t="s">
        <v>2919</v>
      </c>
      <c r="E1266" s="93" t="s">
        <v>704</v>
      </c>
      <c r="F1266" s="93" t="s">
        <v>22</v>
      </c>
      <c r="G1266" s="83" t="s">
        <v>23</v>
      </c>
      <c r="H1266" s="93"/>
      <c r="I1266" s="93" t="s">
        <v>24</v>
      </c>
      <c r="J1266" s="93" t="s">
        <v>24</v>
      </c>
      <c r="K1266" s="2">
        <v>100210951095</v>
      </c>
      <c r="L1266" t="s">
        <v>25</v>
      </c>
      <c r="M1266" t="s">
        <v>26</v>
      </c>
      <c r="N1266" t="s">
        <v>27</v>
      </c>
      <c r="O1266" t="s">
        <v>26</v>
      </c>
      <c r="P1266" s="86">
        <v>30</v>
      </c>
      <c r="Q1266" s="87"/>
      <c r="R1266" s="88" t="s">
        <v>28</v>
      </c>
      <c r="S1266" s="98"/>
      <c r="T1266" s="1">
        <v>5754</v>
      </c>
      <c r="U1266" s="90">
        <v>4315.5</v>
      </c>
      <c r="V1266" s="91">
        <v>0.25</v>
      </c>
      <c r="W1266" s="83" t="s">
        <v>11036</v>
      </c>
      <c r="X1266" s="83">
        <v>84798997900</v>
      </c>
      <c r="Y1266" s="83" t="s">
        <v>994</v>
      </c>
      <c r="Z1266" s="83" t="s">
        <v>739</v>
      </c>
    </row>
    <row r="1267" spans="1:26" x14ac:dyDescent="0.25">
      <c r="A1267" t="s">
        <v>2920</v>
      </c>
      <c r="B1267" t="s">
        <v>2920</v>
      </c>
      <c r="C1267" s="94" t="s">
        <v>2921</v>
      </c>
      <c r="D1267" s="93" t="s">
        <v>2922</v>
      </c>
      <c r="E1267" s="93" t="s">
        <v>704</v>
      </c>
      <c r="F1267" s="93" t="s">
        <v>22</v>
      </c>
      <c r="G1267" s="83" t="s">
        <v>23</v>
      </c>
      <c r="H1267" s="93"/>
      <c r="I1267" s="93" t="s">
        <v>24</v>
      </c>
      <c r="J1267" s="93" t="s">
        <v>24</v>
      </c>
      <c r="K1267" s="2">
        <v>100210951095</v>
      </c>
      <c r="L1267" t="s">
        <v>25</v>
      </c>
      <c r="M1267" t="s">
        <v>26</v>
      </c>
      <c r="N1267" t="s">
        <v>27</v>
      </c>
      <c r="O1267" t="s">
        <v>26</v>
      </c>
      <c r="P1267" s="86">
        <v>27</v>
      </c>
      <c r="Q1267" s="87"/>
      <c r="R1267" s="88" t="s">
        <v>28</v>
      </c>
      <c r="S1267" s="98"/>
      <c r="T1267" s="1">
        <v>2136</v>
      </c>
      <c r="U1267" s="90">
        <v>1602</v>
      </c>
      <c r="V1267" s="91">
        <v>0.25</v>
      </c>
      <c r="W1267" s="83" t="s">
        <v>11036</v>
      </c>
      <c r="X1267" s="83">
        <v>84798997900</v>
      </c>
      <c r="Y1267" s="83" t="s">
        <v>994</v>
      </c>
      <c r="Z1267" s="83" t="s">
        <v>739</v>
      </c>
    </row>
    <row r="1268" spans="1:26" x14ac:dyDescent="0.25">
      <c r="A1268" s="83" t="s">
        <v>2923</v>
      </c>
      <c r="B1268" s="83" t="s">
        <v>2923</v>
      </c>
      <c r="C1268" s="84" t="s">
        <v>2924</v>
      </c>
      <c r="D1268" s="93" t="s">
        <v>11388</v>
      </c>
      <c r="E1268" s="83" t="s">
        <v>704</v>
      </c>
      <c r="F1268" s="83" t="s">
        <v>22</v>
      </c>
      <c r="G1268" s="83" t="s">
        <v>23</v>
      </c>
      <c r="H1268" s="83"/>
      <c r="I1268" s="93" t="s">
        <v>24</v>
      </c>
      <c r="J1268" s="93" t="s">
        <v>24</v>
      </c>
      <c r="K1268" s="85">
        <v>100210951095</v>
      </c>
      <c r="L1268" s="83" t="s">
        <v>25</v>
      </c>
      <c r="M1268" s="83" t="s">
        <v>26</v>
      </c>
      <c r="N1268" s="83" t="s">
        <v>27</v>
      </c>
      <c r="O1268" s="83" t="s">
        <v>26</v>
      </c>
      <c r="P1268" s="86">
        <v>30</v>
      </c>
      <c r="Q1268" s="96"/>
      <c r="R1268" s="88" t="s">
        <v>28</v>
      </c>
      <c r="S1268" s="84"/>
      <c r="T1268" s="1">
        <v>1731</v>
      </c>
      <c r="U1268" s="90">
        <v>1298.25</v>
      </c>
      <c r="V1268" s="91">
        <v>0.25</v>
      </c>
      <c r="W1268" s="83" t="s">
        <v>11036</v>
      </c>
      <c r="X1268" s="83">
        <v>73269098900</v>
      </c>
      <c r="Y1268" s="83" t="s">
        <v>994</v>
      </c>
      <c r="Z1268" s="83" t="s">
        <v>739</v>
      </c>
    </row>
    <row r="1269" spans="1:26" x14ac:dyDescent="0.25">
      <c r="A1269" t="s">
        <v>2925</v>
      </c>
      <c r="B1269" t="s">
        <v>2925</v>
      </c>
      <c r="C1269" s="94" t="s">
        <v>2926</v>
      </c>
      <c r="D1269" s="93" t="s">
        <v>2927</v>
      </c>
      <c r="E1269" s="93" t="s">
        <v>704</v>
      </c>
      <c r="F1269" s="93" t="s">
        <v>22</v>
      </c>
      <c r="G1269" s="83" t="s">
        <v>23</v>
      </c>
      <c r="H1269" s="93"/>
      <c r="I1269" s="93" t="s">
        <v>24</v>
      </c>
      <c r="J1269" s="93" t="s">
        <v>24</v>
      </c>
      <c r="K1269" s="2">
        <v>100210951095</v>
      </c>
      <c r="L1269" t="s">
        <v>25</v>
      </c>
      <c r="M1269" t="s">
        <v>26</v>
      </c>
      <c r="N1269" t="s">
        <v>27</v>
      </c>
      <c r="O1269" t="s">
        <v>26</v>
      </c>
      <c r="P1269" s="86">
        <v>75</v>
      </c>
      <c r="Q1269" s="87"/>
      <c r="R1269" s="88" t="s">
        <v>28</v>
      </c>
      <c r="S1269" s="98"/>
      <c r="T1269" s="1">
        <v>23822</v>
      </c>
      <c r="U1269" s="90">
        <v>17866.5</v>
      </c>
      <c r="V1269" s="91">
        <v>0.25</v>
      </c>
      <c r="W1269" s="83" t="s">
        <v>11036</v>
      </c>
      <c r="X1269" s="83">
        <v>84798997900</v>
      </c>
      <c r="Y1269" s="83" t="s">
        <v>994</v>
      </c>
      <c r="Z1269" s="83" t="s">
        <v>739</v>
      </c>
    </row>
    <row r="1270" spans="1:26" x14ac:dyDescent="0.25">
      <c r="A1270" t="s">
        <v>2928</v>
      </c>
      <c r="B1270" t="s">
        <v>2928</v>
      </c>
      <c r="C1270" s="94" t="s">
        <v>2929</v>
      </c>
      <c r="D1270" s="93" t="s">
        <v>2930</v>
      </c>
      <c r="E1270" s="93" t="s">
        <v>704</v>
      </c>
      <c r="F1270" s="93" t="s">
        <v>22</v>
      </c>
      <c r="G1270" s="83" t="s">
        <v>23</v>
      </c>
      <c r="H1270" s="93"/>
      <c r="I1270" s="93" t="s">
        <v>24</v>
      </c>
      <c r="J1270" s="93" t="s">
        <v>24</v>
      </c>
      <c r="K1270" s="2">
        <v>100210951095</v>
      </c>
      <c r="L1270" t="s">
        <v>25</v>
      </c>
      <c r="M1270" t="s">
        <v>26</v>
      </c>
      <c r="N1270" t="s">
        <v>27</v>
      </c>
      <c r="O1270" t="s">
        <v>26</v>
      </c>
      <c r="P1270" s="86">
        <v>75</v>
      </c>
      <c r="Q1270" s="87"/>
      <c r="R1270" s="88" t="s">
        <v>28</v>
      </c>
      <c r="S1270" s="98"/>
      <c r="T1270" s="1">
        <v>720</v>
      </c>
      <c r="U1270" s="90">
        <v>540</v>
      </c>
      <c r="V1270" s="91">
        <v>0.25</v>
      </c>
      <c r="W1270" s="83" t="s">
        <v>11036</v>
      </c>
      <c r="X1270" s="83">
        <v>76169990990</v>
      </c>
      <c r="Y1270" s="83" t="s">
        <v>994</v>
      </c>
      <c r="Z1270" s="83" t="s">
        <v>739</v>
      </c>
    </row>
    <row r="1271" spans="1:26" x14ac:dyDescent="0.25">
      <c r="A1271" t="s">
        <v>2931</v>
      </c>
      <c r="B1271" t="s">
        <v>2931</v>
      </c>
      <c r="C1271" s="94" t="s">
        <v>2932</v>
      </c>
      <c r="D1271" s="93" t="s">
        <v>2933</v>
      </c>
      <c r="E1271" s="93" t="s">
        <v>704</v>
      </c>
      <c r="F1271" s="93" t="s">
        <v>22</v>
      </c>
      <c r="G1271" s="83" t="s">
        <v>23</v>
      </c>
      <c r="H1271" s="93"/>
      <c r="I1271" s="93" t="s">
        <v>24</v>
      </c>
      <c r="J1271" s="93" t="s">
        <v>24</v>
      </c>
      <c r="K1271" s="2">
        <v>100210951095</v>
      </c>
      <c r="L1271" t="s">
        <v>25</v>
      </c>
      <c r="M1271" t="s">
        <v>26</v>
      </c>
      <c r="N1271" t="s">
        <v>27</v>
      </c>
      <c r="O1271" t="s">
        <v>26</v>
      </c>
      <c r="P1271" s="86">
        <v>75</v>
      </c>
      <c r="Q1271" s="87"/>
      <c r="R1271" s="88" t="s">
        <v>28</v>
      </c>
      <c r="S1271" s="98"/>
      <c r="T1271" s="1">
        <v>23147</v>
      </c>
      <c r="U1271" s="90">
        <v>17360.25</v>
      </c>
      <c r="V1271" s="91">
        <v>0.25</v>
      </c>
      <c r="W1271" s="83" t="s">
        <v>11036</v>
      </c>
      <c r="X1271" s="83">
        <v>84798997900</v>
      </c>
      <c r="Y1271" s="83" t="s">
        <v>994</v>
      </c>
      <c r="Z1271" s="83" t="s">
        <v>739</v>
      </c>
    </row>
    <row r="1272" spans="1:26" x14ac:dyDescent="0.25">
      <c r="A1272" t="s">
        <v>2934</v>
      </c>
      <c r="B1272" t="s">
        <v>2934</v>
      </c>
      <c r="C1272" s="94" t="s">
        <v>2935</v>
      </c>
      <c r="D1272" s="93" t="s">
        <v>2936</v>
      </c>
      <c r="E1272" s="93" t="s">
        <v>704</v>
      </c>
      <c r="F1272" s="93" t="s">
        <v>22</v>
      </c>
      <c r="G1272" s="83" t="s">
        <v>23</v>
      </c>
      <c r="H1272" s="93"/>
      <c r="I1272" s="93" t="s">
        <v>24</v>
      </c>
      <c r="J1272" s="93" t="s">
        <v>24</v>
      </c>
      <c r="K1272" s="2">
        <v>100210951095</v>
      </c>
      <c r="L1272" t="s">
        <v>25</v>
      </c>
      <c r="M1272" t="s">
        <v>26</v>
      </c>
      <c r="N1272" t="s">
        <v>27</v>
      </c>
      <c r="O1272" t="s">
        <v>26</v>
      </c>
      <c r="P1272" s="86">
        <v>75</v>
      </c>
      <c r="Q1272" s="87"/>
      <c r="R1272" s="88" t="s">
        <v>28</v>
      </c>
      <c r="S1272" s="98"/>
      <c r="T1272" s="1">
        <v>866</v>
      </c>
      <c r="U1272" s="90">
        <v>649.5</v>
      </c>
      <c r="V1272" s="91">
        <v>0.25</v>
      </c>
      <c r="W1272" s="83" t="s">
        <v>11036</v>
      </c>
      <c r="X1272" s="83">
        <v>76169990990</v>
      </c>
      <c r="Y1272" s="83" t="s">
        <v>994</v>
      </c>
      <c r="Z1272" s="83" t="s">
        <v>739</v>
      </c>
    </row>
    <row r="1273" spans="1:26" x14ac:dyDescent="0.25">
      <c r="A1273" t="s">
        <v>2937</v>
      </c>
      <c r="B1273" t="s">
        <v>2937</v>
      </c>
      <c r="C1273" s="94" t="s">
        <v>2938</v>
      </c>
      <c r="D1273" s="93" t="s">
        <v>2939</v>
      </c>
      <c r="E1273" s="93" t="s">
        <v>704</v>
      </c>
      <c r="F1273" s="93" t="s">
        <v>22</v>
      </c>
      <c r="G1273" s="83" t="s">
        <v>23</v>
      </c>
      <c r="H1273" s="93"/>
      <c r="I1273" s="93" t="s">
        <v>24</v>
      </c>
      <c r="J1273" s="93" t="s">
        <v>24</v>
      </c>
      <c r="K1273" s="2">
        <v>100210951095</v>
      </c>
      <c r="L1273" t="s">
        <v>25</v>
      </c>
      <c r="M1273" t="s">
        <v>26</v>
      </c>
      <c r="N1273" t="s">
        <v>27</v>
      </c>
      <c r="O1273" t="s">
        <v>26</v>
      </c>
      <c r="P1273" s="86">
        <v>75</v>
      </c>
      <c r="Q1273" s="87"/>
      <c r="R1273" s="88" t="s">
        <v>28</v>
      </c>
      <c r="S1273" s="98"/>
      <c r="T1273" s="1">
        <v>866</v>
      </c>
      <c r="U1273" s="90">
        <v>649.5</v>
      </c>
      <c r="V1273" s="91">
        <v>0.25</v>
      </c>
      <c r="W1273" s="83" t="s">
        <v>11036</v>
      </c>
      <c r="X1273" s="83">
        <v>76169990990</v>
      </c>
      <c r="Y1273" s="83" t="s">
        <v>994</v>
      </c>
      <c r="Z1273" s="83" t="s">
        <v>739</v>
      </c>
    </row>
    <row r="1274" spans="1:26" x14ac:dyDescent="0.25">
      <c r="A1274" t="s">
        <v>2940</v>
      </c>
      <c r="B1274" t="s">
        <v>2940</v>
      </c>
      <c r="C1274" s="94" t="s">
        <v>2941</v>
      </c>
      <c r="D1274" s="93" t="s">
        <v>2942</v>
      </c>
      <c r="E1274" s="93" t="s">
        <v>704</v>
      </c>
      <c r="F1274" s="93" t="s">
        <v>22</v>
      </c>
      <c r="G1274" s="83" t="s">
        <v>23</v>
      </c>
      <c r="H1274" s="93"/>
      <c r="I1274" s="93" t="s">
        <v>24</v>
      </c>
      <c r="J1274" s="93" t="s">
        <v>24</v>
      </c>
      <c r="K1274" s="2">
        <v>100210951095</v>
      </c>
      <c r="L1274" t="s">
        <v>25</v>
      </c>
      <c r="M1274" t="s">
        <v>26</v>
      </c>
      <c r="N1274" t="s">
        <v>27</v>
      </c>
      <c r="O1274" t="s">
        <v>26</v>
      </c>
      <c r="P1274" s="86">
        <v>75</v>
      </c>
      <c r="Q1274" s="87"/>
      <c r="R1274" s="88" t="s">
        <v>28</v>
      </c>
      <c r="S1274" s="98"/>
      <c r="T1274" s="1">
        <v>21350</v>
      </c>
      <c r="U1274" s="90">
        <v>16012.5</v>
      </c>
      <c r="V1274" s="91">
        <v>0.25</v>
      </c>
      <c r="W1274" s="88" t="s">
        <v>11036</v>
      </c>
      <c r="X1274" s="83">
        <v>84798997900</v>
      </c>
      <c r="Y1274" s="83" t="s">
        <v>994</v>
      </c>
      <c r="Z1274" s="83" t="s">
        <v>739</v>
      </c>
    </row>
    <row r="1275" spans="1:26" x14ac:dyDescent="0.25">
      <c r="A1275" t="s">
        <v>2943</v>
      </c>
      <c r="B1275" t="s">
        <v>2943</v>
      </c>
      <c r="C1275" s="94" t="s">
        <v>2944</v>
      </c>
      <c r="D1275" s="93" t="s">
        <v>2945</v>
      </c>
      <c r="E1275" s="93" t="s">
        <v>704</v>
      </c>
      <c r="F1275" s="93" t="s">
        <v>22</v>
      </c>
      <c r="G1275" s="83" t="s">
        <v>23</v>
      </c>
      <c r="H1275" s="93"/>
      <c r="I1275" s="93" t="s">
        <v>24</v>
      </c>
      <c r="J1275" s="93" t="s">
        <v>24</v>
      </c>
      <c r="K1275" s="2">
        <v>100210951095</v>
      </c>
      <c r="L1275" t="s">
        <v>25</v>
      </c>
      <c r="M1275" t="s">
        <v>26</v>
      </c>
      <c r="N1275" t="s">
        <v>27</v>
      </c>
      <c r="O1275" t="s">
        <v>26</v>
      </c>
      <c r="P1275" s="86">
        <v>75</v>
      </c>
      <c r="Q1275" s="87"/>
      <c r="R1275" s="88" t="s">
        <v>28</v>
      </c>
      <c r="S1275" s="98"/>
      <c r="T1275" s="1">
        <v>563</v>
      </c>
      <c r="U1275" s="90">
        <v>422.25</v>
      </c>
      <c r="V1275" s="91">
        <v>0.25</v>
      </c>
      <c r="W1275" s="88" t="s">
        <v>11036</v>
      </c>
      <c r="X1275" s="83">
        <v>76169990990</v>
      </c>
      <c r="Y1275" s="83" t="s">
        <v>994</v>
      </c>
      <c r="Z1275" s="83" t="s">
        <v>739</v>
      </c>
    </row>
    <row r="1276" spans="1:26" x14ac:dyDescent="0.25">
      <c r="A1276" t="s">
        <v>2946</v>
      </c>
      <c r="B1276" t="s">
        <v>2946</v>
      </c>
      <c r="C1276" s="94" t="s">
        <v>2947</v>
      </c>
      <c r="D1276" s="93" t="s">
        <v>2948</v>
      </c>
      <c r="E1276" s="93" t="s">
        <v>704</v>
      </c>
      <c r="F1276" s="93" t="s">
        <v>22</v>
      </c>
      <c r="G1276" s="83" t="s">
        <v>23</v>
      </c>
      <c r="H1276" s="93"/>
      <c r="I1276" s="93" t="s">
        <v>24</v>
      </c>
      <c r="J1276" s="93" t="s">
        <v>24</v>
      </c>
      <c r="K1276" s="2">
        <v>100210951095</v>
      </c>
      <c r="L1276" t="s">
        <v>25</v>
      </c>
      <c r="M1276" t="s">
        <v>26</v>
      </c>
      <c r="N1276" t="s">
        <v>27</v>
      </c>
      <c r="O1276" t="s">
        <v>26</v>
      </c>
      <c r="P1276" s="86">
        <v>75</v>
      </c>
      <c r="Q1276" s="87"/>
      <c r="R1276" s="88" t="s">
        <v>28</v>
      </c>
      <c r="S1276" s="98"/>
      <c r="T1276" s="1">
        <v>563</v>
      </c>
      <c r="U1276" s="90">
        <v>422.25</v>
      </c>
      <c r="V1276" s="91">
        <v>0.25</v>
      </c>
      <c r="W1276" s="88" t="s">
        <v>11036</v>
      </c>
      <c r="X1276" s="83">
        <v>76169990990</v>
      </c>
      <c r="Y1276" s="83" t="s">
        <v>994</v>
      </c>
      <c r="Z1276" s="83" t="s">
        <v>739</v>
      </c>
    </row>
    <row r="1277" spans="1:26" x14ac:dyDescent="0.25">
      <c r="A1277" s="83" t="s">
        <v>2949</v>
      </c>
      <c r="B1277" s="83" t="s">
        <v>2949</v>
      </c>
      <c r="C1277" s="84" t="s">
        <v>2950</v>
      </c>
      <c r="D1277" s="93" t="s">
        <v>2951</v>
      </c>
      <c r="E1277" s="83" t="s">
        <v>704</v>
      </c>
      <c r="F1277" s="83" t="s">
        <v>22</v>
      </c>
      <c r="G1277" s="83" t="s">
        <v>23</v>
      </c>
      <c r="H1277" s="83"/>
      <c r="I1277" s="93" t="s">
        <v>24</v>
      </c>
      <c r="J1277" s="93" t="s">
        <v>24</v>
      </c>
      <c r="K1277" s="85">
        <v>100210951095</v>
      </c>
      <c r="L1277" s="83" t="s">
        <v>25</v>
      </c>
      <c r="M1277" s="83" t="s">
        <v>26</v>
      </c>
      <c r="N1277" s="83" t="s">
        <v>27</v>
      </c>
      <c r="O1277" s="83" t="s">
        <v>26</v>
      </c>
      <c r="P1277" s="86">
        <v>75</v>
      </c>
      <c r="Q1277" s="96"/>
      <c r="R1277" s="88" t="s">
        <v>28</v>
      </c>
      <c r="S1277" s="84"/>
      <c r="T1277" s="1">
        <v>1473</v>
      </c>
      <c r="U1277" s="90">
        <v>1104.75</v>
      </c>
      <c r="V1277" s="91">
        <v>0.25</v>
      </c>
      <c r="W1277" s="88" t="s">
        <v>11036</v>
      </c>
      <c r="X1277" s="83">
        <v>84799070990</v>
      </c>
      <c r="Y1277" s="83" t="s">
        <v>994</v>
      </c>
      <c r="Z1277" s="83" t="s">
        <v>739</v>
      </c>
    </row>
    <row r="1278" spans="1:26" x14ac:dyDescent="0.25">
      <c r="A1278" t="s">
        <v>2952</v>
      </c>
      <c r="B1278" t="s">
        <v>2952</v>
      </c>
      <c r="C1278" s="94" t="s">
        <v>2953</v>
      </c>
      <c r="D1278" s="93" t="s">
        <v>2954</v>
      </c>
      <c r="E1278" s="93" t="s">
        <v>704</v>
      </c>
      <c r="F1278" s="93" t="s">
        <v>22</v>
      </c>
      <c r="G1278" s="83" t="s">
        <v>23</v>
      </c>
      <c r="H1278" s="93"/>
      <c r="I1278" s="93" t="s">
        <v>24</v>
      </c>
      <c r="J1278" s="93" t="s">
        <v>24</v>
      </c>
      <c r="K1278" s="2">
        <v>100210951095</v>
      </c>
      <c r="L1278" t="s">
        <v>25</v>
      </c>
      <c r="M1278" t="s">
        <v>26</v>
      </c>
      <c r="N1278" t="s">
        <v>27</v>
      </c>
      <c r="O1278" t="s">
        <v>26</v>
      </c>
      <c r="P1278" s="86">
        <v>75</v>
      </c>
      <c r="Q1278" s="87"/>
      <c r="R1278" s="88" t="s">
        <v>28</v>
      </c>
      <c r="S1278" s="98"/>
      <c r="T1278" s="1">
        <v>1844</v>
      </c>
      <c r="U1278" s="90">
        <v>1383</v>
      </c>
      <c r="V1278" s="91">
        <v>0.25</v>
      </c>
      <c r="W1278" s="88" t="s">
        <v>11036</v>
      </c>
      <c r="X1278" s="83">
        <v>84799070990</v>
      </c>
      <c r="Y1278" s="83" t="s">
        <v>994</v>
      </c>
      <c r="Z1278" s="83" t="s">
        <v>739</v>
      </c>
    </row>
    <row r="1279" spans="1:26" x14ac:dyDescent="0.25">
      <c r="A1279" t="s">
        <v>2955</v>
      </c>
      <c r="B1279" t="s">
        <v>2955</v>
      </c>
      <c r="C1279" s="94" t="s">
        <v>2956</v>
      </c>
      <c r="D1279" s="93" t="s">
        <v>11389</v>
      </c>
      <c r="E1279" s="93" t="s">
        <v>704</v>
      </c>
      <c r="F1279" s="93" t="s">
        <v>22</v>
      </c>
      <c r="G1279" s="83" t="s">
        <v>23</v>
      </c>
      <c r="H1279" s="93"/>
      <c r="I1279" s="93" t="s">
        <v>24</v>
      </c>
      <c r="J1279" s="93" t="s">
        <v>24</v>
      </c>
      <c r="K1279" s="2">
        <v>100210951095</v>
      </c>
      <c r="L1279" t="s">
        <v>25</v>
      </c>
      <c r="M1279" t="s">
        <v>26</v>
      </c>
      <c r="N1279" t="s">
        <v>27</v>
      </c>
      <c r="O1279" t="s">
        <v>26</v>
      </c>
      <c r="P1279" s="86">
        <v>30</v>
      </c>
      <c r="Q1279" s="87"/>
      <c r="R1279" s="88" t="s">
        <v>28</v>
      </c>
      <c r="S1279" s="98"/>
      <c r="T1279" s="1">
        <v>9294</v>
      </c>
      <c r="U1279" s="90">
        <v>6970.5</v>
      </c>
      <c r="V1279" s="91">
        <v>0.25</v>
      </c>
      <c r="W1279" s="88" t="s">
        <v>11036</v>
      </c>
      <c r="X1279" s="83">
        <v>90119000000</v>
      </c>
      <c r="Y1279" s="83" t="s">
        <v>994</v>
      </c>
      <c r="Z1279" s="83" t="s">
        <v>739</v>
      </c>
    </row>
    <row r="1280" spans="1:26" x14ac:dyDescent="0.25">
      <c r="A1280" t="s">
        <v>2957</v>
      </c>
      <c r="B1280" t="s">
        <v>2957</v>
      </c>
      <c r="C1280" s="94" t="s">
        <v>2958</v>
      </c>
      <c r="D1280" s="93" t="s">
        <v>11390</v>
      </c>
      <c r="E1280" s="93" t="s">
        <v>704</v>
      </c>
      <c r="F1280" s="93" t="s">
        <v>22</v>
      </c>
      <c r="G1280" s="83" t="s">
        <v>23</v>
      </c>
      <c r="H1280" s="93"/>
      <c r="I1280" s="93" t="s">
        <v>24</v>
      </c>
      <c r="J1280" s="93" t="s">
        <v>24</v>
      </c>
      <c r="K1280" s="2">
        <v>100210951095</v>
      </c>
      <c r="L1280" t="s">
        <v>25</v>
      </c>
      <c r="M1280" t="s">
        <v>26</v>
      </c>
      <c r="N1280" t="s">
        <v>27</v>
      </c>
      <c r="O1280" t="s">
        <v>26</v>
      </c>
      <c r="P1280" s="86">
        <v>30</v>
      </c>
      <c r="Q1280" s="87"/>
      <c r="R1280" s="88" t="s">
        <v>28</v>
      </c>
      <c r="S1280" s="98"/>
      <c r="T1280" s="1">
        <v>3171</v>
      </c>
      <c r="U1280" s="90">
        <v>2378.25</v>
      </c>
      <c r="V1280" s="91">
        <v>0.25</v>
      </c>
      <c r="W1280" s="83" t="s">
        <v>11036</v>
      </c>
      <c r="X1280" s="83">
        <v>84798997900</v>
      </c>
      <c r="Y1280" s="83" t="s">
        <v>994</v>
      </c>
      <c r="Z1280" s="83" t="s">
        <v>739</v>
      </c>
    </row>
    <row r="1281" spans="1:26" x14ac:dyDescent="0.25">
      <c r="A1281" t="s">
        <v>9164</v>
      </c>
      <c r="B1281" t="s">
        <v>9164</v>
      </c>
      <c r="C1281" s="94" t="s">
        <v>9165</v>
      </c>
      <c r="D1281" s="93" t="s">
        <v>11391</v>
      </c>
      <c r="E1281" s="93" t="s">
        <v>704</v>
      </c>
      <c r="F1281" s="93" t="s">
        <v>22</v>
      </c>
      <c r="G1281" s="83" t="s">
        <v>23</v>
      </c>
      <c r="H1281" s="93"/>
      <c r="I1281" s="93" t="s">
        <v>24</v>
      </c>
      <c r="J1281" s="93" t="s">
        <v>24</v>
      </c>
      <c r="K1281" s="2">
        <v>100210951095</v>
      </c>
      <c r="L1281" t="s">
        <v>25</v>
      </c>
      <c r="M1281" t="s">
        <v>26</v>
      </c>
      <c r="N1281" t="s">
        <v>27</v>
      </c>
      <c r="O1281" t="s">
        <v>26</v>
      </c>
      <c r="P1281" s="86">
        <v>5</v>
      </c>
      <c r="Q1281" s="87"/>
      <c r="R1281" s="88" t="s">
        <v>28</v>
      </c>
      <c r="S1281" s="98"/>
      <c r="T1281" s="1">
        <v>1736</v>
      </c>
      <c r="U1281" s="90">
        <v>1302</v>
      </c>
      <c r="V1281" s="91">
        <v>0.25</v>
      </c>
      <c r="W1281" s="83" t="s">
        <v>11036</v>
      </c>
      <c r="X1281" s="83">
        <v>84798997900</v>
      </c>
      <c r="Y1281" s="83" t="s">
        <v>994</v>
      </c>
      <c r="Z1281" s="83" t="s">
        <v>739</v>
      </c>
    </row>
    <row r="1282" spans="1:26" x14ac:dyDescent="0.25">
      <c r="A1282" t="s">
        <v>9166</v>
      </c>
      <c r="B1282" t="s">
        <v>9166</v>
      </c>
      <c r="C1282" s="94" t="s">
        <v>9167</v>
      </c>
      <c r="D1282" s="93" t="s">
        <v>11392</v>
      </c>
      <c r="E1282" s="93" t="s">
        <v>704</v>
      </c>
      <c r="F1282" s="93" t="s">
        <v>22</v>
      </c>
      <c r="G1282" s="83" t="s">
        <v>23</v>
      </c>
      <c r="H1282" s="93"/>
      <c r="I1282" s="93" t="s">
        <v>24</v>
      </c>
      <c r="J1282" s="93" t="s">
        <v>24</v>
      </c>
      <c r="K1282" s="2">
        <v>100210951095</v>
      </c>
      <c r="L1282" t="s">
        <v>25</v>
      </c>
      <c r="M1282" t="s">
        <v>26</v>
      </c>
      <c r="N1282" t="s">
        <v>27</v>
      </c>
      <c r="O1282" t="s">
        <v>26</v>
      </c>
      <c r="P1282" s="86">
        <v>10</v>
      </c>
      <c r="Q1282" s="87"/>
      <c r="R1282" s="88" t="s">
        <v>28</v>
      </c>
      <c r="S1282" s="98"/>
      <c r="T1282" s="1">
        <v>108</v>
      </c>
      <c r="U1282" s="90">
        <v>81</v>
      </c>
      <c r="V1282" s="91">
        <v>0.25</v>
      </c>
      <c r="W1282" s="83" t="s">
        <v>11036</v>
      </c>
      <c r="X1282" s="83">
        <v>90119000000</v>
      </c>
      <c r="Y1282" s="83" t="s">
        <v>994</v>
      </c>
      <c r="Z1282" s="83" t="s">
        <v>31</v>
      </c>
    </row>
    <row r="1283" spans="1:26" x14ac:dyDescent="0.25">
      <c r="A1283" t="s">
        <v>9168</v>
      </c>
      <c r="B1283" t="s">
        <v>9168</v>
      </c>
      <c r="C1283" s="94" t="s">
        <v>9169</v>
      </c>
      <c r="D1283" s="93" t="s">
        <v>11393</v>
      </c>
      <c r="E1283" s="93" t="s">
        <v>704</v>
      </c>
      <c r="F1283" s="93" t="s">
        <v>22</v>
      </c>
      <c r="G1283" s="83" t="s">
        <v>23</v>
      </c>
      <c r="H1283" s="93"/>
      <c r="I1283" s="93" t="s">
        <v>24</v>
      </c>
      <c r="J1283" s="93" t="s">
        <v>24</v>
      </c>
      <c r="K1283" s="2">
        <v>100210951095</v>
      </c>
      <c r="L1283" t="s">
        <v>25</v>
      </c>
      <c r="M1283" t="s">
        <v>26</v>
      </c>
      <c r="N1283" t="s">
        <v>27</v>
      </c>
      <c r="O1283" t="s">
        <v>26</v>
      </c>
      <c r="P1283" s="86">
        <v>25</v>
      </c>
      <c r="Q1283" s="87"/>
      <c r="R1283" s="88" t="s">
        <v>28</v>
      </c>
      <c r="S1283" s="98"/>
      <c r="T1283" s="1">
        <v>1736</v>
      </c>
      <c r="U1283" s="90">
        <v>1302</v>
      </c>
      <c r="V1283" s="91">
        <v>0.25</v>
      </c>
      <c r="W1283" s="83" t="s">
        <v>11036</v>
      </c>
      <c r="X1283" s="83">
        <v>94029000000</v>
      </c>
      <c r="Y1283" s="83" t="s">
        <v>994</v>
      </c>
      <c r="Z1283" s="83" t="s">
        <v>739</v>
      </c>
    </row>
    <row r="1284" spans="1:26" x14ac:dyDescent="0.25">
      <c r="A1284" t="s">
        <v>9461</v>
      </c>
      <c r="B1284" t="s">
        <v>9461</v>
      </c>
      <c r="C1284" s="94" t="s">
        <v>9462</v>
      </c>
      <c r="D1284" s="93" t="s">
        <v>11394</v>
      </c>
      <c r="E1284" s="93" t="s">
        <v>704</v>
      </c>
      <c r="F1284" s="93" t="s">
        <v>22</v>
      </c>
      <c r="G1284" s="83" t="s">
        <v>23</v>
      </c>
      <c r="H1284" s="93"/>
      <c r="I1284" s="93" t="s">
        <v>24</v>
      </c>
      <c r="J1284" s="93" t="s">
        <v>24</v>
      </c>
      <c r="K1284" s="2">
        <v>100210951095</v>
      </c>
      <c r="L1284" t="s">
        <v>25</v>
      </c>
      <c r="M1284" t="s">
        <v>26</v>
      </c>
      <c r="N1284" t="s">
        <v>27</v>
      </c>
      <c r="O1284" t="s">
        <v>26</v>
      </c>
      <c r="P1284" s="86">
        <v>25</v>
      </c>
      <c r="Q1284" s="87"/>
      <c r="R1284" s="88" t="s">
        <v>28</v>
      </c>
      <c r="S1284" s="98"/>
      <c r="T1284" s="1">
        <v>992</v>
      </c>
      <c r="U1284" s="90">
        <v>744</v>
      </c>
      <c r="V1284" s="91">
        <v>0.25</v>
      </c>
      <c r="W1284" s="83" t="s">
        <v>11036</v>
      </c>
      <c r="X1284" s="83">
        <v>73269098900</v>
      </c>
      <c r="Y1284" s="83" t="s">
        <v>994</v>
      </c>
      <c r="Z1284" s="83" t="s">
        <v>31</v>
      </c>
    </row>
    <row r="1285" spans="1:26" x14ac:dyDescent="0.25">
      <c r="A1285" t="s">
        <v>9463</v>
      </c>
      <c r="B1285" t="s">
        <v>9463</v>
      </c>
      <c r="C1285" s="94" t="s">
        <v>9464</v>
      </c>
      <c r="D1285" s="93" t="s">
        <v>9465</v>
      </c>
      <c r="E1285" s="93" t="s">
        <v>704</v>
      </c>
      <c r="F1285" s="93" t="s">
        <v>22</v>
      </c>
      <c r="G1285" s="83" t="s">
        <v>23</v>
      </c>
      <c r="H1285" s="93"/>
      <c r="I1285" s="93" t="s">
        <v>24</v>
      </c>
      <c r="J1285" s="93" t="s">
        <v>24</v>
      </c>
      <c r="K1285" s="2">
        <v>100210951095</v>
      </c>
      <c r="L1285" t="s">
        <v>25</v>
      </c>
      <c r="M1285" t="s">
        <v>26</v>
      </c>
      <c r="N1285" t="s">
        <v>27</v>
      </c>
      <c r="O1285" t="s">
        <v>26</v>
      </c>
      <c r="P1285" s="86">
        <v>25</v>
      </c>
      <c r="Q1285" s="87"/>
      <c r="R1285" s="88" t="s">
        <v>28</v>
      </c>
      <c r="S1285" s="98"/>
      <c r="T1285" s="1">
        <v>1447</v>
      </c>
      <c r="U1285" s="90">
        <v>1085.25</v>
      </c>
      <c r="V1285" s="91">
        <v>0.25</v>
      </c>
      <c r="W1285" s="88" t="s">
        <v>11036</v>
      </c>
      <c r="X1285" s="83">
        <v>84798997900</v>
      </c>
      <c r="Y1285" s="83" t="s">
        <v>994</v>
      </c>
      <c r="Z1285" s="83" t="s">
        <v>739</v>
      </c>
    </row>
    <row r="1286" spans="1:26" x14ac:dyDescent="0.25">
      <c r="A1286" t="s">
        <v>11395</v>
      </c>
      <c r="B1286" t="s">
        <v>11395</v>
      </c>
      <c r="C1286" s="94" t="s">
        <v>11396</v>
      </c>
      <c r="D1286" s="93" t="s">
        <v>11397</v>
      </c>
      <c r="E1286" s="93" t="s">
        <v>704</v>
      </c>
      <c r="F1286" s="93" t="s">
        <v>22</v>
      </c>
      <c r="G1286" s="83" t="s">
        <v>23</v>
      </c>
      <c r="H1286" s="93"/>
      <c r="I1286" s="93" t="s">
        <v>24</v>
      </c>
      <c r="J1286" s="93" t="s">
        <v>24</v>
      </c>
      <c r="K1286" s="2">
        <v>100210951095</v>
      </c>
      <c r="L1286" t="s">
        <v>25</v>
      </c>
      <c r="M1286" t="s">
        <v>26</v>
      </c>
      <c r="N1286" t="s">
        <v>27</v>
      </c>
      <c r="O1286" t="s">
        <v>26</v>
      </c>
      <c r="P1286" s="86">
        <v>28</v>
      </c>
      <c r="Q1286" s="87"/>
      <c r="R1286" s="88" t="s">
        <v>28</v>
      </c>
      <c r="S1286" s="98"/>
      <c r="T1286" s="1">
        <v>937</v>
      </c>
      <c r="U1286" s="90">
        <v>702.75</v>
      </c>
      <c r="V1286" s="91">
        <v>0.25</v>
      </c>
      <c r="W1286" s="88" t="s">
        <v>11036</v>
      </c>
      <c r="X1286" s="83">
        <v>73269098900</v>
      </c>
      <c r="Y1286" s="83" t="s">
        <v>994</v>
      </c>
      <c r="Z1286" s="83" t="s">
        <v>739</v>
      </c>
    </row>
    <row r="1287" spans="1:26" x14ac:dyDescent="0.25">
      <c r="A1287" t="s">
        <v>11398</v>
      </c>
      <c r="B1287" t="s">
        <v>11398</v>
      </c>
      <c r="C1287" s="94" t="s">
        <v>11399</v>
      </c>
      <c r="D1287" s="93" t="s">
        <v>11400</v>
      </c>
      <c r="E1287" s="93" t="s">
        <v>704</v>
      </c>
      <c r="F1287" s="93" t="s">
        <v>22</v>
      </c>
      <c r="G1287" s="83" t="s">
        <v>23</v>
      </c>
      <c r="H1287" s="93"/>
      <c r="I1287" s="93" t="s">
        <v>24</v>
      </c>
      <c r="J1287" s="93" t="s">
        <v>24</v>
      </c>
      <c r="K1287" s="2">
        <v>100210951095</v>
      </c>
      <c r="L1287" t="s">
        <v>25</v>
      </c>
      <c r="M1287" t="s">
        <v>26</v>
      </c>
      <c r="N1287" t="s">
        <v>27</v>
      </c>
      <c r="O1287" t="s">
        <v>26</v>
      </c>
      <c r="P1287" s="86">
        <v>30</v>
      </c>
      <c r="Q1287" s="87"/>
      <c r="R1287" s="88" t="s">
        <v>28</v>
      </c>
      <c r="S1287" s="98"/>
      <c r="T1287" s="1">
        <v>915</v>
      </c>
      <c r="U1287" s="90">
        <v>686.25</v>
      </c>
      <c r="V1287" s="91">
        <v>0.25</v>
      </c>
      <c r="W1287" s="88" t="s">
        <v>11036</v>
      </c>
      <c r="X1287" s="83">
        <v>90119000000</v>
      </c>
      <c r="Y1287" s="83" t="s">
        <v>994</v>
      </c>
      <c r="Z1287" s="83" t="s">
        <v>739</v>
      </c>
    </row>
    <row r="1288" spans="1:26" x14ac:dyDescent="0.25">
      <c r="A1288" t="s">
        <v>2959</v>
      </c>
      <c r="B1288" t="s">
        <v>2959</v>
      </c>
      <c r="C1288" s="94" t="s">
        <v>2960</v>
      </c>
      <c r="D1288" s="93" t="s">
        <v>2961</v>
      </c>
      <c r="E1288" s="93" t="s">
        <v>704</v>
      </c>
      <c r="F1288" s="93" t="s">
        <v>22</v>
      </c>
      <c r="G1288" s="83" t="s">
        <v>23</v>
      </c>
      <c r="H1288" s="93"/>
      <c r="I1288" s="93" t="s">
        <v>24</v>
      </c>
      <c r="J1288" s="93" t="s">
        <v>24</v>
      </c>
      <c r="K1288" s="2">
        <v>100210951095</v>
      </c>
      <c r="L1288" t="s">
        <v>25</v>
      </c>
      <c r="M1288" t="s">
        <v>26</v>
      </c>
      <c r="N1288" t="s">
        <v>27</v>
      </c>
      <c r="O1288" t="s">
        <v>26</v>
      </c>
      <c r="P1288" s="86">
        <v>2</v>
      </c>
      <c r="Q1288" s="87"/>
      <c r="R1288" s="88" t="s">
        <v>28</v>
      </c>
      <c r="S1288" s="98"/>
      <c r="T1288" s="1">
        <v>11154</v>
      </c>
      <c r="U1288" s="90">
        <v>8365.5</v>
      </c>
      <c r="V1288" s="91">
        <v>0.25</v>
      </c>
      <c r="W1288" s="88" t="s">
        <v>11036</v>
      </c>
      <c r="X1288" s="83">
        <v>85258900000</v>
      </c>
      <c r="Y1288" s="83" t="s">
        <v>994</v>
      </c>
      <c r="Z1288" s="83" t="s">
        <v>739</v>
      </c>
    </row>
    <row r="1289" spans="1:26" x14ac:dyDescent="0.25">
      <c r="A1289" t="s">
        <v>2962</v>
      </c>
      <c r="B1289" t="s">
        <v>2962</v>
      </c>
      <c r="C1289" s="94" t="s">
        <v>2963</v>
      </c>
      <c r="D1289" s="93" t="s">
        <v>2964</v>
      </c>
      <c r="E1289" s="93" t="s">
        <v>704</v>
      </c>
      <c r="F1289" s="93" t="s">
        <v>22</v>
      </c>
      <c r="G1289" s="83" t="s">
        <v>23</v>
      </c>
      <c r="H1289" s="93"/>
      <c r="I1289" s="93" t="s">
        <v>745</v>
      </c>
      <c r="J1289" s="93" t="s">
        <v>24</v>
      </c>
      <c r="K1289" s="2">
        <v>100210010618</v>
      </c>
      <c r="L1289" t="s">
        <v>25</v>
      </c>
      <c r="M1289" t="s">
        <v>1019</v>
      </c>
      <c r="N1289" t="s">
        <v>1303</v>
      </c>
      <c r="O1289" t="s">
        <v>1758</v>
      </c>
      <c r="P1289" s="86">
        <v>13</v>
      </c>
      <c r="Q1289" s="99"/>
      <c r="R1289" s="88" t="s">
        <v>28</v>
      </c>
      <c r="S1289" s="98"/>
      <c r="T1289" s="1">
        <v>1447</v>
      </c>
      <c r="U1289" s="90">
        <v>1085.25</v>
      </c>
      <c r="V1289" s="91">
        <v>0.25</v>
      </c>
      <c r="W1289" s="88" t="s">
        <v>11036</v>
      </c>
      <c r="X1289" s="83">
        <v>90022000000</v>
      </c>
      <c r="Y1289" s="83" t="s">
        <v>1276</v>
      </c>
      <c r="Z1289" s="83" t="s">
        <v>31</v>
      </c>
    </row>
    <row r="1290" spans="1:26" x14ac:dyDescent="0.25">
      <c r="A1290" t="s">
        <v>2965</v>
      </c>
      <c r="B1290" t="s">
        <v>2965</v>
      </c>
      <c r="C1290" s="94" t="s">
        <v>2966</v>
      </c>
      <c r="D1290" s="93" t="s">
        <v>2966</v>
      </c>
      <c r="E1290" s="93" t="s">
        <v>704</v>
      </c>
      <c r="F1290" s="93" t="s">
        <v>22</v>
      </c>
      <c r="G1290" s="83" t="s">
        <v>23</v>
      </c>
      <c r="H1290" s="93"/>
      <c r="I1290" s="93" t="s">
        <v>24</v>
      </c>
      <c r="J1290" s="93" t="s">
        <v>24</v>
      </c>
      <c r="K1290" s="2">
        <v>100210951095</v>
      </c>
      <c r="L1290" t="s">
        <v>25</v>
      </c>
      <c r="M1290" t="s">
        <v>26</v>
      </c>
      <c r="N1290" t="s">
        <v>27</v>
      </c>
      <c r="O1290" t="s">
        <v>26</v>
      </c>
      <c r="P1290" s="86">
        <v>38</v>
      </c>
      <c r="Q1290" s="99"/>
      <c r="R1290" s="88" t="s">
        <v>28</v>
      </c>
      <c r="S1290" s="98"/>
      <c r="T1290" s="1">
        <v>9416</v>
      </c>
      <c r="U1290" s="90">
        <v>7062</v>
      </c>
      <c r="V1290" s="91">
        <v>0.25</v>
      </c>
      <c r="W1290" s="88" t="s">
        <v>11036</v>
      </c>
      <c r="X1290" s="83">
        <v>90119000000</v>
      </c>
      <c r="Y1290" s="83" t="s">
        <v>30</v>
      </c>
      <c r="Z1290" s="83" t="s">
        <v>739</v>
      </c>
    </row>
    <row r="1291" spans="1:26" x14ac:dyDescent="0.25">
      <c r="A1291" t="s">
        <v>2967</v>
      </c>
      <c r="B1291" t="s">
        <v>2967</v>
      </c>
      <c r="C1291" s="94" t="s">
        <v>2968</v>
      </c>
      <c r="D1291" s="93" t="s">
        <v>2968</v>
      </c>
      <c r="E1291" s="93" t="s">
        <v>704</v>
      </c>
      <c r="F1291" s="93" t="s">
        <v>22</v>
      </c>
      <c r="G1291" s="83" t="s">
        <v>23</v>
      </c>
      <c r="H1291" s="93"/>
      <c r="I1291" s="93" t="s">
        <v>24</v>
      </c>
      <c r="J1291" s="93" t="s">
        <v>24</v>
      </c>
      <c r="K1291" s="2">
        <v>100210951095</v>
      </c>
      <c r="L1291" t="s">
        <v>25</v>
      </c>
      <c r="M1291" t="s">
        <v>26</v>
      </c>
      <c r="N1291" t="s">
        <v>27</v>
      </c>
      <c r="O1291" t="s">
        <v>26</v>
      </c>
      <c r="P1291" s="86">
        <v>38</v>
      </c>
      <c r="Q1291" s="99"/>
      <c r="R1291" s="88" t="s">
        <v>28</v>
      </c>
      <c r="S1291" s="98"/>
      <c r="T1291" s="1">
        <v>12074</v>
      </c>
      <c r="U1291" s="90">
        <v>9055.5</v>
      </c>
      <c r="V1291" s="91">
        <v>0.25</v>
      </c>
      <c r="W1291" s="88" t="s">
        <v>11036</v>
      </c>
      <c r="X1291" s="83">
        <v>90119000000</v>
      </c>
      <c r="Y1291" s="83" t="s">
        <v>30</v>
      </c>
      <c r="Z1291" s="83" t="s">
        <v>739</v>
      </c>
    </row>
    <row r="1292" spans="1:26" x14ac:dyDescent="0.25">
      <c r="A1292" t="s">
        <v>2969</v>
      </c>
      <c r="B1292" t="s">
        <v>2969</v>
      </c>
      <c r="C1292" s="94" t="s">
        <v>2970</v>
      </c>
      <c r="D1292" s="93" t="s">
        <v>2971</v>
      </c>
      <c r="E1292" s="93" t="s">
        <v>704</v>
      </c>
      <c r="F1292" s="93" t="s">
        <v>22</v>
      </c>
      <c r="G1292" s="83" t="s">
        <v>23</v>
      </c>
      <c r="H1292" s="93"/>
      <c r="I1292" s="93" t="s">
        <v>24</v>
      </c>
      <c r="J1292" s="93" t="s">
        <v>24</v>
      </c>
      <c r="K1292" s="2">
        <v>100210951095</v>
      </c>
      <c r="L1292" t="s">
        <v>25</v>
      </c>
      <c r="M1292" t="s">
        <v>26</v>
      </c>
      <c r="N1292" t="s">
        <v>27</v>
      </c>
      <c r="O1292" t="s">
        <v>26</v>
      </c>
      <c r="P1292" s="86">
        <v>45</v>
      </c>
      <c r="Q1292" s="99"/>
      <c r="R1292" s="88" t="s">
        <v>28</v>
      </c>
      <c r="S1292" s="98"/>
      <c r="T1292" s="1">
        <v>368524</v>
      </c>
      <c r="U1292" s="90">
        <v>276393</v>
      </c>
      <c r="V1292" s="91">
        <v>0.25</v>
      </c>
      <c r="W1292" s="88" t="s">
        <v>11036</v>
      </c>
      <c r="X1292" s="83">
        <v>90189084000</v>
      </c>
      <c r="Y1292" s="83" t="s">
        <v>914</v>
      </c>
      <c r="Z1292" s="83" t="s">
        <v>739</v>
      </c>
    </row>
    <row r="1293" spans="1:26" x14ac:dyDescent="0.25">
      <c r="A1293" t="s">
        <v>2972</v>
      </c>
      <c r="B1293" t="s">
        <v>2972</v>
      </c>
      <c r="C1293" s="94" t="s">
        <v>2973</v>
      </c>
      <c r="D1293" s="93" t="s">
        <v>2974</v>
      </c>
      <c r="E1293" s="93" t="s">
        <v>704</v>
      </c>
      <c r="F1293" s="93" t="s">
        <v>22</v>
      </c>
      <c r="G1293" s="83" t="s">
        <v>23</v>
      </c>
      <c r="H1293" s="93"/>
      <c r="I1293" s="93" t="s">
        <v>24</v>
      </c>
      <c r="J1293" s="93" t="s">
        <v>24</v>
      </c>
      <c r="K1293" s="2">
        <v>100210951095</v>
      </c>
      <c r="L1293" t="s">
        <v>25</v>
      </c>
      <c r="M1293" t="s">
        <v>26</v>
      </c>
      <c r="N1293" t="s">
        <v>27</v>
      </c>
      <c r="O1293" t="s">
        <v>26</v>
      </c>
      <c r="P1293" s="86">
        <v>45</v>
      </c>
      <c r="Q1293" s="99"/>
      <c r="R1293" s="88" t="s">
        <v>28</v>
      </c>
      <c r="S1293" s="98"/>
      <c r="T1293" s="1">
        <v>407160</v>
      </c>
      <c r="U1293" s="90">
        <v>305370</v>
      </c>
      <c r="V1293" s="91">
        <v>0.25</v>
      </c>
      <c r="W1293" s="88" t="s">
        <v>11036</v>
      </c>
      <c r="X1293" s="83">
        <v>90189084000</v>
      </c>
      <c r="Y1293" s="83" t="s">
        <v>914</v>
      </c>
      <c r="Z1293" s="83" t="s">
        <v>739</v>
      </c>
    </row>
    <row r="1294" spans="1:26" x14ac:dyDescent="0.25">
      <c r="A1294" t="s">
        <v>2975</v>
      </c>
      <c r="B1294" t="s">
        <v>2975</v>
      </c>
      <c r="C1294" s="94" t="s">
        <v>2976</v>
      </c>
      <c r="D1294" s="93" t="s">
        <v>2977</v>
      </c>
      <c r="E1294" s="93" t="s">
        <v>704</v>
      </c>
      <c r="F1294" s="93" t="s">
        <v>22</v>
      </c>
      <c r="G1294" s="83" t="s">
        <v>23</v>
      </c>
      <c r="H1294" s="93"/>
      <c r="I1294" s="93" t="s">
        <v>24</v>
      </c>
      <c r="J1294" s="93" t="s">
        <v>24</v>
      </c>
      <c r="K1294" s="2">
        <v>100210951095</v>
      </c>
      <c r="L1294" t="s">
        <v>25</v>
      </c>
      <c r="M1294" t="s">
        <v>26</v>
      </c>
      <c r="N1294" t="s">
        <v>27</v>
      </c>
      <c r="O1294" t="s">
        <v>26</v>
      </c>
      <c r="P1294" s="86">
        <v>45</v>
      </c>
      <c r="Q1294" s="87"/>
      <c r="R1294" s="88" t="s">
        <v>28</v>
      </c>
      <c r="S1294" s="98"/>
      <c r="T1294" s="1">
        <v>394597</v>
      </c>
      <c r="U1294" s="90">
        <v>295947.75</v>
      </c>
      <c r="V1294" s="91">
        <v>0.25</v>
      </c>
      <c r="W1294" s="88" t="s">
        <v>11036</v>
      </c>
      <c r="X1294" s="83">
        <v>90189084000</v>
      </c>
      <c r="Y1294" s="83" t="s">
        <v>914</v>
      </c>
      <c r="Z1294" s="83" t="s">
        <v>739</v>
      </c>
    </row>
    <row r="1295" spans="1:26" x14ac:dyDescent="0.25">
      <c r="A1295" t="s">
        <v>2978</v>
      </c>
      <c r="B1295" t="s">
        <v>2978</v>
      </c>
      <c r="C1295" s="94" t="s">
        <v>2979</v>
      </c>
      <c r="D1295" s="93" t="s">
        <v>2980</v>
      </c>
      <c r="E1295" s="93" t="s">
        <v>704</v>
      </c>
      <c r="F1295" s="93" t="s">
        <v>22</v>
      </c>
      <c r="G1295" s="83" t="s">
        <v>23</v>
      </c>
      <c r="H1295" s="93"/>
      <c r="I1295" s="93" t="s">
        <v>24</v>
      </c>
      <c r="J1295" s="93" t="s">
        <v>24</v>
      </c>
      <c r="K1295" s="2">
        <v>100210951095</v>
      </c>
      <c r="L1295" t="s">
        <v>25</v>
      </c>
      <c r="M1295" t="s">
        <v>26</v>
      </c>
      <c r="N1295" t="s">
        <v>27</v>
      </c>
      <c r="O1295" t="s">
        <v>26</v>
      </c>
      <c r="P1295" s="86">
        <v>45</v>
      </c>
      <c r="Q1295" s="87"/>
      <c r="R1295" s="88" t="s">
        <v>28</v>
      </c>
      <c r="S1295" s="98"/>
      <c r="T1295" s="1">
        <v>433233</v>
      </c>
      <c r="U1295" s="90">
        <v>324924.75</v>
      </c>
      <c r="V1295" s="91">
        <v>0.25</v>
      </c>
      <c r="W1295" s="88" t="s">
        <v>11036</v>
      </c>
      <c r="X1295" s="83">
        <v>90189084000</v>
      </c>
      <c r="Y1295" s="83" t="s">
        <v>914</v>
      </c>
      <c r="Z1295" s="83" t="s">
        <v>739</v>
      </c>
    </row>
    <row r="1296" spans="1:26" x14ac:dyDescent="0.25">
      <c r="A1296" t="s">
        <v>8713</v>
      </c>
      <c r="B1296" t="s">
        <v>8713</v>
      </c>
      <c r="C1296" s="94" t="s">
        <v>8714</v>
      </c>
      <c r="D1296" s="93" t="s">
        <v>8715</v>
      </c>
      <c r="E1296" s="93" t="s">
        <v>21</v>
      </c>
      <c r="F1296" s="93" t="s">
        <v>22</v>
      </c>
      <c r="G1296" s="83" t="s">
        <v>23</v>
      </c>
      <c r="H1296" s="93"/>
      <c r="I1296" s="93" t="s">
        <v>24</v>
      </c>
      <c r="J1296" s="93" t="s">
        <v>24</v>
      </c>
      <c r="K1296" s="2">
        <v>100210951095</v>
      </c>
      <c r="L1296" t="s">
        <v>25</v>
      </c>
      <c r="M1296" t="s">
        <v>26</v>
      </c>
      <c r="N1296" t="s">
        <v>27</v>
      </c>
      <c r="O1296" t="s">
        <v>26</v>
      </c>
      <c r="P1296" s="86" t="s">
        <v>8797</v>
      </c>
      <c r="Q1296" s="87"/>
      <c r="R1296" s="88" t="s">
        <v>28</v>
      </c>
      <c r="S1296" s="98"/>
      <c r="T1296" s="1">
        <v>1706</v>
      </c>
      <c r="U1296" s="90">
        <v>1620.7</v>
      </c>
      <c r="V1296" s="91">
        <v>4.9999999999999975E-2</v>
      </c>
      <c r="W1296" s="88" t="s">
        <v>11230</v>
      </c>
      <c r="X1296" s="83">
        <v>99999999999</v>
      </c>
      <c r="Y1296" s="83" t="s">
        <v>914</v>
      </c>
      <c r="Z1296" s="83" t="s">
        <v>31</v>
      </c>
    </row>
    <row r="1297" spans="1:26" x14ac:dyDescent="0.25">
      <c r="A1297" t="s">
        <v>8716</v>
      </c>
      <c r="B1297" t="s">
        <v>8716</v>
      </c>
      <c r="C1297" s="94" t="s">
        <v>8717</v>
      </c>
      <c r="D1297" s="93" t="s">
        <v>8718</v>
      </c>
      <c r="E1297" s="93" t="s">
        <v>21</v>
      </c>
      <c r="F1297" s="93" t="s">
        <v>22</v>
      </c>
      <c r="G1297" s="83" t="s">
        <v>23</v>
      </c>
      <c r="H1297" s="93"/>
      <c r="I1297" s="93" t="s">
        <v>24</v>
      </c>
      <c r="J1297" s="93" t="s">
        <v>24</v>
      </c>
      <c r="K1297" s="2">
        <v>100210951095</v>
      </c>
      <c r="L1297" t="s">
        <v>25</v>
      </c>
      <c r="M1297" t="s">
        <v>26</v>
      </c>
      <c r="N1297" t="s">
        <v>27</v>
      </c>
      <c r="O1297" t="s">
        <v>26</v>
      </c>
      <c r="P1297" s="86" t="s">
        <v>8797</v>
      </c>
      <c r="Q1297" s="87"/>
      <c r="R1297" s="88" t="s">
        <v>28</v>
      </c>
      <c r="S1297" s="98"/>
      <c r="T1297" s="1">
        <v>2345</v>
      </c>
      <c r="U1297" s="90">
        <v>2227.75</v>
      </c>
      <c r="V1297" s="91">
        <v>0.05</v>
      </c>
      <c r="W1297" s="88" t="s">
        <v>11230</v>
      </c>
      <c r="X1297" s="83">
        <v>99999999999</v>
      </c>
      <c r="Y1297" s="83" t="s">
        <v>914</v>
      </c>
      <c r="Z1297" s="83" t="s">
        <v>31</v>
      </c>
    </row>
    <row r="1298" spans="1:26" x14ac:dyDescent="0.25">
      <c r="A1298" t="s">
        <v>8719</v>
      </c>
      <c r="B1298" t="s">
        <v>8719</v>
      </c>
      <c r="C1298" s="94" t="s">
        <v>8720</v>
      </c>
      <c r="D1298" s="93" t="s">
        <v>8721</v>
      </c>
      <c r="E1298" s="93" t="s">
        <v>21</v>
      </c>
      <c r="F1298" s="93" t="s">
        <v>22</v>
      </c>
      <c r="G1298" s="83" t="s">
        <v>23</v>
      </c>
      <c r="H1298" s="93"/>
      <c r="I1298" s="93" t="s">
        <v>24</v>
      </c>
      <c r="J1298" s="93" t="s">
        <v>24</v>
      </c>
      <c r="K1298" s="2">
        <v>100210951095</v>
      </c>
      <c r="L1298" t="s">
        <v>25</v>
      </c>
      <c r="M1298" t="s">
        <v>26</v>
      </c>
      <c r="N1298" t="s">
        <v>27</v>
      </c>
      <c r="O1298" t="s">
        <v>26</v>
      </c>
      <c r="P1298" s="86" t="s">
        <v>8797</v>
      </c>
      <c r="Q1298" s="87"/>
      <c r="R1298" s="88" t="s">
        <v>28</v>
      </c>
      <c r="S1298" s="98"/>
      <c r="T1298" s="1">
        <v>2815</v>
      </c>
      <c r="U1298" s="90">
        <v>2674.25</v>
      </c>
      <c r="V1298" s="91">
        <v>0.05</v>
      </c>
      <c r="W1298" s="88" t="s">
        <v>11230</v>
      </c>
      <c r="X1298" s="83">
        <v>99999999999</v>
      </c>
      <c r="Y1298" s="83" t="s">
        <v>914</v>
      </c>
      <c r="Z1298" s="83" t="s">
        <v>31</v>
      </c>
    </row>
    <row r="1299" spans="1:26" x14ac:dyDescent="0.25">
      <c r="A1299" t="s">
        <v>8722</v>
      </c>
      <c r="B1299" t="s">
        <v>8722</v>
      </c>
      <c r="C1299" s="94" t="s">
        <v>8723</v>
      </c>
      <c r="D1299" s="93" t="s">
        <v>8724</v>
      </c>
      <c r="E1299" s="93" t="s">
        <v>21</v>
      </c>
      <c r="F1299" s="93" t="s">
        <v>22</v>
      </c>
      <c r="G1299" s="83" t="s">
        <v>23</v>
      </c>
      <c r="H1299" s="93"/>
      <c r="I1299" s="93" t="s">
        <v>24</v>
      </c>
      <c r="J1299" s="93" t="s">
        <v>24</v>
      </c>
      <c r="K1299" s="2">
        <v>100210951095</v>
      </c>
      <c r="L1299" t="s">
        <v>25</v>
      </c>
      <c r="M1299" t="s">
        <v>26</v>
      </c>
      <c r="N1299" t="s">
        <v>27</v>
      </c>
      <c r="O1299" t="s">
        <v>26</v>
      </c>
      <c r="P1299" s="86" t="s">
        <v>8797</v>
      </c>
      <c r="Q1299" s="87"/>
      <c r="R1299" s="88" t="s">
        <v>28</v>
      </c>
      <c r="S1299" s="98"/>
      <c r="T1299" s="1">
        <v>21349</v>
      </c>
      <c r="U1299" s="90">
        <v>20281.55</v>
      </c>
      <c r="V1299" s="91">
        <v>5.0000000000000037E-2</v>
      </c>
      <c r="W1299" s="88" t="s">
        <v>11230</v>
      </c>
      <c r="X1299" s="83">
        <v>99999999999</v>
      </c>
      <c r="Y1299" s="83" t="s">
        <v>914</v>
      </c>
      <c r="Z1299" s="83" t="s">
        <v>31</v>
      </c>
    </row>
    <row r="1300" spans="1:26" x14ac:dyDescent="0.25">
      <c r="A1300" t="s">
        <v>8725</v>
      </c>
      <c r="B1300" t="s">
        <v>8725</v>
      </c>
      <c r="C1300" s="94" t="s">
        <v>8726</v>
      </c>
      <c r="D1300" s="93" t="s">
        <v>8727</v>
      </c>
      <c r="E1300" s="93" t="s">
        <v>21</v>
      </c>
      <c r="F1300" s="93" t="s">
        <v>22</v>
      </c>
      <c r="G1300" s="83" t="s">
        <v>23</v>
      </c>
      <c r="H1300" s="93"/>
      <c r="I1300" s="93" t="s">
        <v>24</v>
      </c>
      <c r="J1300" s="93" t="s">
        <v>24</v>
      </c>
      <c r="K1300" s="2">
        <v>100210951095</v>
      </c>
      <c r="L1300" t="s">
        <v>25</v>
      </c>
      <c r="M1300" t="s">
        <v>26</v>
      </c>
      <c r="N1300" t="s">
        <v>27</v>
      </c>
      <c r="O1300" t="s">
        <v>26</v>
      </c>
      <c r="P1300" s="86" t="s">
        <v>8797</v>
      </c>
      <c r="Q1300" s="87"/>
      <c r="R1300" s="88" t="s">
        <v>28</v>
      </c>
      <c r="S1300" s="98"/>
      <c r="T1300" s="1">
        <v>24619</v>
      </c>
      <c r="U1300" s="90">
        <v>23388.05</v>
      </c>
      <c r="V1300" s="91">
        <v>5.0000000000000031E-2</v>
      </c>
      <c r="W1300" s="88" t="s">
        <v>11230</v>
      </c>
      <c r="X1300" s="83">
        <v>99999999999</v>
      </c>
      <c r="Y1300" s="83" t="s">
        <v>914</v>
      </c>
      <c r="Z1300" s="83" t="s">
        <v>31</v>
      </c>
    </row>
    <row r="1301" spans="1:26" x14ac:dyDescent="0.25">
      <c r="A1301" t="s">
        <v>9466</v>
      </c>
      <c r="B1301" t="s">
        <v>9466</v>
      </c>
      <c r="C1301" s="94" t="s">
        <v>9467</v>
      </c>
      <c r="D1301" s="93" t="s">
        <v>11401</v>
      </c>
      <c r="E1301" s="93" t="s">
        <v>704</v>
      </c>
      <c r="F1301" s="93" t="s">
        <v>22</v>
      </c>
      <c r="G1301" s="83" t="s">
        <v>23</v>
      </c>
      <c r="H1301" s="93"/>
      <c r="I1301" s="93" t="s">
        <v>24</v>
      </c>
      <c r="J1301" s="93" t="s">
        <v>24</v>
      </c>
      <c r="K1301" s="2">
        <v>100210951095</v>
      </c>
      <c r="L1301" t="s">
        <v>25</v>
      </c>
      <c r="M1301" t="s">
        <v>26</v>
      </c>
      <c r="N1301" t="s">
        <v>27</v>
      </c>
      <c r="O1301" t="s">
        <v>26</v>
      </c>
      <c r="P1301" s="86">
        <v>48</v>
      </c>
      <c r="Q1301" s="87"/>
      <c r="R1301" s="88" t="s">
        <v>28</v>
      </c>
      <c r="S1301" s="98"/>
      <c r="T1301" s="1">
        <v>1298</v>
      </c>
      <c r="U1301" s="90">
        <v>973.5</v>
      </c>
      <c r="V1301" s="91">
        <v>0.25</v>
      </c>
      <c r="W1301" s="88" t="s">
        <v>11036</v>
      </c>
      <c r="X1301" s="83">
        <v>90119000000</v>
      </c>
      <c r="Y1301" s="83" t="s">
        <v>30</v>
      </c>
      <c r="Z1301" s="83" t="s">
        <v>31</v>
      </c>
    </row>
    <row r="1302" spans="1:26" x14ac:dyDescent="0.25">
      <c r="A1302" t="s">
        <v>9468</v>
      </c>
      <c r="B1302" t="s">
        <v>9468</v>
      </c>
      <c r="C1302" s="94" t="s">
        <v>9469</v>
      </c>
      <c r="D1302" s="93" t="s">
        <v>9470</v>
      </c>
      <c r="E1302" s="93" t="s">
        <v>704</v>
      </c>
      <c r="F1302" s="93" t="s">
        <v>22</v>
      </c>
      <c r="G1302" s="83" t="s">
        <v>23</v>
      </c>
      <c r="H1302" s="93"/>
      <c r="I1302" s="93" t="s">
        <v>24</v>
      </c>
      <c r="J1302" s="93" t="s">
        <v>24</v>
      </c>
      <c r="K1302" s="2">
        <v>100210951095</v>
      </c>
      <c r="L1302" t="s">
        <v>25</v>
      </c>
      <c r="M1302" t="s">
        <v>26</v>
      </c>
      <c r="N1302" t="s">
        <v>27</v>
      </c>
      <c r="O1302" t="s">
        <v>26</v>
      </c>
      <c r="P1302" s="86">
        <v>13</v>
      </c>
      <c r="Q1302" s="87"/>
      <c r="R1302" s="88" t="s">
        <v>28</v>
      </c>
      <c r="S1302" s="98"/>
      <c r="T1302" s="1">
        <v>2101</v>
      </c>
      <c r="U1302" s="90">
        <v>1575.75</v>
      </c>
      <c r="V1302" s="91">
        <v>0.25</v>
      </c>
      <c r="W1302" s="83" t="s">
        <v>11036</v>
      </c>
      <c r="X1302" s="83">
        <v>99999999999</v>
      </c>
      <c r="Y1302" s="83" t="s">
        <v>30</v>
      </c>
      <c r="Z1302" s="83" t="s">
        <v>31</v>
      </c>
    </row>
    <row r="1303" spans="1:26" x14ac:dyDescent="0.25">
      <c r="A1303" t="s">
        <v>10526</v>
      </c>
      <c r="B1303" t="s">
        <v>10526</v>
      </c>
      <c r="C1303" s="94" t="s">
        <v>10527</v>
      </c>
      <c r="D1303" s="93" t="s">
        <v>11402</v>
      </c>
      <c r="E1303" s="93" t="s">
        <v>704</v>
      </c>
      <c r="F1303" s="93" t="s">
        <v>22</v>
      </c>
      <c r="G1303" s="83" t="s">
        <v>23</v>
      </c>
      <c r="H1303" s="93"/>
      <c r="I1303" s="93" t="s">
        <v>24</v>
      </c>
      <c r="J1303" s="93" t="s">
        <v>24</v>
      </c>
      <c r="K1303" s="2">
        <v>100210951095</v>
      </c>
      <c r="L1303" t="s">
        <v>25</v>
      </c>
      <c r="M1303" t="s">
        <v>26</v>
      </c>
      <c r="N1303" t="s">
        <v>27</v>
      </c>
      <c r="O1303" t="s">
        <v>26</v>
      </c>
      <c r="P1303" s="86">
        <v>58</v>
      </c>
      <c r="Q1303" s="87"/>
      <c r="R1303" s="88" t="s">
        <v>28</v>
      </c>
      <c r="S1303" s="98"/>
      <c r="T1303" s="1">
        <v>906</v>
      </c>
      <c r="U1303" s="90">
        <v>679.5</v>
      </c>
      <c r="V1303" s="91">
        <v>0.25</v>
      </c>
      <c r="W1303" s="83" t="s">
        <v>11036</v>
      </c>
      <c r="X1303" s="83">
        <v>90119000000</v>
      </c>
      <c r="Y1303" s="83" t="s">
        <v>30</v>
      </c>
      <c r="Z1303" s="83" t="s">
        <v>31</v>
      </c>
    </row>
    <row r="1304" spans="1:26" x14ac:dyDescent="0.25">
      <c r="A1304" t="s">
        <v>10528</v>
      </c>
      <c r="B1304" t="s">
        <v>10528</v>
      </c>
      <c r="C1304" s="94" t="s">
        <v>10529</v>
      </c>
      <c r="D1304" s="93" t="s">
        <v>11403</v>
      </c>
      <c r="E1304" s="93" t="s">
        <v>704</v>
      </c>
      <c r="F1304" s="93" t="s">
        <v>22</v>
      </c>
      <c r="G1304" s="83" t="s">
        <v>23</v>
      </c>
      <c r="H1304" s="93"/>
      <c r="I1304" s="93" t="s">
        <v>24</v>
      </c>
      <c r="J1304" s="93" t="s">
        <v>24</v>
      </c>
      <c r="K1304" s="2">
        <v>100210951095</v>
      </c>
      <c r="L1304" t="s">
        <v>25</v>
      </c>
      <c r="M1304" t="s">
        <v>26</v>
      </c>
      <c r="N1304" t="s">
        <v>27</v>
      </c>
      <c r="O1304" t="s">
        <v>26</v>
      </c>
      <c r="P1304" s="86">
        <v>58</v>
      </c>
      <c r="Q1304" s="87"/>
      <c r="R1304" s="88" t="s">
        <v>28</v>
      </c>
      <c r="S1304" s="98"/>
      <c r="T1304" s="1">
        <v>614</v>
      </c>
      <c r="U1304" s="90">
        <v>460.5</v>
      </c>
      <c r="V1304" s="91">
        <v>0.25</v>
      </c>
      <c r="W1304" s="88" t="s">
        <v>11036</v>
      </c>
      <c r="X1304" s="83">
        <v>90119000000</v>
      </c>
      <c r="Y1304" s="83" t="s">
        <v>30</v>
      </c>
      <c r="Z1304" s="83" t="s">
        <v>31</v>
      </c>
    </row>
    <row r="1305" spans="1:26" x14ac:dyDescent="0.25">
      <c r="A1305" t="s">
        <v>10530</v>
      </c>
      <c r="B1305" t="s">
        <v>10530</v>
      </c>
      <c r="C1305" s="94" t="s">
        <v>10531</v>
      </c>
      <c r="D1305" s="93" t="s">
        <v>11404</v>
      </c>
      <c r="E1305" s="93" t="s">
        <v>704</v>
      </c>
      <c r="F1305" s="93" t="s">
        <v>22</v>
      </c>
      <c r="G1305" s="83" t="s">
        <v>23</v>
      </c>
      <c r="H1305" s="93"/>
      <c r="I1305" s="93" t="s">
        <v>24</v>
      </c>
      <c r="J1305" s="93" t="s">
        <v>24</v>
      </c>
      <c r="K1305" s="2">
        <v>100210951095</v>
      </c>
      <c r="L1305" t="s">
        <v>25</v>
      </c>
      <c r="M1305" t="s">
        <v>26</v>
      </c>
      <c r="N1305" t="s">
        <v>27</v>
      </c>
      <c r="O1305" t="s">
        <v>26</v>
      </c>
      <c r="P1305" s="86">
        <v>58</v>
      </c>
      <c r="Q1305" s="87"/>
      <c r="R1305" s="88" t="s">
        <v>28</v>
      </c>
      <c r="S1305" s="98"/>
      <c r="T1305" s="1">
        <v>730</v>
      </c>
      <c r="U1305" s="90">
        <v>547.5</v>
      </c>
      <c r="V1305" s="91">
        <v>0.25</v>
      </c>
      <c r="W1305" s="88" t="s">
        <v>11036</v>
      </c>
      <c r="X1305" s="83">
        <v>90119000000</v>
      </c>
      <c r="Y1305" s="83" t="s">
        <v>30</v>
      </c>
      <c r="Z1305" s="83" t="s">
        <v>31</v>
      </c>
    </row>
    <row r="1306" spans="1:26" x14ac:dyDescent="0.25">
      <c r="A1306" t="s">
        <v>2981</v>
      </c>
      <c r="B1306" t="s">
        <v>2981</v>
      </c>
      <c r="C1306" s="94" t="s">
        <v>2982</v>
      </c>
      <c r="D1306" s="93" t="s">
        <v>2982</v>
      </c>
      <c r="E1306" s="93" t="s">
        <v>704</v>
      </c>
      <c r="F1306" s="93" t="s">
        <v>22</v>
      </c>
      <c r="G1306" s="83" t="s">
        <v>23</v>
      </c>
      <c r="H1306" s="93"/>
      <c r="I1306" s="93" t="s">
        <v>24</v>
      </c>
      <c r="J1306" s="93" t="s">
        <v>24</v>
      </c>
      <c r="K1306" s="2">
        <v>100210951095</v>
      </c>
      <c r="L1306" t="s">
        <v>25</v>
      </c>
      <c r="M1306" t="s">
        <v>26</v>
      </c>
      <c r="N1306" t="s">
        <v>27</v>
      </c>
      <c r="O1306" t="s">
        <v>26</v>
      </c>
      <c r="P1306" s="86">
        <v>38</v>
      </c>
      <c r="Q1306" s="87"/>
      <c r="R1306" s="88" t="s">
        <v>28</v>
      </c>
      <c r="S1306" s="98"/>
      <c r="T1306" s="1">
        <v>5349</v>
      </c>
      <c r="U1306" s="90">
        <v>4011.75</v>
      </c>
      <c r="V1306" s="91">
        <v>0.25</v>
      </c>
      <c r="W1306" s="88" t="s">
        <v>11036</v>
      </c>
      <c r="X1306" s="83">
        <v>90119000000</v>
      </c>
      <c r="Y1306" s="83" t="s">
        <v>30</v>
      </c>
      <c r="Z1306" s="83" t="s">
        <v>739</v>
      </c>
    </row>
    <row r="1307" spans="1:26" x14ac:dyDescent="0.25">
      <c r="A1307" s="83" t="s">
        <v>2983</v>
      </c>
      <c r="B1307" s="83" t="s">
        <v>2983</v>
      </c>
      <c r="C1307" s="84" t="s">
        <v>2984</v>
      </c>
      <c r="D1307" s="83" t="s">
        <v>2984</v>
      </c>
      <c r="E1307" s="83" t="s">
        <v>704</v>
      </c>
      <c r="F1307" s="83" t="s">
        <v>22</v>
      </c>
      <c r="G1307" s="83" t="s">
        <v>23</v>
      </c>
      <c r="H1307" s="83"/>
      <c r="I1307" s="93" t="s">
        <v>24</v>
      </c>
      <c r="J1307" s="93" t="s">
        <v>24</v>
      </c>
      <c r="K1307" s="85">
        <v>100210951095</v>
      </c>
      <c r="L1307" s="83" t="s">
        <v>25</v>
      </c>
      <c r="M1307" s="83" t="s">
        <v>26</v>
      </c>
      <c r="N1307" s="83" t="s">
        <v>27</v>
      </c>
      <c r="O1307" s="83" t="s">
        <v>26</v>
      </c>
      <c r="P1307" s="86">
        <v>38</v>
      </c>
      <c r="Q1307" s="96"/>
      <c r="R1307" s="88" t="s">
        <v>28</v>
      </c>
      <c r="S1307" s="84"/>
      <c r="T1307" s="97">
        <v>5349</v>
      </c>
      <c r="U1307" s="90">
        <v>4011.75</v>
      </c>
      <c r="V1307" s="91">
        <v>0.25</v>
      </c>
      <c r="W1307" s="88" t="s">
        <v>11036</v>
      </c>
      <c r="X1307" s="83">
        <v>90119000000</v>
      </c>
      <c r="Y1307" s="83" t="s">
        <v>30</v>
      </c>
      <c r="Z1307" s="83" t="s">
        <v>739</v>
      </c>
    </row>
    <row r="1308" spans="1:26" x14ac:dyDescent="0.25">
      <c r="A1308" s="83" t="s">
        <v>2985</v>
      </c>
      <c r="B1308" s="83" t="s">
        <v>2985</v>
      </c>
      <c r="C1308" s="84" t="s">
        <v>2986</v>
      </c>
      <c r="D1308" s="83" t="s">
        <v>2986</v>
      </c>
      <c r="E1308" s="83" t="s">
        <v>704</v>
      </c>
      <c r="F1308" s="83" t="s">
        <v>22</v>
      </c>
      <c r="G1308" s="83" t="s">
        <v>23</v>
      </c>
      <c r="H1308" s="83"/>
      <c r="I1308" s="93" t="s">
        <v>24</v>
      </c>
      <c r="J1308" s="93" t="s">
        <v>24</v>
      </c>
      <c r="K1308" s="85">
        <v>100210951095</v>
      </c>
      <c r="L1308" s="83" t="s">
        <v>25</v>
      </c>
      <c r="M1308" s="83" t="s">
        <v>26</v>
      </c>
      <c r="N1308" s="83" t="s">
        <v>27</v>
      </c>
      <c r="O1308" s="83" t="s">
        <v>26</v>
      </c>
      <c r="P1308" s="86">
        <v>23</v>
      </c>
      <c r="Q1308" s="96"/>
      <c r="R1308" s="88" t="s">
        <v>28</v>
      </c>
      <c r="S1308" s="84"/>
      <c r="T1308" s="97">
        <v>356</v>
      </c>
      <c r="U1308" s="90">
        <v>267</v>
      </c>
      <c r="V1308" s="91">
        <v>0.25</v>
      </c>
      <c r="W1308" s="88" t="s">
        <v>11036</v>
      </c>
      <c r="X1308" s="83">
        <v>85444290900</v>
      </c>
      <c r="Y1308" s="83" t="s">
        <v>30</v>
      </c>
      <c r="Z1308" s="83" t="s">
        <v>31</v>
      </c>
    </row>
    <row r="1309" spans="1:26" x14ac:dyDescent="0.25">
      <c r="A1309" t="s">
        <v>2987</v>
      </c>
      <c r="B1309" t="s">
        <v>2987</v>
      </c>
      <c r="C1309" s="94" t="s">
        <v>2988</v>
      </c>
      <c r="D1309" s="93" t="s">
        <v>2988</v>
      </c>
      <c r="E1309" s="93" t="s">
        <v>704</v>
      </c>
      <c r="F1309" s="93" t="s">
        <v>22</v>
      </c>
      <c r="G1309" s="93" t="s">
        <v>23</v>
      </c>
      <c r="H1309" s="93"/>
      <c r="I1309" s="93" t="s">
        <v>24</v>
      </c>
      <c r="J1309" s="93" t="s">
        <v>24</v>
      </c>
      <c r="K1309" s="2">
        <v>100210951095</v>
      </c>
      <c r="L1309" t="s">
        <v>25</v>
      </c>
      <c r="M1309" t="s">
        <v>26</v>
      </c>
      <c r="N1309" t="s">
        <v>27</v>
      </c>
      <c r="O1309" t="s">
        <v>26</v>
      </c>
      <c r="P1309" s="86">
        <v>38</v>
      </c>
      <c r="Q1309" s="87"/>
      <c r="R1309" s="88" t="s">
        <v>28</v>
      </c>
      <c r="S1309" s="98"/>
      <c r="T1309" s="1">
        <v>679</v>
      </c>
      <c r="U1309" s="90">
        <v>509.25</v>
      </c>
      <c r="V1309" s="91">
        <v>0.25</v>
      </c>
      <c r="W1309" s="83" t="s">
        <v>11036</v>
      </c>
      <c r="X1309" s="83">
        <v>90119000000</v>
      </c>
      <c r="Y1309" s="83" t="s">
        <v>30</v>
      </c>
      <c r="Z1309" s="83" t="s">
        <v>31</v>
      </c>
    </row>
    <row r="1310" spans="1:26" x14ac:dyDescent="0.25">
      <c r="A1310" t="s">
        <v>2989</v>
      </c>
      <c r="B1310" t="s">
        <v>2989</v>
      </c>
      <c r="C1310" s="94" t="s">
        <v>2990</v>
      </c>
      <c r="D1310" s="93" t="s">
        <v>2990</v>
      </c>
      <c r="E1310" s="93" t="s">
        <v>704</v>
      </c>
      <c r="F1310" s="93" t="s">
        <v>22</v>
      </c>
      <c r="G1310" s="83" t="s">
        <v>23</v>
      </c>
      <c r="H1310" s="93"/>
      <c r="I1310" s="93" t="s">
        <v>24</v>
      </c>
      <c r="J1310" s="93" t="s">
        <v>24</v>
      </c>
      <c r="K1310" s="2">
        <v>100210951095</v>
      </c>
      <c r="L1310" t="s">
        <v>25</v>
      </c>
      <c r="M1310" t="s">
        <v>26</v>
      </c>
      <c r="N1310" t="s">
        <v>27</v>
      </c>
      <c r="O1310" t="s">
        <v>26</v>
      </c>
      <c r="P1310" s="86">
        <v>47</v>
      </c>
      <c r="Q1310" s="87"/>
      <c r="R1310" s="88" t="s">
        <v>28</v>
      </c>
      <c r="S1310" s="98"/>
      <c r="T1310" s="1">
        <v>679</v>
      </c>
      <c r="U1310" s="90">
        <v>509.25</v>
      </c>
      <c r="V1310" s="91">
        <v>0.25</v>
      </c>
      <c r="W1310" s="83" t="s">
        <v>11036</v>
      </c>
      <c r="X1310" s="83">
        <v>90119000000</v>
      </c>
      <c r="Y1310" s="83" t="s">
        <v>30</v>
      </c>
      <c r="Z1310" s="83" t="s">
        <v>31</v>
      </c>
    </row>
    <row r="1311" spans="1:26" x14ac:dyDescent="0.25">
      <c r="A1311" t="s">
        <v>2991</v>
      </c>
      <c r="B1311" t="s">
        <v>2991</v>
      </c>
      <c r="C1311" s="94" t="s">
        <v>2992</v>
      </c>
      <c r="D1311" s="93" t="s">
        <v>2992</v>
      </c>
      <c r="E1311" s="93" t="s">
        <v>704</v>
      </c>
      <c r="F1311" s="93" t="s">
        <v>22</v>
      </c>
      <c r="G1311" s="83" t="s">
        <v>23</v>
      </c>
      <c r="H1311" s="93"/>
      <c r="I1311" s="93" t="s">
        <v>24</v>
      </c>
      <c r="J1311" s="93" t="s">
        <v>24</v>
      </c>
      <c r="K1311" s="2">
        <v>100210951095</v>
      </c>
      <c r="L1311" t="s">
        <v>25</v>
      </c>
      <c r="M1311" t="s">
        <v>26</v>
      </c>
      <c r="N1311" t="s">
        <v>27</v>
      </c>
      <c r="O1311" t="s">
        <v>26</v>
      </c>
      <c r="P1311" s="86">
        <v>38</v>
      </c>
      <c r="Q1311" s="87"/>
      <c r="R1311" s="88" t="s">
        <v>28</v>
      </c>
      <c r="S1311" s="98"/>
      <c r="T1311" s="1">
        <v>679</v>
      </c>
      <c r="U1311" s="90">
        <v>509.25</v>
      </c>
      <c r="V1311" s="91">
        <v>0.25</v>
      </c>
      <c r="W1311" s="83" t="s">
        <v>11036</v>
      </c>
      <c r="X1311" s="83">
        <v>90119000000</v>
      </c>
      <c r="Y1311" s="83" t="s">
        <v>30</v>
      </c>
      <c r="Z1311" s="83" t="s">
        <v>31</v>
      </c>
    </row>
    <row r="1312" spans="1:26" x14ac:dyDescent="0.25">
      <c r="A1312" t="s">
        <v>2993</v>
      </c>
      <c r="B1312" t="s">
        <v>2993</v>
      </c>
      <c r="C1312" s="94" t="s">
        <v>2994</v>
      </c>
      <c r="D1312" s="93" t="s">
        <v>2994</v>
      </c>
      <c r="E1312" s="93" t="s">
        <v>704</v>
      </c>
      <c r="F1312" s="93" t="s">
        <v>22</v>
      </c>
      <c r="G1312" s="83" t="s">
        <v>23</v>
      </c>
      <c r="H1312" s="93"/>
      <c r="I1312" s="93" t="s">
        <v>24</v>
      </c>
      <c r="J1312" s="93" t="s">
        <v>24</v>
      </c>
      <c r="K1312" s="2">
        <v>100210951095</v>
      </c>
      <c r="L1312" t="s">
        <v>25</v>
      </c>
      <c r="M1312" t="s">
        <v>26</v>
      </c>
      <c r="N1312" t="s">
        <v>27</v>
      </c>
      <c r="O1312" t="s">
        <v>26</v>
      </c>
      <c r="P1312" s="86">
        <v>38</v>
      </c>
      <c r="Q1312" s="87"/>
      <c r="R1312" s="88" t="s">
        <v>28</v>
      </c>
      <c r="S1312" s="98"/>
      <c r="T1312" s="1">
        <v>679</v>
      </c>
      <c r="U1312" s="90">
        <v>509.25</v>
      </c>
      <c r="V1312" s="91">
        <v>0.25</v>
      </c>
      <c r="W1312" s="83" t="s">
        <v>11036</v>
      </c>
      <c r="X1312" s="83">
        <v>90119000000</v>
      </c>
      <c r="Y1312" s="83" t="s">
        <v>30</v>
      </c>
      <c r="Z1312" s="83" t="s">
        <v>31</v>
      </c>
    </row>
    <row r="1313" spans="1:26" x14ac:dyDescent="0.25">
      <c r="A1313" t="s">
        <v>2995</v>
      </c>
      <c r="B1313" t="s">
        <v>2995</v>
      </c>
      <c r="C1313" s="94" t="s">
        <v>2996</v>
      </c>
      <c r="D1313" s="93" t="s">
        <v>2996</v>
      </c>
      <c r="E1313" s="93" t="s">
        <v>704</v>
      </c>
      <c r="F1313" s="93" t="s">
        <v>22</v>
      </c>
      <c r="G1313" s="83" t="s">
        <v>23</v>
      </c>
      <c r="H1313" s="93"/>
      <c r="I1313" s="93" t="s">
        <v>24</v>
      </c>
      <c r="J1313" s="93" t="s">
        <v>24</v>
      </c>
      <c r="K1313" s="2">
        <v>100210951095</v>
      </c>
      <c r="L1313" t="s">
        <v>25</v>
      </c>
      <c r="M1313" t="s">
        <v>26</v>
      </c>
      <c r="N1313" t="s">
        <v>27</v>
      </c>
      <c r="O1313" t="s">
        <v>26</v>
      </c>
      <c r="P1313" s="86">
        <v>38</v>
      </c>
      <c r="Q1313" s="87"/>
      <c r="R1313" s="88" t="s">
        <v>28</v>
      </c>
      <c r="S1313" s="98"/>
      <c r="T1313" s="1">
        <v>679</v>
      </c>
      <c r="U1313" s="90">
        <v>509.25</v>
      </c>
      <c r="V1313" s="91">
        <v>0.25</v>
      </c>
      <c r="W1313" s="83" t="s">
        <v>11036</v>
      </c>
      <c r="X1313" s="83">
        <v>90119000000</v>
      </c>
      <c r="Y1313" s="83" t="s">
        <v>30</v>
      </c>
      <c r="Z1313" s="83" t="s">
        <v>31</v>
      </c>
    </row>
    <row r="1314" spans="1:26" x14ac:dyDescent="0.25">
      <c r="A1314" t="s">
        <v>2997</v>
      </c>
      <c r="B1314" t="s">
        <v>2997</v>
      </c>
      <c r="C1314" s="94" t="s">
        <v>2998</v>
      </c>
      <c r="D1314" s="93" t="s">
        <v>2999</v>
      </c>
      <c r="E1314" s="93" t="s">
        <v>704</v>
      </c>
      <c r="F1314" s="93" t="s">
        <v>22</v>
      </c>
      <c r="G1314" s="83" t="s">
        <v>23</v>
      </c>
      <c r="H1314" s="93"/>
      <c r="I1314" s="93" t="s">
        <v>745</v>
      </c>
      <c r="J1314" s="93" t="s">
        <v>24</v>
      </c>
      <c r="K1314" s="2">
        <v>100210951095</v>
      </c>
      <c r="L1314" t="s">
        <v>25</v>
      </c>
      <c r="M1314" t="s">
        <v>26</v>
      </c>
      <c r="N1314" t="s">
        <v>27</v>
      </c>
      <c r="O1314" t="s">
        <v>26</v>
      </c>
      <c r="P1314" s="86">
        <v>38</v>
      </c>
      <c r="Q1314" s="87"/>
      <c r="R1314" s="88" t="s">
        <v>28</v>
      </c>
      <c r="S1314" s="98"/>
      <c r="T1314" s="1">
        <v>15394</v>
      </c>
      <c r="U1314" s="90">
        <v>11545.5</v>
      </c>
      <c r="V1314" s="91">
        <v>0.25</v>
      </c>
      <c r="W1314" s="83" t="s">
        <v>11036</v>
      </c>
      <c r="X1314" s="83">
        <v>84798997900</v>
      </c>
      <c r="Y1314" s="83" t="s">
        <v>1276</v>
      </c>
      <c r="Z1314" s="83" t="s">
        <v>739</v>
      </c>
    </row>
    <row r="1315" spans="1:26" x14ac:dyDescent="0.25">
      <c r="A1315" t="s">
        <v>3000</v>
      </c>
      <c r="B1315" t="s">
        <v>3000</v>
      </c>
      <c r="C1315" s="94" t="s">
        <v>3001</v>
      </c>
      <c r="D1315" s="93" t="s">
        <v>3002</v>
      </c>
      <c r="E1315" s="93" t="s">
        <v>704</v>
      </c>
      <c r="F1315" s="93" t="s">
        <v>22</v>
      </c>
      <c r="G1315" s="83" t="s">
        <v>23</v>
      </c>
      <c r="H1315" s="93"/>
      <c r="I1315" s="93" t="s">
        <v>745</v>
      </c>
      <c r="J1315" s="93" t="s">
        <v>24</v>
      </c>
      <c r="K1315" s="2">
        <v>100210951095</v>
      </c>
      <c r="L1315" t="s">
        <v>25</v>
      </c>
      <c r="M1315" t="s">
        <v>26</v>
      </c>
      <c r="N1315" t="s">
        <v>27</v>
      </c>
      <c r="O1315" t="s">
        <v>26</v>
      </c>
      <c r="P1315" s="86">
        <v>38</v>
      </c>
      <c r="Q1315" s="87"/>
      <c r="R1315" s="88" t="s">
        <v>28</v>
      </c>
      <c r="S1315" s="98"/>
      <c r="T1315" s="1">
        <v>18541</v>
      </c>
      <c r="U1315" s="90">
        <v>13905.75</v>
      </c>
      <c r="V1315" s="91">
        <v>0.25</v>
      </c>
      <c r="W1315" s="83" t="s">
        <v>11036</v>
      </c>
      <c r="X1315" s="83">
        <v>84798997900</v>
      </c>
      <c r="Y1315" s="83" t="s">
        <v>1276</v>
      </c>
      <c r="Z1315" s="83" t="s">
        <v>739</v>
      </c>
    </row>
    <row r="1316" spans="1:26" x14ac:dyDescent="0.25">
      <c r="A1316" t="s">
        <v>3003</v>
      </c>
      <c r="B1316" t="s">
        <v>3003</v>
      </c>
      <c r="C1316" s="94" t="s">
        <v>3004</v>
      </c>
      <c r="D1316" s="93" t="s">
        <v>3005</v>
      </c>
      <c r="E1316" s="93" t="s">
        <v>704</v>
      </c>
      <c r="F1316" s="93" t="s">
        <v>22</v>
      </c>
      <c r="G1316" s="83" t="s">
        <v>23</v>
      </c>
      <c r="H1316" s="93"/>
      <c r="I1316" s="93" t="s">
        <v>24</v>
      </c>
      <c r="J1316" s="93" t="s">
        <v>24</v>
      </c>
      <c r="K1316" s="2">
        <v>100210951095</v>
      </c>
      <c r="L1316" t="s">
        <v>25</v>
      </c>
      <c r="M1316" t="s">
        <v>26</v>
      </c>
      <c r="N1316" t="s">
        <v>27</v>
      </c>
      <c r="O1316" t="s">
        <v>26</v>
      </c>
      <c r="P1316" s="86">
        <v>2</v>
      </c>
      <c r="Q1316" s="87"/>
      <c r="R1316" s="88" t="s">
        <v>28</v>
      </c>
      <c r="S1316" s="98"/>
      <c r="T1316" s="1">
        <v>5548</v>
      </c>
      <c r="U1316" s="90">
        <v>4161</v>
      </c>
      <c r="V1316" s="91">
        <v>0.25</v>
      </c>
      <c r="W1316" s="83" t="s">
        <v>11036</v>
      </c>
      <c r="X1316" s="83">
        <v>94031058000</v>
      </c>
      <c r="Y1316" s="83" t="s">
        <v>1652</v>
      </c>
      <c r="Z1316" s="83" t="s">
        <v>31</v>
      </c>
    </row>
    <row r="1317" spans="1:26" x14ac:dyDescent="0.25">
      <c r="A1317" t="s">
        <v>3006</v>
      </c>
      <c r="B1317" t="s">
        <v>3006</v>
      </c>
      <c r="C1317" s="94" t="s">
        <v>3007</v>
      </c>
      <c r="D1317" s="93" t="s">
        <v>3008</v>
      </c>
      <c r="E1317" s="93" t="s">
        <v>704</v>
      </c>
      <c r="F1317" s="93" t="s">
        <v>22</v>
      </c>
      <c r="G1317" s="83" t="s">
        <v>23</v>
      </c>
      <c r="H1317" s="93"/>
      <c r="I1317" s="93" t="s">
        <v>24</v>
      </c>
      <c r="J1317" s="93" t="s">
        <v>24</v>
      </c>
      <c r="K1317" s="2">
        <v>100210951095</v>
      </c>
      <c r="L1317" t="s">
        <v>25</v>
      </c>
      <c r="M1317" t="s">
        <v>26</v>
      </c>
      <c r="N1317" t="s">
        <v>27</v>
      </c>
      <c r="O1317" t="s">
        <v>26</v>
      </c>
      <c r="P1317" s="86">
        <v>2</v>
      </c>
      <c r="Q1317" s="87"/>
      <c r="R1317" s="88" t="s">
        <v>28</v>
      </c>
      <c r="S1317" s="98"/>
      <c r="T1317" s="1">
        <v>6811</v>
      </c>
      <c r="U1317" s="90">
        <v>5108.25</v>
      </c>
      <c r="V1317" s="91">
        <v>0.25</v>
      </c>
      <c r="W1317" s="83" t="s">
        <v>11036</v>
      </c>
      <c r="X1317" s="83">
        <v>94031058000</v>
      </c>
      <c r="Y1317" s="83" t="s">
        <v>1652</v>
      </c>
      <c r="Z1317" s="83" t="s">
        <v>31</v>
      </c>
    </row>
    <row r="1318" spans="1:26" x14ac:dyDescent="0.25">
      <c r="A1318" t="s">
        <v>3009</v>
      </c>
      <c r="B1318" t="s">
        <v>3009</v>
      </c>
      <c r="C1318" s="94" t="s">
        <v>3010</v>
      </c>
      <c r="D1318" s="93" t="s">
        <v>3011</v>
      </c>
      <c r="E1318" s="93" t="s">
        <v>704</v>
      </c>
      <c r="F1318" s="93" t="s">
        <v>22</v>
      </c>
      <c r="G1318" s="83" t="s">
        <v>23</v>
      </c>
      <c r="H1318" s="93"/>
      <c r="I1318" s="93" t="s">
        <v>24</v>
      </c>
      <c r="J1318" s="93" t="s">
        <v>24</v>
      </c>
      <c r="K1318" s="2">
        <v>100210951095</v>
      </c>
      <c r="L1318" t="s">
        <v>25</v>
      </c>
      <c r="M1318" t="s">
        <v>26</v>
      </c>
      <c r="N1318" t="s">
        <v>27</v>
      </c>
      <c r="O1318" t="s">
        <v>26</v>
      </c>
      <c r="P1318" s="86">
        <v>45</v>
      </c>
      <c r="Q1318" s="87"/>
      <c r="R1318" s="88" t="s">
        <v>28</v>
      </c>
      <c r="S1318" s="98"/>
      <c r="T1318" s="1">
        <v>7771</v>
      </c>
      <c r="U1318" s="90">
        <v>5828.25</v>
      </c>
      <c r="V1318" s="91">
        <v>0.25</v>
      </c>
      <c r="W1318" s="83" t="s">
        <v>11036</v>
      </c>
      <c r="X1318" s="83">
        <v>94031058000</v>
      </c>
      <c r="Y1318" s="83" t="s">
        <v>1652</v>
      </c>
      <c r="Z1318" s="83" t="s">
        <v>31</v>
      </c>
    </row>
    <row r="1319" spans="1:26" x14ac:dyDescent="0.25">
      <c r="A1319" t="s">
        <v>10532</v>
      </c>
      <c r="B1319" t="s">
        <v>10532</v>
      </c>
      <c r="C1319" s="94" t="s">
        <v>10533</v>
      </c>
      <c r="D1319" s="93" t="s">
        <v>10533</v>
      </c>
      <c r="E1319" s="93" t="s">
        <v>704</v>
      </c>
      <c r="F1319" s="93" t="s">
        <v>22</v>
      </c>
      <c r="G1319" s="83" t="s">
        <v>23</v>
      </c>
      <c r="H1319" s="93"/>
      <c r="I1319" s="93" t="s">
        <v>24</v>
      </c>
      <c r="J1319" s="93" t="s">
        <v>24</v>
      </c>
      <c r="K1319" s="2">
        <v>100210951095</v>
      </c>
      <c r="L1319" t="s">
        <v>25</v>
      </c>
      <c r="M1319" t="s">
        <v>26</v>
      </c>
      <c r="N1319" t="s">
        <v>27</v>
      </c>
      <c r="O1319" t="s">
        <v>26</v>
      </c>
      <c r="P1319" s="86">
        <v>23</v>
      </c>
      <c r="Q1319" s="87"/>
      <c r="R1319" s="88" t="s">
        <v>28</v>
      </c>
      <c r="S1319" s="98"/>
      <c r="T1319" s="1">
        <v>1265</v>
      </c>
      <c r="U1319" s="90">
        <v>948.75</v>
      </c>
      <c r="V1319" s="91">
        <v>0.25</v>
      </c>
      <c r="W1319" s="83" t="s">
        <v>11036</v>
      </c>
      <c r="X1319" s="83">
        <v>85371091990</v>
      </c>
      <c r="Y1319" s="83" t="s">
        <v>30</v>
      </c>
      <c r="Z1319" s="83" t="s">
        <v>739</v>
      </c>
    </row>
    <row r="1320" spans="1:26" x14ac:dyDescent="0.25">
      <c r="A1320" t="s">
        <v>10534</v>
      </c>
      <c r="B1320" t="s">
        <v>10534</v>
      </c>
      <c r="C1320" s="94" t="s">
        <v>10535</v>
      </c>
      <c r="D1320" s="93" t="s">
        <v>10535</v>
      </c>
      <c r="E1320" s="93" t="s">
        <v>704</v>
      </c>
      <c r="F1320" s="93" t="s">
        <v>22</v>
      </c>
      <c r="G1320" s="83" t="s">
        <v>23</v>
      </c>
      <c r="H1320" s="93"/>
      <c r="I1320" s="93" t="s">
        <v>24</v>
      </c>
      <c r="J1320" s="93" t="s">
        <v>24</v>
      </c>
      <c r="K1320" s="2">
        <v>100210951095</v>
      </c>
      <c r="L1320" t="s">
        <v>25</v>
      </c>
      <c r="M1320" t="s">
        <v>26</v>
      </c>
      <c r="N1320" t="s">
        <v>27</v>
      </c>
      <c r="O1320" t="s">
        <v>26</v>
      </c>
      <c r="P1320" s="86">
        <v>23</v>
      </c>
      <c r="Q1320" s="87"/>
      <c r="R1320" s="88" t="s">
        <v>28</v>
      </c>
      <c r="S1320" s="98"/>
      <c r="T1320" s="1">
        <v>2161</v>
      </c>
      <c r="U1320" s="90">
        <v>1620.75</v>
      </c>
      <c r="V1320" s="91">
        <v>0.25</v>
      </c>
      <c r="W1320" s="83" t="s">
        <v>11036</v>
      </c>
      <c r="X1320" s="83">
        <v>85371091990</v>
      </c>
      <c r="Y1320" s="83" t="s">
        <v>30</v>
      </c>
      <c r="Z1320" s="83" t="s">
        <v>739</v>
      </c>
    </row>
    <row r="1321" spans="1:26" x14ac:dyDescent="0.25">
      <c r="A1321" t="s">
        <v>10536</v>
      </c>
      <c r="B1321" t="s">
        <v>10536</v>
      </c>
      <c r="C1321" s="94" t="s">
        <v>10537</v>
      </c>
      <c r="D1321" s="93" t="s">
        <v>10537</v>
      </c>
      <c r="E1321" s="93" t="s">
        <v>704</v>
      </c>
      <c r="F1321" s="93" t="s">
        <v>22</v>
      </c>
      <c r="G1321" s="83" t="s">
        <v>23</v>
      </c>
      <c r="H1321" s="93"/>
      <c r="I1321" s="93" t="s">
        <v>24</v>
      </c>
      <c r="J1321" s="93" t="s">
        <v>24</v>
      </c>
      <c r="K1321" s="2">
        <v>100210951095</v>
      </c>
      <c r="L1321" t="s">
        <v>25</v>
      </c>
      <c r="M1321" t="s">
        <v>26</v>
      </c>
      <c r="N1321" t="s">
        <v>27</v>
      </c>
      <c r="O1321" t="s">
        <v>26</v>
      </c>
      <c r="P1321" s="86">
        <v>23</v>
      </c>
      <c r="Q1321" s="87"/>
      <c r="R1321" s="88" t="s">
        <v>28</v>
      </c>
      <c r="S1321" s="98"/>
      <c r="T1321" s="1">
        <v>2260</v>
      </c>
      <c r="U1321" s="90">
        <v>1695</v>
      </c>
      <c r="V1321" s="91">
        <v>0.25</v>
      </c>
      <c r="W1321" s="83" t="s">
        <v>11036</v>
      </c>
      <c r="X1321" s="83">
        <v>85371091990</v>
      </c>
      <c r="Y1321" s="83" t="s">
        <v>30</v>
      </c>
      <c r="Z1321" s="83" t="s">
        <v>739</v>
      </c>
    </row>
    <row r="1322" spans="1:26" x14ac:dyDescent="0.25">
      <c r="A1322" s="83" t="s">
        <v>10538</v>
      </c>
      <c r="B1322" s="83" t="s">
        <v>10538</v>
      </c>
      <c r="C1322" s="84" t="s">
        <v>10539</v>
      </c>
      <c r="D1322" s="93" t="s">
        <v>10539</v>
      </c>
      <c r="E1322" s="83" t="s">
        <v>704</v>
      </c>
      <c r="F1322" s="83" t="s">
        <v>22</v>
      </c>
      <c r="G1322" s="83" t="s">
        <v>23</v>
      </c>
      <c r="H1322" s="83"/>
      <c r="I1322" s="93" t="s">
        <v>24</v>
      </c>
      <c r="J1322" s="93" t="s">
        <v>24</v>
      </c>
      <c r="K1322" s="85">
        <v>100210951095</v>
      </c>
      <c r="L1322" s="83" t="s">
        <v>25</v>
      </c>
      <c r="M1322" s="83" t="s">
        <v>26</v>
      </c>
      <c r="N1322" s="83" t="s">
        <v>27</v>
      </c>
      <c r="O1322" s="83" t="s">
        <v>26</v>
      </c>
      <c r="P1322" s="86">
        <v>23</v>
      </c>
      <c r="Q1322" s="96"/>
      <c r="R1322" s="88" t="s">
        <v>28</v>
      </c>
      <c r="S1322" s="84"/>
      <c r="T1322" s="1">
        <v>1770</v>
      </c>
      <c r="U1322" s="90">
        <v>1327.5</v>
      </c>
      <c r="V1322" s="91">
        <v>0.25</v>
      </c>
      <c r="W1322" s="88" t="s">
        <v>11036</v>
      </c>
      <c r="X1322" s="83">
        <v>85371091990</v>
      </c>
      <c r="Y1322" s="83" t="s">
        <v>30</v>
      </c>
      <c r="Z1322" s="83" t="s">
        <v>739</v>
      </c>
    </row>
    <row r="1323" spans="1:26" x14ac:dyDescent="0.25">
      <c r="A1323" s="83" t="s">
        <v>10540</v>
      </c>
      <c r="B1323" s="83" t="s">
        <v>10540</v>
      </c>
      <c r="C1323" s="84" t="s">
        <v>10541</v>
      </c>
      <c r="D1323" s="83" t="s">
        <v>10541</v>
      </c>
      <c r="E1323" s="83" t="s">
        <v>704</v>
      </c>
      <c r="F1323" s="83" t="s">
        <v>22</v>
      </c>
      <c r="G1323" s="83" t="s">
        <v>23</v>
      </c>
      <c r="H1323" s="83"/>
      <c r="I1323" s="93" t="s">
        <v>24</v>
      </c>
      <c r="J1323" s="93" t="s">
        <v>24</v>
      </c>
      <c r="K1323" s="85">
        <v>100210951095</v>
      </c>
      <c r="L1323" s="83" t="s">
        <v>25</v>
      </c>
      <c r="M1323" s="83" t="s">
        <v>26</v>
      </c>
      <c r="N1323" s="83" t="s">
        <v>27</v>
      </c>
      <c r="O1323" s="83" t="s">
        <v>26</v>
      </c>
      <c r="P1323" s="86">
        <v>23</v>
      </c>
      <c r="Q1323" s="96"/>
      <c r="R1323" s="88" t="s">
        <v>28</v>
      </c>
      <c r="S1323" s="84"/>
      <c r="T1323" s="1">
        <v>2914</v>
      </c>
      <c r="U1323" s="90">
        <v>2185.5</v>
      </c>
      <c r="V1323" s="91">
        <v>0.25</v>
      </c>
      <c r="W1323" s="88" t="s">
        <v>11036</v>
      </c>
      <c r="X1323" s="83">
        <v>85371091990</v>
      </c>
      <c r="Y1323" s="83" t="s">
        <v>30</v>
      </c>
      <c r="Z1323" s="83" t="s">
        <v>739</v>
      </c>
    </row>
    <row r="1324" spans="1:26" x14ac:dyDescent="0.25">
      <c r="A1324" s="83" t="s">
        <v>10542</v>
      </c>
      <c r="B1324" s="83" t="s">
        <v>10542</v>
      </c>
      <c r="C1324" s="84" t="s">
        <v>10543</v>
      </c>
      <c r="D1324" s="93" t="s">
        <v>10543</v>
      </c>
      <c r="E1324" s="83" t="s">
        <v>704</v>
      </c>
      <c r="F1324" s="83" t="s">
        <v>22</v>
      </c>
      <c r="G1324" s="83" t="s">
        <v>23</v>
      </c>
      <c r="H1324" s="83"/>
      <c r="I1324" s="93" t="s">
        <v>24</v>
      </c>
      <c r="J1324" s="93" t="s">
        <v>24</v>
      </c>
      <c r="K1324" s="85">
        <v>100210951095</v>
      </c>
      <c r="L1324" s="83" t="s">
        <v>25</v>
      </c>
      <c r="M1324" s="83" t="s">
        <v>26</v>
      </c>
      <c r="N1324" s="83" t="s">
        <v>27</v>
      </c>
      <c r="O1324" s="83" t="s">
        <v>26</v>
      </c>
      <c r="P1324" s="86">
        <v>23</v>
      </c>
      <c r="Q1324" s="96"/>
      <c r="R1324" s="88" t="s">
        <v>28</v>
      </c>
      <c r="S1324" s="84"/>
      <c r="T1324" s="1">
        <v>3209</v>
      </c>
      <c r="U1324" s="90">
        <v>2406.75</v>
      </c>
      <c r="V1324" s="91">
        <v>0.25</v>
      </c>
      <c r="W1324" s="83" t="s">
        <v>11036</v>
      </c>
      <c r="X1324" s="83">
        <v>85371091990</v>
      </c>
      <c r="Y1324" s="83" t="s">
        <v>30</v>
      </c>
      <c r="Z1324" s="83" t="s">
        <v>739</v>
      </c>
    </row>
    <row r="1325" spans="1:26" x14ac:dyDescent="0.25">
      <c r="A1325" s="83" t="s">
        <v>10544</v>
      </c>
      <c r="B1325" s="83" t="s">
        <v>10544</v>
      </c>
      <c r="C1325" s="84" t="s">
        <v>10545</v>
      </c>
      <c r="D1325" s="93" t="s">
        <v>10545</v>
      </c>
      <c r="E1325" s="83" t="s">
        <v>704</v>
      </c>
      <c r="F1325" s="83" t="s">
        <v>22</v>
      </c>
      <c r="G1325" s="83" t="s">
        <v>23</v>
      </c>
      <c r="H1325" s="83"/>
      <c r="I1325" s="93" t="s">
        <v>24</v>
      </c>
      <c r="J1325" s="93" t="s">
        <v>24</v>
      </c>
      <c r="K1325" s="85">
        <v>100210951095</v>
      </c>
      <c r="L1325" s="83" t="s">
        <v>25</v>
      </c>
      <c r="M1325" s="83" t="s">
        <v>26</v>
      </c>
      <c r="N1325" s="83" t="s">
        <v>27</v>
      </c>
      <c r="O1325" s="83" t="s">
        <v>26</v>
      </c>
      <c r="P1325" s="86">
        <v>23</v>
      </c>
      <c r="Q1325" s="96"/>
      <c r="R1325" s="88" t="s">
        <v>28</v>
      </c>
      <c r="S1325" s="84"/>
      <c r="T1325" s="1">
        <v>1423</v>
      </c>
      <c r="U1325" s="90">
        <v>1067.25</v>
      </c>
      <c r="V1325" s="91">
        <v>0.25</v>
      </c>
      <c r="W1325" s="83" t="s">
        <v>11036</v>
      </c>
      <c r="X1325" s="83">
        <v>85371091990</v>
      </c>
      <c r="Y1325" s="83" t="s">
        <v>30</v>
      </c>
      <c r="Z1325" s="83" t="s">
        <v>739</v>
      </c>
    </row>
    <row r="1326" spans="1:26" x14ac:dyDescent="0.25">
      <c r="A1326" s="83" t="s">
        <v>10546</v>
      </c>
      <c r="B1326" s="83" t="s">
        <v>10546</v>
      </c>
      <c r="C1326" s="84" t="s">
        <v>10547</v>
      </c>
      <c r="D1326" s="93" t="s">
        <v>10547</v>
      </c>
      <c r="E1326" s="83" t="s">
        <v>704</v>
      </c>
      <c r="F1326" s="83" t="s">
        <v>22</v>
      </c>
      <c r="G1326" s="83" t="s">
        <v>23</v>
      </c>
      <c r="H1326" s="83"/>
      <c r="I1326" s="93" t="s">
        <v>24</v>
      </c>
      <c r="J1326" s="93" t="s">
        <v>24</v>
      </c>
      <c r="K1326" s="85">
        <v>100210951095</v>
      </c>
      <c r="L1326" s="83" t="s">
        <v>25</v>
      </c>
      <c r="M1326" s="83" t="s">
        <v>26</v>
      </c>
      <c r="N1326" s="83" t="s">
        <v>27</v>
      </c>
      <c r="O1326" s="83" t="s">
        <v>26</v>
      </c>
      <c r="P1326" s="86">
        <v>23</v>
      </c>
      <c r="Q1326" s="96"/>
      <c r="R1326" s="88" t="s">
        <v>28</v>
      </c>
      <c r="S1326" s="84"/>
      <c r="T1326" s="1">
        <v>2350</v>
      </c>
      <c r="U1326" s="90">
        <v>1762.5</v>
      </c>
      <c r="V1326" s="91">
        <v>0.25</v>
      </c>
      <c r="W1326" s="88" t="s">
        <v>11036</v>
      </c>
      <c r="X1326" s="83">
        <v>85371091990</v>
      </c>
      <c r="Y1326" s="83" t="s">
        <v>30</v>
      </c>
      <c r="Z1326" s="83" t="s">
        <v>739</v>
      </c>
    </row>
    <row r="1327" spans="1:26" x14ac:dyDescent="0.25">
      <c r="A1327" t="s">
        <v>10548</v>
      </c>
      <c r="B1327" t="s">
        <v>10548</v>
      </c>
      <c r="C1327" s="94" t="s">
        <v>10549</v>
      </c>
      <c r="D1327" s="93" t="s">
        <v>10549</v>
      </c>
      <c r="E1327" s="93" t="s">
        <v>704</v>
      </c>
      <c r="F1327" s="93" t="s">
        <v>22</v>
      </c>
      <c r="G1327" s="83" t="s">
        <v>23</v>
      </c>
      <c r="H1327" s="93"/>
      <c r="I1327" s="93" t="s">
        <v>24</v>
      </c>
      <c r="J1327" s="93" t="s">
        <v>24</v>
      </c>
      <c r="K1327" s="2">
        <v>100210951095</v>
      </c>
      <c r="L1327" t="s">
        <v>25</v>
      </c>
      <c r="M1327" t="s">
        <v>26</v>
      </c>
      <c r="N1327" t="s">
        <v>27</v>
      </c>
      <c r="O1327" t="s">
        <v>26</v>
      </c>
      <c r="P1327" s="86">
        <v>23</v>
      </c>
      <c r="Q1327" s="87"/>
      <c r="R1327" s="88" t="s">
        <v>28</v>
      </c>
      <c r="S1327" s="98"/>
      <c r="T1327" s="1">
        <v>2448</v>
      </c>
      <c r="U1327" s="90">
        <v>1836</v>
      </c>
      <c r="V1327" s="91">
        <v>0.25</v>
      </c>
      <c r="W1327" s="88" t="s">
        <v>11036</v>
      </c>
      <c r="X1327" s="83">
        <v>85371091990</v>
      </c>
      <c r="Y1327" s="83" t="s">
        <v>30</v>
      </c>
      <c r="Z1327" s="83" t="s">
        <v>739</v>
      </c>
    </row>
    <row r="1328" spans="1:26" x14ac:dyDescent="0.25">
      <c r="A1328" t="s">
        <v>10550</v>
      </c>
      <c r="B1328" t="s">
        <v>10550</v>
      </c>
      <c r="C1328" s="94" t="s">
        <v>10551</v>
      </c>
      <c r="D1328" s="93" t="s">
        <v>10551</v>
      </c>
      <c r="E1328" s="93" t="s">
        <v>704</v>
      </c>
      <c r="F1328" s="93" t="s">
        <v>22</v>
      </c>
      <c r="G1328" s="83" t="s">
        <v>23</v>
      </c>
      <c r="H1328" s="93"/>
      <c r="I1328" s="93" t="s">
        <v>24</v>
      </c>
      <c r="J1328" s="93" t="s">
        <v>24</v>
      </c>
      <c r="K1328" s="2">
        <v>100210951095</v>
      </c>
      <c r="L1328" t="s">
        <v>25</v>
      </c>
      <c r="M1328" t="s">
        <v>26</v>
      </c>
      <c r="N1328" t="s">
        <v>27</v>
      </c>
      <c r="O1328" t="s">
        <v>26</v>
      </c>
      <c r="P1328" s="86">
        <v>23</v>
      </c>
      <c r="Q1328" s="87"/>
      <c r="R1328" s="88" t="s">
        <v>28</v>
      </c>
      <c r="S1328" s="98"/>
      <c r="T1328" s="1">
        <v>1889</v>
      </c>
      <c r="U1328" s="90">
        <v>1416.75</v>
      </c>
      <c r="V1328" s="91">
        <v>0.25</v>
      </c>
      <c r="W1328" s="88" t="s">
        <v>11036</v>
      </c>
      <c r="X1328" s="83">
        <v>85371091990</v>
      </c>
      <c r="Y1328" s="83" t="s">
        <v>30</v>
      </c>
      <c r="Z1328" s="83" t="s">
        <v>739</v>
      </c>
    </row>
    <row r="1329" spans="1:26" x14ac:dyDescent="0.25">
      <c r="A1329" t="s">
        <v>10552</v>
      </c>
      <c r="B1329" t="s">
        <v>10552</v>
      </c>
      <c r="C1329" s="94" t="s">
        <v>10553</v>
      </c>
      <c r="D1329" s="93" t="s">
        <v>10553</v>
      </c>
      <c r="E1329" s="93" t="s">
        <v>704</v>
      </c>
      <c r="F1329" s="93" t="s">
        <v>22</v>
      </c>
      <c r="G1329" s="83" t="s">
        <v>23</v>
      </c>
      <c r="H1329" s="93"/>
      <c r="I1329" s="93" t="s">
        <v>24</v>
      </c>
      <c r="J1329" s="93" t="s">
        <v>24</v>
      </c>
      <c r="K1329" s="2">
        <v>100210951095</v>
      </c>
      <c r="L1329" t="s">
        <v>25</v>
      </c>
      <c r="M1329" t="s">
        <v>26</v>
      </c>
      <c r="N1329" t="s">
        <v>27</v>
      </c>
      <c r="O1329" t="s">
        <v>26</v>
      </c>
      <c r="P1329" s="86">
        <v>23</v>
      </c>
      <c r="Q1329" s="87"/>
      <c r="R1329" s="88" t="s">
        <v>28</v>
      </c>
      <c r="S1329" s="98"/>
      <c r="T1329" s="1">
        <v>3125</v>
      </c>
      <c r="U1329" s="90">
        <v>2343.75</v>
      </c>
      <c r="V1329" s="91">
        <v>0.25</v>
      </c>
      <c r="W1329" s="88" t="s">
        <v>11036</v>
      </c>
      <c r="X1329" s="83">
        <v>85371091990</v>
      </c>
      <c r="Y1329" s="83" t="s">
        <v>30</v>
      </c>
      <c r="Z1329" s="83" t="s">
        <v>739</v>
      </c>
    </row>
    <row r="1330" spans="1:26" x14ac:dyDescent="0.25">
      <c r="A1330" t="s">
        <v>10554</v>
      </c>
      <c r="B1330" t="s">
        <v>10554</v>
      </c>
      <c r="C1330" s="94" t="s">
        <v>10555</v>
      </c>
      <c r="D1330" s="93" t="s">
        <v>10555</v>
      </c>
      <c r="E1330" s="93" t="s">
        <v>704</v>
      </c>
      <c r="F1330" s="93" t="s">
        <v>22</v>
      </c>
      <c r="G1330" s="83" t="s">
        <v>23</v>
      </c>
      <c r="H1330" s="93"/>
      <c r="I1330" s="93" t="s">
        <v>24</v>
      </c>
      <c r="J1330" s="93" t="s">
        <v>24</v>
      </c>
      <c r="K1330" s="2">
        <v>100210951095</v>
      </c>
      <c r="L1330" t="s">
        <v>25</v>
      </c>
      <c r="M1330" t="s">
        <v>26</v>
      </c>
      <c r="N1330" t="s">
        <v>27</v>
      </c>
      <c r="O1330" t="s">
        <v>26</v>
      </c>
      <c r="P1330" s="86">
        <v>23</v>
      </c>
      <c r="Q1330" s="87"/>
      <c r="R1330" s="88" t="s">
        <v>28</v>
      </c>
      <c r="S1330" s="98"/>
      <c r="T1330" s="1">
        <v>3328</v>
      </c>
      <c r="U1330" s="90">
        <v>2496</v>
      </c>
      <c r="V1330" s="91">
        <v>0.25</v>
      </c>
      <c r="W1330" s="88" t="s">
        <v>11036</v>
      </c>
      <c r="X1330" s="83">
        <v>85371091990</v>
      </c>
      <c r="Y1330" s="83" t="s">
        <v>30</v>
      </c>
      <c r="Z1330" s="83" t="s">
        <v>739</v>
      </c>
    </row>
    <row r="1331" spans="1:26" x14ac:dyDescent="0.25">
      <c r="A1331" t="s">
        <v>10556</v>
      </c>
      <c r="B1331" t="s">
        <v>10556</v>
      </c>
      <c r="C1331" s="94" t="s">
        <v>10557</v>
      </c>
      <c r="D1331" s="93" t="s">
        <v>10557</v>
      </c>
      <c r="E1331" s="93" t="s">
        <v>704</v>
      </c>
      <c r="F1331" s="93" t="s">
        <v>22</v>
      </c>
      <c r="G1331" s="83" t="s">
        <v>23</v>
      </c>
      <c r="H1331" s="93"/>
      <c r="I1331" s="93" t="s">
        <v>24</v>
      </c>
      <c r="J1331" s="93" t="s">
        <v>24</v>
      </c>
      <c r="K1331" s="2">
        <v>100210951095</v>
      </c>
      <c r="L1331" t="s">
        <v>25</v>
      </c>
      <c r="M1331" t="s">
        <v>26</v>
      </c>
      <c r="N1331" t="s">
        <v>27</v>
      </c>
      <c r="O1331" t="s">
        <v>26</v>
      </c>
      <c r="P1331" s="86">
        <v>23</v>
      </c>
      <c r="Q1331" s="87"/>
      <c r="R1331" s="88" t="s">
        <v>28</v>
      </c>
      <c r="S1331" s="98"/>
      <c r="T1331" s="1">
        <v>1508</v>
      </c>
      <c r="U1331" s="90">
        <v>1131</v>
      </c>
      <c r="V1331" s="91">
        <v>0.25</v>
      </c>
      <c r="W1331" s="88" t="s">
        <v>11036</v>
      </c>
      <c r="X1331" s="83">
        <v>85371091990</v>
      </c>
      <c r="Y1331" s="83" t="s">
        <v>30</v>
      </c>
      <c r="Z1331" s="83" t="s">
        <v>739</v>
      </c>
    </row>
    <row r="1332" spans="1:26" x14ac:dyDescent="0.25">
      <c r="A1332" t="s">
        <v>10558</v>
      </c>
      <c r="B1332" t="s">
        <v>10558</v>
      </c>
      <c r="C1332" s="94" t="s">
        <v>10559</v>
      </c>
      <c r="D1332" s="93" t="s">
        <v>10559</v>
      </c>
      <c r="E1332" s="93" t="s">
        <v>704</v>
      </c>
      <c r="F1332" s="93" t="s">
        <v>22</v>
      </c>
      <c r="G1332" s="83" t="s">
        <v>23</v>
      </c>
      <c r="H1332" s="93"/>
      <c r="I1332" s="93" t="s">
        <v>24</v>
      </c>
      <c r="J1332" s="93" t="s">
        <v>24</v>
      </c>
      <c r="K1332" s="2">
        <v>100210951095</v>
      </c>
      <c r="L1332" t="s">
        <v>25</v>
      </c>
      <c r="M1332" t="s">
        <v>26</v>
      </c>
      <c r="N1332" t="s">
        <v>27</v>
      </c>
      <c r="O1332" t="s">
        <v>26</v>
      </c>
      <c r="P1332" s="86">
        <v>23</v>
      </c>
      <c r="Q1332" s="87"/>
      <c r="R1332" s="88" t="s">
        <v>28</v>
      </c>
      <c r="S1332" s="98"/>
      <c r="T1332" s="1">
        <v>2829</v>
      </c>
      <c r="U1332" s="90">
        <v>2121.75</v>
      </c>
      <c r="V1332" s="91">
        <v>0.25</v>
      </c>
      <c r="W1332" s="88" t="s">
        <v>11036</v>
      </c>
      <c r="X1332" s="83">
        <v>85371091990</v>
      </c>
      <c r="Y1332" s="83" t="s">
        <v>30</v>
      </c>
      <c r="Z1332" s="83" t="s">
        <v>739</v>
      </c>
    </row>
    <row r="1333" spans="1:26" x14ac:dyDescent="0.25">
      <c r="A1333" t="s">
        <v>10560</v>
      </c>
      <c r="B1333" t="s">
        <v>10560</v>
      </c>
      <c r="C1333" s="94" t="s">
        <v>10561</v>
      </c>
      <c r="D1333" s="93" t="s">
        <v>10561</v>
      </c>
      <c r="E1333" s="93" t="s">
        <v>704</v>
      </c>
      <c r="F1333" s="93" t="s">
        <v>22</v>
      </c>
      <c r="G1333" s="83" t="s">
        <v>23</v>
      </c>
      <c r="H1333" s="93"/>
      <c r="I1333" s="93" t="s">
        <v>24</v>
      </c>
      <c r="J1333" s="93" t="s">
        <v>24</v>
      </c>
      <c r="K1333" s="2">
        <v>100210951095</v>
      </c>
      <c r="L1333" t="s">
        <v>25</v>
      </c>
      <c r="M1333" t="s">
        <v>26</v>
      </c>
      <c r="N1333" t="s">
        <v>27</v>
      </c>
      <c r="O1333" t="s">
        <v>26</v>
      </c>
      <c r="P1333" s="86">
        <v>23</v>
      </c>
      <c r="Q1333" s="87"/>
      <c r="R1333" s="88" t="s">
        <v>28</v>
      </c>
      <c r="S1333" s="98"/>
      <c r="T1333" s="1">
        <v>3412</v>
      </c>
      <c r="U1333" s="90">
        <v>2559</v>
      </c>
      <c r="V1333" s="91">
        <v>0.25</v>
      </c>
      <c r="W1333" s="88" t="s">
        <v>11036</v>
      </c>
      <c r="X1333" s="83">
        <v>85371091990</v>
      </c>
      <c r="Y1333" s="83" t="s">
        <v>30</v>
      </c>
      <c r="Z1333" s="83" t="s">
        <v>739</v>
      </c>
    </row>
    <row r="1334" spans="1:26" x14ac:dyDescent="0.25">
      <c r="A1334" t="s">
        <v>9471</v>
      </c>
      <c r="B1334" t="s">
        <v>9471</v>
      </c>
      <c r="C1334" s="94" t="s">
        <v>9472</v>
      </c>
      <c r="D1334" s="93" t="s">
        <v>11405</v>
      </c>
      <c r="E1334" s="93" t="s">
        <v>704</v>
      </c>
      <c r="F1334" s="93" t="s">
        <v>22</v>
      </c>
      <c r="G1334" s="83" t="s">
        <v>23</v>
      </c>
      <c r="H1334" s="93"/>
      <c r="I1334" s="93" t="s">
        <v>745</v>
      </c>
      <c r="J1334" s="93" t="s">
        <v>24</v>
      </c>
      <c r="K1334" s="2">
        <v>100210951095</v>
      </c>
      <c r="L1334" t="s">
        <v>25</v>
      </c>
      <c r="M1334" t="s">
        <v>26</v>
      </c>
      <c r="N1334" t="s">
        <v>27</v>
      </c>
      <c r="O1334" t="s">
        <v>26</v>
      </c>
      <c r="P1334" s="86">
        <v>23</v>
      </c>
      <c r="Q1334" s="87"/>
      <c r="R1334" s="88" t="s">
        <v>28</v>
      </c>
      <c r="S1334" s="98"/>
      <c r="T1334" s="1">
        <v>951</v>
      </c>
      <c r="U1334" s="90">
        <v>713.25</v>
      </c>
      <c r="V1334" s="91">
        <v>0.25</v>
      </c>
      <c r="W1334" s="88" t="s">
        <v>11036</v>
      </c>
      <c r="X1334" s="83">
        <v>84733020000</v>
      </c>
      <c r="Y1334" s="83" t="s">
        <v>30</v>
      </c>
      <c r="Z1334" s="83" t="s">
        <v>739</v>
      </c>
    </row>
    <row r="1335" spans="1:26" x14ac:dyDescent="0.25">
      <c r="A1335" t="s">
        <v>9473</v>
      </c>
      <c r="B1335" t="s">
        <v>9473</v>
      </c>
      <c r="C1335" s="94" t="s">
        <v>9474</v>
      </c>
      <c r="D1335" s="93" t="s">
        <v>11406</v>
      </c>
      <c r="E1335" s="93" t="s">
        <v>704</v>
      </c>
      <c r="F1335" s="93" t="s">
        <v>22</v>
      </c>
      <c r="G1335" s="83" t="s">
        <v>23</v>
      </c>
      <c r="H1335" s="93"/>
      <c r="I1335" s="93" t="s">
        <v>745</v>
      </c>
      <c r="J1335" s="93" t="s">
        <v>24</v>
      </c>
      <c r="K1335" s="2">
        <v>100210951095</v>
      </c>
      <c r="L1335" t="s">
        <v>25</v>
      </c>
      <c r="M1335" t="s">
        <v>26</v>
      </c>
      <c r="N1335" t="s">
        <v>27</v>
      </c>
      <c r="O1335" t="s">
        <v>26</v>
      </c>
      <c r="P1335" s="86">
        <v>23</v>
      </c>
      <c r="Q1335" s="87"/>
      <c r="R1335" s="88" t="s">
        <v>28</v>
      </c>
      <c r="S1335" s="98"/>
      <c r="T1335" s="1">
        <v>1612</v>
      </c>
      <c r="U1335" s="90">
        <v>1209</v>
      </c>
      <c r="V1335" s="91">
        <v>0.25</v>
      </c>
      <c r="W1335" s="88" t="s">
        <v>11036</v>
      </c>
      <c r="X1335" s="83">
        <v>84733020000</v>
      </c>
      <c r="Y1335" s="83" t="s">
        <v>30</v>
      </c>
      <c r="Z1335" s="83" t="s">
        <v>739</v>
      </c>
    </row>
    <row r="1336" spans="1:26" x14ac:dyDescent="0.25">
      <c r="A1336" t="s">
        <v>9475</v>
      </c>
      <c r="B1336" t="s">
        <v>9475</v>
      </c>
      <c r="C1336" s="94" t="s">
        <v>9476</v>
      </c>
      <c r="D1336" s="93" t="s">
        <v>11407</v>
      </c>
      <c r="E1336" s="93" t="s">
        <v>704</v>
      </c>
      <c r="F1336" s="93" t="s">
        <v>22</v>
      </c>
      <c r="G1336" s="83" t="s">
        <v>23</v>
      </c>
      <c r="H1336" s="93"/>
      <c r="I1336" s="93" t="s">
        <v>745</v>
      </c>
      <c r="J1336" s="93" t="s">
        <v>24</v>
      </c>
      <c r="K1336" s="2">
        <v>100210951095</v>
      </c>
      <c r="L1336" t="s">
        <v>25</v>
      </c>
      <c r="M1336" t="s">
        <v>26</v>
      </c>
      <c r="N1336" t="s">
        <v>27</v>
      </c>
      <c r="O1336" t="s">
        <v>26</v>
      </c>
      <c r="P1336" s="86">
        <v>23</v>
      </c>
      <c r="Q1336" s="87"/>
      <c r="R1336" s="88" t="s">
        <v>28</v>
      </c>
      <c r="S1336" s="98"/>
      <c r="T1336" s="1">
        <v>1637</v>
      </c>
      <c r="U1336" s="90">
        <v>1227.75</v>
      </c>
      <c r="V1336" s="91">
        <v>0.25</v>
      </c>
      <c r="W1336" s="88" t="s">
        <v>11036</v>
      </c>
      <c r="X1336" s="83">
        <v>84733020000</v>
      </c>
      <c r="Y1336" s="83" t="s">
        <v>30</v>
      </c>
      <c r="Z1336" s="83" t="s">
        <v>739</v>
      </c>
    </row>
    <row r="1337" spans="1:26" x14ac:dyDescent="0.25">
      <c r="A1337" t="s">
        <v>9477</v>
      </c>
      <c r="B1337" t="s">
        <v>9477</v>
      </c>
      <c r="C1337" s="94" t="s">
        <v>9478</v>
      </c>
      <c r="D1337" s="93" t="s">
        <v>11408</v>
      </c>
      <c r="E1337" s="93" t="s">
        <v>704</v>
      </c>
      <c r="F1337" s="93" t="s">
        <v>22</v>
      </c>
      <c r="G1337" s="83" t="s">
        <v>23</v>
      </c>
      <c r="H1337" s="93"/>
      <c r="I1337" s="93" t="s">
        <v>745</v>
      </c>
      <c r="J1337" s="93" t="s">
        <v>24</v>
      </c>
      <c r="K1337" s="2">
        <v>100210951095</v>
      </c>
      <c r="L1337" t="s">
        <v>25</v>
      </c>
      <c r="M1337" t="s">
        <v>26</v>
      </c>
      <c r="N1337" t="s">
        <v>27</v>
      </c>
      <c r="O1337" t="s">
        <v>26</v>
      </c>
      <c r="P1337" s="86">
        <v>23</v>
      </c>
      <c r="Q1337" s="87"/>
      <c r="R1337" s="88" t="s">
        <v>28</v>
      </c>
      <c r="S1337" s="98"/>
      <c r="T1337" s="1">
        <v>2231</v>
      </c>
      <c r="U1337" s="90">
        <v>1673.25</v>
      </c>
      <c r="V1337" s="91">
        <v>0.25</v>
      </c>
      <c r="W1337" s="88" t="s">
        <v>11036</v>
      </c>
      <c r="X1337" s="83">
        <v>84733020000</v>
      </c>
      <c r="Y1337" s="83" t="s">
        <v>30</v>
      </c>
      <c r="Z1337" s="83" t="s">
        <v>739</v>
      </c>
    </row>
    <row r="1338" spans="1:26" x14ac:dyDescent="0.25">
      <c r="A1338" t="s">
        <v>9479</v>
      </c>
      <c r="B1338" t="s">
        <v>9479</v>
      </c>
      <c r="C1338" s="94" t="s">
        <v>9480</v>
      </c>
      <c r="D1338" s="93" t="s">
        <v>11409</v>
      </c>
      <c r="E1338" s="93" t="s">
        <v>704</v>
      </c>
      <c r="F1338" s="93" t="s">
        <v>22</v>
      </c>
      <c r="G1338" s="83" t="s">
        <v>23</v>
      </c>
      <c r="H1338" s="93"/>
      <c r="I1338" s="93" t="s">
        <v>745</v>
      </c>
      <c r="J1338" s="93" t="s">
        <v>24</v>
      </c>
      <c r="K1338" s="2">
        <v>100210951095</v>
      </c>
      <c r="L1338" t="s">
        <v>25</v>
      </c>
      <c r="M1338" t="s">
        <v>26</v>
      </c>
      <c r="N1338" t="s">
        <v>27</v>
      </c>
      <c r="O1338" t="s">
        <v>26</v>
      </c>
      <c r="P1338" s="86">
        <v>23</v>
      </c>
      <c r="Q1338" s="87"/>
      <c r="R1338" s="88" t="s">
        <v>28</v>
      </c>
      <c r="S1338" s="98"/>
      <c r="T1338" s="1">
        <v>2396</v>
      </c>
      <c r="U1338" s="90">
        <v>1797</v>
      </c>
      <c r="V1338" s="91">
        <v>0.25</v>
      </c>
      <c r="W1338" s="88" t="s">
        <v>11036</v>
      </c>
      <c r="X1338" s="83">
        <v>84733020000</v>
      </c>
      <c r="Y1338" s="83" t="s">
        <v>30</v>
      </c>
      <c r="Z1338" s="83" t="s">
        <v>739</v>
      </c>
    </row>
    <row r="1339" spans="1:26" x14ac:dyDescent="0.25">
      <c r="A1339" t="s">
        <v>9481</v>
      </c>
      <c r="B1339" t="s">
        <v>9481</v>
      </c>
      <c r="C1339" s="94" t="s">
        <v>9482</v>
      </c>
      <c r="D1339" s="93" t="s">
        <v>11410</v>
      </c>
      <c r="E1339" s="93" t="s">
        <v>704</v>
      </c>
      <c r="F1339" s="93" t="s">
        <v>22</v>
      </c>
      <c r="G1339" s="83" t="s">
        <v>23</v>
      </c>
      <c r="H1339" s="93"/>
      <c r="I1339" s="93" t="s">
        <v>745</v>
      </c>
      <c r="J1339" s="93" t="s">
        <v>24</v>
      </c>
      <c r="K1339" s="2">
        <v>100210951095</v>
      </c>
      <c r="L1339" t="s">
        <v>25</v>
      </c>
      <c r="M1339" t="s">
        <v>26</v>
      </c>
      <c r="N1339" t="s">
        <v>27</v>
      </c>
      <c r="O1339" t="s">
        <v>26</v>
      </c>
      <c r="P1339" s="86">
        <v>23</v>
      </c>
      <c r="Q1339" s="87"/>
      <c r="R1339" s="88" t="s">
        <v>28</v>
      </c>
      <c r="S1339" s="98"/>
      <c r="T1339" s="1">
        <v>1959</v>
      </c>
      <c r="U1339" s="90">
        <v>1469.25</v>
      </c>
      <c r="V1339" s="91">
        <v>0.25</v>
      </c>
      <c r="W1339" s="88" t="s">
        <v>11036</v>
      </c>
      <c r="X1339" s="83">
        <v>84733020000</v>
      </c>
      <c r="Y1339" s="83" t="s">
        <v>30</v>
      </c>
      <c r="Z1339" s="83" t="s">
        <v>739</v>
      </c>
    </row>
    <row r="1340" spans="1:26" x14ac:dyDescent="0.25">
      <c r="A1340" s="83" t="s">
        <v>9483</v>
      </c>
      <c r="B1340" s="83" t="s">
        <v>9483</v>
      </c>
      <c r="C1340" s="84" t="s">
        <v>9484</v>
      </c>
      <c r="D1340" s="83" t="s">
        <v>11411</v>
      </c>
      <c r="E1340" s="83" t="s">
        <v>704</v>
      </c>
      <c r="F1340" s="83" t="s">
        <v>22</v>
      </c>
      <c r="G1340" s="83" t="s">
        <v>23</v>
      </c>
      <c r="H1340" s="83"/>
      <c r="I1340" s="93" t="s">
        <v>745</v>
      </c>
      <c r="J1340" s="93" t="s">
        <v>24</v>
      </c>
      <c r="K1340" s="85">
        <v>100210951095</v>
      </c>
      <c r="L1340" s="83" t="s">
        <v>25</v>
      </c>
      <c r="M1340" s="83" t="s">
        <v>26</v>
      </c>
      <c r="N1340" s="83" t="s">
        <v>27</v>
      </c>
      <c r="O1340" s="83" t="s">
        <v>26</v>
      </c>
      <c r="P1340" s="86">
        <v>23</v>
      </c>
      <c r="Q1340" s="96"/>
      <c r="R1340" s="88" t="s">
        <v>28</v>
      </c>
      <c r="S1340" s="83"/>
      <c r="T1340" s="1">
        <v>2108</v>
      </c>
      <c r="U1340" s="90">
        <v>1581</v>
      </c>
      <c r="V1340" s="91">
        <v>0.25</v>
      </c>
      <c r="W1340" s="88" t="s">
        <v>11036</v>
      </c>
      <c r="X1340" s="83">
        <v>84733020000</v>
      </c>
      <c r="Y1340" s="83" t="s">
        <v>30</v>
      </c>
      <c r="Z1340" s="83" t="s">
        <v>739</v>
      </c>
    </row>
    <row r="1341" spans="1:26" x14ac:dyDescent="0.25">
      <c r="A1341" s="83" t="s">
        <v>9485</v>
      </c>
      <c r="B1341" s="83" t="s">
        <v>9485</v>
      </c>
      <c r="C1341" s="84" t="s">
        <v>9486</v>
      </c>
      <c r="D1341" s="83" t="s">
        <v>11412</v>
      </c>
      <c r="E1341" s="83" t="s">
        <v>704</v>
      </c>
      <c r="F1341" s="83" t="s">
        <v>22</v>
      </c>
      <c r="G1341" s="83" t="s">
        <v>23</v>
      </c>
      <c r="H1341" s="83"/>
      <c r="I1341" s="93" t="s">
        <v>745</v>
      </c>
      <c r="J1341" s="93" t="s">
        <v>24</v>
      </c>
      <c r="K1341" s="85">
        <v>100210951095</v>
      </c>
      <c r="L1341" s="83" t="s">
        <v>25</v>
      </c>
      <c r="M1341" s="83" t="s">
        <v>26</v>
      </c>
      <c r="N1341" s="83" t="s">
        <v>27</v>
      </c>
      <c r="O1341" s="83" t="s">
        <v>26</v>
      </c>
      <c r="P1341" s="86">
        <v>23</v>
      </c>
      <c r="Q1341" s="96"/>
      <c r="R1341" s="88" t="s">
        <v>28</v>
      </c>
      <c r="S1341" s="83"/>
      <c r="T1341" s="1">
        <v>2438</v>
      </c>
      <c r="U1341" s="90">
        <v>1828.5</v>
      </c>
      <c r="V1341" s="91">
        <v>0.25</v>
      </c>
      <c r="W1341" s="88" t="s">
        <v>11036</v>
      </c>
      <c r="X1341" s="83">
        <v>84733020000</v>
      </c>
      <c r="Y1341" s="83" t="s">
        <v>30</v>
      </c>
      <c r="Z1341" s="83" t="s">
        <v>739</v>
      </c>
    </row>
    <row r="1342" spans="1:26" x14ac:dyDescent="0.25">
      <c r="A1342" s="83" t="s">
        <v>9487</v>
      </c>
      <c r="B1342" s="83" t="s">
        <v>9487</v>
      </c>
      <c r="C1342" s="84" t="s">
        <v>9488</v>
      </c>
      <c r="D1342" s="83" t="s">
        <v>11413</v>
      </c>
      <c r="E1342" s="83" t="s">
        <v>704</v>
      </c>
      <c r="F1342" s="83" t="s">
        <v>22</v>
      </c>
      <c r="G1342" s="83" t="s">
        <v>23</v>
      </c>
      <c r="H1342" s="83"/>
      <c r="I1342" s="93" t="s">
        <v>745</v>
      </c>
      <c r="J1342" s="93" t="s">
        <v>24</v>
      </c>
      <c r="K1342" s="85">
        <v>100210951095</v>
      </c>
      <c r="L1342" s="83" t="s">
        <v>25</v>
      </c>
      <c r="M1342" s="83" t="s">
        <v>26</v>
      </c>
      <c r="N1342" s="83" t="s">
        <v>27</v>
      </c>
      <c r="O1342" s="83" t="s">
        <v>26</v>
      </c>
      <c r="P1342" s="86">
        <v>23</v>
      </c>
      <c r="Q1342" s="96"/>
      <c r="R1342" s="88" t="s">
        <v>28</v>
      </c>
      <c r="S1342" s="83"/>
      <c r="T1342" s="1">
        <v>2587</v>
      </c>
      <c r="U1342" s="90">
        <v>1940.25</v>
      </c>
      <c r="V1342" s="91">
        <v>0.25</v>
      </c>
      <c r="W1342" s="88" t="s">
        <v>11036</v>
      </c>
      <c r="X1342" s="83">
        <v>84733020000</v>
      </c>
      <c r="Y1342" s="83" t="s">
        <v>30</v>
      </c>
      <c r="Z1342" s="83" t="s">
        <v>739</v>
      </c>
    </row>
    <row r="1343" spans="1:26" x14ac:dyDescent="0.25">
      <c r="A1343" s="83" t="s">
        <v>3012</v>
      </c>
      <c r="B1343" s="83" t="s">
        <v>3012</v>
      </c>
      <c r="C1343" s="84" t="s">
        <v>3013</v>
      </c>
      <c r="D1343" s="83" t="s">
        <v>3014</v>
      </c>
      <c r="E1343" s="83" t="s">
        <v>704</v>
      </c>
      <c r="F1343" s="83" t="s">
        <v>22</v>
      </c>
      <c r="G1343" s="83" t="s">
        <v>23</v>
      </c>
      <c r="H1343" s="83"/>
      <c r="I1343" s="93" t="s">
        <v>24</v>
      </c>
      <c r="J1343" s="93" t="s">
        <v>24</v>
      </c>
      <c r="K1343" s="85">
        <v>100210951095</v>
      </c>
      <c r="L1343" s="83" t="s">
        <v>25</v>
      </c>
      <c r="M1343" s="83" t="s">
        <v>26</v>
      </c>
      <c r="N1343" s="83" t="s">
        <v>27</v>
      </c>
      <c r="O1343" s="83" t="s">
        <v>26</v>
      </c>
      <c r="P1343" s="86">
        <v>25</v>
      </c>
      <c r="Q1343" s="96"/>
      <c r="R1343" s="88" t="s">
        <v>28</v>
      </c>
      <c r="S1343" s="83"/>
      <c r="T1343" s="1">
        <v>46</v>
      </c>
      <c r="U1343" s="90">
        <v>34.5</v>
      </c>
      <c r="V1343" s="91">
        <v>0.25</v>
      </c>
      <c r="W1343" s="88" t="s">
        <v>11036</v>
      </c>
      <c r="X1343" s="83">
        <v>85392198900</v>
      </c>
      <c r="Y1343" s="83" t="s">
        <v>1070</v>
      </c>
      <c r="Z1343" s="83" t="s">
        <v>31</v>
      </c>
    </row>
    <row r="1344" spans="1:26" x14ac:dyDescent="0.25">
      <c r="A1344" s="83" t="s">
        <v>3015</v>
      </c>
      <c r="B1344" s="83" t="s">
        <v>3015</v>
      </c>
      <c r="C1344" s="84" t="s">
        <v>3016</v>
      </c>
      <c r="D1344" s="83" t="s">
        <v>3017</v>
      </c>
      <c r="E1344" s="83" t="s">
        <v>704</v>
      </c>
      <c r="F1344" s="83" t="s">
        <v>22</v>
      </c>
      <c r="G1344" s="83" t="s">
        <v>23</v>
      </c>
      <c r="H1344" s="83"/>
      <c r="I1344" s="93" t="s">
        <v>24</v>
      </c>
      <c r="J1344" s="93" t="s">
        <v>24</v>
      </c>
      <c r="K1344" s="85">
        <v>100210951095</v>
      </c>
      <c r="L1344" s="83" t="s">
        <v>25</v>
      </c>
      <c r="M1344" s="83" t="s">
        <v>26</v>
      </c>
      <c r="N1344" s="83" t="s">
        <v>27</v>
      </c>
      <c r="O1344" s="83" t="s">
        <v>26</v>
      </c>
      <c r="P1344" s="86">
        <v>20</v>
      </c>
      <c r="Q1344" s="96"/>
      <c r="R1344" s="88" t="s">
        <v>28</v>
      </c>
      <c r="S1344" s="83"/>
      <c r="T1344" s="1">
        <v>286</v>
      </c>
      <c r="U1344" s="90">
        <v>214.5</v>
      </c>
      <c r="V1344" s="91">
        <v>0.25</v>
      </c>
      <c r="W1344" s="88" t="s">
        <v>11036</v>
      </c>
      <c r="X1344" s="83">
        <v>90019000900</v>
      </c>
      <c r="Y1344" s="83" t="s">
        <v>914</v>
      </c>
      <c r="Z1344" s="83" t="s">
        <v>31</v>
      </c>
    </row>
    <row r="1345" spans="1:26" x14ac:dyDescent="0.25">
      <c r="A1345" s="83" t="s">
        <v>3018</v>
      </c>
      <c r="B1345" s="83" t="s">
        <v>3018</v>
      </c>
      <c r="C1345" s="84" t="s">
        <v>3019</v>
      </c>
      <c r="D1345" s="83" t="s">
        <v>3020</v>
      </c>
      <c r="E1345" s="83" t="s">
        <v>704</v>
      </c>
      <c r="F1345" s="83" t="s">
        <v>22</v>
      </c>
      <c r="G1345" s="83" t="s">
        <v>23</v>
      </c>
      <c r="H1345" s="83"/>
      <c r="I1345" s="93" t="s">
        <v>24</v>
      </c>
      <c r="J1345" s="93" t="s">
        <v>24</v>
      </c>
      <c r="K1345" s="85">
        <v>100210951095</v>
      </c>
      <c r="L1345" s="83" t="s">
        <v>25</v>
      </c>
      <c r="M1345" s="83" t="s">
        <v>26</v>
      </c>
      <c r="N1345" s="83" t="s">
        <v>27</v>
      </c>
      <c r="O1345" s="83" t="s">
        <v>26</v>
      </c>
      <c r="P1345" s="86">
        <v>30</v>
      </c>
      <c r="Q1345" s="96"/>
      <c r="R1345" s="88" t="s">
        <v>28</v>
      </c>
      <c r="S1345" s="83"/>
      <c r="T1345" s="1">
        <v>725</v>
      </c>
      <c r="U1345" s="90">
        <v>543.75</v>
      </c>
      <c r="V1345" s="91">
        <v>0.25</v>
      </c>
      <c r="W1345" s="88" t="s">
        <v>11036</v>
      </c>
      <c r="X1345" s="83">
        <v>90173000000</v>
      </c>
      <c r="Y1345" s="83" t="s">
        <v>914</v>
      </c>
      <c r="Z1345" s="83" t="s">
        <v>739</v>
      </c>
    </row>
    <row r="1346" spans="1:26" x14ac:dyDescent="0.25">
      <c r="A1346" s="83" t="s">
        <v>3021</v>
      </c>
      <c r="B1346" s="83" t="s">
        <v>3021</v>
      </c>
      <c r="C1346" s="84" t="s">
        <v>3022</v>
      </c>
      <c r="D1346" s="83" t="s">
        <v>3023</v>
      </c>
      <c r="E1346" s="83" t="s">
        <v>704</v>
      </c>
      <c r="F1346" s="83" t="s">
        <v>22</v>
      </c>
      <c r="G1346" s="83" t="s">
        <v>23</v>
      </c>
      <c r="H1346" s="83"/>
      <c r="I1346" s="93" t="s">
        <v>24</v>
      </c>
      <c r="J1346" s="93" t="s">
        <v>24</v>
      </c>
      <c r="K1346" s="85">
        <v>100210951095</v>
      </c>
      <c r="L1346" s="83" t="s">
        <v>25</v>
      </c>
      <c r="M1346" s="83" t="s">
        <v>26</v>
      </c>
      <c r="N1346" s="83" t="s">
        <v>27</v>
      </c>
      <c r="O1346" s="83" t="s">
        <v>26</v>
      </c>
      <c r="P1346" s="86">
        <v>26</v>
      </c>
      <c r="Q1346" s="96"/>
      <c r="R1346" s="88" t="s">
        <v>28</v>
      </c>
      <c r="S1346" s="83"/>
      <c r="T1346" s="1">
        <v>281</v>
      </c>
      <c r="U1346" s="90">
        <v>210.75</v>
      </c>
      <c r="V1346" s="91">
        <v>0.25</v>
      </c>
      <c r="W1346" s="88" t="s">
        <v>11036</v>
      </c>
      <c r="X1346" s="83">
        <v>90173000000</v>
      </c>
      <c r="Y1346" s="83" t="s">
        <v>914</v>
      </c>
      <c r="Z1346" s="83" t="s">
        <v>739</v>
      </c>
    </row>
    <row r="1347" spans="1:26" x14ac:dyDescent="0.25">
      <c r="A1347" s="83" t="s">
        <v>3024</v>
      </c>
      <c r="B1347" s="83" t="s">
        <v>3024</v>
      </c>
      <c r="C1347" s="84" t="s">
        <v>3025</v>
      </c>
      <c r="D1347" s="83" t="s">
        <v>3026</v>
      </c>
      <c r="E1347" s="83" t="s">
        <v>704</v>
      </c>
      <c r="F1347" s="83" t="s">
        <v>22</v>
      </c>
      <c r="G1347" s="83" t="s">
        <v>23</v>
      </c>
      <c r="H1347" s="83"/>
      <c r="I1347" s="93" t="s">
        <v>24</v>
      </c>
      <c r="J1347" s="93" t="s">
        <v>24</v>
      </c>
      <c r="K1347" s="85">
        <v>100210951095</v>
      </c>
      <c r="L1347" s="83" t="s">
        <v>25</v>
      </c>
      <c r="M1347" s="83" t="s">
        <v>26</v>
      </c>
      <c r="N1347" s="83" t="s">
        <v>27</v>
      </c>
      <c r="O1347" s="83" t="s">
        <v>26</v>
      </c>
      <c r="P1347" s="86">
        <v>25</v>
      </c>
      <c r="Q1347" s="96"/>
      <c r="R1347" s="88" t="s">
        <v>28</v>
      </c>
      <c r="S1347" s="83"/>
      <c r="T1347" s="1">
        <v>1479</v>
      </c>
      <c r="U1347" s="90">
        <v>1109.25</v>
      </c>
      <c r="V1347" s="91">
        <v>0.25</v>
      </c>
      <c r="W1347" s="83" t="s">
        <v>11036</v>
      </c>
      <c r="X1347" s="83">
        <v>90173000000</v>
      </c>
      <c r="Y1347" s="83" t="s">
        <v>914</v>
      </c>
      <c r="Z1347" s="83" t="s">
        <v>739</v>
      </c>
    </row>
    <row r="1348" spans="1:26" x14ac:dyDescent="0.25">
      <c r="A1348" s="83" t="s">
        <v>3027</v>
      </c>
      <c r="B1348" s="83" t="s">
        <v>3027</v>
      </c>
      <c r="C1348" s="84" t="s">
        <v>3028</v>
      </c>
      <c r="D1348" s="83" t="s">
        <v>3029</v>
      </c>
      <c r="E1348" s="83" t="s">
        <v>704</v>
      </c>
      <c r="F1348" s="83" t="s">
        <v>22</v>
      </c>
      <c r="G1348" s="83" t="s">
        <v>23</v>
      </c>
      <c r="H1348" s="83"/>
      <c r="I1348" s="93" t="s">
        <v>24</v>
      </c>
      <c r="J1348" s="93" t="s">
        <v>24</v>
      </c>
      <c r="K1348" s="85">
        <v>100210951095</v>
      </c>
      <c r="L1348" s="83" t="s">
        <v>25</v>
      </c>
      <c r="M1348" s="83" t="s">
        <v>26</v>
      </c>
      <c r="N1348" s="83" t="s">
        <v>27</v>
      </c>
      <c r="O1348" s="83" t="s">
        <v>26</v>
      </c>
      <c r="P1348" s="86">
        <v>26</v>
      </c>
      <c r="Q1348" s="96"/>
      <c r="R1348" s="88" t="s">
        <v>28</v>
      </c>
      <c r="S1348" s="83"/>
      <c r="T1348" s="1">
        <v>142</v>
      </c>
      <c r="U1348" s="90">
        <v>106.5</v>
      </c>
      <c r="V1348" s="91">
        <v>0.25</v>
      </c>
      <c r="W1348" s="83" t="s">
        <v>11036</v>
      </c>
      <c r="X1348" s="83">
        <v>90173000000</v>
      </c>
      <c r="Y1348" s="83" t="s">
        <v>914</v>
      </c>
      <c r="Z1348" s="83" t="s">
        <v>31</v>
      </c>
    </row>
    <row r="1349" spans="1:26" x14ac:dyDescent="0.25">
      <c r="A1349" s="83" t="s">
        <v>9489</v>
      </c>
      <c r="B1349" s="83" t="s">
        <v>9489</v>
      </c>
      <c r="C1349" s="84" t="s">
        <v>9490</v>
      </c>
      <c r="D1349" s="83" t="s">
        <v>11414</v>
      </c>
      <c r="E1349" s="83" t="s">
        <v>704</v>
      </c>
      <c r="F1349" s="83" t="s">
        <v>22</v>
      </c>
      <c r="G1349" s="83" t="s">
        <v>23</v>
      </c>
      <c r="H1349" s="83"/>
      <c r="I1349" s="93" t="s">
        <v>24</v>
      </c>
      <c r="J1349" s="93" t="s">
        <v>24</v>
      </c>
      <c r="K1349" s="85">
        <v>100210951095</v>
      </c>
      <c r="L1349" s="83" t="s">
        <v>25</v>
      </c>
      <c r="M1349" s="83" t="s">
        <v>26</v>
      </c>
      <c r="N1349" s="83" t="s">
        <v>27</v>
      </c>
      <c r="O1349" s="83" t="s">
        <v>26</v>
      </c>
      <c r="P1349" s="86">
        <v>25</v>
      </c>
      <c r="Q1349" s="96"/>
      <c r="R1349" s="88" t="s">
        <v>28</v>
      </c>
      <c r="S1349" s="83"/>
      <c r="T1349" s="1">
        <v>261</v>
      </c>
      <c r="U1349" s="90">
        <v>195.75</v>
      </c>
      <c r="V1349" s="91">
        <v>0.25</v>
      </c>
      <c r="W1349" s="83" t="s">
        <v>11036</v>
      </c>
      <c r="X1349" s="83">
        <v>90173000000</v>
      </c>
      <c r="Y1349" s="83" t="s">
        <v>914</v>
      </c>
      <c r="Z1349" s="83" t="s">
        <v>31</v>
      </c>
    </row>
    <row r="1350" spans="1:26" x14ac:dyDescent="0.25">
      <c r="A1350" s="83" t="s">
        <v>9491</v>
      </c>
      <c r="B1350" s="83" t="s">
        <v>9491</v>
      </c>
      <c r="C1350" s="84" t="s">
        <v>9492</v>
      </c>
      <c r="D1350" s="83" t="s">
        <v>11415</v>
      </c>
      <c r="E1350" s="83" t="s">
        <v>704</v>
      </c>
      <c r="F1350" s="83" t="s">
        <v>22</v>
      </c>
      <c r="G1350" s="83" t="s">
        <v>23</v>
      </c>
      <c r="H1350" s="83"/>
      <c r="I1350" s="93" t="s">
        <v>24</v>
      </c>
      <c r="J1350" s="93" t="s">
        <v>24</v>
      </c>
      <c r="K1350" s="85">
        <v>100210951095</v>
      </c>
      <c r="L1350" s="83" t="s">
        <v>25</v>
      </c>
      <c r="M1350" s="83" t="s">
        <v>26</v>
      </c>
      <c r="N1350" s="83" t="s">
        <v>27</v>
      </c>
      <c r="O1350" s="83" t="s">
        <v>26</v>
      </c>
      <c r="P1350" s="86">
        <v>25</v>
      </c>
      <c r="Q1350" s="96"/>
      <c r="R1350" s="88" t="s">
        <v>28</v>
      </c>
      <c r="S1350" s="83"/>
      <c r="T1350" s="1">
        <v>138</v>
      </c>
      <c r="U1350" s="90">
        <v>103.5</v>
      </c>
      <c r="V1350" s="91">
        <v>0.25</v>
      </c>
      <c r="W1350" s="83" t="s">
        <v>11036</v>
      </c>
      <c r="X1350" s="83">
        <v>90173000000</v>
      </c>
      <c r="Y1350" s="83" t="s">
        <v>914</v>
      </c>
      <c r="Z1350" s="83" t="s">
        <v>31</v>
      </c>
    </row>
    <row r="1351" spans="1:26" x14ac:dyDescent="0.25">
      <c r="A1351" s="83" t="s">
        <v>3030</v>
      </c>
      <c r="B1351" s="83" t="s">
        <v>3030</v>
      </c>
      <c r="C1351" s="84" t="s">
        <v>3031</v>
      </c>
      <c r="D1351" s="83" t="s">
        <v>3032</v>
      </c>
      <c r="E1351" s="83" t="s">
        <v>704</v>
      </c>
      <c r="F1351" s="83" t="s">
        <v>22</v>
      </c>
      <c r="G1351" s="83" t="s">
        <v>23</v>
      </c>
      <c r="H1351" s="83"/>
      <c r="I1351" s="93" t="s">
        <v>24</v>
      </c>
      <c r="J1351" s="93" t="s">
        <v>24</v>
      </c>
      <c r="K1351" s="85">
        <v>100210951095</v>
      </c>
      <c r="L1351" s="83" t="s">
        <v>25</v>
      </c>
      <c r="M1351" s="83" t="s">
        <v>26</v>
      </c>
      <c r="N1351" s="83" t="s">
        <v>27</v>
      </c>
      <c r="O1351" s="83" t="s">
        <v>26</v>
      </c>
      <c r="P1351" s="86">
        <v>25</v>
      </c>
      <c r="Q1351" s="96"/>
      <c r="R1351" s="88" t="s">
        <v>28</v>
      </c>
      <c r="S1351" s="83"/>
      <c r="T1351" s="1">
        <v>15956</v>
      </c>
      <c r="U1351" s="90">
        <v>11967</v>
      </c>
      <c r="V1351" s="91">
        <v>0.25</v>
      </c>
      <c r="W1351" s="83" t="s">
        <v>11036</v>
      </c>
      <c r="X1351" s="83">
        <v>84798997900</v>
      </c>
      <c r="Y1351" s="83" t="s">
        <v>994</v>
      </c>
      <c r="Z1351" s="83" t="s">
        <v>739</v>
      </c>
    </row>
    <row r="1352" spans="1:26" x14ac:dyDescent="0.25">
      <c r="A1352" s="83" t="s">
        <v>3033</v>
      </c>
      <c r="B1352" s="83" t="s">
        <v>3033</v>
      </c>
      <c r="C1352" s="84" t="s">
        <v>3034</v>
      </c>
      <c r="D1352" s="83" t="s">
        <v>11416</v>
      </c>
      <c r="E1352" s="83" t="s">
        <v>704</v>
      </c>
      <c r="F1352" s="83" t="s">
        <v>22</v>
      </c>
      <c r="G1352" s="83" t="s">
        <v>23</v>
      </c>
      <c r="H1352" s="83"/>
      <c r="I1352" s="93" t="s">
        <v>24</v>
      </c>
      <c r="J1352" s="93" t="s">
        <v>24</v>
      </c>
      <c r="K1352" s="85">
        <v>100210951095</v>
      </c>
      <c r="L1352" s="83" t="s">
        <v>25</v>
      </c>
      <c r="M1352" s="83" t="s">
        <v>26</v>
      </c>
      <c r="N1352" s="83" t="s">
        <v>27</v>
      </c>
      <c r="O1352" s="83" t="s">
        <v>26</v>
      </c>
      <c r="P1352" s="86">
        <v>25</v>
      </c>
      <c r="Q1352" s="96"/>
      <c r="R1352" s="88" t="s">
        <v>28</v>
      </c>
      <c r="S1352" s="83"/>
      <c r="T1352" s="1">
        <v>3001</v>
      </c>
      <c r="U1352" s="90">
        <v>2250.75</v>
      </c>
      <c r="V1352" s="91">
        <v>0.25</v>
      </c>
      <c r="W1352" s="83" t="s">
        <v>11036</v>
      </c>
      <c r="X1352" s="83">
        <v>84798997900</v>
      </c>
      <c r="Y1352" s="83" t="s">
        <v>994</v>
      </c>
      <c r="Z1352" s="83" t="s">
        <v>739</v>
      </c>
    </row>
    <row r="1353" spans="1:26" x14ac:dyDescent="0.25">
      <c r="A1353" s="83" t="s">
        <v>3035</v>
      </c>
      <c r="B1353" s="83" t="s">
        <v>3035</v>
      </c>
      <c r="C1353" s="84" t="s">
        <v>3036</v>
      </c>
      <c r="D1353" s="83" t="s">
        <v>3037</v>
      </c>
      <c r="E1353" s="83" t="s">
        <v>704</v>
      </c>
      <c r="F1353" s="83" t="s">
        <v>22</v>
      </c>
      <c r="G1353" s="83" t="s">
        <v>23</v>
      </c>
      <c r="H1353" s="83"/>
      <c r="I1353" s="93" t="s">
        <v>24</v>
      </c>
      <c r="J1353" s="93" t="s">
        <v>24</v>
      </c>
      <c r="K1353" s="85">
        <v>100210951095</v>
      </c>
      <c r="L1353" s="83" t="s">
        <v>25</v>
      </c>
      <c r="M1353" s="83" t="s">
        <v>26</v>
      </c>
      <c r="N1353" s="83" t="s">
        <v>27</v>
      </c>
      <c r="O1353" s="83" t="s">
        <v>26</v>
      </c>
      <c r="P1353" s="86">
        <v>25</v>
      </c>
      <c r="Q1353" s="96"/>
      <c r="R1353" s="88" t="s">
        <v>28</v>
      </c>
      <c r="S1353" s="83"/>
      <c r="T1353" s="1">
        <v>2529</v>
      </c>
      <c r="U1353" s="90">
        <v>1896.75</v>
      </c>
      <c r="V1353" s="91">
        <v>0.25</v>
      </c>
      <c r="W1353" s="83" t="s">
        <v>11036</v>
      </c>
      <c r="X1353" s="83">
        <v>85437090990</v>
      </c>
      <c r="Y1353" s="83" t="s">
        <v>994</v>
      </c>
      <c r="Z1353" s="83" t="s">
        <v>739</v>
      </c>
    </row>
    <row r="1354" spans="1:26" x14ac:dyDescent="0.25">
      <c r="A1354" s="83" t="s">
        <v>3038</v>
      </c>
      <c r="B1354" s="83" t="s">
        <v>3038</v>
      </c>
      <c r="C1354" s="84" t="s">
        <v>3039</v>
      </c>
      <c r="D1354" s="83" t="s">
        <v>3040</v>
      </c>
      <c r="E1354" s="83" t="s">
        <v>704</v>
      </c>
      <c r="F1354" s="83" t="s">
        <v>22</v>
      </c>
      <c r="G1354" s="83" t="s">
        <v>23</v>
      </c>
      <c r="H1354" s="83"/>
      <c r="I1354" s="93" t="s">
        <v>24</v>
      </c>
      <c r="J1354" s="93" t="s">
        <v>24</v>
      </c>
      <c r="K1354" s="85">
        <v>100210951095</v>
      </c>
      <c r="L1354" s="83" t="s">
        <v>25</v>
      </c>
      <c r="M1354" s="83" t="s">
        <v>26</v>
      </c>
      <c r="N1354" s="83" t="s">
        <v>27</v>
      </c>
      <c r="O1354" s="83" t="s">
        <v>26</v>
      </c>
      <c r="P1354" s="86">
        <v>25</v>
      </c>
      <c r="Q1354" s="96"/>
      <c r="R1354" s="88" t="s">
        <v>28</v>
      </c>
      <c r="S1354" s="83"/>
      <c r="T1354" s="1">
        <v>2956</v>
      </c>
      <c r="U1354" s="90">
        <v>2217</v>
      </c>
      <c r="V1354" s="91">
        <v>0.25</v>
      </c>
      <c r="W1354" s="83" t="s">
        <v>11036</v>
      </c>
      <c r="X1354" s="83">
        <v>90119000000</v>
      </c>
      <c r="Y1354" s="83" t="s">
        <v>994</v>
      </c>
      <c r="Z1354" s="83" t="s">
        <v>739</v>
      </c>
    </row>
    <row r="1355" spans="1:26" x14ac:dyDescent="0.25">
      <c r="A1355" s="83" t="s">
        <v>3041</v>
      </c>
      <c r="B1355" s="83" t="s">
        <v>3041</v>
      </c>
      <c r="C1355" s="84" t="s">
        <v>3042</v>
      </c>
      <c r="D1355" s="93" t="s">
        <v>11417</v>
      </c>
      <c r="E1355" s="83" t="s">
        <v>704</v>
      </c>
      <c r="F1355" s="83" t="s">
        <v>22</v>
      </c>
      <c r="G1355" s="83" t="s">
        <v>23</v>
      </c>
      <c r="H1355" s="83"/>
      <c r="I1355" s="93" t="s">
        <v>24</v>
      </c>
      <c r="J1355" s="93" t="s">
        <v>24</v>
      </c>
      <c r="K1355" s="85">
        <v>100210951095</v>
      </c>
      <c r="L1355" s="83" t="s">
        <v>25</v>
      </c>
      <c r="M1355" s="83" t="s">
        <v>26</v>
      </c>
      <c r="N1355" s="83" t="s">
        <v>27</v>
      </c>
      <c r="O1355" s="83" t="s">
        <v>26</v>
      </c>
      <c r="P1355" s="86">
        <v>20</v>
      </c>
      <c r="Q1355" s="96"/>
      <c r="R1355" s="88" t="s">
        <v>28</v>
      </c>
      <c r="S1355" s="84"/>
      <c r="T1355" s="1">
        <v>967</v>
      </c>
      <c r="U1355" s="90">
        <v>725.25</v>
      </c>
      <c r="V1355" s="91">
        <v>0.25</v>
      </c>
      <c r="W1355" s="83" t="s">
        <v>11036</v>
      </c>
      <c r="X1355" s="83">
        <v>90119000000</v>
      </c>
      <c r="Y1355" s="83" t="s">
        <v>994</v>
      </c>
      <c r="Z1355" s="83" t="s">
        <v>31</v>
      </c>
    </row>
    <row r="1356" spans="1:26" x14ac:dyDescent="0.25">
      <c r="A1356" s="83" t="s">
        <v>3043</v>
      </c>
      <c r="B1356" s="83" t="s">
        <v>3043</v>
      </c>
      <c r="C1356" s="84" t="s">
        <v>3044</v>
      </c>
      <c r="D1356" s="93" t="s">
        <v>11418</v>
      </c>
      <c r="E1356" s="83" t="s">
        <v>704</v>
      </c>
      <c r="F1356" s="83" t="s">
        <v>22</v>
      </c>
      <c r="G1356" s="83" t="s">
        <v>23</v>
      </c>
      <c r="H1356" s="83"/>
      <c r="I1356" s="93" t="s">
        <v>24</v>
      </c>
      <c r="J1356" s="93" t="s">
        <v>24</v>
      </c>
      <c r="K1356" s="85">
        <v>100210951095</v>
      </c>
      <c r="L1356" s="83" t="s">
        <v>25</v>
      </c>
      <c r="M1356" s="83" t="s">
        <v>26</v>
      </c>
      <c r="N1356" s="83" t="s">
        <v>27</v>
      </c>
      <c r="O1356" s="83" t="s">
        <v>26</v>
      </c>
      <c r="P1356" s="86">
        <v>20</v>
      </c>
      <c r="Q1356" s="96"/>
      <c r="R1356" s="88" t="s">
        <v>28</v>
      </c>
      <c r="S1356" s="84"/>
      <c r="T1356" s="1">
        <v>81</v>
      </c>
      <c r="U1356" s="90">
        <v>60.75</v>
      </c>
      <c r="V1356" s="91">
        <v>0.25</v>
      </c>
      <c r="W1356" s="83" t="s">
        <v>11036</v>
      </c>
      <c r="X1356" s="83">
        <v>39269097900</v>
      </c>
      <c r="Y1356" s="83" t="s">
        <v>994</v>
      </c>
      <c r="Z1356" s="83" t="s">
        <v>31</v>
      </c>
    </row>
    <row r="1357" spans="1:26" x14ac:dyDescent="0.25">
      <c r="A1357" s="83" t="s">
        <v>3045</v>
      </c>
      <c r="B1357" s="83" t="s">
        <v>3045</v>
      </c>
      <c r="C1357" s="84" t="s">
        <v>3046</v>
      </c>
      <c r="D1357" s="93" t="s">
        <v>11419</v>
      </c>
      <c r="E1357" s="83" t="s">
        <v>704</v>
      </c>
      <c r="F1357" s="83" t="s">
        <v>22</v>
      </c>
      <c r="G1357" s="83" t="s">
        <v>23</v>
      </c>
      <c r="H1357" s="83"/>
      <c r="I1357" s="93" t="s">
        <v>745</v>
      </c>
      <c r="J1357" s="93" t="s">
        <v>24</v>
      </c>
      <c r="K1357" s="85">
        <v>100210951095</v>
      </c>
      <c r="L1357" s="83" t="s">
        <v>25</v>
      </c>
      <c r="M1357" s="83" t="s">
        <v>26</v>
      </c>
      <c r="N1357" s="83" t="s">
        <v>27</v>
      </c>
      <c r="O1357" s="83" t="s">
        <v>26</v>
      </c>
      <c r="P1357" s="86">
        <v>40</v>
      </c>
      <c r="Q1357" s="96"/>
      <c r="R1357" s="88" t="s">
        <v>28</v>
      </c>
      <c r="S1357" s="84"/>
      <c r="T1357" s="1">
        <v>25778</v>
      </c>
      <c r="U1357" s="90">
        <v>19333.5</v>
      </c>
      <c r="V1357" s="91">
        <v>0.25</v>
      </c>
      <c r="W1357" s="83" t="s">
        <v>11036</v>
      </c>
      <c r="X1357" s="83">
        <v>84798997900</v>
      </c>
      <c r="Y1357" s="83" t="s">
        <v>994</v>
      </c>
      <c r="Z1357" s="83" t="s">
        <v>739</v>
      </c>
    </row>
    <row r="1358" spans="1:26" x14ac:dyDescent="0.25">
      <c r="A1358" s="83" t="s">
        <v>3047</v>
      </c>
      <c r="B1358" s="83" t="s">
        <v>3047</v>
      </c>
      <c r="C1358" s="84" t="s">
        <v>3048</v>
      </c>
      <c r="D1358" s="93" t="s">
        <v>11420</v>
      </c>
      <c r="E1358" s="83" t="s">
        <v>704</v>
      </c>
      <c r="F1358" s="83" t="s">
        <v>22</v>
      </c>
      <c r="G1358" s="83" t="s">
        <v>23</v>
      </c>
      <c r="H1358" s="83"/>
      <c r="I1358" s="93" t="s">
        <v>745</v>
      </c>
      <c r="J1358" s="93" t="s">
        <v>24</v>
      </c>
      <c r="K1358" s="85">
        <v>100210951095</v>
      </c>
      <c r="L1358" s="83" t="s">
        <v>25</v>
      </c>
      <c r="M1358" s="83" t="s">
        <v>26</v>
      </c>
      <c r="N1358" s="83" t="s">
        <v>27</v>
      </c>
      <c r="O1358" s="83" t="s">
        <v>26</v>
      </c>
      <c r="P1358" s="86">
        <v>40</v>
      </c>
      <c r="Q1358" s="96"/>
      <c r="R1358" s="88" t="s">
        <v>28</v>
      </c>
      <c r="S1358" s="84"/>
      <c r="T1358" s="1">
        <v>28091</v>
      </c>
      <c r="U1358" s="90">
        <v>21068.25</v>
      </c>
      <c r="V1358" s="91">
        <v>0.25</v>
      </c>
      <c r="W1358" s="83" t="s">
        <v>11036</v>
      </c>
      <c r="X1358" s="83">
        <v>84798997900</v>
      </c>
      <c r="Y1358" s="83" t="s">
        <v>994</v>
      </c>
      <c r="Z1358" s="83" t="s">
        <v>739</v>
      </c>
    </row>
    <row r="1359" spans="1:26" x14ac:dyDescent="0.25">
      <c r="A1359" s="83" t="s">
        <v>3049</v>
      </c>
      <c r="B1359" s="83" t="s">
        <v>3049</v>
      </c>
      <c r="C1359" s="84" t="s">
        <v>3050</v>
      </c>
      <c r="D1359" s="93" t="s">
        <v>11421</v>
      </c>
      <c r="E1359" s="83" t="s">
        <v>704</v>
      </c>
      <c r="F1359" s="83" t="s">
        <v>22</v>
      </c>
      <c r="G1359" s="83" t="s">
        <v>23</v>
      </c>
      <c r="H1359" s="83"/>
      <c r="I1359" s="93" t="s">
        <v>24</v>
      </c>
      <c r="J1359" s="93" t="s">
        <v>24</v>
      </c>
      <c r="K1359" s="85">
        <v>100210951095</v>
      </c>
      <c r="L1359" s="83" t="s">
        <v>25</v>
      </c>
      <c r="M1359" s="83" t="s">
        <v>26</v>
      </c>
      <c r="N1359" s="83" t="s">
        <v>27</v>
      </c>
      <c r="O1359" s="83" t="s">
        <v>26</v>
      </c>
      <c r="P1359" s="86">
        <v>40</v>
      </c>
      <c r="Q1359" s="96"/>
      <c r="R1359" s="88" t="s">
        <v>28</v>
      </c>
      <c r="S1359" s="84"/>
      <c r="T1359" s="1">
        <v>24833</v>
      </c>
      <c r="U1359" s="90">
        <v>18624.75</v>
      </c>
      <c r="V1359" s="91">
        <v>0.25</v>
      </c>
      <c r="W1359" s="83" t="s">
        <v>11036</v>
      </c>
      <c r="X1359" s="83">
        <v>90119000000</v>
      </c>
      <c r="Y1359" s="83" t="s">
        <v>994</v>
      </c>
      <c r="Z1359" s="83" t="s">
        <v>739</v>
      </c>
    </row>
    <row r="1360" spans="1:26" x14ac:dyDescent="0.25">
      <c r="A1360" s="83" t="s">
        <v>3051</v>
      </c>
      <c r="B1360" s="83" t="s">
        <v>3051</v>
      </c>
      <c r="C1360" s="84" t="s">
        <v>3052</v>
      </c>
      <c r="D1360" s="93" t="s">
        <v>11422</v>
      </c>
      <c r="E1360" s="83" t="s">
        <v>704</v>
      </c>
      <c r="F1360" s="83" t="s">
        <v>22</v>
      </c>
      <c r="G1360" s="83" t="s">
        <v>23</v>
      </c>
      <c r="H1360" s="83"/>
      <c r="I1360" s="93" t="s">
        <v>24</v>
      </c>
      <c r="J1360" s="93" t="s">
        <v>24</v>
      </c>
      <c r="K1360" s="85">
        <v>100210951095</v>
      </c>
      <c r="L1360" s="83" t="s">
        <v>25</v>
      </c>
      <c r="M1360" s="83" t="s">
        <v>26</v>
      </c>
      <c r="N1360" s="83" t="s">
        <v>27</v>
      </c>
      <c r="O1360" s="83" t="s">
        <v>26</v>
      </c>
      <c r="P1360" s="86">
        <v>40</v>
      </c>
      <c r="Q1360" s="96"/>
      <c r="R1360" s="88" t="s">
        <v>28</v>
      </c>
      <c r="S1360" s="84"/>
      <c r="T1360" s="1">
        <v>27193</v>
      </c>
      <c r="U1360" s="90">
        <v>20394.75</v>
      </c>
      <c r="V1360" s="91">
        <v>0.25</v>
      </c>
      <c r="W1360" s="83" t="s">
        <v>11036</v>
      </c>
      <c r="X1360" s="83">
        <v>90119000000</v>
      </c>
      <c r="Y1360" s="83" t="s">
        <v>994</v>
      </c>
      <c r="Z1360" s="83" t="s">
        <v>739</v>
      </c>
    </row>
    <row r="1361" spans="1:26" x14ac:dyDescent="0.25">
      <c r="A1361" s="83" t="s">
        <v>3053</v>
      </c>
      <c r="B1361" s="83" t="s">
        <v>3053</v>
      </c>
      <c r="C1361" s="84" t="s">
        <v>3054</v>
      </c>
      <c r="D1361" s="93" t="s">
        <v>3055</v>
      </c>
      <c r="E1361" s="83" t="s">
        <v>704</v>
      </c>
      <c r="F1361" s="83" t="s">
        <v>22</v>
      </c>
      <c r="G1361" s="83" t="s">
        <v>23</v>
      </c>
      <c r="H1361" s="83"/>
      <c r="I1361" s="93" t="s">
        <v>745</v>
      </c>
      <c r="J1361" s="93" t="s">
        <v>24</v>
      </c>
      <c r="K1361" s="85">
        <v>100210010618</v>
      </c>
      <c r="L1361" s="83" t="s">
        <v>25</v>
      </c>
      <c r="M1361" s="83" t="s">
        <v>1019</v>
      </c>
      <c r="N1361" s="83" t="s">
        <v>1303</v>
      </c>
      <c r="O1361" s="83" t="s">
        <v>1758</v>
      </c>
      <c r="P1361" s="86">
        <v>38</v>
      </c>
      <c r="Q1361" s="96"/>
      <c r="R1361" s="88" t="s">
        <v>28</v>
      </c>
      <c r="S1361" s="84"/>
      <c r="T1361" s="1">
        <v>1967</v>
      </c>
      <c r="U1361" s="90">
        <v>1475.25</v>
      </c>
      <c r="V1361" s="91">
        <v>0.25</v>
      </c>
      <c r="W1361" s="83" t="s">
        <v>11036</v>
      </c>
      <c r="X1361" s="83">
        <v>90029000900</v>
      </c>
      <c r="Y1361" s="83" t="s">
        <v>1276</v>
      </c>
      <c r="Z1361" s="83" t="s">
        <v>31</v>
      </c>
    </row>
    <row r="1362" spans="1:26" x14ac:dyDescent="0.25">
      <c r="A1362" s="83" t="s">
        <v>3056</v>
      </c>
      <c r="B1362" s="83" t="s">
        <v>3056</v>
      </c>
      <c r="C1362" s="84" t="s">
        <v>3057</v>
      </c>
      <c r="D1362" s="93" t="s">
        <v>3058</v>
      </c>
      <c r="E1362" s="83" t="s">
        <v>704</v>
      </c>
      <c r="F1362" s="83" t="s">
        <v>22</v>
      </c>
      <c r="G1362" s="83" t="s">
        <v>23</v>
      </c>
      <c r="H1362" s="83"/>
      <c r="I1362" s="93" t="s">
        <v>24</v>
      </c>
      <c r="J1362" s="93" t="s">
        <v>24</v>
      </c>
      <c r="K1362" s="85">
        <v>100210951095</v>
      </c>
      <c r="L1362" s="83" t="s">
        <v>25</v>
      </c>
      <c r="M1362" s="83" t="s">
        <v>26</v>
      </c>
      <c r="N1362" s="83" t="s">
        <v>27</v>
      </c>
      <c r="O1362" s="83" t="s">
        <v>26</v>
      </c>
      <c r="P1362" s="86">
        <v>58</v>
      </c>
      <c r="Q1362" s="96"/>
      <c r="R1362" s="88" t="s">
        <v>28</v>
      </c>
      <c r="S1362" s="84"/>
      <c r="T1362" s="1">
        <v>14707</v>
      </c>
      <c r="U1362" s="90">
        <v>11030.25</v>
      </c>
      <c r="V1362" s="91">
        <v>0.25</v>
      </c>
      <c r="W1362" s="83" t="s">
        <v>11036</v>
      </c>
      <c r="X1362" s="83">
        <v>90119000000</v>
      </c>
      <c r="Y1362" s="83" t="s">
        <v>30</v>
      </c>
      <c r="Z1362" s="83" t="s">
        <v>739</v>
      </c>
    </row>
    <row r="1363" spans="1:26" x14ac:dyDescent="0.25">
      <c r="A1363" s="83" t="s">
        <v>3059</v>
      </c>
      <c r="B1363" s="83" t="s">
        <v>3059</v>
      </c>
      <c r="C1363" s="84" t="s">
        <v>3060</v>
      </c>
      <c r="D1363" s="93" t="s">
        <v>3061</v>
      </c>
      <c r="E1363" s="83" t="s">
        <v>704</v>
      </c>
      <c r="F1363" s="83" t="s">
        <v>22</v>
      </c>
      <c r="G1363" s="83" t="s">
        <v>23</v>
      </c>
      <c r="H1363" s="83"/>
      <c r="I1363" s="93" t="s">
        <v>24</v>
      </c>
      <c r="J1363" s="93" t="s">
        <v>24</v>
      </c>
      <c r="K1363" s="85">
        <v>100210951095</v>
      </c>
      <c r="L1363" s="83" t="s">
        <v>25</v>
      </c>
      <c r="M1363" s="83" t="s">
        <v>26</v>
      </c>
      <c r="N1363" s="83" t="s">
        <v>27</v>
      </c>
      <c r="O1363" s="83" t="s">
        <v>26</v>
      </c>
      <c r="P1363" s="86">
        <v>91</v>
      </c>
      <c r="Q1363" s="96"/>
      <c r="R1363" s="88" t="s">
        <v>28</v>
      </c>
      <c r="S1363" s="84"/>
      <c r="T1363" s="1">
        <v>15312</v>
      </c>
      <c r="U1363" s="90">
        <v>11484</v>
      </c>
      <c r="V1363" s="91">
        <v>0.25</v>
      </c>
      <c r="W1363" s="83" t="s">
        <v>11036</v>
      </c>
      <c r="X1363" s="83">
        <v>90119000000</v>
      </c>
      <c r="Y1363" s="83" t="s">
        <v>30</v>
      </c>
      <c r="Z1363" s="83" t="s">
        <v>739</v>
      </c>
    </row>
    <row r="1364" spans="1:26" ht="120" x14ac:dyDescent="0.25">
      <c r="A1364" t="s">
        <v>3062</v>
      </c>
      <c r="B1364" t="s">
        <v>3062</v>
      </c>
      <c r="C1364" s="94" t="s">
        <v>3063</v>
      </c>
      <c r="D1364" s="93" t="s">
        <v>3064</v>
      </c>
      <c r="E1364" s="93" t="s">
        <v>704</v>
      </c>
      <c r="F1364" s="93" t="s">
        <v>22</v>
      </c>
      <c r="G1364" s="83" t="s">
        <v>23</v>
      </c>
      <c r="H1364" s="93"/>
      <c r="I1364" s="93" t="s">
        <v>24</v>
      </c>
      <c r="J1364" s="93" t="s">
        <v>24</v>
      </c>
      <c r="K1364" s="2">
        <v>100210951095</v>
      </c>
      <c r="L1364" t="s">
        <v>25</v>
      </c>
      <c r="M1364" t="s">
        <v>26</v>
      </c>
      <c r="N1364" t="s">
        <v>27</v>
      </c>
      <c r="O1364" t="s">
        <v>26</v>
      </c>
      <c r="P1364" s="86">
        <v>58</v>
      </c>
      <c r="Q1364" s="87"/>
      <c r="R1364" s="152" t="s">
        <v>28</v>
      </c>
      <c r="S1364" s="98"/>
      <c r="T1364" s="1">
        <v>2552</v>
      </c>
      <c r="U1364" s="90">
        <v>1914</v>
      </c>
      <c r="V1364" s="91">
        <v>0.25</v>
      </c>
      <c r="W1364" s="83" t="s">
        <v>11036</v>
      </c>
      <c r="X1364" s="83">
        <v>90119000000</v>
      </c>
      <c r="Y1364" s="83" t="s">
        <v>30</v>
      </c>
      <c r="Z1364" s="83" t="s">
        <v>31</v>
      </c>
    </row>
    <row r="1365" spans="1:26" x14ac:dyDescent="0.25">
      <c r="A1365" t="s">
        <v>3065</v>
      </c>
      <c r="B1365" t="s">
        <v>3065</v>
      </c>
      <c r="C1365" s="94" t="s">
        <v>3066</v>
      </c>
      <c r="D1365" s="93" t="s">
        <v>3067</v>
      </c>
      <c r="E1365" s="93" t="s">
        <v>704</v>
      </c>
      <c r="F1365" s="93" t="s">
        <v>22</v>
      </c>
      <c r="G1365" s="83" t="s">
        <v>23</v>
      </c>
      <c r="H1365" s="93"/>
      <c r="I1365" s="93" t="s">
        <v>24</v>
      </c>
      <c r="J1365" s="93" t="s">
        <v>24</v>
      </c>
      <c r="K1365" s="2">
        <v>100210951095</v>
      </c>
      <c r="L1365" t="s">
        <v>25</v>
      </c>
      <c r="M1365" t="s">
        <v>26</v>
      </c>
      <c r="N1365" t="s">
        <v>27</v>
      </c>
      <c r="O1365" t="s">
        <v>26</v>
      </c>
      <c r="P1365" s="86">
        <v>58</v>
      </c>
      <c r="Q1365" s="87"/>
      <c r="R1365" s="88" t="s">
        <v>28</v>
      </c>
      <c r="S1365" s="98"/>
      <c r="T1365" s="1">
        <v>2261</v>
      </c>
      <c r="U1365" s="90">
        <v>1695.75</v>
      </c>
      <c r="V1365" s="91">
        <v>0.25</v>
      </c>
      <c r="W1365" s="88" t="s">
        <v>11036</v>
      </c>
      <c r="X1365" s="83">
        <v>90119000000</v>
      </c>
      <c r="Y1365" s="83" t="s">
        <v>30</v>
      </c>
      <c r="Z1365" s="83" t="s">
        <v>31</v>
      </c>
    </row>
    <row r="1366" spans="1:26" x14ac:dyDescent="0.25">
      <c r="A1366" t="s">
        <v>3068</v>
      </c>
      <c r="B1366" t="s">
        <v>3068</v>
      </c>
      <c r="C1366" s="94" t="s">
        <v>3069</v>
      </c>
      <c r="D1366" s="93" t="s">
        <v>3070</v>
      </c>
      <c r="E1366" s="93" t="s">
        <v>704</v>
      </c>
      <c r="F1366" s="93" t="s">
        <v>22</v>
      </c>
      <c r="G1366" s="83" t="s">
        <v>23</v>
      </c>
      <c r="H1366" s="93"/>
      <c r="I1366" s="93" t="s">
        <v>24</v>
      </c>
      <c r="J1366" s="93" t="s">
        <v>24</v>
      </c>
      <c r="K1366" s="2">
        <v>100210951095</v>
      </c>
      <c r="L1366" t="s">
        <v>25</v>
      </c>
      <c r="M1366" t="s">
        <v>26</v>
      </c>
      <c r="N1366" t="s">
        <v>27</v>
      </c>
      <c r="O1366" t="s">
        <v>26</v>
      </c>
      <c r="P1366" s="86">
        <v>58</v>
      </c>
      <c r="Q1366" s="87"/>
      <c r="R1366" s="88" t="s">
        <v>28</v>
      </c>
      <c r="S1366" s="98"/>
      <c r="T1366" s="1">
        <v>5119</v>
      </c>
      <c r="U1366" s="90">
        <v>3839.25</v>
      </c>
      <c r="V1366" s="91">
        <v>0.25</v>
      </c>
      <c r="W1366" s="88" t="s">
        <v>11036</v>
      </c>
      <c r="X1366" s="83">
        <v>90119000000</v>
      </c>
      <c r="Y1366" s="83" t="s">
        <v>30</v>
      </c>
      <c r="Z1366" s="83" t="s">
        <v>739</v>
      </c>
    </row>
    <row r="1367" spans="1:26" x14ac:dyDescent="0.25">
      <c r="A1367" t="s">
        <v>3071</v>
      </c>
      <c r="B1367" t="s">
        <v>3071</v>
      </c>
      <c r="C1367" s="94" t="s">
        <v>3072</v>
      </c>
      <c r="D1367" s="93" t="s">
        <v>3073</v>
      </c>
      <c r="E1367" s="93" t="s">
        <v>704</v>
      </c>
      <c r="F1367" s="93" t="s">
        <v>22</v>
      </c>
      <c r="G1367" s="83" t="s">
        <v>23</v>
      </c>
      <c r="H1367" s="93"/>
      <c r="I1367" s="93" t="s">
        <v>745</v>
      </c>
      <c r="J1367" s="93" t="s">
        <v>24</v>
      </c>
      <c r="K1367" s="2">
        <v>100210010618</v>
      </c>
      <c r="L1367" t="s">
        <v>25</v>
      </c>
      <c r="M1367" t="s">
        <v>1019</v>
      </c>
      <c r="N1367" t="s">
        <v>1303</v>
      </c>
      <c r="O1367" t="s">
        <v>1758</v>
      </c>
      <c r="P1367" s="86">
        <v>19</v>
      </c>
      <c r="Q1367" s="87"/>
      <c r="R1367" s="88" t="s">
        <v>28</v>
      </c>
      <c r="S1367" s="98"/>
      <c r="T1367" s="1">
        <v>2878</v>
      </c>
      <c r="U1367" s="90">
        <v>2158.5</v>
      </c>
      <c r="V1367" s="91">
        <v>0.25</v>
      </c>
      <c r="W1367" s="88" t="s">
        <v>11036</v>
      </c>
      <c r="X1367" s="83">
        <v>90029000900</v>
      </c>
      <c r="Y1367" s="83" t="s">
        <v>1276</v>
      </c>
      <c r="Z1367" s="83" t="s">
        <v>31</v>
      </c>
    </row>
    <row r="1368" spans="1:26" x14ac:dyDescent="0.25">
      <c r="A1368" t="s">
        <v>3074</v>
      </c>
      <c r="B1368" t="s">
        <v>3074</v>
      </c>
      <c r="C1368" s="94" t="s">
        <v>3075</v>
      </c>
      <c r="D1368" s="93" t="s">
        <v>3076</v>
      </c>
      <c r="E1368" s="93" t="s">
        <v>704</v>
      </c>
      <c r="F1368" s="93" t="s">
        <v>22</v>
      </c>
      <c r="G1368" s="83" t="s">
        <v>23</v>
      </c>
      <c r="H1368" s="93"/>
      <c r="I1368" s="93" t="s">
        <v>24</v>
      </c>
      <c r="J1368" s="93" t="s">
        <v>24</v>
      </c>
      <c r="K1368" s="2">
        <v>100210951095</v>
      </c>
      <c r="L1368" t="s">
        <v>25</v>
      </c>
      <c r="M1368" t="s">
        <v>26</v>
      </c>
      <c r="N1368" t="s">
        <v>27</v>
      </c>
      <c r="O1368" t="s">
        <v>26</v>
      </c>
      <c r="P1368" s="86">
        <v>25</v>
      </c>
      <c r="Q1368" s="87"/>
      <c r="R1368" s="88" t="s">
        <v>28</v>
      </c>
      <c r="S1368" s="98"/>
      <c r="T1368" s="1">
        <v>1125</v>
      </c>
      <c r="U1368" s="90">
        <v>843.75</v>
      </c>
      <c r="V1368" s="91">
        <v>0.25</v>
      </c>
      <c r="W1368" s="88" t="s">
        <v>11036</v>
      </c>
      <c r="X1368" s="83">
        <v>90119000000</v>
      </c>
      <c r="Y1368" s="83" t="s">
        <v>30</v>
      </c>
      <c r="Z1368" s="83" t="s">
        <v>31</v>
      </c>
    </row>
    <row r="1369" spans="1:26" x14ac:dyDescent="0.25">
      <c r="A1369" t="s">
        <v>3077</v>
      </c>
      <c r="B1369" t="s">
        <v>3077</v>
      </c>
      <c r="C1369" s="94" t="s">
        <v>3078</v>
      </c>
      <c r="D1369" s="93" t="s">
        <v>11423</v>
      </c>
      <c r="E1369" s="93" t="s">
        <v>704</v>
      </c>
      <c r="F1369" s="93" t="s">
        <v>22</v>
      </c>
      <c r="G1369" s="83" t="s">
        <v>23</v>
      </c>
      <c r="H1369" s="93"/>
      <c r="I1369" s="93" t="s">
        <v>24</v>
      </c>
      <c r="J1369" s="93" t="s">
        <v>24</v>
      </c>
      <c r="K1369" s="2">
        <v>100210951095</v>
      </c>
      <c r="L1369" t="s">
        <v>25</v>
      </c>
      <c r="M1369" t="s">
        <v>26</v>
      </c>
      <c r="N1369" t="s">
        <v>27</v>
      </c>
      <c r="O1369" t="s">
        <v>26</v>
      </c>
      <c r="P1369" s="86">
        <v>47</v>
      </c>
      <c r="Q1369" s="87"/>
      <c r="R1369" s="88" t="s">
        <v>28</v>
      </c>
      <c r="S1369" s="98"/>
      <c r="T1369" s="1">
        <v>1249</v>
      </c>
      <c r="U1369" s="90">
        <v>936.75</v>
      </c>
      <c r="V1369" s="91">
        <v>0.25</v>
      </c>
      <c r="W1369" s="88" t="s">
        <v>11036</v>
      </c>
      <c r="X1369" s="83">
        <v>90119000000</v>
      </c>
      <c r="Y1369" s="83" t="s">
        <v>30</v>
      </c>
      <c r="Z1369" s="83" t="s">
        <v>739</v>
      </c>
    </row>
    <row r="1370" spans="1:26" x14ac:dyDescent="0.25">
      <c r="A1370" s="83" t="s">
        <v>3079</v>
      </c>
      <c r="B1370" s="83" t="s">
        <v>3079</v>
      </c>
      <c r="C1370" s="84" t="s">
        <v>3080</v>
      </c>
      <c r="D1370" s="93" t="s">
        <v>3081</v>
      </c>
      <c r="E1370" s="83" t="s">
        <v>704</v>
      </c>
      <c r="F1370" s="83" t="s">
        <v>22</v>
      </c>
      <c r="G1370" s="83" t="s">
        <v>23</v>
      </c>
      <c r="H1370" s="83"/>
      <c r="I1370" s="93" t="s">
        <v>24</v>
      </c>
      <c r="J1370" s="93" t="s">
        <v>24</v>
      </c>
      <c r="K1370" s="85">
        <v>100210951095</v>
      </c>
      <c r="L1370" s="83" t="s">
        <v>25</v>
      </c>
      <c r="M1370" s="83" t="s">
        <v>26</v>
      </c>
      <c r="N1370" s="83" t="s">
        <v>27</v>
      </c>
      <c r="O1370" s="83" t="s">
        <v>26</v>
      </c>
      <c r="P1370" s="86">
        <v>15</v>
      </c>
      <c r="Q1370" s="87"/>
      <c r="R1370" s="88" t="s">
        <v>28</v>
      </c>
      <c r="S1370" s="84"/>
      <c r="T1370" s="1">
        <v>127</v>
      </c>
      <c r="U1370" s="90">
        <v>95.25</v>
      </c>
      <c r="V1370" s="91">
        <v>0.25</v>
      </c>
      <c r="W1370" s="83" t="s">
        <v>11036</v>
      </c>
      <c r="X1370" s="83">
        <v>76161000990</v>
      </c>
      <c r="Y1370" s="83" t="s">
        <v>30</v>
      </c>
      <c r="Z1370" s="83" t="s">
        <v>31</v>
      </c>
    </row>
    <row r="1371" spans="1:26" x14ac:dyDescent="0.25">
      <c r="A1371" s="83" t="s">
        <v>3082</v>
      </c>
      <c r="B1371" s="83" t="s">
        <v>3082</v>
      </c>
      <c r="C1371" s="84" t="s">
        <v>3083</v>
      </c>
      <c r="D1371" s="93" t="s">
        <v>11424</v>
      </c>
      <c r="E1371" s="83" t="s">
        <v>704</v>
      </c>
      <c r="F1371" s="83" t="s">
        <v>22</v>
      </c>
      <c r="G1371" s="83" t="s">
        <v>23</v>
      </c>
      <c r="H1371" s="83"/>
      <c r="I1371" s="93" t="s">
        <v>745</v>
      </c>
      <c r="J1371" s="93" t="s">
        <v>24</v>
      </c>
      <c r="K1371" s="85">
        <v>100210951095</v>
      </c>
      <c r="L1371" s="83" t="s">
        <v>25</v>
      </c>
      <c r="M1371" s="83" t="s">
        <v>26</v>
      </c>
      <c r="N1371" s="83" t="s">
        <v>27</v>
      </c>
      <c r="O1371" s="83" t="s">
        <v>26</v>
      </c>
      <c r="P1371" s="86">
        <v>84</v>
      </c>
      <c r="Q1371" s="87"/>
      <c r="R1371" s="88" t="s">
        <v>28</v>
      </c>
      <c r="S1371" s="84"/>
      <c r="T1371" s="1">
        <v>6465</v>
      </c>
      <c r="U1371" s="90">
        <v>4848.75</v>
      </c>
      <c r="V1371" s="91">
        <v>0.25</v>
      </c>
      <c r="W1371" s="83" t="s">
        <v>11036</v>
      </c>
      <c r="X1371" s="83">
        <v>90029000900</v>
      </c>
      <c r="Y1371" s="83" t="s">
        <v>1276</v>
      </c>
      <c r="Z1371" s="83" t="s">
        <v>31</v>
      </c>
    </row>
    <row r="1372" spans="1:26" x14ac:dyDescent="0.25">
      <c r="A1372" t="s">
        <v>3084</v>
      </c>
      <c r="B1372" t="s">
        <v>3084</v>
      </c>
      <c r="C1372" s="94" t="s">
        <v>3085</v>
      </c>
      <c r="D1372" s="93" t="s">
        <v>3086</v>
      </c>
      <c r="E1372" s="93" t="s">
        <v>704</v>
      </c>
      <c r="F1372" s="93" t="s">
        <v>22</v>
      </c>
      <c r="G1372" s="83" t="s">
        <v>23</v>
      </c>
      <c r="H1372" s="93"/>
      <c r="I1372" s="93" t="s">
        <v>24</v>
      </c>
      <c r="J1372" s="93" t="s">
        <v>24</v>
      </c>
      <c r="K1372" s="2">
        <v>100210951095</v>
      </c>
      <c r="L1372" t="s">
        <v>25</v>
      </c>
      <c r="M1372" t="s">
        <v>26</v>
      </c>
      <c r="N1372" t="s">
        <v>27</v>
      </c>
      <c r="O1372" t="s">
        <v>26</v>
      </c>
      <c r="P1372" s="86">
        <v>2</v>
      </c>
      <c r="Q1372" s="87"/>
      <c r="R1372" s="88" t="s">
        <v>28</v>
      </c>
      <c r="S1372" s="98"/>
      <c r="T1372" s="1">
        <v>951</v>
      </c>
      <c r="U1372" s="90">
        <v>713.25</v>
      </c>
      <c r="V1372" s="91">
        <v>0.25</v>
      </c>
      <c r="W1372" s="88" t="s">
        <v>11036</v>
      </c>
      <c r="X1372" s="83">
        <v>94054239900</v>
      </c>
      <c r="Y1372" s="83" t="s">
        <v>722</v>
      </c>
      <c r="Z1372" s="83" t="s">
        <v>739</v>
      </c>
    </row>
    <row r="1373" spans="1:26" x14ac:dyDescent="0.25">
      <c r="A1373" t="s">
        <v>3087</v>
      </c>
      <c r="B1373" t="s">
        <v>3087</v>
      </c>
      <c r="C1373" s="94" t="s">
        <v>3088</v>
      </c>
      <c r="D1373" s="93" t="s">
        <v>3089</v>
      </c>
      <c r="E1373" s="93" t="s">
        <v>704</v>
      </c>
      <c r="F1373" s="93" t="s">
        <v>22</v>
      </c>
      <c r="G1373" s="83" t="s">
        <v>23</v>
      </c>
      <c r="H1373" s="93"/>
      <c r="I1373" s="93" t="s">
        <v>24</v>
      </c>
      <c r="J1373" s="93" t="s">
        <v>24</v>
      </c>
      <c r="K1373" s="2">
        <v>100210951095</v>
      </c>
      <c r="L1373" t="s">
        <v>25</v>
      </c>
      <c r="M1373" t="s">
        <v>26</v>
      </c>
      <c r="N1373" t="s">
        <v>27</v>
      </c>
      <c r="O1373" t="s">
        <v>26</v>
      </c>
      <c r="P1373" s="86">
        <v>2</v>
      </c>
      <c r="Q1373" s="87"/>
      <c r="R1373" s="88" t="s">
        <v>28</v>
      </c>
      <c r="S1373" s="98"/>
      <c r="T1373" s="1">
        <v>951</v>
      </c>
      <c r="U1373" s="90">
        <v>713.25</v>
      </c>
      <c r="V1373" s="91">
        <v>0.25</v>
      </c>
      <c r="W1373" s="88" t="s">
        <v>11036</v>
      </c>
      <c r="X1373" s="83">
        <v>94054239900</v>
      </c>
      <c r="Y1373" s="83" t="s">
        <v>722</v>
      </c>
      <c r="Z1373" s="83" t="s">
        <v>739</v>
      </c>
    </row>
    <row r="1374" spans="1:26" x14ac:dyDescent="0.25">
      <c r="A1374" t="s">
        <v>3090</v>
      </c>
      <c r="B1374" t="s">
        <v>3090</v>
      </c>
      <c r="C1374" s="94" t="s">
        <v>3091</v>
      </c>
      <c r="D1374" s="93" t="s">
        <v>3092</v>
      </c>
      <c r="E1374" s="93" t="s">
        <v>704</v>
      </c>
      <c r="F1374" s="93" t="s">
        <v>22</v>
      </c>
      <c r="G1374" s="83" t="s">
        <v>23</v>
      </c>
      <c r="H1374" s="93"/>
      <c r="I1374" s="93" t="s">
        <v>24</v>
      </c>
      <c r="J1374" s="93" t="s">
        <v>24</v>
      </c>
      <c r="K1374" s="2">
        <v>100210951095</v>
      </c>
      <c r="L1374" t="s">
        <v>25</v>
      </c>
      <c r="M1374" t="s">
        <v>26</v>
      </c>
      <c r="N1374" t="s">
        <v>27</v>
      </c>
      <c r="O1374" t="s">
        <v>26</v>
      </c>
      <c r="P1374" s="86">
        <v>23</v>
      </c>
      <c r="Q1374" s="87"/>
      <c r="R1374" s="88" t="s">
        <v>28</v>
      </c>
      <c r="S1374" s="98"/>
      <c r="T1374" s="1">
        <v>294</v>
      </c>
      <c r="U1374" s="90">
        <v>220.5</v>
      </c>
      <c r="V1374" s="91">
        <v>0.25</v>
      </c>
      <c r="W1374" s="88" t="s">
        <v>11036</v>
      </c>
      <c r="X1374" s="83">
        <v>90019000900</v>
      </c>
      <c r="Y1374" s="83" t="s">
        <v>722</v>
      </c>
      <c r="Z1374" s="83" t="s">
        <v>31</v>
      </c>
    </row>
    <row r="1375" spans="1:26" x14ac:dyDescent="0.25">
      <c r="A1375" t="s">
        <v>11425</v>
      </c>
      <c r="B1375" t="s">
        <v>11425</v>
      </c>
      <c r="C1375" s="94" t="s">
        <v>11426</v>
      </c>
      <c r="D1375" s="93" t="s">
        <v>11427</v>
      </c>
      <c r="E1375" s="93" t="s">
        <v>704</v>
      </c>
      <c r="F1375" s="93" t="s">
        <v>22</v>
      </c>
      <c r="G1375" s="83" t="s">
        <v>23</v>
      </c>
      <c r="H1375" s="93"/>
      <c r="I1375" s="93" t="s">
        <v>24</v>
      </c>
      <c r="J1375" s="93" t="s">
        <v>24</v>
      </c>
      <c r="K1375" s="2">
        <v>100210951095</v>
      </c>
      <c r="L1375" t="s">
        <v>25</v>
      </c>
      <c r="M1375" t="s">
        <v>26</v>
      </c>
      <c r="N1375" t="s">
        <v>27</v>
      </c>
      <c r="O1375" t="s">
        <v>26</v>
      </c>
      <c r="P1375" s="86">
        <v>14</v>
      </c>
      <c r="Q1375" s="87"/>
      <c r="R1375" s="88" t="s">
        <v>28</v>
      </c>
      <c r="S1375" s="98"/>
      <c r="T1375" s="1">
        <v>40</v>
      </c>
      <c r="U1375" s="90">
        <v>30</v>
      </c>
      <c r="V1375" s="91">
        <v>0.25</v>
      </c>
      <c r="W1375" s="88" t="s">
        <v>11036</v>
      </c>
      <c r="X1375" s="83">
        <v>85444290900</v>
      </c>
      <c r="Y1375" s="83" t="s">
        <v>30</v>
      </c>
      <c r="Z1375" s="83" t="s">
        <v>31</v>
      </c>
    </row>
    <row r="1376" spans="1:26" x14ac:dyDescent="0.25">
      <c r="A1376" t="s">
        <v>3093</v>
      </c>
      <c r="B1376" t="s">
        <v>3093</v>
      </c>
      <c r="C1376" s="94" t="s">
        <v>3094</v>
      </c>
      <c r="D1376" s="93" t="s">
        <v>3095</v>
      </c>
      <c r="E1376" s="93" t="s">
        <v>704</v>
      </c>
      <c r="F1376" s="93" t="s">
        <v>22</v>
      </c>
      <c r="G1376" s="83" t="s">
        <v>23</v>
      </c>
      <c r="H1376" s="93"/>
      <c r="I1376" s="93" t="s">
        <v>24</v>
      </c>
      <c r="J1376" s="93" t="s">
        <v>24</v>
      </c>
      <c r="K1376" s="2">
        <v>100210951095</v>
      </c>
      <c r="L1376" t="s">
        <v>25</v>
      </c>
      <c r="M1376" t="s">
        <v>26</v>
      </c>
      <c r="N1376" t="s">
        <v>27</v>
      </c>
      <c r="O1376" t="s">
        <v>26</v>
      </c>
      <c r="P1376" s="86">
        <v>70</v>
      </c>
      <c r="Q1376" s="87"/>
      <c r="R1376" s="88" t="s">
        <v>28</v>
      </c>
      <c r="S1376" s="98"/>
      <c r="T1376" s="1">
        <v>609</v>
      </c>
      <c r="U1376" s="90">
        <v>456.75</v>
      </c>
      <c r="V1376" s="91">
        <v>0.25</v>
      </c>
      <c r="W1376" s="88" t="s">
        <v>11036</v>
      </c>
      <c r="X1376" s="83">
        <v>90119000000</v>
      </c>
      <c r="Y1376" s="83" t="s">
        <v>30</v>
      </c>
      <c r="Z1376" s="83" t="s">
        <v>31</v>
      </c>
    </row>
    <row r="1377" spans="1:26" x14ac:dyDescent="0.25">
      <c r="A1377" t="s">
        <v>3096</v>
      </c>
      <c r="B1377" t="s">
        <v>3096</v>
      </c>
      <c r="C1377" s="94" t="s">
        <v>3097</v>
      </c>
      <c r="D1377" s="93" t="s">
        <v>11428</v>
      </c>
      <c r="E1377" s="93" t="s">
        <v>704</v>
      </c>
      <c r="F1377" s="93" t="s">
        <v>22</v>
      </c>
      <c r="G1377" s="83" t="s">
        <v>23</v>
      </c>
      <c r="H1377" s="93"/>
      <c r="I1377" s="93" t="s">
        <v>24</v>
      </c>
      <c r="J1377" s="93" t="s">
        <v>24</v>
      </c>
      <c r="K1377" s="2">
        <v>100210951095</v>
      </c>
      <c r="L1377" t="s">
        <v>25</v>
      </c>
      <c r="M1377" t="s">
        <v>26</v>
      </c>
      <c r="N1377" t="s">
        <v>27</v>
      </c>
      <c r="O1377" t="s">
        <v>26</v>
      </c>
      <c r="P1377" s="86">
        <v>38</v>
      </c>
      <c r="Q1377" s="87"/>
      <c r="R1377" s="88" t="s">
        <v>28</v>
      </c>
      <c r="S1377" s="98"/>
      <c r="T1377" s="1">
        <v>10053</v>
      </c>
      <c r="U1377" s="90">
        <v>7539.75</v>
      </c>
      <c r="V1377" s="91">
        <v>0.25</v>
      </c>
      <c r="W1377" s="88" t="s">
        <v>11036</v>
      </c>
      <c r="X1377" s="83">
        <v>90119000000</v>
      </c>
      <c r="Y1377" s="83" t="s">
        <v>30</v>
      </c>
      <c r="Z1377" s="83" t="s">
        <v>739</v>
      </c>
    </row>
    <row r="1378" spans="1:26" x14ac:dyDescent="0.25">
      <c r="A1378" s="83" t="s">
        <v>3099</v>
      </c>
      <c r="B1378" s="83" t="s">
        <v>3099</v>
      </c>
      <c r="C1378" s="84" t="s">
        <v>3100</v>
      </c>
      <c r="D1378" s="93" t="s">
        <v>3100</v>
      </c>
      <c r="E1378" s="83" t="s">
        <v>704</v>
      </c>
      <c r="F1378" s="83" t="s">
        <v>22</v>
      </c>
      <c r="G1378" s="83" t="s">
        <v>23</v>
      </c>
      <c r="H1378" s="83"/>
      <c r="I1378" s="93" t="s">
        <v>24</v>
      </c>
      <c r="J1378" s="93" t="s">
        <v>24</v>
      </c>
      <c r="K1378" s="85">
        <v>100210951095</v>
      </c>
      <c r="L1378" s="83" t="s">
        <v>25</v>
      </c>
      <c r="M1378" s="83" t="s">
        <v>26</v>
      </c>
      <c r="N1378" s="83" t="s">
        <v>27</v>
      </c>
      <c r="O1378" s="83" t="s">
        <v>26</v>
      </c>
      <c r="P1378" s="86">
        <v>48</v>
      </c>
      <c r="Q1378" s="87"/>
      <c r="R1378" s="88" t="s">
        <v>28</v>
      </c>
      <c r="S1378" s="84"/>
      <c r="T1378" s="1">
        <v>428</v>
      </c>
      <c r="U1378" s="90">
        <v>321</v>
      </c>
      <c r="V1378" s="91">
        <v>0.25</v>
      </c>
      <c r="W1378" s="88" t="s">
        <v>11036</v>
      </c>
      <c r="X1378" s="83">
        <v>90119000000</v>
      </c>
      <c r="Y1378" s="83" t="s">
        <v>30</v>
      </c>
      <c r="Z1378" s="83" t="s">
        <v>31</v>
      </c>
    </row>
    <row r="1379" spans="1:26" x14ac:dyDescent="0.25">
      <c r="A1379" t="s">
        <v>3101</v>
      </c>
      <c r="B1379" t="s">
        <v>3101</v>
      </c>
      <c r="C1379" s="94" t="s">
        <v>3102</v>
      </c>
      <c r="D1379" s="93" t="s">
        <v>3103</v>
      </c>
      <c r="E1379" s="93" t="s">
        <v>704</v>
      </c>
      <c r="F1379" s="93" t="s">
        <v>22</v>
      </c>
      <c r="G1379" s="83" t="s">
        <v>23</v>
      </c>
      <c r="H1379" s="93"/>
      <c r="I1379" s="93" t="s">
        <v>24</v>
      </c>
      <c r="J1379" s="93" t="s">
        <v>24</v>
      </c>
      <c r="K1379" s="2">
        <v>100210951095</v>
      </c>
      <c r="L1379" t="s">
        <v>25</v>
      </c>
      <c r="M1379" t="s">
        <v>26</v>
      </c>
      <c r="N1379" t="s">
        <v>27</v>
      </c>
      <c r="O1379" t="s">
        <v>26</v>
      </c>
      <c r="P1379" s="86">
        <v>2</v>
      </c>
      <c r="Q1379" s="87"/>
      <c r="R1379" s="88" t="s">
        <v>28</v>
      </c>
      <c r="S1379" s="98"/>
      <c r="T1379" s="1">
        <v>604</v>
      </c>
      <c r="U1379" s="90">
        <v>453</v>
      </c>
      <c r="V1379" s="91">
        <v>0.25</v>
      </c>
      <c r="W1379" s="88" t="s">
        <v>11036</v>
      </c>
      <c r="X1379" s="83">
        <v>85444290900</v>
      </c>
      <c r="Y1379" s="83" t="s">
        <v>30</v>
      </c>
      <c r="Z1379" s="83" t="s">
        <v>31</v>
      </c>
    </row>
    <row r="1380" spans="1:26" x14ac:dyDescent="0.25">
      <c r="A1380" t="s">
        <v>3104</v>
      </c>
      <c r="B1380" t="s">
        <v>3104</v>
      </c>
      <c r="C1380" s="94" t="s">
        <v>3105</v>
      </c>
      <c r="D1380" s="93" t="s">
        <v>3106</v>
      </c>
      <c r="E1380" s="93" t="s">
        <v>704</v>
      </c>
      <c r="F1380" s="93" t="s">
        <v>22</v>
      </c>
      <c r="G1380" s="83" t="s">
        <v>23</v>
      </c>
      <c r="H1380" s="93"/>
      <c r="I1380" s="93" t="s">
        <v>24</v>
      </c>
      <c r="J1380" s="93" t="s">
        <v>24</v>
      </c>
      <c r="K1380" s="2">
        <v>100210951095</v>
      </c>
      <c r="L1380" t="s">
        <v>25</v>
      </c>
      <c r="M1380" t="s">
        <v>26</v>
      </c>
      <c r="N1380" t="s">
        <v>27</v>
      </c>
      <c r="O1380" t="s">
        <v>26</v>
      </c>
      <c r="P1380" s="86">
        <v>13</v>
      </c>
      <c r="Q1380" s="87"/>
      <c r="R1380" s="88" t="s">
        <v>28</v>
      </c>
      <c r="S1380" s="98"/>
      <c r="T1380" s="1">
        <v>45</v>
      </c>
      <c r="U1380" s="90">
        <v>33.75</v>
      </c>
      <c r="V1380" s="91">
        <v>0.25</v>
      </c>
      <c r="W1380" s="88" t="s">
        <v>11036</v>
      </c>
      <c r="X1380" s="83">
        <v>85444290900</v>
      </c>
      <c r="Y1380" s="83" t="s">
        <v>903</v>
      </c>
      <c r="Z1380" s="83" t="s">
        <v>31</v>
      </c>
    </row>
    <row r="1381" spans="1:26" x14ac:dyDescent="0.25">
      <c r="A1381" t="s">
        <v>3107</v>
      </c>
      <c r="B1381" t="s">
        <v>3107</v>
      </c>
      <c r="C1381" s="94" t="s">
        <v>3108</v>
      </c>
      <c r="D1381" s="93" t="s">
        <v>3109</v>
      </c>
      <c r="E1381" s="93" t="s">
        <v>704</v>
      </c>
      <c r="F1381" s="93" t="s">
        <v>22</v>
      </c>
      <c r="G1381" s="83" t="s">
        <v>23</v>
      </c>
      <c r="H1381" s="93"/>
      <c r="I1381" s="93" t="s">
        <v>24</v>
      </c>
      <c r="J1381" s="93" t="s">
        <v>24</v>
      </c>
      <c r="K1381" s="2">
        <v>100210951095</v>
      </c>
      <c r="L1381" t="s">
        <v>25</v>
      </c>
      <c r="M1381" t="s">
        <v>26</v>
      </c>
      <c r="N1381" t="s">
        <v>27</v>
      </c>
      <c r="O1381" t="s">
        <v>26</v>
      </c>
      <c r="P1381" s="86">
        <v>13</v>
      </c>
      <c r="Q1381" s="87"/>
      <c r="R1381" s="88" t="s">
        <v>28</v>
      </c>
      <c r="S1381" s="98"/>
      <c r="T1381" s="1">
        <v>146</v>
      </c>
      <c r="U1381" s="90">
        <v>109.5</v>
      </c>
      <c r="V1381" s="91">
        <v>0.25</v>
      </c>
      <c r="W1381" s="88" t="s">
        <v>11036</v>
      </c>
      <c r="X1381" s="83">
        <v>85444290900</v>
      </c>
      <c r="Y1381" s="83" t="s">
        <v>3110</v>
      </c>
      <c r="Z1381" s="83" t="s">
        <v>31</v>
      </c>
    </row>
    <row r="1382" spans="1:26" x14ac:dyDescent="0.25">
      <c r="A1382" t="s">
        <v>3111</v>
      </c>
      <c r="B1382" t="s">
        <v>3111</v>
      </c>
      <c r="C1382" s="94" t="s">
        <v>3112</v>
      </c>
      <c r="D1382" s="93" t="s">
        <v>3113</v>
      </c>
      <c r="E1382" s="93" t="s">
        <v>704</v>
      </c>
      <c r="F1382" s="93" t="s">
        <v>22</v>
      </c>
      <c r="G1382" s="83" t="s">
        <v>23</v>
      </c>
      <c r="H1382" s="93"/>
      <c r="I1382" s="93" t="s">
        <v>24</v>
      </c>
      <c r="J1382" s="93" t="s">
        <v>24</v>
      </c>
      <c r="K1382" s="2">
        <v>100210951095</v>
      </c>
      <c r="L1382" t="s">
        <v>25</v>
      </c>
      <c r="M1382" t="s">
        <v>26</v>
      </c>
      <c r="N1382" t="s">
        <v>27</v>
      </c>
      <c r="O1382" t="s">
        <v>26</v>
      </c>
      <c r="P1382" s="86">
        <v>13</v>
      </c>
      <c r="Q1382" s="87"/>
      <c r="R1382" s="88" t="s">
        <v>28</v>
      </c>
      <c r="S1382" s="98"/>
      <c r="T1382" s="1">
        <v>146</v>
      </c>
      <c r="U1382" s="90">
        <v>109.5</v>
      </c>
      <c r="V1382" s="91">
        <v>0.25</v>
      </c>
      <c r="W1382" s="88" t="s">
        <v>11036</v>
      </c>
      <c r="X1382" s="83">
        <v>85444290900</v>
      </c>
      <c r="Y1382" s="83" t="s">
        <v>30</v>
      </c>
      <c r="Z1382" s="83" t="s">
        <v>31</v>
      </c>
    </row>
    <row r="1383" spans="1:26" x14ac:dyDescent="0.25">
      <c r="A1383" t="s">
        <v>3114</v>
      </c>
      <c r="B1383" t="s">
        <v>3114</v>
      </c>
      <c r="C1383" s="94" t="s">
        <v>3115</v>
      </c>
      <c r="D1383" s="93" t="s">
        <v>3116</v>
      </c>
      <c r="E1383" s="93" t="s">
        <v>704</v>
      </c>
      <c r="F1383" s="93" t="s">
        <v>22</v>
      </c>
      <c r="G1383" s="83" t="s">
        <v>23</v>
      </c>
      <c r="H1383" s="93"/>
      <c r="I1383" s="93" t="s">
        <v>24</v>
      </c>
      <c r="J1383" s="93" t="s">
        <v>24</v>
      </c>
      <c r="K1383" s="2">
        <v>100210951095</v>
      </c>
      <c r="L1383" t="s">
        <v>25</v>
      </c>
      <c r="M1383" t="s">
        <v>26</v>
      </c>
      <c r="N1383" t="s">
        <v>27</v>
      </c>
      <c r="O1383" t="s">
        <v>26</v>
      </c>
      <c r="P1383" s="86">
        <v>58</v>
      </c>
      <c r="Q1383" s="87"/>
      <c r="R1383" s="88" t="s">
        <v>28</v>
      </c>
      <c r="S1383" s="98"/>
      <c r="T1383" s="1">
        <v>1712</v>
      </c>
      <c r="U1383" s="90">
        <v>1284</v>
      </c>
      <c r="V1383" s="91">
        <v>0.25</v>
      </c>
      <c r="W1383" s="88" t="s">
        <v>11036</v>
      </c>
      <c r="X1383" s="83">
        <v>90119000000</v>
      </c>
      <c r="Y1383" s="83" t="s">
        <v>30</v>
      </c>
      <c r="Z1383" s="83" t="s">
        <v>31</v>
      </c>
    </row>
    <row r="1384" spans="1:26" x14ac:dyDescent="0.25">
      <c r="A1384" t="s">
        <v>3117</v>
      </c>
      <c r="B1384" t="s">
        <v>3117</v>
      </c>
      <c r="C1384" s="94" t="s">
        <v>3118</v>
      </c>
      <c r="D1384" s="93" t="s">
        <v>3119</v>
      </c>
      <c r="E1384" s="93" t="s">
        <v>704</v>
      </c>
      <c r="F1384" s="93" t="s">
        <v>22</v>
      </c>
      <c r="G1384" s="83" t="s">
        <v>23</v>
      </c>
      <c r="H1384" s="93"/>
      <c r="I1384" s="93" t="s">
        <v>24</v>
      </c>
      <c r="J1384" s="93" t="s">
        <v>24</v>
      </c>
      <c r="K1384" s="2">
        <v>100210951095</v>
      </c>
      <c r="L1384" t="s">
        <v>25</v>
      </c>
      <c r="M1384" t="s">
        <v>26</v>
      </c>
      <c r="N1384" t="s">
        <v>27</v>
      </c>
      <c r="O1384" t="s">
        <v>26</v>
      </c>
      <c r="P1384" s="86">
        <v>23</v>
      </c>
      <c r="Q1384" s="87"/>
      <c r="R1384" s="88" t="s">
        <v>28</v>
      </c>
      <c r="S1384" s="98"/>
      <c r="T1384" s="1">
        <v>459</v>
      </c>
      <c r="U1384" s="90">
        <v>344.25</v>
      </c>
      <c r="V1384" s="91">
        <v>0.25</v>
      </c>
      <c r="W1384" s="88" t="s">
        <v>11036</v>
      </c>
      <c r="X1384" s="83">
        <v>90119000000</v>
      </c>
      <c r="Y1384" s="83" t="s">
        <v>30</v>
      </c>
      <c r="Z1384" s="83" t="s">
        <v>31</v>
      </c>
    </row>
    <row r="1385" spans="1:26" x14ac:dyDescent="0.25">
      <c r="A1385" t="s">
        <v>9493</v>
      </c>
      <c r="B1385" t="s">
        <v>9493</v>
      </c>
      <c r="C1385" s="94" t="s">
        <v>9494</v>
      </c>
      <c r="D1385" s="93" t="s">
        <v>11429</v>
      </c>
      <c r="E1385" s="93" t="s">
        <v>704</v>
      </c>
      <c r="F1385" s="93" t="s">
        <v>22</v>
      </c>
      <c r="G1385" s="83" t="s">
        <v>23</v>
      </c>
      <c r="H1385" s="93"/>
      <c r="I1385" s="93" t="s">
        <v>24</v>
      </c>
      <c r="J1385" s="93" t="s">
        <v>24</v>
      </c>
      <c r="K1385" s="2">
        <v>100210951095</v>
      </c>
      <c r="L1385" t="s">
        <v>25</v>
      </c>
      <c r="M1385" t="s">
        <v>26</v>
      </c>
      <c r="N1385" t="s">
        <v>27</v>
      </c>
      <c r="O1385" t="s">
        <v>26</v>
      </c>
      <c r="P1385" s="86">
        <v>34</v>
      </c>
      <c r="Q1385" s="87"/>
      <c r="R1385" s="88" t="s">
        <v>28</v>
      </c>
      <c r="S1385" s="98"/>
      <c r="T1385" s="1">
        <v>1401</v>
      </c>
      <c r="U1385" s="90">
        <v>1050.75</v>
      </c>
      <c r="V1385" s="91">
        <v>0.25</v>
      </c>
      <c r="W1385" s="88" t="s">
        <v>11036</v>
      </c>
      <c r="X1385" s="83">
        <v>90119000000</v>
      </c>
      <c r="Y1385" s="83" t="s">
        <v>30</v>
      </c>
      <c r="Z1385" s="83" t="s">
        <v>31</v>
      </c>
    </row>
    <row r="1386" spans="1:26" x14ac:dyDescent="0.25">
      <c r="A1386" t="s">
        <v>9495</v>
      </c>
      <c r="B1386" t="s">
        <v>9495</v>
      </c>
      <c r="C1386" s="94" t="s">
        <v>9496</v>
      </c>
      <c r="D1386" s="93" t="s">
        <v>11430</v>
      </c>
      <c r="E1386" s="93" t="s">
        <v>704</v>
      </c>
      <c r="F1386" s="93" t="s">
        <v>22</v>
      </c>
      <c r="G1386" s="83" t="s">
        <v>23</v>
      </c>
      <c r="H1386" s="93"/>
      <c r="I1386" s="93" t="s">
        <v>24</v>
      </c>
      <c r="J1386" s="93" t="s">
        <v>24</v>
      </c>
      <c r="K1386" s="2">
        <v>100210951095</v>
      </c>
      <c r="L1386" t="s">
        <v>25</v>
      </c>
      <c r="M1386" t="s">
        <v>26</v>
      </c>
      <c r="N1386" t="s">
        <v>27</v>
      </c>
      <c r="O1386" t="s">
        <v>26</v>
      </c>
      <c r="P1386" s="86">
        <v>34</v>
      </c>
      <c r="Q1386" s="87"/>
      <c r="R1386" s="88" t="s">
        <v>28</v>
      </c>
      <c r="S1386" s="98"/>
      <c r="T1386" s="1">
        <v>1726</v>
      </c>
      <c r="U1386" s="90">
        <v>1294.5</v>
      </c>
      <c r="V1386" s="91">
        <v>0.25</v>
      </c>
      <c r="W1386" s="88" t="s">
        <v>11036</v>
      </c>
      <c r="X1386" s="83">
        <v>90119000000</v>
      </c>
      <c r="Y1386" s="83" t="s">
        <v>30</v>
      </c>
      <c r="Z1386" s="83" t="s">
        <v>31</v>
      </c>
    </row>
    <row r="1387" spans="1:26" x14ac:dyDescent="0.25">
      <c r="A1387" t="s">
        <v>9497</v>
      </c>
      <c r="B1387" t="s">
        <v>9497</v>
      </c>
      <c r="C1387" s="94" t="s">
        <v>9498</v>
      </c>
      <c r="D1387" s="93" t="s">
        <v>11431</v>
      </c>
      <c r="E1387" s="93" t="s">
        <v>704</v>
      </c>
      <c r="F1387" s="93" t="s">
        <v>22</v>
      </c>
      <c r="G1387" s="83" t="s">
        <v>23</v>
      </c>
      <c r="H1387" s="93"/>
      <c r="I1387" s="93" t="s">
        <v>24</v>
      </c>
      <c r="J1387" s="93" t="s">
        <v>24</v>
      </c>
      <c r="K1387" s="2">
        <v>100210951095</v>
      </c>
      <c r="L1387" t="s">
        <v>25</v>
      </c>
      <c r="M1387" t="s">
        <v>26</v>
      </c>
      <c r="N1387" t="s">
        <v>27</v>
      </c>
      <c r="O1387" t="s">
        <v>26</v>
      </c>
      <c r="P1387" s="86">
        <v>77</v>
      </c>
      <c r="Q1387" s="87"/>
      <c r="R1387" s="88" t="s">
        <v>28</v>
      </c>
      <c r="S1387" s="98"/>
      <c r="T1387" s="1">
        <v>94733</v>
      </c>
      <c r="U1387" s="90">
        <v>71049.75</v>
      </c>
      <c r="V1387" s="91">
        <v>0.25</v>
      </c>
      <c r="W1387" s="88" t="s">
        <v>11036</v>
      </c>
      <c r="X1387" s="83">
        <v>84869000000</v>
      </c>
      <c r="Y1387" s="83" t="s">
        <v>30</v>
      </c>
      <c r="Z1387" s="83" t="s">
        <v>31</v>
      </c>
    </row>
    <row r="1388" spans="1:26" x14ac:dyDescent="0.25">
      <c r="A1388" t="s">
        <v>10562</v>
      </c>
      <c r="B1388" t="s">
        <v>10562</v>
      </c>
      <c r="C1388" s="94" t="s">
        <v>10563</v>
      </c>
      <c r="D1388" s="93" t="s">
        <v>11432</v>
      </c>
      <c r="E1388" s="93" t="s">
        <v>704</v>
      </c>
      <c r="F1388" s="93" t="s">
        <v>22</v>
      </c>
      <c r="G1388" s="83" t="s">
        <v>23</v>
      </c>
      <c r="H1388" s="93"/>
      <c r="I1388" s="93" t="s">
        <v>24</v>
      </c>
      <c r="J1388" s="93" t="s">
        <v>24</v>
      </c>
      <c r="K1388" s="2">
        <v>100210951095</v>
      </c>
      <c r="L1388" t="s">
        <v>25</v>
      </c>
      <c r="M1388" t="s">
        <v>26</v>
      </c>
      <c r="N1388" t="s">
        <v>27</v>
      </c>
      <c r="O1388" t="s">
        <v>26</v>
      </c>
      <c r="P1388" s="86">
        <v>91</v>
      </c>
      <c r="Q1388" s="87"/>
      <c r="R1388" s="88" t="s">
        <v>28</v>
      </c>
      <c r="S1388" s="98"/>
      <c r="T1388" s="1">
        <v>2916</v>
      </c>
      <c r="U1388" s="90">
        <v>2187</v>
      </c>
      <c r="V1388" s="91">
        <v>0.25</v>
      </c>
      <c r="W1388" s="88" t="s">
        <v>11036</v>
      </c>
      <c r="X1388" s="83">
        <v>85234920009</v>
      </c>
      <c r="Y1388" s="83" t="s">
        <v>30</v>
      </c>
      <c r="Z1388" s="83" t="s">
        <v>31</v>
      </c>
    </row>
    <row r="1389" spans="1:26" x14ac:dyDescent="0.25">
      <c r="A1389" t="s">
        <v>10564</v>
      </c>
      <c r="B1389" t="s">
        <v>10564</v>
      </c>
      <c r="C1389" s="94" t="s">
        <v>10565</v>
      </c>
      <c r="D1389" s="93" t="s">
        <v>11433</v>
      </c>
      <c r="E1389" s="93" t="s">
        <v>704</v>
      </c>
      <c r="F1389" s="93" t="s">
        <v>22</v>
      </c>
      <c r="G1389" s="83" t="s">
        <v>23</v>
      </c>
      <c r="H1389" s="93"/>
      <c r="I1389" s="93" t="s">
        <v>24</v>
      </c>
      <c r="J1389" s="93" t="s">
        <v>24</v>
      </c>
      <c r="K1389" s="2">
        <v>100210951095</v>
      </c>
      <c r="L1389" t="s">
        <v>25</v>
      </c>
      <c r="M1389" t="s">
        <v>26</v>
      </c>
      <c r="N1389" t="s">
        <v>27</v>
      </c>
      <c r="O1389" t="s">
        <v>26</v>
      </c>
      <c r="P1389" s="86">
        <v>91</v>
      </c>
      <c r="Q1389" s="87"/>
      <c r="R1389" s="88" t="s">
        <v>28</v>
      </c>
      <c r="S1389" s="98"/>
      <c r="T1389" s="1">
        <v>4373</v>
      </c>
      <c r="U1389" s="90">
        <v>3279.75</v>
      </c>
      <c r="V1389" s="91">
        <v>0.25</v>
      </c>
      <c r="W1389" s="88" t="s">
        <v>11036</v>
      </c>
      <c r="X1389" s="83">
        <v>85234920009</v>
      </c>
      <c r="Y1389" s="83" t="s">
        <v>30</v>
      </c>
      <c r="Z1389" s="83" t="s">
        <v>31</v>
      </c>
    </row>
    <row r="1390" spans="1:26" x14ac:dyDescent="0.25">
      <c r="A1390" t="s">
        <v>3120</v>
      </c>
      <c r="B1390" t="s">
        <v>3120</v>
      </c>
      <c r="C1390" s="94" t="s">
        <v>3121</v>
      </c>
      <c r="D1390" s="93" t="s">
        <v>3122</v>
      </c>
      <c r="E1390" s="93" t="s">
        <v>704</v>
      </c>
      <c r="F1390" s="93" t="s">
        <v>22</v>
      </c>
      <c r="G1390" s="83" t="s">
        <v>23</v>
      </c>
      <c r="H1390" s="93"/>
      <c r="I1390" s="93" t="s">
        <v>24</v>
      </c>
      <c r="J1390" s="93" t="s">
        <v>24</v>
      </c>
      <c r="K1390" s="2">
        <v>100210951095</v>
      </c>
      <c r="L1390" t="s">
        <v>25</v>
      </c>
      <c r="M1390" t="s">
        <v>26</v>
      </c>
      <c r="N1390" t="s">
        <v>27</v>
      </c>
      <c r="O1390" t="s">
        <v>26</v>
      </c>
      <c r="P1390" s="86">
        <v>2</v>
      </c>
      <c r="Q1390" s="87"/>
      <c r="R1390" s="88" t="s">
        <v>28</v>
      </c>
      <c r="S1390" s="98"/>
      <c r="T1390" s="1">
        <v>44</v>
      </c>
      <c r="U1390" s="90">
        <v>33</v>
      </c>
      <c r="V1390" s="91">
        <v>0.25</v>
      </c>
      <c r="W1390" s="88" t="s">
        <v>11036</v>
      </c>
      <c r="X1390" s="83">
        <v>39269097900</v>
      </c>
      <c r="Y1390" s="83" t="s">
        <v>722</v>
      </c>
      <c r="Z1390" s="83" t="s">
        <v>31</v>
      </c>
    </row>
    <row r="1391" spans="1:26" x14ac:dyDescent="0.25">
      <c r="A1391" t="s">
        <v>3123</v>
      </c>
      <c r="B1391" t="s">
        <v>3123</v>
      </c>
      <c r="C1391" s="94" t="s">
        <v>3124</v>
      </c>
      <c r="D1391" s="93" t="s">
        <v>3125</v>
      </c>
      <c r="E1391" s="93" t="s">
        <v>704</v>
      </c>
      <c r="F1391" s="93" t="s">
        <v>22</v>
      </c>
      <c r="G1391" s="83" t="s">
        <v>23</v>
      </c>
      <c r="H1391" s="93"/>
      <c r="I1391" s="93" t="s">
        <v>24</v>
      </c>
      <c r="J1391" s="93" t="s">
        <v>24</v>
      </c>
      <c r="K1391" s="2">
        <v>100210951095</v>
      </c>
      <c r="L1391" t="s">
        <v>25</v>
      </c>
      <c r="M1391" t="s">
        <v>26</v>
      </c>
      <c r="N1391" t="s">
        <v>27</v>
      </c>
      <c r="O1391" t="s">
        <v>26</v>
      </c>
      <c r="P1391" s="86">
        <v>58</v>
      </c>
      <c r="Q1391" s="87"/>
      <c r="R1391" s="88" t="s">
        <v>28</v>
      </c>
      <c r="S1391" s="98"/>
      <c r="T1391" s="1">
        <v>1910</v>
      </c>
      <c r="U1391" s="90">
        <v>1432.5</v>
      </c>
      <c r="V1391" s="91">
        <v>0.25</v>
      </c>
      <c r="W1391" s="88" t="s">
        <v>11036</v>
      </c>
      <c r="X1391" s="83">
        <v>90119000000</v>
      </c>
      <c r="Y1391" s="83" t="s">
        <v>30</v>
      </c>
      <c r="Z1391" s="83" t="s">
        <v>739</v>
      </c>
    </row>
    <row r="1392" spans="1:26" x14ac:dyDescent="0.25">
      <c r="A1392" t="s">
        <v>3126</v>
      </c>
      <c r="B1392" t="s">
        <v>3126</v>
      </c>
      <c r="C1392" s="94" t="s">
        <v>3127</v>
      </c>
      <c r="D1392" s="93" t="s">
        <v>3128</v>
      </c>
      <c r="E1392" s="93" t="s">
        <v>704</v>
      </c>
      <c r="F1392" s="93" t="s">
        <v>22</v>
      </c>
      <c r="G1392" s="83" t="s">
        <v>23</v>
      </c>
      <c r="H1392" s="93"/>
      <c r="I1392" s="93" t="s">
        <v>24</v>
      </c>
      <c r="J1392" s="93" t="s">
        <v>24</v>
      </c>
      <c r="K1392" s="2">
        <v>100210951095</v>
      </c>
      <c r="L1392" t="s">
        <v>25</v>
      </c>
      <c r="M1392" t="s">
        <v>26</v>
      </c>
      <c r="N1392" t="s">
        <v>27</v>
      </c>
      <c r="O1392" t="s">
        <v>26</v>
      </c>
      <c r="P1392" s="86">
        <v>58</v>
      </c>
      <c r="Q1392" s="87"/>
      <c r="R1392" s="88" t="s">
        <v>28</v>
      </c>
      <c r="S1392" s="98"/>
      <c r="T1392" s="1">
        <v>453</v>
      </c>
      <c r="U1392" s="90">
        <v>339.75</v>
      </c>
      <c r="V1392" s="91">
        <v>0.25</v>
      </c>
      <c r="W1392" s="88" t="s">
        <v>11036</v>
      </c>
      <c r="X1392" s="83">
        <v>90119000000</v>
      </c>
      <c r="Y1392" s="83" t="s">
        <v>30</v>
      </c>
      <c r="Z1392" s="83" t="s">
        <v>31</v>
      </c>
    </row>
    <row r="1393" spans="1:26" x14ac:dyDescent="0.25">
      <c r="A1393" t="s">
        <v>3129</v>
      </c>
      <c r="B1393" t="s">
        <v>3129</v>
      </c>
      <c r="C1393" s="94" t="s">
        <v>3130</v>
      </c>
      <c r="D1393" s="93" t="s">
        <v>3131</v>
      </c>
      <c r="E1393" s="93" t="s">
        <v>704</v>
      </c>
      <c r="F1393" s="93" t="s">
        <v>22</v>
      </c>
      <c r="G1393" s="83" t="s">
        <v>23</v>
      </c>
      <c r="H1393" s="93"/>
      <c r="I1393" s="93" t="s">
        <v>24</v>
      </c>
      <c r="J1393" s="93" t="s">
        <v>24</v>
      </c>
      <c r="K1393" s="2">
        <v>100210951095</v>
      </c>
      <c r="L1393" t="s">
        <v>25</v>
      </c>
      <c r="M1393" t="s">
        <v>26</v>
      </c>
      <c r="N1393" t="s">
        <v>27</v>
      </c>
      <c r="O1393" t="s">
        <v>26</v>
      </c>
      <c r="P1393" s="86">
        <v>58</v>
      </c>
      <c r="Q1393" s="87"/>
      <c r="R1393" s="88" t="s">
        <v>28</v>
      </c>
      <c r="S1393" s="98"/>
      <c r="T1393" s="1">
        <v>299</v>
      </c>
      <c r="U1393" s="90">
        <v>224.25</v>
      </c>
      <c r="V1393" s="91">
        <v>0.25</v>
      </c>
      <c r="W1393" s="88" t="s">
        <v>11036</v>
      </c>
      <c r="X1393" s="83">
        <v>90119000000</v>
      </c>
      <c r="Y1393" s="83" t="s">
        <v>30</v>
      </c>
      <c r="Z1393" s="83" t="s">
        <v>31</v>
      </c>
    </row>
    <row r="1394" spans="1:26" x14ac:dyDescent="0.25">
      <c r="A1394" t="s">
        <v>3132</v>
      </c>
      <c r="B1394" t="s">
        <v>3132</v>
      </c>
      <c r="C1394" s="94" t="s">
        <v>3133</v>
      </c>
      <c r="D1394" s="93" t="s">
        <v>3134</v>
      </c>
      <c r="E1394" s="93" t="s">
        <v>704</v>
      </c>
      <c r="F1394" s="93" t="s">
        <v>22</v>
      </c>
      <c r="G1394" s="83" t="s">
        <v>23</v>
      </c>
      <c r="H1394" s="93"/>
      <c r="I1394" s="93" t="s">
        <v>24</v>
      </c>
      <c r="J1394" s="93" t="s">
        <v>24</v>
      </c>
      <c r="K1394" s="2">
        <v>100210951095</v>
      </c>
      <c r="L1394" t="s">
        <v>25</v>
      </c>
      <c r="M1394" t="s">
        <v>26</v>
      </c>
      <c r="N1394" t="s">
        <v>27</v>
      </c>
      <c r="O1394" t="s">
        <v>26</v>
      </c>
      <c r="P1394" s="86">
        <v>58</v>
      </c>
      <c r="Q1394" s="87"/>
      <c r="R1394" s="88" t="s">
        <v>28</v>
      </c>
      <c r="S1394" s="98"/>
      <c r="T1394" s="1">
        <v>1245</v>
      </c>
      <c r="U1394" s="90">
        <v>933.75</v>
      </c>
      <c r="V1394" s="91">
        <v>0.25</v>
      </c>
      <c r="W1394" s="88" t="s">
        <v>11036</v>
      </c>
      <c r="X1394" s="83">
        <v>90119000000</v>
      </c>
      <c r="Y1394" s="83" t="s">
        <v>30</v>
      </c>
      <c r="Z1394" s="83" t="s">
        <v>31</v>
      </c>
    </row>
    <row r="1395" spans="1:26" x14ac:dyDescent="0.25">
      <c r="A1395" t="s">
        <v>3135</v>
      </c>
      <c r="B1395" t="s">
        <v>3135</v>
      </c>
      <c r="C1395" s="94" t="s">
        <v>3136</v>
      </c>
      <c r="D1395" s="93" t="s">
        <v>3137</v>
      </c>
      <c r="E1395" s="93" t="s">
        <v>704</v>
      </c>
      <c r="F1395" s="93" t="s">
        <v>22</v>
      </c>
      <c r="G1395" s="83" t="s">
        <v>23</v>
      </c>
      <c r="H1395" s="93"/>
      <c r="I1395" s="93" t="s">
        <v>24</v>
      </c>
      <c r="J1395" s="93" t="s">
        <v>24</v>
      </c>
      <c r="K1395" s="2">
        <v>100210030505</v>
      </c>
      <c r="L1395" t="s">
        <v>25</v>
      </c>
      <c r="M1395" t="s">
        <v>1256</v>
      </c>
      <c r="N1395" t="s">
        <v>1257</v>
      </c>
      <c r="O1395" t="s">
        <v>1305</v>
      </c>
      <c r="P1395" s="86">
        <v>2</v>
      </c>
      <c r="Q1395" s="87"/>
      <c r="R1395" s="88" t="s">
        <v>28</v>
      </c>
      <c r="S1395" s="98"/>
      <c r="T1395" s="1">
        <v>7767</v>
      </c>
      <c r="U1395" s="90">
        <v>5825.25</v>
      </c>
      <c r="V1395" s="91">
        <v>0.25</v>
      </c>
      <c r="W1395" s="88" t="s">
        <v>11036</v>
      </c>
      <c r="X1395" s="83">
        <v>90119000000</v>
      </c>
      <c r="Y1395" s="83" t="s">
        <v>1306</v>
      </c>
      <c r="Z1395" s="83" t="s">
        <v>739</v>
      </c>
    </row>
    <row r="1396" spans="1:26" x14ac:dyDescent="0.25">
      <c r="A1396" s="83" t="s">
        <v>3138</v>
      </c>
      <c r="B1396" s="83" t="s">
        <v>3138</v>
      </c>
      <c r="C1396" s="84" t="s">
        <v>3139</v>
      </c>
      <c r="D1396" s="93" t="s">
        <v>3140</v>
      </c>
      <c r="E1396" s="83" t="s">
        <v>704</v>
      </c>
      <c r="F1396" s="83" t="s">
        <v>22</v>
      </c>
      <c r="G1396" s="83" t="s">
        <v>23</v>
      </c>
      <c r="H1396" s="83"/>
      <c r="I1396" s="93" t="s">
        <v>24</v>
      </c>
      <c r="J1396" s="93" t="s">
        <v>24</v>
      </c>
      <c r="K1396" s="85">
        <v>100210030505</v>
      </c>
      <c r="L1396" s="83" t="s">
        <v>25</v>
      </c>
      <c r="M1396" s="83" t="s">
        <v>1256</v>
      </c>
      <c r="N1396" s="83" t="s">
        <v>1257</v>
      </c>
      <c r="O1396" s="83" t="s">
        <v>1305</v>
      </c>
      <c r="P1396" s="86">
        <v>2</v>
      </c>
      <c r="Q1396" s="96"/>
      <c r="R1396" s="88" t="s">
        <v>28</v>
      </c>
      <c r="S1396" s="83"/>
      <c r="T1396" s="1">
        <v>7767</v>
      </c>
      <c r="U1396" s="90">
        <v>5825.25</v>
      </c>
      <c r="V1396" s="91">
        <v>0.25</v>
      </c>
      <c r="W1396" s="83" t="s">
        <v>11036</v>
      </c>
      <c r="X1396" s="83">
        <v>90119000000</v>
      </c>
      <c r="Y1396" s="83" t="s">
        <v>1306</v>
      </c>
      <c r="Z1396" s="83" t="s">
        <v>739</v>
      </c>
    </row>
    <row r="1397" spans="1:26" x14ac:dyDescent="0.25">
      <c r="A1397" t="s">
        <v>3141</v>
      </c>
      <c r="B1397" t="s">
        <v>3141</v>
      </c>
      <c r="C1397" s="94" t="s">
        <v>3142</v>
      </c>
      <c r="D1397" s="93" t="s">
        <v>3143</v>
      </c>
      <c r="E1397" s="93" t="s">
        <v>704</v>
      </c>
      <c r="F1397" s="93" t="s">
        <v>22</v>
      </c>
      <c r="G1397" s="83" t="s">
        <v>23</v>
      </c>
      <c r="H1397" s="93"/>
      <c r="I1397" s="93" t="s">
        <v>24</v>
      </c>
      <c r="J1397" s="93" t="s">
        <v>24</v>
      </c>
      <c r="K1397" s="2">
        <v>100210951095</v>
      </c>
      <c r="L1397" t="s">
        <v>25</v>
      </c>
      <c r="M1397" t="s">
        <v>26</v>
      </c>
      <c r="N1397" t="s">
        <v>27</v>
      </c>
      <c r="O1397" t="s">
        <v>26</v>
      </c>
      <c r="P1397" s="86">
        <v>2</v>
      </c>
      <c r="Q1397" s="87"/>
      <c r="R1397" s="88" t="s">
        <v>28</v>
      </c>
      <c r="S1397" s="98"/>
      <c r="T1397" s="1">
        <v>554</v>
      </c>
      <c r="U1397" s="90">
        <v>415.5</v>
      </c>
      <c r="V1397" s="91">
        <v>0.25</v>
      </c>
      <c r="W1397" s="83" t="s">
        <v>11036</v>
      </c>
      <c r="X1397" s="83">
        <v>90119000000</v>
      </c>
      <c r="Y1397" s="83" t="s">
        <v>1306</v>
      </c>
      <c r="Z1397" s="83" t="s">
        <v>31</v>
      </c>
    </row>
    <row r="1398" spans="1:26" x14ac:dyDescent="0.25">
      <c r="A1398" t="s">
        <v>3144</v>
      </c>
      <c r="B1398" t="s">
        <v>3144</v>
      </c>
      <c r="C1398" s="94" t="s">
        <v>3145</v>
      </c>
      <c r="D1398" s="93" t="s">
        <v>3146</v>
      </c>
      <c r="E1398" s="93" t="s">
        <v>704</v>
      </c>
      <c r="F1398" s="93" t="s">
        <v>22</v>
      </c>
      <c r="G1398" s="83" t="s">
        <v>23</v>
      </c>
      <c r="H1398" s="93"/>
      <c r="I1398" s="93" t="s">
        <v>24</v>
      </c>
      <c r="J1398" s="93" t="s">
        <v>24</v>
      </c>
      <c r="K1398" s="2">
        <v>100210951095</v>
      </c>
      <c r="L1398" t="s">
        <v>25</v>
      </c>
      <c r="M1398" t="s">
        <v>26</v>
      </c>
      <c r="N1398" t="s">
        <v>27</v>
      </c>
      <c r="O1398" t="s">
        <v>26</v>
      </c>
      <c r="P1398" s="86">
        <v>38</v>
      </c>
      <c r="Q1398" s="87"/>
      <c r="R1398" s="88" t="s">
        <v>28</v>
      </c>
      <c r="S1398" s="98"/>
      <c r="T1398" s="1">
        <v>5883</v>
      </c>
      <c r="U1398" s="90">
        <v>4412.25</v>
      </c>
      <c r="V1398" s="91">
        <v>0.25</v>
      </c>
      <c r="W1398" s="83" t="s">
        <v>11036</v>
      </c>
      <c r="X1398" s="83">
        <v>90119000000</v>
      </c>
      <c r="Y1398" s="83" t="s">
        <v>30</v>
      </c>
      <c r="Z1398" s="83" t="s">
        <v>739</v>
      </c>
    </row>
    <row r="1399" spans="1:26" x14ac:dyDescent="0.25">
      <c r="A1399" t="s">
        <v>8924</v>
      </c>
      <c r="B1399" t="s">
        <v>8924</v>
      </c>
      <c r="C1399" s="94" t="s">
        <v>8925</v>
      </c>
      <c r="D1399" s="93" t="s">
        <v>8925</v>
      </c>
      <c r="E1399" s="93" t="s">
        <v>21</v>
      </c>
      <c r="F1399" s="93" t="s">
        <v>22</v>
      </c>
      <c r="G1399" s="83" t="s">
        <v>23</v>
      </c>
      <c r="H1399" s="93"/>
      <c r="I1399" s="93" t="s">
        <v>24</v>
      </c>
      <c r="J1399" s="93" t="s">
        <v>24</v>
      </c>
      <c r="K1399" s="2">
        <v>100210951095</v>
      </c>
      <c r="L1399" t="s">
        <v>25</v>
      </c>
      <c r="M1399" t="s">
        <v>26</v>
      </c>
      <c r="N1399" t="s">
        <v>27</v>
      </c>
      <c r="O1399" t="s">
        <v>26</v>
      </c>
      <c r="P1399" s="86" t="s">
        <v>8797</v>
      </c>
      <c r="Q1399" s="87"/>
      <c r="R1399" s="88" t="s">
        <v>28</v>
      </c>
      <c r="S1399" s="98"/>
      <c r="T1399" s="1">
        <v>1520</v>
      </c>
      <c r="U1399" s="90">
        <v>1520</v>
      </c>
      <c r="V1399" s="91">
        <v>0</v>
      </c>
      <c r="W1399" s="88" t="s">
        <v>8801</v>
      </c>
      <c r="X1399" s="83">
        <v>99999999999</v>
      </c>
      <c r="Y1399" s="83" t="s">
        <v>30</v>
      </c>
      <c r="Z1399" s="83" t="s">
        <v>31</v>
      </c>
    </row>
    <row r="1400" spans="1:26" x14ac:dyDescent="0.25">
      <c r="A1400" t="s">
        <v>3147</v>
      </c>
      <c r="B1400" t="s">
        <v>3147</v>
      </c>
      <c r="C1400" s="94" t="s">
        <v>3148</v>
      </c>
      <c r="D1400" s="93" t="s">
        <v>3149</v>
      </c>
      <c r="E1400" s="93" t="s">
        <v>704</v>
      </c>
      <c r="F1400" s="93" t="s">
        <v>22</v>
      </c>
      <c r="G1400" s="83" t="s">
        <v>23</v>
      </c>
      <c r="H1400" s="93"/>
      <c r="I1400" s="93" t="s">
        <v>24</v>
      </c>
      <c r="J1400" s="93" t="s">
        <v>24</v>
      </c>
      <c r="K1400" s="2">
        <v>100210951095</v>
      </c>
      <c r="L1400" t="s">
        <v>25</v>
      </c>
      <c r="M1400" t="s">
        <v>26</v>
      </c>
      <c r="N1400" t="s">
        <v>27</v>
      </c>
      <c r="O1400" t="s">
        <v>26</v>
      </c>
      <c r="P1400" s="86">
        <v>20</v>
      </c>
      <c r="Q1400" s="87"/>
      <c r="R1400" s="88" t="s">
        <v>28</v>
      </c>
      <c r="S1400" s="98"/>
      <c r="T1400" s="1">
        <v>31</v>
      </c>
      <c r="U1400" s="90">
        <v>23.25</v>
      </c>
      <c r="V1400" s="91">
        <v>0.25</v>
      </c>
      <c r="W1400" s="88" t="s">
        <v>11036</v>
      </c>
      <c r="X1400" s="83">
        <v>40170000000</v>
      </c>
      <c r="Y1400" s="83" t="s">
        <v>1652</v>
      </c>
      <c r="Z1400" s="83" t="s">
        <v>31</v>
      </c>
    </row>
    <row r="1401" spans="1:26" x14ac:dyDescent="0.25">
      <c r="A1401" t="s">
        <v>3150</v>
      </c>
      <c r="B1401" t="s">
        <v>3150</v>
      </c>
      <c r="C1401" s="94" t="s">
        <v>3151</v>
      </c>
      <c r="D1401" s="93" t="s">
        <v>3152</v>
      </c>
      <c r="E1401" s="93" t="s">
        <v>704</v>
      </c>
      <c r="F1401" s="93" t="s">
        <v>22</v>
      </c>
      <c r="G1401" s="83" t="s">
        <v>23</v>
      </c>
      <c r="H1401" s="93"/>
      <c r="I1401" s="93" t="s">
        <v>24</v>
      </c>
      <c r="J1401" s="93" t="s">
        <v>24</v>
      </c>
      <c r="K1401" s="2">
        <v>100210951095</v>
      </c>
      <c r="L1401" t="s">
        <v>25</v>
      </c>
      <c r="M1401" t="s">
        <v>26</v>
      </c>
      <c r="N1401" t="s">
        <v>27</v>
      </c>
      <c r="O1401" t="s">
        <v>26</v>
      </c>
      <c r="P1401" s="86">
        <v>30</v>
      </c>
      <c r="Q1401" s="87"/>
      <c r="R1401" s="88" t="s">
        <v>28</v>
      </c>
      <c r="S1401" s="98"/>
      <c r="T1401" s="1">
        <v>563</v>
      </c>
      <c r="U1401" s="90">
        <v>422.25</v>
      </c>
      <c r="V1401" s="91">
        <v>0.25</v>
      </c>
      <c r="W1401" s="88" t="s">
        <v>11036</v>
      </c>
      <c r="X1401" s="83">
        <v>76169990990</v>
      </c>
      <c r="Y1401" s="83" t="s">
        <v>994</v>
      </c>
      <c r="Z1401" s="83" t="s">
        <v>31</v>
      </c>
    </row>
    <row r="1402" spans="1:26" x14ac:dyDescent="0.25">
      <c r="A1402" t="s">
        <v>3153</v>
      </c>
      <c r="B1402" t="s">
        <v>3153</v>
      </c>
      <c r="C1402" s="94" t="s">
        <v>3154</v>
      </c>
      <c r="D1402" s="93" t="s">
        <v>11434</v>
      </c>
      <c r="E1402" s="93" t="s">
        <v>704</v>
      </c>
      <c r="F1402" s="93" t="s">
        <v>22</v>
      </c>
      <c r="G1402" s="83" t="s">
        <v>23</v>
      </c>
      <c r="H1402" s="93"/>
      <c r="I1402" s="93" t="s">
        <v>24</v>
      </c>
      <c r="J1402" s="93" t="s">
        <v>24</v>
      </c>
      <c r="K1402" s="2">
        <v>100210951095</v>
      </c>
      <c r="L1402" t="s">
        <v>25</v>
      </c>
      <c r="M1402" t="s">
        <v>26</v>
      </c>
      <c r="N1402" t="s">
        <v>27</v>
      </c>
      <c r="O1402" t="s">
        <v>26</v>
      </c>
      <c r="P1402" s="86">
        <v>30</v>
      </c>
      <c r="Q1402" s="87"/>
      <c r="R1402" s="88" t="s">
        <v>28</v>
      </c>
      <c r="S1402" s="98"/>
      <c r="T1402" s="1">
        <v>579</v>
      </c>
      <c r="U1402" s="90">
        <v>434.25</v>
      </c>
      <c r="V1402" s="91">
        <v>0.25</v>
      </c>
      <c r="W1402" s="88" t="s">
        <v>11036</v>
      </c>
      <c r="X1402" s="83">
        <v>90119000000</v>
      </c>
      <c r="Y1402" s="83" t="s">
        <v>994</v>
      </c>
      <c r="Z1402" s="83" t="s">
        <v>31</v>
      </c>
    </row>
    <row r="1403" spans="1:26" x14ac:dyDescent="0.25">
      <c r="A1403" t="s">
        <v>9170</v>
      </c>
      <c r="B1403" t="s">
        <v>9170</v>
      </c>
      <c r="C1403" s="94" t="s">
        <v>9171</v>
      </c>
      <c r="D1403" s="93" t="s">
        <v>11435</v>
      </c>
      <c r="E1403" s="93" t="s">
        <v>704</v>
      </c>
      <c r="F1403" s="93" t="s">
        <v>22</v>
      </c>
      <c r="G1403" s="83" t="s">
        <v>23</v>
      </c>
      <c r="H1403" s="93"/>
      <c r="I1403" s="93" t="s">
        <v>24</v>
      </c>
      <c r="J1403" s="93" t="s">
        <v>24</v>
      </c>
      <c r="K1403" s="2">
        <v>100210951095</v>
      </c>
      <c r="L1403" t="s">
        <v>25</v>
      </c>
      <c r="M1403" t="s">
        <v>26</v>
      </c>
      <c r="N1403" t="s">
        <v>27</v>
      </c>
      <c r="O1403" t="s">
        <v>26</v>
      </c>
      <c r="P1403" s="86">
        <v>45</v>
      </c>
      <c r="Q1403" s="87"/>
      <c r="R1403" s="88" t="s">
        <v>28</v>
      </c>
      <c r="S1403" s="98"/>
      <c r="T1403" s="1">
        <v>8125</v>
      </c>
      <c r="U1403" s="90">
        <v>6093.75</v>
      </c>
      <c r="V1403" s="91">
        <v>0.25</v>
      </c>
      <c r="W1403" s="88" t="s">
        <v>11036</v>
      </c>
      <c r="X1403" s="83">
        <v>90119000000</v>
      </c>
      <c r="Y1403" s="83" t="s">
        <v>30</v>
      </c>
      <c r="Z1403" s="83" t="s">
        <v>739</v>
      </c>
    </row>
    <row r="1404" spans="1:26" x14ac:dyDescent="0.25">
      <c r="A1404" t="s">
        <v>9499</v>
      </c>
      <c r="B1404" t="s">
        <v>9499</v>
      </c>
      <c r="C1404" s="94" t="s">
        <v>9500</v>
      </c>
      <c r="D1404" s="93" t="s">
        <v>11436</v>
      </c>
      <c r="E1404" s="93" t="s">
        <v>704</v>
      </c>
      <c r="F1404" s="93" t="s">
        <v>22</v>
      </c>
      <c r="G1404" s="83" t="s">
        <v>23</v>
      </c>
      <c r="H1404" s="93"/>
      <c r="I1404" s="93" t="s">
        <v>24</v>
      </c>
      <c r="J1404" s="93" t="s">
        <v>24</v>
      </c>
      <c r="K1404" s="2">
        <v>100210951095</v>
      </c>
      <c r="L1404" t="s">
        <v>25</v>
      </c>
      <c r="M1404" t="s">
        <v>26</v>
      </c>
      <c r="N1404" t="s">
        <v>27</v>
      </c>
      <c r="O1404" t="s">
        <v>26</v>
      </c>
      <c r="P1404" s="86">
        <v>45</v>
      </c>
      <c r="Q1404" s="87"/>
      <c r="R1404" s="88" t="s">
        <v>28</v>
      </c>
      <c r="S1404" s="98"/>
      <c r="T1404" s="1">
        <v>10328</v>
      </c>
      <c r="U1404" s="90">
        <v>7746</v>
      </c>
      <c r="V1404" s="91">
        <v>0.25</v>
      </c>
      <c r="W1404" s="88" t="s">
        <v>11036</v>
      </c>
      <c r="X1404" s="83">
        <v>90119000000</v>
      </c>
      <c r="Y1404" s="83" t="s">
        <v>30</v>
      </c>
      <c r="Z1404" s="83" t="s">
        <v>739</v>
      </c>
    </row>
    <row r="1405" spans="1:26" x14ac:dyDescent="0.25">
      <c r="A1405" t="s">
        <v>9172</v>
      </c>
      <c r="B1405" t="s">
        <v>9172</v>
      </c>
      <c r="C1405" s="94" t="s">
        <v>9173</v>
      </c>
      <c r="D1405" s="93" t="s">
        <v>11437</v>
      </c>
      <c r="E1405" s="93" t="s">
        <v>704</v>
      </c>
      <c r="F1405" s="93" t="s">
        <v>22</v>
      </c>
      <c r="G1405" s="83" t="s">
        <v>23</v>
      </c>
      <c r="H1405" s="93" t="s">
        <v>10515</v>
      </c>
      <c r="I1405" s="93" t="s">
        <v>24</v>
      </c>
      <c r="J1405" s="93" t="s">
        <v>24</v>
      </c>
      <c r="K1405" s="2">
        <v>100210951095</v>
      </c>
      <c r="L1405" t="s">
        <v>25</v>
      </c>
      <c r="M1405" t="s">
        <v>26</v>
      </c>
      <c r="N1405" t="s">
        <v>27</v>
      </c>
      <c r="O1405" t="s">
        <v>26</v>
      </c>
      <c r="P1405" s="86">
        <v>35</v>
      </c>
      <c r="Q1405" s="87"/>
      <c r="R1405" s="88" t="s">
        <v>28</v>
      </c>
      <c r="S1405" s="98"/>
      <c r="T1405" s="1">
        <v>18467</v>
      </c>
      <c r="U1405" s="90">
        <v>13850.25</v>
      </c>
      <c r="V1405" s="91">
        <v>0.25</v>
      </c>
      <c r="W1405" s="88" t="s">
        <v>11036</v>
      </c>
      <c r="X1405" s="83">
        <v>84798997900</v>
      </c>
      <c r="Y1405" s="83" t="s">
        <v>30</v>
      </c>
      <c r="Z1405" s="83" t="s">
        <v>739</v>
      </c>
    </row>
    <row r="1406" spans="1:26" x14ac:dyDescent="0.25">
      <c r="A1406" t="s">
        <v>9174</v>
      </c>
      <c r="B1406" t="s">
        <v>9174</v>
      </c>
      <c r="C1406" s="94" t="s">
        <v>9175</v>
      </c>
      <c r="D1406" s="93" t="s">
        <v>11438</v>
      </c>
      <c r="E1406" s="93" t="s">
        <v>704</v>
      </c>
      <c r="F1406" s="93" t="s">
        <v>22</v>
      </c>
      <c r="G1406" s="83" t="s">
        <v>23</v>
      </c>
      <c r="H1406" s="93" t="s">
        <v>10515</v>
      </c>
      <c r="I1406" s="93" t="s">
        <v>24</v>
      </c>
      <c r="J1406" s="93" t="s">
        <v>24</v>
      </c>
      <c r="K1406" s="2">
        <v>100210951095</v>
      </c>
      <c r="L1406" t="s">
        <v>25</v>
      </c>
      <c r="M1406" t="s">
        <v>26</v>
      </c>
      <c r="N1406" t="s">
        <v>27</v>
      </c>
      <c r="O1406" t="s">
        <v>26</v>
      </c>
      <c r="P1406" s="86">
        <v>35</v>
      </c>
      <c r="Q1406" s="87"/>
      <c r="R1406" s="88" t="s">
        <v>28</v>
      </c>
      <c r="S1406" s="98"/>
      <c r="T1406" s="1">
        <v>2479</v>
      </c>
      <c r="U1406" s="90">
        <v>1859.25</v>
      </c>
      <c r="V1406" s="91">
        <v>0.25</v>
      </c>
      <c r="W1406" s="83" t="s">
        <v>11036</v>
      </c>
      <c r="X1406" s="83">
        <v>84799070990</v>
      </c>
      <c r="Y1406" s="83" t="s">
        <v>30</v>
      </c>
      <c r="Z1406" s="83" t="s">
        <v>739</v>
      </c>
    </row>
    <row r="1407" spans="1:26" x14ac:dyDescent="0.25">
      <c r="A1407" t="s">
        <v>9176</v>
      </c>
      <c r="B1407" t="s">
        <v>9176</v>
      </c>
      <c r="C1407" s="94" t="s">
        <v>9177</v>
      </c>
      <c r="D1407" s="93" t="s">
        <v>11439</v>
      </c>
      <c r="E1407" s="93" t="s">
        <v>704</v>
      </c>
      <c r="F1407" s="93" t="s">
        <v>22</v>
      </c>
      <c r="G1407" s="83" t="s">
        <v>23</v>
      </c>
      <c r="H1407" s="93" t="s">
        <v>10515</v>
      </c>
      <c r="I1407" s="93" t="s">
        <v>24</v>
      </c>
      <c r="J1407" s="93" t="s">
        <v>24</v>
      </c>
      <c r="K1407" s="2">
        <v>100210951095</v>
      </c>
      <c r="L1407" t="s">
        <v>25</v>
      </c>
      <c r="M1407" t="s">
        <v>26</v>
      </c>
      <c r="N1407" t="s">
        <v>27</v>
      </c>
      <c r="O1407" t="s">
        <v>26</v>
      </c>
      <c r="P1407" s="86">
        <v>35</v>
      </c>
      <c r="Q1407" s="87"/>
      <c r="R1407" s="88" t="s">
        <v>28</v>
      </c>
      <c r="S1407" s="98"/>
      <c r="T1407" s="1">
        <v>3553</v>
      </c>
      <c r="U1407" s="90">
        <v>2664.75</v>
      </c>
      <c r="V1407" s="91">
        <v>0.25</v>
      </c>
      <c r="W1407" s="83" t="s">
        <v>11036</v>
      </c>
      <c r="X1407" s="83">
        <v>84799070990</v>
      </c>
      <c r="Y1407" s="83" t="s">
        <v>30</v>
      </c>
      <c r="Z1407" s="83" t="s">
        <v>739</v>
      </c>
    </row>
    <row r="1408" spans="1:26" x14ac:dyDescent="0.25">
      <c r="A1408" s="83" t="s">
        <v>9178</v>
      </c>
      <c r="B1408" s="83" t="s">
        <v>9178</v>
      </c>
      <c r="C1408" s="84" t="s">
        <v>9179</v>
      </c>
      <c r="D1408" s="93" t="s">
        <v>11440</v>
      </c>
      <c r="E1408" s="83" t="s">
        <v>704</v>
      </c>
      <c r="F1408" s="83" t="s">
        <v>22</v>
      </c>
      <c r="G1408" s="83" t="s">
        <v>23</v>
      </c>
      <c r="H1408" s="83" t="s">
        <v>10515</v>
      </c>
      <c r="I1408" s="93" t="s">
        <v>24</v>
      </c>
      <c r="J1408" s="93" t="s">
        <v>24</v>
      </c>
      <c r="K1408" s="85">
        <v>100210951095</v>
      </c>
      <c r="L1408" s="83" t="s">
        <v>25</v>
      </c>
      <c r="M1408" s="83" t="s">
        <v>26</v>
      </c>
      <c r="N1408" s="83" t="s">
        <v>27</v>
      </c>
      <c r="O1408" s="83" t="s">
        <v>26</v>
      </c>
      <c r="P1408" s="86">
        <v>35</v>
      </c>
      <c r="Q1408" s="96"/>
      <c r="R1408" s="88" t="s">
        <v>28</v>
      </c>
      <c r="S1408" s="84"/>
      <c r="T1408" s="1">
        <v>9296</v>
      </c>
      <c r="U1408" s="90">
        <v>6972</v>
      </c>
      <c r="V1408" s="91">
        <v>0.25</v>
      </c>
      <c r="W1408" s="83" t="s">
        <v>11036</v>
      </c>
      <c r="X1408" s="83">
        <v>84799070990</v>
      </c>
      <c r="Y1408" s="83" t="s">
        <v>30</v>
      </c>
      <c r="Z1408" s="83" t="s">
        <v>739</v>
      </c>
    </row>
    <row r="1409" spans="1:26" x14ac:dyDescent="0.25">
      <c r="A1409" s="83" t="s">
        <v>9180</v>
      </c>
      <c r="B1409" s="83" t="s">
        <v>9180</v>
      </c>
      <c r="C1409" s="84" t="s">
        <v>9181</v>
      </c>
      <c r="D1409" s="93" t="s">
        <v>11441</v>
      </c>
      <c r="E1409" s="83" t="s">
        <v>704</v>
      </c>
      <c r="F1409" s="83" t="s">
        <v>22</v>
      </c>
      <c r="G1409" s="83" t="s">
        <v>23</v>
      </c>
      <c r="H1409" s="83" t="s">
        <v>10515</v>
      </c>
      <c r="I1409" s="93" t="s">
        <v>24</v>
      </c>
      <c r="J1409" s="93" t="s">
        <v>24</v>
      </c>
      <c r="K1409" s="85">
        <v>100210951095</v>
      </c>
      <c r="L1409" s="83" t="s">
        <v>25</v>
      </c>
      <c r="M1409" s="83" t="s">
        <v>26</v>
      </c>
      <c r="N1409" s="83" t="s">
        <v>27</v>
      </c>
      <c r="O1409" s="83" t="s">
        <v>26</v>
      </c>
      <c r="P1409" s="86">
        <v>35</v>
      </c>
      <c r="Q1409" s="96"/>
      <c r="R1409" s="88" t="s">
        <v>28</v>
      </c>
      <c r="S1409" s="84"/>
      <c r="T1409" s="1">
        <v>7577</v>
      </c>
      <c r="U1409" s="90">
        <v>5682.75</v>
      </c>
      <c r="V1409" s="91">
        <v>0.25</v>
      </c>
      <c r="W1409" s="88" t="s">
        <v>11036</v>
      </c>
      <c r="X1409" s="83">
        <v>84799070990</v>
      </c>
      <c r="Y1409" s="83" t="s">
        <v>30</v>
      </c>
      <c r="Z1409" s="83" t="s">
        <v>739</v>
      </c>
    </row>
    <row r="1410" spans="1:26" x14ac:dyDescent="0.25">
      <c r="A1410" s="83" t="s">
        <v>9182</v>
      </c>
      <c r="B1410" s="83" t="s">
        <v>9182</v>
      </c>
      <c r="C1410" s="84" t="s">
        <v>9183</v>
      </c>
      <c r="D1410" s="93" t="s">
        <v>11442</v>
      </c>
      <c r="E1410" s="83" t="s">
        <v>704</v>
      </c>
      <c r="F1410" s="83" t="s">
        <v>22</v>
      </c>
      <c r="G1410" s="83" t="s">
        <v>23</v>
      </c>
      <c r="H1410" s="83" t="s">
        <v>10515</v>
      </c>
      <c r="I1410" s="93" t="s">
        <v>24</v>
      </c>
      <c r="J1410" s="93" t="s">
        <v>24</v>
      </c>
      <c r="K1410" s="85">
        <v>100210951095</v>
      </c>
      <c r="L1410" s="83" t="s">
        <v>25</v>
      </c>
      <c r="M1410" s="83" t="s">
        <v>26</v>
      </c>
      <c r="N1410" s="83" t="s">
        <v>27</v>
      </c>
      <c r="O1410" s="83" t="s">
        <v>26</v>
      </c>
      <c r="P1410" s="86">
        <v>35</v>
      </c>
      <c r="Q1410" s="96"/>
      <c r="R1410" s="88" t="s">
        <v>28</v>
      </c>
      <c r="S1410" s="84"/>
      <c r="T1410" s="1">
        <v>19995</v>
      </c>
      <c r="U1410" s="90">
        <v>14996.25</v>
      </c>
      <c r="V1410" s="91">
        <v>0.25</v>
      </c>
      <c r="W1410" s="88" t="s">
        <v>11036</v>
      </c>
      <c r="X1410" s="83">
        <v>84798997900</v>
      </c>
      <c r="Y1410" s="83" t="s">
        <v>30</v>
      </c>
      <c r="Z1410" s="83" t="s">
        <v>739</v>
      </c>
    </row>
    <row r="1411" spans="1:26" x14ac:dyDescent="0.25">
      <c r="A1411" t="s">
        <v>9184</v>
      </c>
      <c r="B1411" t="s">
        <v>9184</v>
      </c>
      <c r="C1411" s="94" t="s">
        <v>9185</v>
      </c>
      <c r="D1411" s="93" t="s">
        <v>11443</v>
      </c>
      <c r="E1411" s="93" t="s">
        <v>704</v>
      </c>
      <c r="F1411" s="93" t="s">
        <v>22</v>
      </c>
      <c r="G1411" s="83" t="s">
        <v>23</v>
      </c>
      <c r="H1411" s="93" t="s">
        <v>10515</v>
      </c>
      <c r="I1411" s="93" t="s">
        <v>24</v>
      </c>
      <c r="J1411" s="93" t="s">
        <v>24</v>
      </c>
      <c r="K1411" s="2">
        <v>100210951095</v>
      </c>
      <c r="L1411" t="s">
        <v>25</v>
      </c>
      <c r="M1411" t="s">
        <v>26</v>
      </c>
      <c r="N1411" t="s">
        <v>27</v>
      </c>
      <c r="O1411" t="s">
        <v>26</v>
      </c>
      <c r="P1411" s="86">
        <v>35</v>
      </c>
      <c r="Q1411" s="87"/>
      <c r="R1411" s="88" t="s">
        <v>28</v>
      </c>
      <c r="S1411" s="98"/>
      <c r="T1411" s="1">
        <v>1100</v>
      </c>
      <c r="U1411" s="90">
        <v>825</v>
      </c>
      <c r="V1411" s="91">
        <v>0.25</v>
      </c>
      <c r="W1411" s="88" t="s">
        <v>11036</v>
      </c>
      <c r="X1411" s="83">
        <v>96200091900</v>
      </c>
      <c r="Y1411" s="83" t="s">
        <v>30</v>
      </c>
      <c r="Z1411" s="83" t="s">
        <v>739</v>
      </c>
    </row>
    <row r="1412" spans="1:26" x14ac:dyDescent="0.25">
      <c r="A1412" t="s">
        <v>9501</v>
      </c>
      <c r="B1412" t="s">
        <v>9501</v>
      </c>
      <c r="C1412" s="94" t="s">
        <v>9502</v>
      </c>
      <c r="D1412" s="93" t="s">
        <v>11444</v>
      </c>
      <c r="E1412" s="93" t="s">
        <v>704</v>
      </c>
      <c r="F1412" s="93" t="s">
        <v>22</v>
      </c>
      <c r="G1412" s="83" t="s">
        <v>23</v>
      </c>
      <c r="H1412" s="93" t="s">
        <v>10515</v>
      </c>
      <c r="I1412" s="93" t="s">
        <v>24</v>
      </c>
      <c r="J1412" s="93" t="s">
        <v>24</v>
      </c>
      <c r="K1412" s="2">
        <v>100210951095</v>
      </c>
      <c r="L1412" t="s">
        <v>25</v>
      </c>
      <c r="M1412" t="s">
        <v>26</v>
      </c>
      <c r="N1412" t="s">
        <v>27</v>
      </c>
      <c r="O1412" t="s">
        <v>26</v>
      </c>
      <c r="P1412" s="86">
        <v>20</v>
      </c>
      <c r="Q1412" s="87"/>
      <c r="R1412" s="88" t="s">
        <v>28</v>
      </c>
      <c r="S1412" s="98"/>
      <c r="T1412" s="1">
        <v>75</v>
      </c>
      <c r="U1412" s="90">
        <v>56.25</v>
      </c>
      <c r="V1412" s="91">
        <v>0.25</v>
      </c>
      <c r="W1412" s="88" t="s">
        <v>11036</v>
      </c>
      <c r="X1412" s="83">
        <v>84716070000</v>
      </c>
      <c r="Y1412" s="83" t="s">
        <v>903</v>
      </c>
      <c r="Z1412" s="83" t="s">
        <v>31</v>
      </c>
    </row>
    <row r="1413" spans="1:26" x14ac:dyDescent="0.25">
      <c r="A1413" t="s">
        <v>9186</v>
      </c>
      <c r="B1413" t="s">
        <v>9186</v>
      </c>
      <c r="C1413" s="94" t="s">
        <v>9187</v>
      </c>
      <c r="D1413" s="93" t="s">
        <v>11445</v>
      </c>
      <c r="E1413" s="93" t="s">
        <v>704</v>
      </c>
      <c r="F1413" s="93" t="s">
        <v>22</v>
      </c>
      <c r="G1413" s="83" t="s">
        <v>23</v>
      </c>
      <c r="H1413" s="93" t="s">
        <v>10515</v>
      </c>
      <c r="I1413" s="93" t="s">
        <v>24</v>
      </c>
      <c r="J1413" s="93" t="s">
        <v>24</v>
      </c>
      <c r="K1413" s="2">
        <v>100210951095</v>
      </c>
      <c r="L1413" t="s">
        <v>25</v>
      </c>
      <c r="M1413" t="s">
        <v>26</v>
      </c>
      <c r="N1413" t="s">
        <v>27</v>
      </c>
      <c r="O1413" t="s">
        <v>26</v>
      </c>
      <c r="P1413" s="86">
        <v>35</v>
      </c>
      <c r="Q1413" s="87"/>
      <c r="R1413" s="88" t="s">
        <v>28</v>
      </c>
      <c r="S1413" s="98"/>
      <c r="T1413" s="1">
        <v>15905</v>
      </c>
      <c r="U1413" s="90">
        <v>11928.75</v>
      </c>
      <c r="V1413" s="91">
        <v>0.25</v>
      </c>
      <c r="W1413" s="83" t="s">
        <v>11036</v>
      </c>
      <c r="X1413" s="83">
        <v>84798997900</v>
      </c>
      <c r="Y1413" s="83" t="s">
        <v>30</v>
      </c>
      <c r="Z1413" s="83" t="s">
        <v>739</v>
      </c>
    </row>
    <row r="1414" spans="1:26" x14ac:dyDescent="0.25">
      <c r="A1414" t="s">
        <v>9503</v>
      </c>
      <c r="B1414" t="s">
        <v>9503</v>
      </c>
      <c r="C1414" s="94" t="s">
        <v>9504</v>
      </c>
      <c r="D1414" s="93" t="s">
        <v>11446</v>
      </c>
      <c r="E1414" s="93" t="s">
        <v>704</v>
      </c>
      <c r="F1414" s="93" t="s">
        <v>22</v>
      </c>
      <c r="G1414" s="83" t="s">
        <v>23</v>
      </c>
      <c r="H1414" s="93" t="s">
        <v>10515</v>
      </c>
      <c r="I1414" s="93" t="s">
        <v>24</v>
      </c>
      <c r="J1414" s="93" t="s">
        <v>24</v>
      </c>
      <c r="K1414" s="2">
        <v>100210951095</v>
      </c>
      <c r="L1414" t="s">
        <v>25</v>
      </c>
      <c r="M1414" t="s">
        <v>26</v>
      </c>
      <c r="N1414" t="s">
        <v>27</v>
      </c>
      <c r="O1414" t="s">
        <v>26</v>
      </c>
      <c r="P1414" s="86">
        <v>35</v>
      </c>
      <c r="Q1414" s="87"/>
      <c r="R1414" s="88" t="s">
        <v>28</v>
      </c>
      <c r="S1414" s="98"/>
      <c r="T1414" s="1">
        <v>937</v>
      </c>
      <c r="U1414" s="90">
        <v>702.75</v>
      </c>
      <c r="V1414" s="91">
        <v>0.25</v>
      </c>
      <c r="W1414" s="83" t="s">
        <v>11036</v>
      </c>
      <c r="X1414" s="83">
        <v>90119000000</v>
      </c>
      <c r="Y1414" s="83" t="s">
        <v>30</v>
      </c>
      <c r="Z1414" s="83" t="s">
        <v>739</v>
      </c>
    </row>
    <row r="1415" spans="1:26" x14ac:dyDescent="0.25">
      <c r="A1415" t="s">
        <v>10566</v>
      </c>
      <c r="B1415" t="s">
        <v>10566</v>
      </c>
      <c r="C1415" s="94" t="s">
        <v>10567</v>
      </c>
      <c r="D1415" s="93" t="s">
        <v>11447</v>
      </c>
      <c r="E1415" s="93" t="s">
        <v>704</v>
      </c>
      <c r="F1415" s="93" t="s">
        <v>22</v>
      </c>
      <c r="G1415" s="83" t="s">
        <v>23</v>
      </c>
      <c r="H1415" s="93" t="s">
        <v>10568</v>
      </c>
      <c r="I1415" s="93" t="s">
        <v>24</v>
      </c>
      <c r="J1415" s="93" t="s">
        <v>24</v>
      </c>
      <c r="K1415" s="2">
        <v>100210951095</v>
      </c>
      <c r="L1415" t="s">
        <v>25</v>
      </c>
      <c r="M1415" t="s">
        <v>26</v>
      </c>
      <c r="N1415" t="s">
        <v>27</v>
      </c>
      <c r="O1415" t="s">
        <v>26</v>
      </c>
      <c r="P1415" s="86">
        <v>20</v>
      </c>
      <c r="Q1415" s="87"/>
      <c r="R1415" s="88" t="s">
        <v>28</v>
      </c>
      <c r="S1415" s="98"/>
      <c r="T1415" s="1">
        <v>19227</v>
      </c>
      <c r="U1415" s="90">
        <v>14420.25</v>
      </c>
      <c r="V1415" s="91">
        <v>0.25</v>
      </c>
      <c r="W1415" s="83" t="s">
        <v>11036</v>
      </c>
      <c r="X1415" s="83">
        <v>84798997900</v>
      </c>
      <c r="Y1415" s="83" t="s">
        <v>30</v>
      </c>
      <c r="Z1415" s="83" t="s">
        <v>739</v>
      </c>
    </row>
    <row r="1416" spans="1:26" x14ac:dyDescent="0.25">
      <c r="A1416" t="s">
        <v>10569</v>
      </c>
      <c r="B1416" t="s">
        <v>10569</v>
      </c>
      <c r="C1416" s="94" t="s">
        <v>10570</v>
      </c>
      <c r="D1416" s="93" t="s">
        <v>11448</v>
      </c>
      <c r="E1416" s="93" t="s">
        <v>704</v>
      </c>
      <c r="F1416" s="93" t="s">
        <v>22</v>
      </c>
      <c r="G1416" s="83" t="s">
        <v>23</v>
      </c>
      <c r="H1416" s="93" t="s">
        <v>10568</v>
      </c>
      <c r="I1416" s="93" t="s">
        <v>24</v>
      </c>
      <c r="J1416" s="93" t="s">
        <v>24</v>
      </c>
      <c r="K1416" s="2">
        <v>100210951095</v>
      </c>
      <c r="L1416" t="s">
        <v>25</v>
      </c>
      <c r="M1416" t="s">
        <v>26</v>
      </c>
      <c r="N1416" t="s">
        <v>27</v>
      </c>
      <c r="O1416" t="s">
        <v>26</v>
      </c>
      <c r="P1416" s="86">
        <v>20</v>
      </c>
      <c r="Q1416" s="87"/>
      <c r="R1416" s="88" t="s">
        <v>28</v>
      </c>
      <c r="S1416" s="98"/>
      <c r="T1416" s="1">
        <v>2734</v>
      </c>
      <c r="U1416" s="90">
        <v>2050.5</v>
      </c>
      <c r="V1416" s="91">
        <v>0.25</v>
      </c>
      <c r="W1416" s="83" t="s">
        <v>11036</v>
      </c>
      <c r="X1416" s="83">
        <v>84798997900</v>
      </c>
      <c r="Y1416" s="83" t="s">
        <v>30</v>
      </c>
      <c r="Z1416" s="83" t="s">
        <v>739</v>
      </c>
    </row>
    <row r="1417" spans="1:26" x14ac:dyDescent="0.25">
      <c r="A1417" t="s">
        <v>10571</v>
      </c>
      <c r="B1417" t="s">
        <v>10571</v>
      </c>
      <c r="C1417" s="94" t="s">
        <v>10572</v>
      </c>
      <c r="D1417" s="93" t="s">
        <v>11449</v>
      </c>
      <c r="E1417" s="93" t="s">
        <v>704</v>
      </c>
      <c r="F1417" s="93" t="s">
        <v>22</v>
      </c>
      <c r="G1417" s="83" t="s">
        <v>23</v>
      </c>
      <c r="H1417" s="93" t="s">
        <v>10568</v>
      </c>
      <c r="I1417" s="93" t="s">
        <v>24</v>
      </c>
      <c r="J1417" s="93" t="s">
        <v>24</v>
      </c>
      <c r="K1417" s="2">
        <v>100210951095</v>
      </c>
      <c r="L1417" t="s">
        <v>25</v>
      </c>
      <c r="M1417" t="s">
        <v>26</v>
      </c>
      <c r="N1417" t="s">
        <v>27</v>
      </c>
      <c r="O1417" t="s">
        <v>26</v>
      </c>
      <c r="P1417" s="86">
        <v>20</v>
      </c>
      <c r="Q1417" s="87"/>
      <c r="R1417" s="88" t="s">
        <v>28</v>
      </c>
      <c r="S1417" s="98"/>
      <c r="T1417" s="1">
        <v>3825</v>
      </c>
      <c r="U1417" s="90">
        <v>2868.75</v>
      </c>
      <c r="V1417" s="91">
        <v>0.25</v>
      </c>
      <c r="W1417" s="83" t="s">
        <v>11036</v>
      </c>
      <c r="X1417" s="83">
        <v>84798997900</v>
      </c>
      <c r="Y1417" s="83" t="s">
        <v>30</v>
      </c>
      <c r="Z1417" s="83" t="s">
        <v>739</v>
      </c>
    </row>
    <row r="1418" spans="1:26" x14ac:dyDescent="0.25">
      <c r="A1418" t="s">
        <v>10573</v>
      </c>
      <c r="B1418" t="s">
        <v>10573</v>
      </c>
      <c r="C1418" s="94" t="s">
        <v>10574</v>
      </c>
      <c r="D1418" s="93" t="s">
        <v>11450</v>
      </c>
      <c r="E1418" s="93" t="s">
        <v>704</v>
      </c>
      <c r="F1418" s="93" t="s">
        <v>22</v>
      </c>
      <c r="G1418" s="83" t="s">
        <v>23</v>
      </c>
      <c r="H1418" s="93" t="s">
        <v>10515</v>
      </c>
      <c r="I1418" s="93" t="s">
        <v>24</v>
      </c>
      <c r="J1418" s="93" t="s">
        <v>24</v>
      </c>
      <c r="K1418" s="2">
        <v>100210951095</v>
      </c>
      <c r="L1418" t="s">
        <v>25</v>
      </c>
      <c r="M1418" t="s">
        <v>26</v>
      </c>
      <c r="N1418" t="s">
        <v>27</v>
      </c>
      <c r="O1418" t="s">
        <v>26</v>
      </c>
      <c r="P1418" s="86">
        <v>20</v>
      </c>
      <c r="Q1418" s="87"/>
      <c r="R1418" s="88" t="s">
        <v>28</v>
      </c>
      <c r="S1418" s="98"/>
      <c r="T1418" s="1">
        <v>1015</v>
      </c>
      <c r="U1418" s="90">
        <v>761.25</v>
      </c>
      <c r="V1418" s="91">
        <v>0.25</v>
      </c>
      <c r="W1418" s="88" t="s">
        <v>11036</v>
      </c>
      <c r="X1418" s="83">
        <v>90119000000</v>
      </c>
      <c r="Y1418" s="83" t="s">
        <v>30</v>
      </c>
      <c r="Z1418" s="83" t="s">
        <v>31</v>
      </c>
    </row>
    <row r="1419" spans="1:26" x14ac:dyDescent="0.25">
      <c r="A1419" t="s">
        <v>10575</v>
      </c>
      <c r="B1419" t="s">
        <v>10575</v>
      </c>
      <c r="C1419" s="94" t="s">
        <v>10576</v>
      </c>
      <c r="D1419" s="93" t="s">
        <v>11451</v>
      </c>
      <c r="E1419" s="93" t="s">
        <v>704</v>
      </c>
      <c r="F1419" s="93" t="s">
        <v>22</v>
      </c>
      <c r="G1419" s="83" t="s">
        <v>23</v>
      </c>
      <c r="H1419" s="93" t="s">
        <v>10515</v>
      </c>
      <c r="I1419" s="93" t="s">
        <v>24</v>
      </c>
      <c r="J1419" s="93" t="s">
        <v>24</v>
      </c>
      <c r="K1419" s="2">
        <v>100210951095</v>
      </c>
      <c r="L1419" t="s">
        <v>25</v>
      </c>
      <c r="M1419" t="s">
        <v>26</v>
      </c>
      <c r="N1419" t="s">
        <v>27</v>
      </c>
      <c r="O1419" t="s">
        <v>26</v>
      </c>
      <c r="P1419" s="86">
        <v>20</v>
      </c>
      <c r="Q1419" s="87"/>
      <c r="R1419" s="88" t="s">
        <v>28</v>
      </c>
      <c r="S1419" s="98"/>
      <c r="T1419" s="1">
        <v>908</v>
      </c>
      <c r="U1419" s="90">
        <v>681</v>
      </c>
      <c r="V1419" s="91">
        <v>0.25</v>
      </c>
      <c r="W1419" s="88" t="s">
        <v>11036</v>
      </c>
      <c r="X1419" s="83">
        <v>90119000000</v>
      </c>
      <c r="Y1419" s="83" t="s">
        <v>30</v>
      </c>
      <c r="Z1419" s="83" t="s">
        <v>31</v>
      </c>
    </row>
    <row r="1420" spans="1:26" x14ac:dyDescent="0.25">
      <c r="A1420" s="83" t="s">
        <v>10577</v>
      </c>
      <c r="B1420" s="83" t="s">
        <v>10577</v>
      </c>
      <c r="C1420" s="84" t="s">
        <v>10578</v>
      </c>
      <c r="D1420" s="83" t="s">
        <v>11452</v>
      </c>
      <c r="E1420" s="83" t="s">
        <v>704</v>
      </c>
      <c r="F1420" s="83" t="s">
        <v>22</v>
      </c>
      <c r="G1420" s="83" t="s">
        <v>23</v>
      </c>
      <c r="H1420" s="83" t="s">
        <v>10515</v>
      </c>
      <c r="I1420" s="93" t="s">
        <v>24</v>
      </c>
      <c r="J1420" s="93" t="s">
        <v>24</v>
      </c>
      <c r="K1420" s="85">
        <v>100210951095</v>
      </c>
      <c r="L1420" s="83" t="s">
        <v>25</v>
      </c>
      <c r="M1420" s="83" t="s">
        <v>26</v>
      </c>
      <c r="N1420" s="83" t="s">
        <v>27</v>
      </c>
      <c r="O1420" s="83" t="s">
        <v>26</v>
      </c>
      <c r="P1420" s="86">
        <v>20</v>
      </c>
      <c r="Q1420" s="87"/>
      <c r="R1420" s="88" t="s">
        <v>28</v>
      </c>
      <c r="S1420" s="89"/>
      <c r="T1420" s="1">
        <v>771</v>
      </c>
      <c r="U1420" s="90">
        <v>578.25</v>
      </c>
      <c r="V1420" s="91">
        <v>0.25</v>
      </c>
      <c r="W1420" s="88" t="s">
        <v>11036</v>
      </c>
      <c r="X1420" s="83">
        <v>90119000000</v>
      </c>
      <c r="Y1420" s="83" t="s">
        <v>30</v>
      </c>
      <c r="Z1420" s="83" t="s">
        <v>31</v>
      </c>
    </row>
    <row r="1421" spans="1:26" x14ac:dyDescent="0.25">
      <c r="A1421" t="s">
        <v>10579</v>
      </c>
      <c r="B1421" t="s">
        <v>10579</v>
      </c>
      <c r="C1421" s="94" t="s">
        <v>10580</v>
      </c>
      <c r="D1421" s="93" t="s">
        <v>11453</v>
      </c>
      <c r="E1421" s="93" t="s">
        <v>704</v>
      </c>
      <c r="F1421" s="93" t="s">
        <v>22</v>
      </c>
      <c r="G1421" s="83" t="s">
        <v>23</v>
      </c>
      <c r="H1421" s="93" t="s">
        <v>10515</v>
      </c>
      <c r="I1421" s="93" t="s">
        <v>24</v>
      </c>
      <c r="J1421" s="93" t="s">
        <v>24</v>
      </c>
      <c r="K1421" s="2">
        <v>100210951095</v>
      </c>
      <c r="L1421" t="s">
        <v>25</v>
      </c>
      <c r="M1421" t="s">
        <v>26</v>
      </c>
      <c r="N1421" t="s">
        <v>27</v>
      </c>
      <c r="O1421" t="s">
        <v>26</v>
      </c>
      <c r="P1421" s="86">
        <v>20</v>
      </c>
      <c r="Q1421" s="87"/>
      <c r="R1421" s="88" t="s">
        <v>28</v>
      </c>
      <c r="S1421" s="98"/>
      <c r="T1421" s="1">
        <v>771</v>
      </c>
      <c r="U1421" s="90">
        <v>578.25</v>
      </c>
      <c r="V1421" s="91">
        <v>0.25</v>
      </c>
      <c r="W1421" s="88" t="s">
        <v>11036</v>
      </c>
      <c r="X1421" s="83">
        <v>90119000000</v>
      </c>
      <c r="Y1421" s="83" t="s">
        <v>30</v>
      </c>
      <c r="Z1421" s="83" t="s">
        <v>31</v>
      </c>
    </row>
    <row r="1422" spans="1:26" x14ac:dyDescent="0.25">
      <c r="A1422" t="s">
        <v>10581</v>
      </c>
      <c r="B1422" t="s">
        <v>10581</v>
      </c>
      <c r="C1422" s="94" t="s">
        <v>10582</v>
      </c>
      <c r="D1422" s="93" t="s">
        <v>11454</v>
      </c>
      <c r="E1422" s="93" t="s">
        <v>704</v>
      </c>
      <c r="F1422" s="93" t="s">
        <v>22</v>
      </c>
      <c r="G1422" s="83" t="s">
        <v>23</v>
      </c>
      <c r="H1422" s="93" t="s">
        <v>10515</v>
      </c>
      <c r="I1422" s="93" t="s">
        <v>24</v>
      </c>
      <c r="J1422" s="93" t="s">
        <v>24</v>
      </c>
      <c r="K1422" s="2">
        <v>100210951095</v>
      </c>
      <c r="L1422" t="s">
        <v>25</v>
      </c>
      <c r="M1422" t="s">
        <v>26</v>
      </c>
      <c r="N1422" t="s">
        <v>27</v>
      </c>
      <c r="O1422" t="s">
        <v>26</v>
      </c>
      <c r="P1422" s="86">
        <v>20</v>
      </c>
      <c r="Q1422" s="87"/>
      <c r="R1422" s="88" t="s">
        <v>28</v>
      </c>
      <c r="S1422" s="98"/>
      <c r="T1422" s="1">
        <v>771</v>
      </c>
      <c r="U1422" s="90">
        <v>578.25</v>
      </c>
      <c r="V1422" s="91">
        <v>0.25</v>
      </c>
      <c r="W1422" s="88" t="s">
        <v>11036</v>
      </c>
      <c r="X1422" s="83">
        <v>90119000000</v>
      </c>
      <c r="Y1422" s="83" t="s">
        <v>30</v>
      </c>
      <c r="Z1422" s="83" t="s">
        <v>31</v>
      </c>
    </row>
    <row r="1423" spans="1:26" x14ac:dyDescent="0.25">
      <c r="A1423" t="s">
        <v>10583</v>
      </c>
      <c r="B1423" t="s">
        <v>10583</v>
      </c>
      <c r="C1423" s="94" t="s">
        <v>10584</v>
      </c>
      <c r="D1423" s="93" t="s">
        <v>11455</v>
      </c>
      <c r="E1423" s="93" t="s">
        <v>704</v>
      </c>
      <c r="F1423" s="93" t="s">
        <v>22</v>
      </c>
      <c r="G1423" s="83" t="s">
        <v>23</v>
      </c>
      <c r="H1423" s="93" t="s">
        <v>10515</v>
      </c>
      <c r="I1423" s="93" t="s">
        <v>24</v>
      </c>
      <c r="J1423" s="93" t="s">
        <v>24</v>
      </c>
      <c r="K1423" s="2">
        <v>100210951095</v>
      </c>
      <c r="L1423" t="s">
        <v>25</v>
      </c>
      <c r="M1423" t="s">
        <v>26</v>
      </c>
      <c r="N1423" t="s">
        <v>27</v>
      </c>
      <c r="O1423" t="s">
        <v>26</v>
      </c>
      <c r="P1423" s="86">
        <v>20</v>
      </c>
      <c r="Q1423" s="87"/>
      <c r="R1423" s="88" t="s">
        <v>28</v>
      </c>
      <c r="S1423" s="98"/>
      <c r="T1423" s="1">
        <v>771</v>
      </c>
      <c r="U1423" s="90">
        <v>578.25</v>
      </c>
      <c r="V1423" s="91">
        <v>0.25</v>
      </c>
      <c r="W1423" s="88" t="s">
        <v>11036</v>
      </c>
      <c r="X1423" s="83">
        <v>90119000000</v>
      </c>
      <c r="Y1423" s="83" t="s">
        <v>30</v>
      </c>
      <c r="Z1423" s="83" t="s">
        <v>31</v>
      </c>
    </row>
    <row r="1424" spans="1:26" x14ac:dyDescent="0.25">
      <c r="A1424" t="s">
        <v>10585</v>
      </c>
      <c r="B1424" t="s">
        <v>10585</v>
      </c>
      <c r="C1424" s="94" t="s">
        <v>10586</v>
      </c>
      <c r="D1424" s="93" t="s">
        <v>11456</v>
      </c>
      <c r="E1424" s="93" t="s">
        <v>704</v>
      </c>
      <c r="F1424" s="93" t="s">
        <v>22</v>
      </c>
      <c r="G1424" s="83" t="s">
        <v>23</v>
      </c>
      <c r="H1424" s="93" t="s">
        <v>10515</v>
      </c>
      <c r="I1424" s="93" t="s">
        <v>24</v>
      </c>
      <c r="J1424" s="93" t="s">
        <v>24</v>
      </c>
      <c r="K1424" s="2">
        <v>100210951095</v>
      </c>
      <c r="L1424" t="s">
        <v>25</v>
      </c>
      <c r="M1424" t="s">
        <v>26</v>
      </c>
      <c r="N1424" t="s">
        <v>27</v>
      </c>
      <c r="O1424" t="s">
        <v>26</v>
      </c>
      <c r="P1424" s="86">
        <v>20</v>
      </c>
      <c r="Q1424" s="87"/>
      <c r="R1424" s="88" t="s">
        <v>28</v>
      </c>
      <c r="S1424" s="98"/>
      <c r="T1424" s="1">
        <v>771</v>
      </c>
      <c r="U1424" s="90">
        <v>578.25</v>
      </c>
      <c r="V1424" s="91">
        <v>0.25</v>
      </c>
      <c r="W1424" s="88" t="s">
        <v>11036</v>
      </c>
      <c r="X1424" s="83">
        <v>90119000000</v>
      </c>
      <c r="Y1424" s="83" t="s">
        <v>30</v>
      </c>
      <c r="Z1424" s="83" t="s">
        <v>31</v>
      </c>
    </row>
    <row r="1425" spans="1:26" x14ac:dyDescent="0.25">
      <c r="A1425" s="83" t="s">
        <v>10587</v>
      </c>
      <c r="B1425" s="83" t="s">
        <v>10587</v>
      </c>
      <c r="C1425" s="84" t="s">
        <v>10588</v>
      </c>
      <c r="D1425" s="93" t="s">
        <v>11457</v>
      </c>
      <c r="E1425" s="83" t="s">
        <v>704</v>
      </c>
      <c r="F1425" s="83" t="s">
        <v>22</v>
      </c>
      <c r="G1425" s="83" t="s">
        <v>23</v>
      </c>
      <c r="H1425" s="83" t="s">
        <v>10515</v>
      </c>
      <c r="I1425" s="93" t="s">
        <v>24</v>
      </c>
      <c r="J1425" s="93" t="s">
        <v>24</v>
      </c>
      <c r="K1425" s="85">
        <v>100210951095</v>
      </c>
      <c r="L1425" s="83" t="s">
        <v>25</v>
      </c>
      <c r="M1425" s="83" t="s">
        <v>26</v>
      </c>
      <c r="N1425" s="83" t="s">
        <v>27</v>
      </c>
      <c r="O1425" s="83" t="s">
        <v>26</v>
      </c>
      <c r="P1425" s="86">
        <v>20</v>
      </c>
      <c r="Q1425" s="96"/>
      <c r="R1425" s="88" t="s">
        <v>28</v>
      </c>
      <c r="S1425" s="84"/>
      <c r="T1425" s="1">
        <v>296</v>
      </c>
      <c r="U1425" s="90">
        <v>222</v>
      </c>
      <c r="V1425" s="91">
        <v>0.25</v>
      </c>
      <c r="W1425" s="88" t="s">
        <v>11036</v>
      </c>
      <c r="X1425" s="83">
        <v>84799070990</v>
      </c>
      <c r="Y1425" s="83" t="s">
        <v>30</v>
      </c>
      <c r="Z1425" s="83" t="s">
        <v>31</v>
      </c>
    </row>
    <row r="1426" spans="1:26" x14ac:dyDescent="0.25">
      <c r="A1426" t="s">
        <v>3155</v>
      </c>
      <c r="B1426" t="s">
        <v>3155</v>
      </c>
      <c r="C1426" s="94" t="s">
        <v>3156</v>
      </c>
      <c r="D1426" s="93" t="s">
        <v>3157</v>
      </c>
      <c r="E1426" s="93" t="s">
        <v>704</v>
      </c>
      <c r="F1426" s="93" t="s">
        <v>22</v>
      </c>
      <c r="G1426" s="83" t="s">
        <v>23</v>
      </c>
      <c r="H1426" s="107"/>
      <c r="I1426" s="93" t="s">
        <v>24</v>
      </c>
      <c r="J1426" s="93" t="s">
        <v>24</v>
      </c>
      <c r="K1426" s="2">
        <v>100210951095</v>
      </c>
      <c r="L1426" t="s">
        <v>25</v>
      </c>
      <c r="M1426" t="s">
        <v>26</v>
      </c>
      <c r="N1426" t="s">
        <v>27</v>
      </c>
      <c r="O1426" t="s">
        <v>26</v>
      </c>
      <c r="P1426" s="86">
        <v>38</v>
      </c>
      <c r="Q1426" s="87"/>
      <c r="R1426" s="88" t="s">
        <v>28</v>
      </c>
      <c r="S1426" s="98"/>
      <c r="T1426" s="1">
        <v>9327</v>
      </c>
      <c r="U1426" s="90">
        <v>6995.25</v>
      </c>
      <c r="V1426" s="91">
        <v>0.25</v>
      </c>
      <c r="W1426" s="88" t="s">
        <v>11036</v>
      </c>
      <c r="X1426" s="83">
        <v>90119000000</v>
      </c>
      <c r="Y1426" s="83" t="s">
        <v>30</v>
      </c>
      <c r="Z1426" s="83" t="s">
        <v>739</v>
      </c>
    </row>
    <row r="1427" spans="1:26" x14ac:dyDescent="0.25">
      <c r="A1427" t="s">
        <v>3158</v>
      </c>
      <c r="B1427" t="s">
        <v>3158</v>
      </c>
      <c r="C1427" s="94" t="s">
        <v>3159</v>
      </c>
      <c r="D1427" s="93" t="s">
        <v>11458</v>
      </c>
      <c r="E1427" s="93" t="s">
        <v>704</v>
      </c>
      <c r="F1427" s="93" t="s">
        <v>22</v>
      </c>
      <c r="G1427" s="83" t="s">
        <v>23</v>
      </c>
      <c r="H1427" s="107"/>
      <c r="I1427" s="93" t="s">
        <v>24</v>
      </c>
      <c r="J1427" s="93" t="s">
        <v>24</v>
      </c>
      <c r="K1427" s="2">
        <v>100210951095</v>
      </c>
      <c r="L1427" t="s">
        <v>25</v>
      </c>
      <c r="M1427" t="s">
        <v>26</v>
      </c>
      <c r="N1427" t="s">
        <v>27</v>
      </c>
      <c r="O1427" t="s">
        <v>26</v>
      </c>
      <c r="P1427" s="86">
        <v>35</v>
      </c>
      <c r="Q1427" s="87"/>
      <c r="R1427" s="88" t="s">
        <v>28</v>
      </c>
      <c r="S1427" s="98"/>
      <c r="T1427" s="1">
        <v>7524</v>
      </c>
      <c r="U1427" s="90">
        <v>5643</v>
      </c>
      <c r="V1427" s="91">
        <v>0.25</v>
      </c>
      <c r="W1427" s="88" t="s">
        <v>11036</v>
      </c>
      <c r="X1427" s="83">
        <v>94031098000</v>
      </c>
      <c r="Y1427" s="83" t="s">
        <v>1652</v>
      </c>
      <c r="Z1427" s="83" t="s">
        <v>31</v>
      </c>
    </row>
    <row r="1428" spans="1:26" x14ac:dyDescent="0.25">
      <c r="A1428" t="s">
        <v>3160</v>
      </c>
      <c r="B1428" t="s">
        <v>3160</v>
      </c>
      <c r="C1428" s="94" t="s">
        <v>3161</v>
      </c>
      <c r="D1428" s="93" t="s">
        <v>3162</v>
      </c>
      <c r="E1428" s="93" t="s">
        <v>704</v>
      </c>
      <c r="F1428" s="93" t="s">
        <v>22</v>
      </c>
      <c r="G1428" s="83" t="s">
        <v>23</v>
      </c>
      <c r="H1428" s="107"/>
      <c r="I1428" s="93" t="s">
        <v>24</v>
      </c>
      <c r="J1428" s="93" t="s">
        <v>24</v>
      </c>
      <c r="K1428" s="2">
        <v>100210030505</v>
      </c>
      <c r="L1428" t="s">
        <v>25</v>
      </c>
      <c r="M1428" t="s">
        <v>1256</v>
      </c>
      <c r="N1428" t="s">
        <v>1257</v>
      </c>
      <c r="O1428" t="s">
        <v>1305</v>
      </c>
      <c r="P1428" s="86">
        <v>30</v>
      </c>
      <c r="Q1428" s="87"/>
      <c r="R1428" s="88" t="s">
        <v>28</v>
      </c>
      <c r="S1428" s="98"/>
      <c r="T1428" s="1">
        <v>1916</v>
      </c>
      <c r="U1428" s="90">
        <v>1437</v>
      </c>
      <c r="V1428" s="91">
        <v>0.25</v>
      </c>
      <c r="W1428" s="88" t="s">
        <v>11036</v>
      </c>
      <c r="X1428" s="83">
        <v>90119000000</v>
      </c>
      <c r="Y1428" s="83" t="s">
        <v>914</v>
      </c>
      <c r="Z1428" s="83" t="s">
        <v>739</v>
      </c>
    </row>
    <row r="1429" spans="1:26" x14ac:dyDescent="0.25">
      <c r="A1429" t="s">
        <v>3163</v>
      </c>
      <c r="B1429" t="s">
        <v>3163</v>
      </c>
      <c r="C1429" s="94" t="s">
        <v>3164</v>
      </c>
      <c r="D1429" s="93" t="s">
        <v>3165</v>
      </c>
      <c r="E1429" s="93" t="s">
        <v>704</v>
      </c>
      <c r="F1429" s="93" t="s">
        <v>22</v>
      </c>
      <c r="G1429" s="83" t="s">
        <v>23</v>
      </c>
      <c r="H1429" s="107"/>
      <c r="I1429" s="93" t="s">
        <v>24</v>
      </c>
      <c r="J1429" s="93" t="s">
        <v>24</v>
      </c>
      <c r="K1429" s="2">
        <v>100210951095</v>
      </c>
      <c r="L1429" t="s">
        <v>25</v>
      </c>
      <c r="M1429" t="s">
        <v>26</v>
      </c>
      <c r="N1429" t="s">
        <v>27</v>
      </c>
      <c r="O1429" t="s">
        <v>26</v>
      </c>
      <c r="P1429" s="86">
        <v>28</v>
      </c>
      <c r="Q1429" s="87"/>
      <c r="R1429" s="88" t="s">
        <v>28</v>
      </c>
      <c r="S1429" s="98"/>
      <c r="T1429" s="1">
        <v>752</v>
      </c>
      <c r="U1429" s="90">
        <v>564</v>
      </c>
      <c r="V1429" s="91">
        <v>0.25</v>
      </c>
      <c r="W1429" s="88" t="s">
        <v>11036</v>
      </c>
      <c r="X1429" s="83">
        <v>90119000000</v>
      </c>
      <c r="Y1429" s="83" t="s">
        <v>30</v>
      </c>
      <c r="Z1429" s="83" t="s">
        <v>31</v>
      </c>
    </row>
    <row r="1430" spans="1:26" x14ac:dyDescent="0.25">
      <c r="A1430" t="s">
        <v>3166</v>
      </c>
      <c r="B1430" t="s">
        <v>3166</v>
      </c>
      <c r="C1430" s="94" t="s">
        <v>3167</v>
      </c>
      <c r="D1430" s="93" t="s">
        <v>3168</v>
      </c>
      <c r="E1430" s="93" t="s">
        <v>704</v>
      </c>
      <c r="F1430" s="93" t="s">
        <v>22</v>
      </c>
      <c r="G1430" s="83" t="s">
        <v>23</v>
      </c>
      <c r="H1430" s="107"/>
      <c r="I1430" s="93" t="s">
        <v>24</v>
      </c>
      <c r="J1430" s="93" t="s">
        <v>24</v>
      </c>
      <c r="K1430" s="2">
        <v>100210951095</v>
      </c>
      <c r="L1430" t="s">
        <v>25</v>
      </c>
      <c r="M1430" t="s">
        <v>26</v>
      </c>
      <c r="N1430" t="s">
        <v>27</v>
      </c>
      <c r="O1430" t="s">
        <v>26</v>
      </c>
      <c r="P1430" s="86">
        <v>28</v>
      </c>
      <c r="Q1430" s="87"/>
      <c r="R1430" s="88" t="s">
        <v>28</v>
      </c>
      <c r="S1430" s="98"/>
      <c r="T1430" s="1">
        <v>1283</v>
      </c>
      <c r="U1430" s="90">
        <v>962.25</v>
      </c>
      <c r="V1430" s="91">
        <v>0.25</v>
      </c>
      <c r="W1430" s="88" t="s">
        <v>11036</v>
      </c>
      <c r="X1430" s="83">
        <v>90119000000</v>
      </c>
      <c r="Y1430" s="83" t="s">
        <v>30</v>
      </c>
      <c r="Z1430" s="83" t="s">
        <v>31</v>
      </c>
    </row>
    <row r="1431" spans="1:26" x14ac:dyDescent="0.25">
      <c r="A1431" t="s">
        <v>3169</v>
      </c>
      <c r="B1431" t="s">
        <v>3169</v>
      </c>
      <c r="C1431" s="94" t="s">
        <v>3170</v>
      </c>
      <c r="D1431" s="93" t="s">
        <v>3170</v>
      </c>
      <c r="E1431" s="93" t="s">
        <v>704</v>
      </c>
      <c r="F1431" s="93" t="s">
        <v>22</v>
      </c>
      <c r="G1431" s="83" t="s">
        <v>23</v>
      </c>
      <c r="H1431" s="107"/>
      <c r="I1431" s="93" t="s">
        <v>24</v>
      </c>
      <c r="J1431" s="93" t="s">
        <v>24</v>
      </c>
      <c r="K1431" s="2">
        <v>100210951095</v>
      </c>
      <c r="L1431" t="s">
        <v>25</v>
      </c>
      <c r="M1431" t="s">
        <v>26</v>
      </c>
      <c r="N1431" t="s">
        <v>27</v>
      </c>
      <c r="O1431" t="s">
        <v>26</v>
      </c>
      <c r="P1431" s="86">
        <v>28</v>
      </c>
      <c r="Q1431" s="87"/>
      <c r="R1431" s="88" t="s">
        <v>28</v>
      </c>
      <c r="S1431" s="98"/>
      <c r="T1431" s="1">
        <v>8653</v>
      </c>
      <c r="U1431" s="90">
        <v>6489.75</v>
      </c>
      <c r="V1431" s="91">
        <v>0.25</v>
      </c>
      <c r="W1431" s="88" t="s">
        <v>11036</v>
      </c>
      <c r="X1431" s="83">
        <v>90119000000</v>
      </c>
      <c r="Y1431" s="83" t="s">
        <v>30</v>
      </c>
      <c r="Z1431" s="83" t="s">
        <v>739</v>
      </c>
    </row>
    <row r="1432" spans="1:26" x14ac:dyDescent="0.25">
      <c r="A1432" t="s">
        <v>3171</v>
      </c>
      <c r="B1432" t="s">
        <v>3171</v>
      </c>
      <c r="C1432" s="94" t="s">
        <v>3172</v>
      </c>
      <c r="D1432" s="93" t="s">
        <v>11459</v>
      </c>
      <c r="E1432" s="93" t="s">
        <v>704</v>
      </c>
      <c r="F1432" s="93" t="s">
        <v>22</v>
      </c>
      <c r="G1432" s="83" t="s">
        <v>23</v>
      </c>
      <c r="H1432" s="107"/>
      <c r="I1432" s="93" t="s">
        <v>24</v>
      </c>
      <c r="J1432" s="93" t="s">
        <v>24</v>
      </c>
      <c r="K1432" s="2">
        <v>100210030505</v>
      </c>
      <c r="L1432" t="s">
        <v>25</v>
      </c>
      <c r="M1432" t="s">
        <v>1256</v>
      </c>
      <c r="N1432" t="s">
        <v>1257</v>
      </c>
      <c r="O1432" t="s">
        <v>1305</v>
      </c>
      <c r="P1432" s="86">
        <v>40</v>
      </c>
      <c r="Q1432" s="87"/>
      <c r="R1432" s="88" t="s">
        <v>28</v>
      </c>
      <c r="S1432" s="98"/>
      <c r="T1432" s="1">
        <v>21801</v>
      </c>
      <c r="U1432" s="90">
        <v>16350.75</v>
      </c>
      <c r="V1432" s="91">
        <v>0.25</v>
      </c>
      <c r="W1432" s="88" t="s">
        <v>11036</v>
      </c>
      <c r="X1432" s="83">
        <v>90119000000</v>
      </c>
      <c r="Y1432" s="83" t="s">
        <v>914</v>
      </c>
      <c r="Z1432" s="83" t="s">
        <v>739</v>
      </c>
    </row>
    <row r="1433" spans="1:26" x14ac:dyDescent="0.25">
      <c r="A1433" s="83" t="s">
        <v>3173</v>
      </c>
      <c r="B1433" s="83" t="s">
        <v>3173</v>
      </c>
      <c r="C1433" s="84" t="s">
        <v>3174</v>
      </c>
      <c r="D1433" s="93" t="s">
        <v>11460</v>
      </c>
      <c r="E1433" s="83" t="s">
        <v>704</v>
      </c>
      <c r="F1433" s="83" t="s">
        <v>22</v>
      </c>
      <c r="G1433" s="83" t="s">
        <v>23</v>
      </c>
      <c r="H1433" s="107"/>
      <c r="I1433" s="93" t="s">
        <v>745</v>
      </c>
      <c r="J1433" s="93" t="s">
        <v>24</v>
      </c>
      <c r="K1433" s="85">
        <v>100210010618</v>
      </c>
      <c r="L1433" s="83" t="s">
        <v>25</v>
      </c>
      <c r="M1433" s="83" t="s">
        <v>1019</v>
      </c>
      <c r="N1433" s="83" t="s">
        <v>1303</v>
      </c>
      <c r="O1433" s="83" t="s">
        <v>1758</v>
      </c>
      <c r="P1433" s="86">
        <v>77</v>
      </c>
      <c r="Q1433" s="96"/>
      <c r="R1433" s="88" t="s">
        <v>28</v>
      </c>
      <c r="S1433" s="84"/>
      <c r="T1433" s="1">
        <v>5453</v>
      </c>
      <c r="U1433" s="90">
        <v>4089.75</v>
      </c>
      <c r="V1433" s="91">
        <v>0.25</v>
      </c>
      <c r="W1433" s="88" t="s">
        <v>11036</v>
      </c>
      <c r="X1433" s="83">
        <v>90029000000</v>
      </c>
      <c r="Y1433" s="83" t="s">
        <v>1276</v>
      </c>
      <c r="Z1433" s="83" t="s">
        <v>31</v>
      </c>
    </row>
    <row r="1434" spans="1:26" x14ac:dyDescent="0.25">
      <c r="A1434" t="s">
        <v>3175</v>
      </c>
      <c r="B1434" t="s">
        <v>3175</v>
      </c>
      <c r="C1434" s="94" t="s">
        <v>3176</v>
      </c>
      <c r="D1434" s="93" t="s">
        <v>3177</v>
      </c>
      <c r="E1434" s="93" t="s">
        <v>704</v>
      </c>
      <c r="F1434" s="93" t="s">
        <v>22</v>
      </c>
      <c r="G1434" s="83" t="s">
        <v>23</v>
      </c>
      <c r="H1434" s="107"/>
      <c r="I1434" s="93" t="s">
        <v>745</v>
      </c>
      <c r="J1434" s="93" t="s">
        <v>24</v>
      </c>
      <c r="K1434" s="2">
        <v>100210010618</v>
      </c>
      <c r="L1434" t="s">
        <v>25</v>
      </c>
      <c r="M1434" t="s">
        <v>1019</v>
      </c>
      <c r="N1434" t="s">
        <v>1303</v>
      </c>
      <c r="O1434" t="s">
        <v>1758</v>
      </c>
      <c r="P1434" s="86">
        <v>48</v>
      </c>
      <c r="Q1434" s="87"/>
      <c r="R1434" s="88" t="s">
        <v>28</v>
      </c>
      <c r="S1434" s="98"/>
      <c r="T1434" s="1">
        <v>2190</v>
      </c>
      <c r="U1434" s="90">
        <v>1642.5</v>
      </c>
      <c r="V1434" s="91">
        <v>0.25</v>
      </c>
      <c r="W1434" s="83" t="s">
        <v>11036</v>
      </c>
      <c r="X1434" s="83">
        <v>90029000000</v>
      </c>
      <c r="Y1434" s="83" t="s">
        <v>1276</v>
      </c>
      <c r="Z1434" s="83" t="s">
        <v>31</v>
      </c>
    </row>
    <row r="1435" spans="1:26" x14ac:dyDescent="0.25">
      <c r="A1435" s="83" t="s">
        <v>3178</v>
      </c>
      <c r="B1435" s="83" t="s">
        <v>3178</v>
      </c>
      <c r="C1435" s="84" t="s">
        <v>3179</v>
      </c>
      <c r="D1435" s="93" t="s">
        <v>3180</v>
      </c>
      <c r="E1435" s="83" t="s">
        <v>704</v>
      </c>
      <c r="F1435" s="83" t="s">
        <v>22</v>
      </c>
      <c r="G1435" s="83" t="s">
        <v>23</v>
      </c>
      <c r="H1435" s="107"/>
      <c r="I1435" s="93" t="s">
        <v>745</v>
      </c>
      <c r="J1435" s="93" t="s">
        <v>24</v>
      </c>
      <c r="K1435" s="85">
        <v>100210010618</v>
      </c>
      <c r="L1435" s="83" t="s">
        <v>25</v>
      </c>
      <c r="M1435" s="83" t="s">
        <v>1019</v>
      </c>
      <c r="N1435" s="83" t="s">
        <v>1303</v>
      </c>
      <c r="O1435" s="83" t="s">
        <v>1758</v>
      </c>
      <c r="P1435" s="86">
        <v>48</v>
      </c>
      <c r="Q1435" s="96"/>
      <c r="R1435" s="88" t="s">
        <v>28</v>
      </c>
      <c r="S1435" s="84"/>
      <c r="T1435" s="1">
        <v>1860</v>
      </c>
      <c r="U1435" s="90">
        <v>1395</v>
      </c>
      <c r="V1435" s="91">
        <v>0.25</v>
      </c>
      <c r="W1435" s="88" t="s">
        <v>11036</v>
      </c>
      <c r="X1435" s="83">
        <v>90029000000</v>
      </c>
      <c r="Y1435" s="83" t="s">
        <v>1276</v>
      </c>
      <c r="Z1435" s="83" t="s">
        <v>31</v>
      </c>
    </row>
    <row r="1436" spans="1:26" x14ac:dyDescent="0.25">
      <c r="A1436" s="83" t="s">
        <v>3181</v>
      </c>
      <c r="B1436" s="83" t="s">
        <v>3181</v>
      </c>
      <c r="C1436" s="84" t="s">
        <v>3182</v>
      </c>
      <c r="D1436" s="93" t="s">
        <v>11461</v>
      </c>
      <c r="E1436" s="83" t="s">
        <v>704</v>
      </c>
      <c r="F1436" s="83" t="s">
        <v>22</v>
      </c>
      <c r="G1436" s="83" t="s">
        <v>23</v>
      </c>
      <c r="H1436" s="107"/>
      <c r="I1436" s="93" t="s">
        <v>24</v>
      </c>
      <c r="J1436" s="93" t="s">
        <v>24</v>
      </c>
      <c r="K1436" s="85">
        <v>100210010640</v>
      </c>
      <c r="L1436" s="83" t="s">
        <v>25</v>
      </c>
      <c r="M1436" s="83" t="s">
        <v>1019</v>
      </c>
      <c r="N1436" s="83" t="s">
        <v>1303</v>
      </c>
      <c r="O1436" s="83" t="s">
        <v>3183</v>
      </c>
      <c r="P1436" s="86">
        <v>22</v>
      </c>
      <c r="Q1436" s="96"/>
      <c r="R1436" s="88" t="s">
        <v>28</v>
      </c>
      <c r="S1436" s="83"/>
      <c r="T1436" s="1">
        <v>16406</v>
      </c>
      <c r="U1436" s="90">
        <v>12304.5</v>
      </c>
      <c r="V1436" s="91">
        <v>0.25</v>
      </c>
      <c r="W1436" s="88" t="s">
        <v>11036</v>
      </c>
      <c r="X1436" s="83">
        <v>90328900900</v>
      </c>
      <c r="Y1436" s="83" t="s">
        <v>30</v>
      </c>
      <c r="Z1436" s="83" t="s">
        <v>739</v>
      </c>
    </row>
    <row r="1437" spans="1:26" x14ac:dyDescent="0.25">
      <c r="A1437" s="83" t="s">
        <v>3184</v>
      </c>
      <c r="B1437" s="83" t="s">
        <v>3184</v>
      </c>
      <c r="C1437" s="84" t="s">
        <v>3185</v>
      </c>
      <c r="D1437" s="93" t="s">
        <v>11462</v>
      </c>
      <c r="E1437" s="83" t="s">
        <v>704</v>
      </c>
      <c r="F1437" s="83" t="s">
        <v>22</v>
      </c>
      <c r="G1437" s="83" t="s">
        <v>23</v>
      </c>
      <c r="H1437" s="107"/>
      <c r="I1437" s="93" t="s">
        <v>24</v>
      </c>
      <c r="J1437" s="93" t="s">
        <v>24</v>
      </c>
      <c r="K1437" s="85">
        <v>100210951095</v>
      </c>
      <c r="L1437" s="83" t="s">
        <v>25</v>
      </c>
      <c r="M1437" s="83" t="s">
        <v>26</v>
      </c>
      <c r="N1437" s="83" t="s">
        <v>27</v>
      </c>
      <c r="O1437" s="83" t="s">
        <v>26</v>
      </c>
      <c r="P1437" s="86">
        <v>35</v>
      </c>
      <c r="Q1437" s="96"/>
      <c r="R1437" s="88" t="s">
        <v>28</v>
      </c>
      <c r="S1437" s="83"/>
      <c r="T1437" s="1">
        <v>70790</v>
      </c>
      <c r="U1437" s="90">
        <v>53092.5</v>
      </c>
      <c r="V1437" s="91">
        <v>0.25</v>
      </c>
      <c r="W1437" s="88" t="s">
        <v>11036</v>
      </c>
      <c r="X1437" s="83">
        <v>84864000000</v>
      </c>
      <c r="Y1437" s="83" t="s">
        <v>30</v>
      </c>
      <c r="Z1437" s="83" t="s">
        <v>31</v>
      </c>
    </row>
    <row r="1438" spans="1:26" x14ac:dyDescent="0.25">
      <c r="A1438" s="83" t="s">
        <v>3186</v>
      </c>
      <c r="B1438" s="83" t="s">
        <v>3186</v>
      </c>
      <c r="C1438" s="84" t="s">
        <v>3187</v>
      </c>
      <c r="D1438" s="93" t="s">
        <v>11463</v>
      </c>
      <c r="E1438" s="83" t="s">
        <v>704</v>
      </c>
      <c r="F1438" s="83" t="s">
        <v>22</v>
      </c>
      <c r="G1438" s="83" t="s">
        <v>23</v>
      </c>
      <c r="H1438" s="107"/>
      <c r="I1438" s="93" t="s">
        <v>24</v>
      </c>
      <c r="J1438" s="93" t="s">
        <v>24</v>
      </c>
      <c r="K1438" s="85">
        <v>100210951095</v>
      </c>
      <c r="L1438" s="83" t="s">
        <v>25</v>
      </c>
      <c r="M1438" s="83" t="s">
        <v>26</v>
      </c>
      <c r="N1438" s="83" t="s">
        <v>27</v>
      </c>
      <c r="O1438" s="83" t="s">
        <v>26</v>
      </c>
      <c r="P1438" s="86">
        <v>35</v>
      </c>
      <c r="Q1438" s="96"/>
      <c r="R1438" s="88" t="s">
        <v>28</v>
      </c>
      <c r="S1438" s="83"/>
      <c r="T1438" s="1">
        <v>70790</v>
      </c>
      <c r="U1438" s="90">
        <v>53092.5</v>
      </c>
      <c r="V1438" s="91">
        <v>0.25</v>
      </c>
      <c r="W1438" s="88" t="s">
        <v>11036</v>
      </c>
      <c r="X1438" s="83">
        <v>84864000000</v>
      </c>
      <c r="Y1438" s="83" t="s">
        <v>30</v>
      </c>
      <c r="Z1438" s="83" t="s">
        <v>31</v>
      </c>
    </row>
    <row r="1439" spans="1:26" x14ac:dyDescent="0.25">
      <c r="A1439" s="83" t="s">
        <v>3188</v>
      </c>
      <c r="B1439" s="83" t="s">
        <v>3188</v>
      </c>
      <c r="C1439" s="84" t="s">
        <v>3189</v>
      </c>
      <c r="D1439" s="93" t="s">
        <v>11464</v>
      </c>
      <c r="E1439" s="83" t="s">
        <v>704</v>
      </c>
      <c r="F1439" s="83" t="s">
        <v>22</v>
      </c>
      <c r="G1439" s="83" t="s">
        <v>23</v>
      </c>
      <c r="H1439" s="107"/>
      <c r="I1439" s="93" t="s">
        <v>24</v>
      </c>
      <c r="J1439" s="93" t="s">
        <v>24</v>
      </c>
      <c r="K1439" s="85">
        <v>100210951095</v>
      </c>
      <c r="L1439" s="83" t="s">
        <v>25</v>
      </c>
      <c r="M1439" s="83" t="s">
        <v>26</v>
      </c>
      <c r="N1439" s="83" t="s">
        <v>27</v>
      </c>
      <c r="O1439" s="83" t="s">
        <v>26</v>
      </c>
      <c r="P1439" s="86">
        <v>35</v>
      </c>
      <c r="Q1439" s="96"/>
      <c r="R1439" s="88" t="s">
        <v>28</v>
      </c>
      <c r="S1439" s="83"/>
      <c r="T1439" s="1">
        <v>80116</v>
      </c>
      <c r="U1439" s="90">
        <v>60087</v>
      </c>
      <c r="V1439" s="91">
        <v>0.25</v>
      </c>
      <c r="W1439" s="88" t="s">
        <v>11036</v>
      </c>
      <c r="X1439" s="83">
        <v>84864000000</v>
      </c>
      <c r="Y1439" s="83" t="s">
        <v>30</v>
      </c>
      <c r="Z1439" s="83" t="s">
        <v>31</v>
      </c>
    </row>
    <row r="1440" spans="1:26" x14ac:dyDescent="0.25">
      <c r="A1440" s="83" t="s">
        <v>3190</v>
      </c>
      <c r="B1440" s="83" t="s">
        <v>3190</v>
      </c>
      <c r="C1440" s="84" t="s">
        <v>3191</v>
      </c>
      <c r="D1440" s="93" t="s">
        <v>11465</v>
      </c>
      <c r="E1440" s="83" t="s">
        <v>704</v>
      </c>
      <c r="F1440" s="83" t="s">
        <v>22</v>
      </c>
      <c r="G1440" s="83" t="s">
        <v>23</v>
      </c>
      <c r="H1440" s="107"/>
      <c r="I1440" s="93" t="s">
        <v>24</v>
      </c>
      <c r="J1440" s="93" t="s">
        <v>24</v>
      </c>
      <c r="K1440" s="85">
        <v>100210951095</v>
      </c>
      <c r="L1440" s="83" t="s">
        <v>25</v>
      </c>
      <c r="M1440" s="83" t="s">
        <v>26</v>
      </c>
      <c r="N1440" s="83" t="s">
        <v>27</v>
      </c>
      <c r="O1440" s="83" t="s">
        <v>26</v>
      </c>
      <c r="P1440" s="86">
        <v>35</v>
      </c>
      <c r="Q1440" s="96"/>
      <c r="R1440" s="88" t="s">
        <v>28</v>
      </c>
      <c r="S1440" s="83"/>
      <c r="T1440" s="1">
        <v>80116</v>
      </c>
      <c r="U1440" s="90">
        <v>60087</v>
      </c>
      <c r="V1440" s="91">
        <v>0.25</v>
      </c>
      <c r="W1440" s="88" t="s">
        <v>11036</v>
      </c>
      <c r="X1440" s="83">
        <v>84864000000</v>
      </c>
      <c r="Y1440" s="83" t="s">
        <v>30</v>
      </c>
      <c r="Z1440" s="83" t="s">
        <v>31</v>
      </c>
    </row>
    <row r="1441" spans="1:26" x14ac:dyDescent="0.25">
      <c r="A1441" s="83" t="s">
        <v>3192</v>
      </c>
      <c r="B1441" s="83" t="s">
        <v>3192</v>
      </c>
      <c r="C1441" s="84" t="s">
        <v>3193</v>
      </c>
      <c r="D1441" s="93" t="s">
        <v>11466</v>
      </c>
      <c r="E1441" s="83" t="s">
        <v>704</v>
      </c>
      <c r="F1441" s="83" t="s">
        <v>22</v>
      </c>
      <c r="G1441" s="83" t="s">
        <v>23</v>
      </c>
      <c r="H1441" s="107"/>
      <c r="I1441" s="93" t="s">
        <v>24</v>
      </c>
      <c r="J1441" s="93" t="s">
        <v>24</v>
      </c>
      <c r="K1441" s="85">
        <v>100210951095</v>
      </c>
      <c r="L1441" s="83" t="s">
        <v>25</v>
      </c>
      <c r="M1441" s="83" t="s">
        <v>26</v>
      </c>
      <c r="N1441" s="83" t="s">
        <v>27</v>
      </c>
      <c r="O1441" s="83" t="s">
        <v>26</v>
      </c>
      <c r="P1441" s="86">
        <v>35</v>
      </c>
      <c r="Q1441" s="96"/>
      <c r="R1441" s="88" t="s">
        <v>28</v>
      </c>
      <c r="S1441" s="83"/>
      <c r="T1441" s="1">
        <v>2338</v>
      </c>
      <c r="U1441" s="90">
        <v>1753.5</v>
      </c>
      <c r="V1441" s="91">
        <v>0.25</v>
      </c>
      <c r="W1441" s="88" t="s">
        <v>11036</v>
      </c>
      <c r="X1441" s="83">
        <v>76169990990</v>
      </c>
      <c r="Y1441" s="83" t="s">
        <v>30</v>
      </c>
      <c r="Z1441" s="83" t="s">
        <v>31</v>
      </c>
    </row>
    <row r="1442" spans="1:26" x14ac:dyDescent="0.25">
      <c r="A1442" s="83" t="s">
        <v>3194</v>
      </c>
      <c r="B1442" s="83" t="s">
        <v>3194</v>
      </c>
      <c r="C1442" s="84" t="s">
        <v>3195</v>
      </c>
      <c r="D1442" s="93" t="s">
        <v>11467</v>
      </c>
      <c r="E1442" s="83" t="s">
        <v>704</v>
      </c>
      <c r="F1442" s="83" t="s">
        <v>22</v>
      </c>
      <c r="G1442" s="83" t="s">
        <v>23</v>
      </c>
      <c r="H1442" s="107"/>
      <c r="I1442" s="93" t="s">
        <v>24</v>
      </c>
      <c r="J1442" s="93" t="s">
        <v>24</v>
      </c>
      <c r="K1442" s="85">
        <v>100210951095</v>
      </c>
      <c r="L1442" s="83" t="s">
        <v>25</v>
      </c>
      <c r="M1442" s="83" t="s">
        <v>26</v>
      </c>
      <c r="N1442" s="83" t="s">
        <v>27</v>
      </c>
      <c r="O1442" s="83" t="s">
        <v>26</v>
      </c>
      <c r="P1442" s="86">
        <v>35</v>
      </c>
      <c r="Q1442" s="96"/>
      <c r="R1442" s="88" t="s">
        <v>28</v>
      </c>
      <c r="S1442" s="83"/>
      <c r="T1442" s="1">
        <v>19664</v>
      </c>
      <c r="U1442" s="90">
        <v>14748</v>
      </c>
      <c r="V1442" s="91">
        <v>0.25</v>
      </c>
      <c r="W1442" s="88" t="s">
        <v>11036</v>
      </c>
      <c r="X1442" s="83">
        <v>84719000000</v>
      </c>
      <c r="Y1442" s="83" t="s">
        <v>30</v>
      </c>
      <c r="Z1442" s="83" t="s">
        <v>31</v>
      </c>
    </row>
    <row r="1443" spans="1:26" x14ac:dyDescent="0.25">
      <c r="A1443" s="83" t="s">
        <v>3196</v>
      </c>
      <c r="B1443" s="83" t="s">
        <v>3196</v>
      </c>
      <c r="C1443" s="84" t="s">
        <v>3197</v>
      </c>
      <c r="D1443" s="93" t="s">
        <v>11468</v>
      </c>
      <c r="E1443" s="83" t="s">
        <v>704</v>
      </c>
      <c r="F1443" s="83" t="s">
        <v>22</v>
      </c>
      <c r="G1443" s="83" t="s">
        <v>23</v>
      </c>
      <c r="H1443" s="107"/>
      <c r="I1443" s="93" t="s">
        <v>24</v>
      </c>
      <c r="J1443" s="93" t="s">
        <v>24</v>
      </c>
      <c r="K1443" s="85">
        <v>100210951095</v>
      </c>
      <c r="L1443" s="83" t="s">
        <v>25</v>
      </c>
      <c r="M1443" s="83" t="s">
        <v>26</v>
      </c>
      <c r="N1443" s="83" t="s">
        <v>27</v>
      </c>
      <c r="O1443" s="83" t="s">
        <v>26</v>
      </c>
      <c r="P1443" s="86">
        <v>35</v>
      </c>
      <c r="Q1443" s="96"/>
      <c r="R1443" s="88" t="s">
        <v>28</v>
      </c>
      <c r="S1443" s="83"/>
      <c r="T1443" s="1">
        <v>19664</v>
      </c>
      <c r="U1443" s="90">
        <v>14748</v>
      </c>
      <c r="V1443" s="91">
        <v>0.25</v>
      </c>
      <c r="W1443" s="88" t="s">
        <v>11036</v>
      </c>
      <c r="X1443" s="83">
        <v>84719000000</v>
      </c>
      <c r="Y1443" s="83" t="s">
        <v>30</v>
      </c>
      <c r="Z1443" s="83" t="s">
        <v>31</v>
      </c>
    </row>
    <row r="1444" spans="1:26" x14ac:dyDescent="0.25">
      <c r="A1444" s="83" t="s">
        <v>3198</v>
      </c>
      <c r="B1444" s="83" t="s">
        <v>3198</v>
      </c>
      <c r="C1444" s="84" t="s">
        <v>3199</v>
      </c>
      <c r="D1444" s="93" t="s">
        <v>11469</v>
      </c>
      <c r="E1444" s="83" t="s">
        <v>704</v>
      </c>
      <c r="F1444" s="83" t="s">
        <v>22</v>
      </c>
      <c r="G1444" s="83" t="s">
        <v>23</v>
      </c>
      <c r="H1444" s="107"/>
      <c r="I1444" s="93" t="s">
        <v>24</v>
      </c>
      <c r="J1444" s="93" t="s">
        <v>24</v>
      </c>
      <c r="K1444" s="85">
        <v>100210951095</v>
      </c>
      <c r="L1444" s="83" t="s">
        <v>25</v>
      </c>
      <c r="M1444" s="83" t="s">
        <v>26</v>
      </c>
      <c r="N1444" s="83" t="s">
        <v>27</v>
      </c>
      <c r="O1444" s="83" t="s">
        <v>26</v>
      </c>
      <c r="P1444" s="86">
        <v>35</v>
      </c>
      <c r="Q1444" s="96"/>
      <c r="R1444" s="88" t="s">
        <v>28</v>
      </c>
      <c r="S1444" s="83"/>
      <c r="T1444" s="1">
        <v>11081</v>
      </c>
      <c r="U1444" s="90">
        <v>8310.75</v>
      </c>
      <c r="V1444" s="91">
        <v>0.25</v>
      </c>
      <c r="W1444" s="88" t="s">
        <v>11036</v>
      </c>
      <c r="X1444" s="83">
        <v>84719000000</v>
      </c>
      <c r="Y1444" s="83" t="s">
        <v>30</v>
      </c>
      <c r="Z1444" s="83" t="s">
        <v>31</v>
      </c>
    </row>
    <row r="1445" spans="1:26" x14ac:dyDescent="0.25">
      <c r="A1445" s="83" t="s">
        <v>3200</v>
      </c>
      <c r="B1445" s="83" t="s">
        <v>3200</v>
      </c>
      <c r="C1445" s="84" t="s">
        <v>3201</v>
      </c>
      <c r="D1445" s="93" t="s">
        <v>11470</v>
      </c>
      <c r="E1445" s="83" t="s">
        <v>704</v>
      </c>
      <c r="F1445" s="83" t="s">
        <v>22</v>
      </c>
      <c r="G1445" s="83" t="s">
        <v>23</v>
      </c>
      <c r="H1445" s="107"/>
      <c r="I1445" s="93" t="s">
        <v>24</v>
      </c>
      <c r="J1445" s="93" t="s">
        <v>24</v>
      </c>
      <c r="K1445" s="85">
        <v>100210951095</v>
      </c>
      <c r="L1445" s="83" t="s">
        <v>25</v>
      </c>
      <c r="M1445" s="83" t="s">
        <v>26</v>
      </c>
      <c r="N1445" s="83" t="s">
        <v>27</v>
      </c>
      <c r="O1445" s="83" t="s">
        <v>26</v>
      </c>
      <c r="P1445" s="86">
        <v>35</v>
      </c>
      <c r="Q1445" s="96"/>
      <c r="R1445" s="88" t="s">
        <v>28</v>
      </c>
      <c r="S1445" s="83"/>
      <c r="T1445" s="1">
        <v>11081</v>
      </c>
      <c r="U1445" s="90">
        <v>8310.75</v>
      </c>
      <c r="V1445" s="91">
        <v>0.25</v>
      </c>
      <c r="W1445" s="88" t="s">
        <v>11036</v>
      </c>
      <c r="X1445" s="83">
        <v>84719000000</v>
      </c>
      <c r="Y1445" s="83" t="s">
        <v>30</v>
      </c>
      <c r="Z1445" s="83" t="s">
        <v>31</v>
      </c>
    </row>
    <row r="1446" spans="1:26" x14ac:dyDescent="0.25">
      <c r="A1446" s="83" t="s">
        <v>3202</v>
      </c>
      <c r="B1446" s="83" t="s">
        <v>3202</v>
      </c>
      <c r="C1446" s="84" t="s">
        <v>3203</v>
      </c>
      <c r="D1446" s="93" t="s">
        <v>11471</v>
      </c>
      <c r="E1446" s="83" t="s">
        <v>704</v>
      </c>
      <c r="F1446" s="83" t="s">
        <v>22</v>
      </c>
      <c r="G1446" s="83" t="s">
        <v>23</v>
      </c>
      <c r="H1446" s="107"/>
      <c r="I1446" s="93" t="s">
        <v>24</v>
      </c>
      <c r="J1446" s="93" t="s">
        <v>24</v>
      </c>
      <c r="K1446" s="85">
        <v>100210951095</v>
      </c>
      <c r="L1446" s="83" t="s">
        <v>25</v>
      </c>
      <c r="M1446" s="83" t="s">
        <v>26</v>
      </c>
      <c r="N1446" s="83" t="s">
        <v>27</v>
      </c>
      <c r="O1446" s="83" t="s">
        <v>26</v>
      </c>
      <c r="P1446" s="86">
        <v>35</v>
      </c>
      <c r="Q1446" s="96"/>
      <c r="R1446" s="88" t="s">
        <v>28</v>
      </c>
      <c r="S1446" s="83"/>
      <c r="T1446" s="1">
        <v>11081</v>
      </c>
      <c r="U1446" s="90">
        <v>8310.75</v>
      </c>
      <c r="V1446" s="91">
        <v>0.25</v>
      </c>
      <c r="W1446" s="88" t="s">
        <v>11036</v>
      </c>
      <c r="X1446" s="83">
        <v>84719000000</v>
      </c>
      <c r="Y1446" s="83" t="s">
        <v>30</v>
      </c>
      <c r="Z1446" s="83" t="s">
        <v>31</v>
      </c>
    </row>
    <row r="1447" spans="1:26" x14ac:dyDescent="0.25">
      <c r="A1447" t="s">
        <v>3204</v>
      </c>
      <c r="B1447" t="s">
        <v>3204</v>
      </c>
      <c r="C1447" s="94" t="s">
        <v>3205</v>
      </c>
      <c r="D1447" s="93" t="s">
        <v>11472</v>
      </c>
      <c r="E1447" s="93" t="s">
        <v>704</v>
      </c>
      <c r="F1447" s="93" t="s">
        <v>22</v>
      </c>
      <c r="G1447" s="83" t="s">
        <v>23</v>
      </c>
      <c r="H1447" s="93"/>
      <c r="I1447" s="93" t="s">
        <v>24</v>
      </c>
      <c r="J1447" s="93" t="s">
        <v>24</v>
      </c>
      <c r="K1447" s="2">
        <v>100210951095</v>
      </c>
      <c r="L1447" t="s">
        <v>25</v>
      </c>
      <c r="M1447" t="s">
        <v>26</v>
      </c>
      <c r="N1447" t="s">
        <v>27</v>
      </c>
      <c r="O1447" t="s">
        <v>26</v>
      </c>
      <c r="P1447" s="86">
        <v>35</v>
      </c>
      <c r="Q1447" s="87"/>
      <c r="R1447" s="88" t="s">
        <v>28</v>
      </c>
      <c r="S1447" s="98"/>
      <c r="T1447" s="1">
        <v>11081</v>
      </c>
      <c r="U1447" s="90">
        <v>8310.75</v>
      </c>
      <c r="V1447" s="91">
        <v>0.25</v>
      </c>
      <c r="W1447" s="88" t="s">
        <v>11036</v>
      </c>
      <c r="X1447" s="83">
        <v>84719000000</v>
      </c>
      <c r="Y1447" s="83" t="s">
        <v>30</v>
      </c>
      <c r="Z1447" s="83" t="s">
        <v>31</v>
      </c>
    </row>
    <row r="1448" spans="1:26" x14ac:dyDescent="0.25">
      <c r="A1448" t="s">
        <v>3206</v>
      </c>
      <c r="B1448" t="s">
        <v>3206</v>
      </c>
      <c r="C1448" s="94" t="s">
        <v>3207</v>
      </c>
      <c r="D1448" s="93" t="s">
        <v>11473</v>
      </c>
      <c r="E1448" s="93" t="s">
        <v>704</v>
      </c>
      <c r="F1448" s="93" t="s">
        <v>22</v>
      </c>
      <c r="G1448" s="83" t="s">
        <v>23</v>
      </c>
      <c r="H1448" s="93"/>
      <c r="I1448" s="93" t="s">
        <v>24</v>
      </c>
      <c r="J1448" s="93" t="s">
        <v>24</v>
      </c>
      <c r="K1448" s="2">
        <v>100210951095</v>
      </c>
      <c r="L1448" t="s">
        <v>25</v>
      </c>
      <c r="M1448" t="s">
        <v>26</v>
      </c>
      <c r="N1448" t="s">
        <v>27</v>
      </c>
      <c r="O1448" t="s">
        <v>26</v>
      </c>
      <c r="P1448" s="86">
        <v>35</v>
      </c>
      <c r="Q1448" s="87"/>
      <c r="R1448" s="88" t="s">
        <v>28</v>
      </c>
      <c r="S1448" s="98"/>
      <c r="T1448" s="1">
        <v>10058</v>
      </c>
      <c r="U1448" s="90">
        <v>7543.5</v>
      </c>
      <c r="V1448" s="91">
        <v>0.25</v>
      </c>
      <c r="W1448" s="88" t="s">
        <v>11036</v>
      </c>
      <c r="X1448" s="83">
        <v>85176200000</v>
      </c>
      <c r="Y1448" s="83" t="s">
        <v>30</v>
      </c>
      <c r="Z1448" s="83" t="s">
        <v>31</v>
      </c>
    </row>
    <row r="1449" spans="1:26" x14ac:dyDescent="0.25">
      <c r="A1449" t="s">
        <v>3208</v>
      </c>
      <c r="B1449" t="s">
        <v>3208</v>
      </c>
      <c r="C1449" s="94" t="s">
        <v>3209</v>
      </c>
      <c r="D1449" s="93" t="s">
        <v>11474</v>
      </c>
      <c r="E1449" s="93" t="s">
        <v>704</v>
      </c>
      <c r="F1449" s="93" t="s">
        <v>22</v>
      </c>
      <c r="G1449" s="93" t="s">
        <v>23</v>
      </c>
      <c r="H1449" s="93"/>
      <c r="I1449" s="93" t="s">
        <v>24</v>
      </c>
      <c r="J1449" s="93" t="s">
        <v>24</v>
      </c>
      <c r="K1449" s="2">
        <v>100210951095</v>
      </c>
      <c r="L1449" t="s">
        <v>25</v>
      </c>
      <c r="M1449" t="s">
        <v>26</v>
      </c>
      <c r="N1449" t="s">
        <v>27</v>
      </c>
      <c r="O1449" t="s">
        <v>26</v>
      </c>
      <c r="P1449" s="86">
        <v>35</v>
      </c>
      <c r="Q1449" s="87"/>
      <c r="R1449" s="88" t="s">
        <v>28</v>
      </c>
      <c r="S1449" s="98"/>
      <c r="T1449" s="1">
        <v>3069</v>
      </c>
      <c r="U1449" s="90">
        <v>2301.75</v>
      </c>
      <c r="V1449" s="91">
        <v>0.25</v>
      </c>
      <c r="W1449" s="88" t="s">
        <v>11036</v>
      </c>
      <c r="X1449" s="83">
        <v>84719000000</v>
      </c>
      <c r="Y1449" s="83" t="s">
        <v>30</v>
      </c>
      <c r="Z1449" s="83" t="s">
        <v>31</v>
      </c>
    </row>
    <row r="1450" spans="1:26" x14ac:dyDescent="0.25">
      <c r="A1450" t="s">
        <v>3210</v>
      </c>
      <c r="B1450" t="s">
        <v>3210</v>
      </c>
      <c r="C1450" s="94" t="s">
        <v>3211</v>
      </c>
      <c r="D1450" s="93" t="s">
        <v>11475</v>
      </c>
      <c r="E1450" s="93" t="s">
        <v>704</v>
      </c>
      <c r="F1450" s="93" t="s">
        <v>22</v>
      </c>
      <c r="G1450" s="83" t="s">
        <v>23</v>
      </c>
      <c r="H1450" s="93"/>
      <c r="I1450" s="93" t="s">
        <v>24</v>
      </c>
      <c r="J1450" s="93" t="s">
        <v>24</v>
      </c>
      <c r="K1450" s="2">
        <v>100210951095</v>
      </c>
      <c r="L1450" t="s">
        <v>25</v>
      </c>
      <c r="M1450" t="s">
        <v>26</v>
      </c>
      <c r="N1450" t="s">
        <v>27</v>
      </c>
      <c r="O1450" t="s">
        <v>26</v>
      </c>
      <c r="P1450" s="86">
        <v>35</v>
      </c>
      <c r="Q1450" s="87"/>
      <c r="R1450" s="88" t="s">
        <v>28</v>
      </c>
      <c r="S1450" s="98"/>
      <c r="T1450" s="1">
        <v>3720</v>
      </c>
      <c r="U1450" s="90">
        <v>2790</v>
      </c>
      <c r="V1450" s="91">
        <v>0.25</v>
      </c>
      <c r="W1450" s="88" t="s">
        <v>11036</v>
      </c>
      <c r="X1450" s="83">
        <v>84869000000</v>
      </c>
      <c r="Y1450" s="83" t="s">
        <v>30</v>
      </c>
      <c r="Z1450" s="83" t="s">
        <v>31</v>
      </c>
    </row>
    <row r="1451" spans="1:26" x14ac:dyDescent="0.25">
      <c r="A1451" t="s">
        <v>3212</v>
      </c>
      <c r="B1451" t="s">
        <v>3212</v>
      </c>
      <c r="C1451" s="94" t="s">
        <v>3213</v>
      </c>
      <c r="D1451" s="93" t="s">
        <v>11476</v>
      </c>
      <c r="E1451" s="93" t="s">
        <v>704</v>
      </c>
      <c r="F1451" s="93" t="s">
        <v>22</v>
      </c>
      <c r="G1451" s="83" t="s">
        <v>23</v>
      </c>
      <c r="H1451" s="93"/>
      <c r="I1451" s="93" t="s">
        <v>24</v>
      </c>
      <c r="J1451" s="93" t="s">
        <v>24</v>
      </c>
      <c r="K1451" s="2">
        <v>100210951095</v>
      </c>
      <c r="L1451" t="s">
        <v>25</v>
      </c>
      <c r="M1451" t="s">
        <v>26</v>
      </c>
      <c r="N1451" t="s">
        <v>27</v>
      </c>
      <c r="O1451" t="s">
        <v>26</v>
      </c>
      <c r="P1451" s="86">
        <v>35</v>
      </c>
      <c r="Q1451" s="87"/>
      <c r="R1451" s="88" t="s">
        <v>28</v>
      </c>
      <c r="S1451" s="98"/>
      <c r="T1451" s="1">
        <v>3720</v>
      </c>
      <c r="U1451" s="90">
        <v>2790</v>
      </c>
      <c r="V1451" s="91">
        <v>0.25</v>
      </c>
      <c r="W1451" s="88" t="s">
        <v>11036</v>
      </c>
      <c r="X1451" s="83">
        <v>84869000000</v>
      </c>
      <c r="Y1451" s="83" t="s">
        <v>30</v>
      </c>
      <c r="Z1451" s="83" t="s">
        <v>31</v>
      </c>
    </row>
    <row r="1452" spans="1:26" x14ac:dyDescent="0.25">
      <c r="A1452" t="s">
        <v>3214</v>
      </c>
      <c r="B1452" t="s">
        <v>3214</v>
      </c>
      <c r="C1452" s="94" t="s">
        <v>3215</v>
      </c>
      <c r="D1452" s="93" t="s">
        <v>11477</v>
      </c>
      <c r="E1452" s="93" t="s">
        <v>704</v>
      </c>
      <c r="F1452" s="93" t="s">
        <v>22</v>
      </c>
      <c r="G1452" s="83" t="s">
        <v>23</v>
      </c>
      <c r="H1452" s="93"/>
      <c r="I1452" s="93" t="s">
        <v>24</v>
      </c>
      <c r="J1452" s="93" t="s">
        <v>24</v>
      </c>
      <c r="K1452" s="2">
        <v>100210951095</v>
      </c>
      <c r="L1452" t="s">
        <v>25</v>
      </c>
      <c r="M1452" t="s">
        <v>26</v>
      </c>
      <c r="N1452" t="s">
        <v>27</v>
      </c>
      <c r="O1452" t="s">
        <v>26</v>
      </c>
      <c r="P1452" s="86">
        <v>35</v>
      </c>
      <c r="Q1452" s="87"/>
      <c r="R1452" s="88" t="s">
        <v>28</v>
      </c>
      <c r="S1452" s="98"/>
      <c r="T1452" s="1">
        <v>4957</v>
      </c>
      <c r="U1452" s="90">
        <v>3717.75</v>
      </c>
      <c r="V1452" s="91">
        <v>0.25</v>
      </c>
      <c r="W1452" s="88" t="s">
        <v>11036</v>
      </c>
      <c r="X1452" s="83">
        <v>84869000000</v>
      </c>
      <c r="Y1452" s="83" t="s">
        <v>30</v>
      </c>
      <c r="Z1452" s="83" t="s">
        <v>31</v>
      </c>
    </row>
    <row r="1453" spans="1:26" x14ac:dyDescent="0.25">
      <c r="A1453" s="83" t="s">
        <v>3216</v>
      </c>
      <c r="B1453" s="83" t="s">
        <v>3216</v>
      </c>
      <c r="C1453" s="84" t="s">
        <v>3217</v>
      </c>
      <c r="D1453" s="93" t="s">
        <v>11478</v>
      </c>
      <c r="E1453" s="83" t="s">
        <v>704</v>
      </c>
      <c r="F1453" s="83" t="s">
        <v>22</v>
      </c>
      <c r="G1453" s="83" t="s">
        <v>23</v>
      </c>
      <c r="H1453" s="83"/>
      <c r="I1453" s="93" t="s">
        <v>24</v>
      </c>
      <c r="J1453" s="93" t="s">
        <v>24</v>
      </c>
      <c r="K1453" s="85">
        <v>100210951095</v>
      </c>
      <c r="L1453" s="83" t="s">
        <v>25</v>
      </c>
      <c r="M1453" s="83" t="s">
        <v>26</v>
      </c>
      <c r="N1453" s="83" t="s">
        <v>27</v>
      </c>
      <c r="O1453" s="83" t="s">
        <v>26</v>
      </c>
      <c r="P1453" s="86">
        <v>35</v>
      </c>
      <c r="Q1453" s="87"/>
      <c r="R1453" s="88" t="s">
        <v>28</v>
      </c>
      <c r="S1453" s="84"/>
      <c r="T1453" s="1">
        <v>4957</v>
      </c>
      <c r="U1453" s="90">
        <v>3717.75</v>
      </c>
      <c r="V1453" s="91">
        <v>0.25</v>
      </c>
      <c r="W1453" s="88" t="s">
        <v>11036</v>
      </c>
      <c r="X1453" s="83">
        <v>84869000000</v>
      </c>
      <c r="Y1453" s="83" t="s">
        <v>30</v>
      </c>
      <c r="Z1453" s="83" t="s">
        <v>31</v>
      </c>
    </row>
    <row r="1454" spans="1:26" x14ac:dyDescent="0.25">
      <c r="A1454" s="83" t="s">
        <v>3218</v>
      </c>
      <c r="B1454" s="83" t="s">
        <v>3218</v>
      </c>
      <c r="C1454" s="84" t="s">
        <v>3219</v>
      </c>
      <c r="D1454" s="93" t="s">
        <v>11479</v>
      </c>
      <c r="E1454" s="83" t="s">
        <v>704</v>
      </c>
      <c r="F1454" s="83" t="s">
        <v>22</v>
      </c>
      <c r="G1454" s="83" t="s">
        <v>23</v>
      </c>
      <c r="H1454" s="83"/>
      <c r="I1454" s="93" t="s">
        <v>24</v>
      </c>
      <c r="J1454" s="93" t="s">
        <v>24</v>
      </c>
      <c r="K1454" s="85">
        <v>100210951095</v>
      </c>
      <c r="L1454" s="83" t="s">
        <v>25</v>
      </c>
      <c r="M1454" s="83" t="s">
        <v>26</v>
      </c>
      <c r="N1454" s="83" t="s">
        <v>27</v>
      </c>
      <c r="O1454" s="83" t="s">
        <v>26</v>
      </c>
      <c r="P1454" s="86">
        <v>35</v>
      </c>
      <c r="Q1454" s="87"/>
      <c r="R1454" s="88" t="s">
        <v>28</v>
      </c>
      <c r="S1454" s="84"/>
      <c r="T1454" s="1">
        <v>1170</v>
      </c>
      <c r="U1454" s="90">
        <v>877.5</v>
      </c>
      <c r="V1454" s="91">
        <v>0.25</v>
      </c>
      <c r="W1454" s="88" t="s">
        <v>11036</v>
      </c>
      <c r="X1454" s="83">
        <v>90318080000</v>
      </c>
      <c r="Y1454" s="83" t="s">
        <v>30</v>
      </c>
      <c r="Z1454" s="83" t="s">
        <v>31</v>
      </c>
    </row>
    <row r="1455" spans="1:26" x14ac:dyDescent="0.25">
      <c r="A1455" s="83" t="s">
        <v>3220</v>
      </c>
      <c r="B1455" s="83" t="s">
        <v>3220</v>
      </c>
      <c r="C1455" s="84" t="s">
        <v>3221</v>
      </c>
      <c r="D1455" s="83" t="s">
        <v>11480</v>
      </c>
      <c r="E1455" s="83" t="s">
        <v>704</v>
      </c>
      <c r="F1455" s="83" t="s">
        <v>22</v>
      </c>
      <c r="G1455" s="83" t="s">
        <v>23</v>
      </c>
      <c r="H1455" s="83"/>
      <c r="I1455" s="93" t="s">
        <v>24</v>
      </c>
      <c r="J1455" s="93" t="s">
        <v>24</v>
      </c>
      <c r="K1455" s="85">
        <v>100210951095</v>
      </c>
      <c r="L1455" s="83" t="s">
        <v>25</v>
      </c>
      <c r="M1455" s="83" t="s">
        <v>26</v>
      </c>
      <c r="N1455" s="83" t="s">
        <v>27</v>
      </c>
      <c r="O1455" s="83" t="s">
        <v>26</v>
      </c>
      <c r="P1455" s="86">
        <v>35</v>
      </c>
      <c r="Q1455" s="87"/>
      <c r="R1455" s="88" t="s">
        <v>28</v>
      </c>
      <c r="S1455" s="84"/>
      <c r="T1455" s="1">
        <v>1095</v>
      </c>
      <c r="U1455" s="90">
        <v>821.25</v>
      </c>
      <c r="V1455" s="91">
        <v>0.25</v>
      </c>
      <c r="W1455" s="88" t="s">
        <v>11036</v>
      </c>
      <c r="X1455" s="83">
        <v>84869000000</v>
      </c>
      <c r="Y1455" s="83" t="s">
        <v>30</v>
      </c>
      <c r="Z1455" s="83" t="s">
        <v>31</v>
      </c>
    </row>
    <row r="1456" spans="1:26" x14ac:dyDescent="0.25">
      <c r="A1456" s="83" t="s">
        <v>3222</v>
      </c>
      <c r="B1456" s="83" t="s">
        <v>3222</v>
      </c>
      <c r="C1456" s="84" t="s">
        <v>3223</v>
      </c>
      <c r="D1456" s="83" t="s">
        <v>11481</v>
      </c>
      <c r="E1456" s="83" t="s">
        <v>704</v>
      </c>
      <c r="F1456" s="83" t="s">
        <v>22</v>
      </c>
      <c r="G1456" s="83" t="s">
        <v>23</v>
      </c>
      <c r="H1456" s="83"/>
      <c r="I1456" s="93" t="s">
        <v>24</v>
      </c>
      <c r="J1456" s="93" t="s">
        <v>24</v>
      </c>
      <c r="K1456" s="85">
        <v>100210951095</v>
      </c>
      <c r="L1456" s="83" t="s">
        <v>25</v>
      </c>
      <c r="M1456" s="83" t="s">
        <v>26</v>
      </c>
      <c r="N1456" s="83" t="s">
        <v>27</v>
      </c>
      <c r="O1456" s="83" t="s">
        <v>26</v>
      </c>
      <c r="P1456" s="86">
        <v>35</v>
      </c>
      <c r="Q1456" s="87"/>
      <c r="R1456" s="88" t="s">
        <v>28</v>
      </c>
      <c r="S1456" s="84"/>
      <c r="T1456" s="1">
        <v>475</v>
      </c>
      <c r="U1456" s="90">
        <v>356.25</v>
      </c>
      <c r="V1456" s="91">
        <v>0.25</v>
      </c>
      <c r="W1456" s="88" t="s">
        <v>11036</v>
      </c>
      <c r="X1456" s="83">
        <v>84818059900</v>
      </c>
      <c r="Y1456" s="83" t="s">
        <v>30</v>
      </c>
      <c r="Z1456" s="83" t="s">
        <v>31</v>
      </c>
    </row>
    <row r="1457" spans="1:26" x14ac:dyDescent="0.25">
      <c r="A1457" s="83" t="s">
        <v>3224</v>
      </c>
      <c r="B1457" s="83" t="s">
        <v>3224</v>
      </c>
      <c r="C1457" s="84" t="s">
        <v>3225</v>
      </c>
      <c r="D1457" s="93" t="s">
        <v>11482</v>
      </c>
      <c r="E1457" s="83" t="s">
        <v>704</v>
      </c>
      <c r="F1457" s="83" t="s">
        <v>22</v>
      </c>
      <c r="G1457" s="83" t="s">
        <v>23</v>
      </c>
      <c r="H1457" s="83"/>
      <c r="I1457" s="93" t="s">
        <v>24</v>
      </c>
      <c r="J1457" s="93" t="s">
        <v>24</v>
      </c>
      <c r="K1457" s="85">
        <v>100210951095</v>
      </c>
      <c r="L1457" s="83" t="s">
        <v>25</v>
      </c>
      <c r="M1457" s="83" t="s">
        <v>26</v>
      </c>
      <c r="N1457" s="83" t="s">
        <v>27</v>
      </c>
      <c r="O1457" s="83" t="s">
        <v>26</v>
      </c>
      <c r="P1457" s="86">
        <v>35</v>
      </c>
      <c r="Q1457" s="87"/>
      <c r="R1457" s="88" t="s">
        <v>28</v>
      </c>
      <c r="S1457" s="84"/>
      <c r="T1457" s="1">
        <v>14496</v>
      </c>
      <c r="U1457" s="90">
        <v>10872</v>
      </c>
      <c r="V1457" s="91">
        <v>0.25</v>
      </c>
      <c r="W1457" s="88" t="s">
        <v>11036</v>
      </c>
      <c r="X1457" s="83">
        <v>84869000000</v>
      </c>
      <c r="Y1457" s="83" t="s">
        <v>30</v>
      </c>
      <c r="Z1457" s="83" t="s">
        <v>31</v>
      </c>
    </row>
    <row r="1458" spans="1:26" x14ac:dyDescent="0.25">
      <c r="A1458" t="s">
        <v>3226</v>
      </c>
      <c r="B1458" t="s">
        <v>3226</v>
      </c>
      <c r="C1458" s="94" t="s">
        <v>3227</v>
      </c>
      <c r="D1458" s="93" t="s">
        <v>11483</v>
      </c>
      <c r="E1458" s="93" t="s">
        <v>704</v>
      </c>
      <c r="F1458" s="93" t="s">
        <v>22</v>
      </c>
      <c r="G1458" s="83" t="s">
        <v>23</v>
      </c>
      <c r="H1458" s="93"/>
      <c r="I1458" s="93" t="s">
        <v>745</v>
      </c>
      <c r="J1458" s="93" t="s">
        <v>24</v>
      </c>
      <c r="K1458" s="2">
        <v>100210010618</v>
      </c>
      <c r="L1458" t="s">
        <v>25</v>
      </c>
      <c r="M1458" t="s">
        <v>1019</v>
      </c>
      <c r="N1458" t="s">
        <v>1303</v>
      </c>
      <c r="O1458" t="s">
        <v>1758</v>
      </c>
      <c r="P1458" s="86">
        <v>37</v>
      </c>
      <c r="Q1458" s="87"/>
      <c r="R1458" s="88" t="s">
        <v>28</v>
      </c>
      <c r="S1458" s="98"/>
      <c r="T1458" s="1">
        <v>2396</v>
      </c>
      <c r="U1458" s="90">
        <v>1797</v>
      </c>
      <c r="V1458" s="91">
        <v>0.25</v>
      </c>
      <c r="W1458" s="88" t="s">
        <v>11036</v>
      </c>
      <c r="X1458" s="83">
        <v>90029000000</v>
      </c>
      <c r="Y1458" s="83" t="s">
        <v>1276</v>
      </c>
      <c r="Z1458" s="83" t="s">
        <v>31</v>
      </c>
    </row>
    <row r="1459" spans="1:26" x14ac:dyDescent="0.25">
      <c r="A1459" t="s">
        <v>3228</v>
      </c>
      <c r="B1459" t="s">
        <v>3228</v>
      </c>
      <c r="C1459" s="94" t="s">
        <v>3229</v>
      </c>
      <c r="D1459" s="93" t="s">
        <v>11484</v>
      </c>
      <c r="E1459" s="93" t="s">
        <v>704</v>
      </c>
      <c r="F1459" s="93" t="s">
        <v>22</v>
      </c>
      <c r="G1459" s="83" t="s">
        <v>23</v>
      </c>
      <c r="H1459" s="93"/>
      <c r="I1459" s="93" t="s">
        <v>745</v>
      </c>
      <c r="J1459" s="93" t="s">
        <v>24</v>
      </c>
      <c r="K1459" s="2">
        <v>100210010618</v>
      </c>
      <c r="L1459" t="s">
        <v>25</v>
      </c>
      <c r="M1459" t="s">
        <v>1019</v>
      </c>
      <c r="N1459" t="s">
        <v>1303</v>
      </c>
      <c r="O1459" t="s">
        <v>1758</v>
      </c>
      <c r="P1459" s="86">
        <v>37</v>
      </c>
      <c r="Q1459" s="87"/>
      <c r="R1459" s="88" t="s">
        <v>28</v>
      </c>
      <c r="S1459" s="98"/>
      <c r="T1459" s="1">
        <v>2463</v>
      </c>
      <c r="U1459" s="90">
        <v>1847.25</v>
      </c>
      <c r="V1459" s="91">
        <v>0.25</v>
      </c>
      <c r="W1459" s="88" t="s">
        <v>11036</v>
      </c>
      <c r="X1459" s="83">
        <v>90029000000</v>
      </c>
      <c r="Y1459" s="83" t="s">
        <v>1276</v>
      </c>
      <c r="Z1459" s="83" t="s">
        <v>31</v>
      </c>
    </row>
    <row r="1460" spans="1:26" x14ac:dyDescent="0.25">
      <c r="A1460" t="s">
        <v>3230</v>
      </c>
      <c r="B1460" t="s">
        <v>3230</v>
      </c>
      <c r="C1460" s="94" t="s">
        <v>3231</v>
      </c>
      <c r="D1460" s="93" t="s">
        <v>11485</v>
      </c>
      <c r="E1460" s="93" t="s">
        <v>704</v>
      </c>
      <c r="F1460" s="93" t="s">
        <v>22</v>
      </c>
      <c r="G1460" s="83" t="s">
        <v>23</v>
      </c>
      <c r="H1460" s="93"/>
      <c r="I1460" s="93" t="s">
        <v>24</v>
      </c>
      <c r="J1460" s="93" t="s">
        <v>24</v>
      </c>
      <c r="K1460" s="2">
        <v>100210951095</v>
      </c>
      <c r="L1460" t="s">
        <v>25</v>
      </c>
      <c r="M1460" t="s">
        <v>26</v>
      </c>
      <c r="N1460" t="s">
        <v>27</v>
      </c>
      <c r="O1460" t="s">
        <v>26</v>
      </c>
      <c r="P1460" s="86">
        <v>50</v>
      </c>
      <c r="Q1460" s="87"/>
      <c r="R1460" s="88" t="s">
        <v>28</v>
      </c>
      <c r="S1460" s="98"/>
      <c r="T1460" s="1">
        <v>10811</v>
      </c>
      <c r="U1460" s="90">
        <v>8108.25</v>
      </c>
      <c r="V1460" s="91">
        <v>0.25</v>
      </c>
      <c r="W1460" s="88" t="s">
        <v>11036</v>
      </c>
      <c r="X1460" s="83">
        <v>90119000000</v>
      </c>
      <c r="Y1460" s="83" t="s">
        <v>30</v>
      </c>
      <c r="Z1460" s="83" t="s">
        <v>31</v>
      </c>
    </row>
    <row r="1461" spans="1:26" x14ac:dyDescent="0.25">
      <c r="A1461" t="s">
        <v>3232</v>
      </c>
      <c r="B1461" t="s">
        <v>3232</v>
      </c>
      <c r="C1461" s="94" t="s">
        <v>3233</v>
      </c>
      <c r="D1461" s="93" t="s">
        <v>11486</v>
      </c>
      <c r="E1461" s="93" t="s">
        <v>704</v>
      </c>
      <c r="F1461" s="93" t="s">
        <v>22</v>
      </c>
      <c r="G1461" s="83" t="s">
        <v>23</v>
      </c>
      <c r="H1461" s="93"/>
      <c r="I1461" s="93" t="s">
        <v>24</v>
      </c>
      <c r="J1461" s="93" t="s">
        <v>24</v>
      </c>
      <c r="K1461" s="2">
        <v>100210951095</v>
      </c>
      <c r="L1461" t="s">
        <v>25</v>
      </c>
      <c r="M1461" t="s">
        <v>26</v>
      </c>
      <c r="N1461" t="s">
        <v>27</v>
      </c>
      <c r="O1461" t="s">
        <v>26</v>
      </c>
      <c r="P1461" s="86">
        <v>38</v>
      </c>
      <c r="Q1461" s="87"/>
      <c r="R1461" s="88" t="s">
        <v>28</v>
      </c>
      <c r="S1461" s="98"/>
      <c r="T1461" s="1">
        <v>12473</v>
      </c>
      <c r="U1461" s="90">
        <v>9354.75</v>
      </c>
      <c r="V1461" s="91">
        <v>0.25</v>
      </c>
      <c r="W1461" s="88" t="s">
        <v>11036</v>
      </c>
      <c r="X1461" s="83">
        <v>90119000000</v>
      </c>
      <c r="Y1461" s="83" t="s">
        <v>30</v>
      </c>
      <c r="Z1461" s="83" t="s">
        <v>31</v>
      </c>
    </row>
    <row r="1462" spans="1:26" x14ac:dyDescent="0.25">
      <c r="A1462" t="s">
        <v>3234</v>
      </c>
      <c r="B1462" t="s">
        <v>3234</v>
      </c>
      <c r="C1462" s="94" t="s">
        <v>3235</v>
      </c>
      <c r="D1462" s="93" t="s">
        <v>11487</v>
      </c>
      <c r="E1462" s="93" t="s">
        <v>704</v>
      </c>
      <c r="F1462" s="93" t="s">
        <v>22</v>
      </c>
      <c r="G1462" s="83" t="s">
        <v>23</v>
      </c>
      <c r="H1462" s="93"/>
      <c r="I1462" s="93" t="s">
        <v>745</v>
      </c>
      <c r="J1462" s="93" t="s">
        <v>24</v>
      </c>
      <c r="K1462" s="2">
        <v>100210030505</v>
      </c>
      <c r="L1462" t="s">
        <v>25</v>
      </c>
      <c r="M1462" t="s">
        <v>1256</v>
      </c>
      <c r="N1462" t="s">
        <v>1257</v>
      </c>
      <c r="O1462" t="s">
        <v>1305</v>
      </c>
      <c r="P1462" s="86">
        <v>2</v>
      </c>
      <c r="Q1462" s="87"/>
      <c r="R1462" s="88" t="s">
        <v>28</v>
      </c>
      <c r="S1462" s="98"/>
      <c r="T1462" s="1">
        <v>22308</v>
      </c>
      <c r="U1462" s="90">
        <v>16731</v>
      </c>
      <c r="V1462" s="91">
        <v>0.25</v>
      </c>
      <c r="W1462" s="88" t="s">
        <v>11036</v>
      </c>
      <c r="X1462" s="83">
        <v>90119000000</v>
      </c>
      <c r="Y1462" s="83" t="s">
        <v>1276</v>
      </c>
      <c r="Z1462" s="83" t="s">
        <v>739</v>
      </c>
    </row>
    <row r="1463" spans="1:26" x14ac:dyDescent="0.25">
      <c r="A1463" t="s">
        <v>3236</v>
      </c>
      <c r="B1463" t="s">
        <v>3236</v>
      </c>
      <c r="C1463" s="94" t="s">
        <v>3237</v>
      </c>
      <c r="D1463" s="93" t="s">
        <v>11488</v>
      </c>
      <c r="E1463" s="93" t="s">
        <v>704</v>
      </c>
      <c r="F1463" s="93" t="s">
        <v>22</v>
      </c>
      <c r="G1463" s="83" t="s">
        <v>23</v>
      </c>
      <c r="H1463" s="93"/>
      <c r="I1463" s="93" t="s">
        <v>745</v>
      </c>
      <c r="J1463" s="93" t="s">
        <v>24</v>
      </c>
      <c r="K1463" s="2">
        <v>100210951095</v>
      </c>
      <c r="L1463" t="s">
        <v>25</v>
      </c>
      <c r="M1463" t="s">
        <v>26</v>
      </c>
      <c r="N1463" t="s">
        <v>27</v>
      </c>
      <c r="O1463" t="s">
        <v>26</v>
      </c>
      <c r="P1463" s="86">
        <v>57</v>
      </c>
      <c r="Q1463" s="87"/>
      <c r="R1463" s="88" t="s">
        <v>28</v>
      </c>
      <c r="S1463" s="98"/>
      <c r="T1463" s="1">
        <v>693</v>
      </c>
      <c r="U1463" s="90">
        <v>519.75</v>
      </c>
      <c r="V1463" s="91">
        <v>0.25</v>
      </c>
      <c r="W1463" s="88" t="s">
        <v>11036</v>
      </c>
      <c r="X1463" s="83">
        <v>85444290900</v>
      </c>
      <c r="Y1463" s="83" t="s">
        <v>1276</v>
      </c>
      <c r="Z1463" s="83" t="s">
        <v>31</v>
      </c>
    </row>
    <row r="1464" spans="1:26" x14ac:dyDescent="0.25">
      <c r="A1464" t="s">
        <v>3238</v>
      </c>
      <c r="B1464" t="s">
        <v>3238</v>
      </c>
      <c r="C1464" s="94" t="s">
        <v>3239</v>
      </c>
      <c r="D1464" s="93" t="s">
        <v>11489</v>
      </c>
      <c r="E1464" s="93" t="s">
        <v>704</v>
      </c>
      <c r="F1464" s="93" t="s">
        <v>22</v>
      </c>
      <c r="G1464" s="83" t="s">
        <v>23</v>
      </c>
      <c r="H1464" s="93"/>
      <c r="I1464" s="93" t="s">
        <v>24</v>
      </c>
      <c r="J1464" s="93" t="s">
        <v>24</v>
      </c>
      <c r="K1464" s="2">
        <v>100210951095</v>
      </c>
      <c r="L1464" t="s">
        <v>25</v>
      </c>
      <c r="M1464" t="s">
        <v>26</v>
      </c>
      <c r="N1464" t="s">
        <v>27</v>
      </c>
      <c r="O1464" t="s">
        <v>26</v>
      </c>
      <c r="P1464" s="86">
        <v>43</v>
      </c>
      <c r="Q1464" s="87"/>
      <c r="R1464" s="88" t="s">
        <v>28</v>
      </c>
      <c r="S1464" s="98"/>
      <c r="T1464" s="1">
        <v>6384</v>
      </c>
      <c r="U1464" s="90">
        <v>4788</v>
      </c>
      <c r="V1464" s="91">
        <v>0.25</v>
      </c>
      <c r="W1464" s="88" t="s">
        <v>11036</v>
      </c>
      <c r="X1464" s="83">
        <v>90119000000</v>
      </c>
      <c r="Y1464" s="83" t="s">
        <v>30</v>
      </c>
      <c r="Z1464" s="83" t="s">
        <v>31</v>
      </c>
    </row>
    <row r="1465" spans="1:26" x14ac:dyDescent="0.25">
      <c r="A1465" t="s">
        <v>3240</v>
      </c>
      <c r="B1465" t="s">
        <v>3240</v>
      </c>
      <c r="C1465" s="94" t="s">
        <v>3241</v>
      </c>
      <c r="D1465" s="93" t="s">
        <v>11490</v>
      </c>
      <c r="E1465" s="93" t="s">
        <v>704</v>
      </c>
      <c r="F1465" s="93" t="s">
        <v>22</v>
      </c>
      <c r="G1465" s="83" t="s">
        <v>23</v>
      </c>
      <c r="H1465" s="93"/>
      <c r="I1465" s="93" t="s">
        <v>24</v>
      </c>
      <c r="J1465" s="93" t="s">
        <v>24</v>
      </c>
      <c r="K1465" s="2">
        <v>100210951095</v>
      </c>
      <c r="L1465" t="s">
        <v>25</v>
      </c>
      <c r="M1465" t="s">
        <v>26</v>
      </c>
      <c r="N1465" t="s">
        <v>27</v>
      </c>
      <c r="O1465" t="s">
        <v>26</v>
      </c>
      <c r="P1465" s="86">
        <v>35</v>
      </c>
      <c r="Q1465" s="87"/>
      <c r="R1465" s="88" t="s">
        <v>28</v>
      </c>
      <c r="S1465" s="98"/>
      <c r="T1465" s="1">
        <v>75770</v>
      </c>
      <c r="U1465" s="90">
        <v>56827.5</v>
      </c>
      <c r="V1465" s="91">
        <v>0.25</v>
      </c>
      <c r="W1465" s="88" t="s">
        <v>11036</v>
      </c>
      <c r="X1465" s="83">
        <v>84864000000</v>
      </c>
      <c r="Y1465" s="83" t="s">
        <v>30</v>
      </c>
      <c r="Z1465" s="83" t="s">
        <v>31</v>
      </c>
    </row>
    <row r="1466" spans="1:26" x14ac:dyDescent="0.25">
      <c r="A1466" t="s">
        <v>3242</v>
      </c>
      <c r="B1466" t="s">
        <v>3242</v>
      </c>
      <c r="C1466" s="94" t="s">
        <v>3243</v>
      </c>
      <c r="D1466" s="93" t="s">
        <v>11491</v>
      </c>
      <c r="E1466" s="93" t="s">
        <v>704</v>
      </c>
      <c r="F1466" s="93" t="s">
        <v>22</v>
      </c>
      <c r="G1466" s="83" t="s">
        <v>23</v>
      </c>
      <c r="H1466" s="93"/>
      <c r="I1466" s="93" t="s">
        <v>24</v>
      </c>
      <c r="J1466" s="93" t="s">
        <v>24</v>
      </c>
      <c r="K1466" s="2">
        <v>100210951095</v>
      </c>
      <c r="L1466" t="s">
        <v>25</v>
      </c>
      <c r="M1466" t="s">
        <v>26</v>
      </c>
      <c r="N1466" t="s">
        <v>27</v>
      </c>
      <c r="O1466" t="s">
        <v>26</v>
      </c>
      <c r="P1466" s="86">
        <v>35</v>
      </c>
      <c r="Q1466" s="87"/>
      <c r="R1466" s="88" t="s">
        <v>28</v>
      </c>
      <c r="S1466" s="98"/>
      <c r="T1466" s="1">
        <v>1095</v>
      </c>
      <c r="U1466" s="90">
        <v>821.25</v>
      </c>
      <c r="V1466" s="91">
        <v>0.25</v>
      </c>
      <c r="W1466" s="88" t="s">
        <v>11036</v>
      </c>
      <c r="X1466" s="83">
        <v>84869000000</v>
      </c>
      <c r="Y1466" s="83" t="s">
        <v>30</v>
      </c>
      <c r="Z1466" s="83" t="s">
        <v>31</v>
      </c>
    </row>
    <row r="1467" spans="1:26" x14ac:dyDescent="0.25">
      <c r="A1467" t="s">
        <v>3244</v>
      </c>
      <c r="B1467" t="s">
        <v>3244</v>
      </c>
      <c r="C1467" s="94" t="s">
        <v>3245</v>
      </c>
      <c r="D1467" s="93" t="s">
        <v>11492</v>
      </c>
      <c r="E1467" s="93" t="s">
        <v>21</v>
      </c>
      <c r="F1467" s="93" t="s">
        <v>22</v>
      </c>
      <c r="G1467" s="83" t="s">
        <v>23</v>
      </c>
      <c r="H1467" s="93"/>
      <c r="I1467" s="93" t="s">
        <v>24</v>
      </c>
      <c r="J1467" s="93" t="s">
        <v>24</v>
      </c>
      <c r="K1467" s="2">
        <v>100210951095</v>
      </c>
      <c r="L1467" t="s">
        <v>25</v>
      </c>
      <c r="M1467" t="s">
        <v>26</v>
      </c>
      <c r="N1467" t="s">
        <v>27</v>
      </c>
      <c r="O1467" t="s">
        <v>26</v>
      </c>
      <c r="P1467" s="86" t="s">
        <v>8797</v>
      </c>
      <c r="Q1467" s="87"/>
      <c r="R1467" s="88" t="s">
        <v>28</v>
      </c>
      <c r="S1467" s="98"/>
      <c r="T1467" s="1">
        <v>8193</v>
      </c>
      <c r="U1467" s="90">
        <v>6144.75</v>
      </c>
      <c r="V1467" s="91">
        <v>0.25</v>
      </c>
      <c r="W1467" s="88" t="s">
        <v>11036</v>
      </c>
      <c r="X1467" s="83">
        <v>99999999999</v>
      </c>
      <c r="Y1467" s="83" t="s">
        <v>30</v>
      </c>
      <c r="Z1467" s="83" t="s">
        <v>31</v>
      </c>
    </row>
    <row r="1468" spans="1:26" x14ac:dyDescent="0.25">
      <c r="A1468" t="s">
        <v>3246</v>
      </c>
      <c r="B1468" t="s">
        <v>3246</v>
      </c>
      <c r="C1468" s="94" t="s">
        <v>3247</v>
      </c>
      <c r="D1468" s="93" t="s">
        <v>11493</v>
      </c>
      <c r="E1468" s="93" t="s">
        <v>21</v>
      </c>
      <c r="F1468" s="93" t="s">
        <v>22</v>
      </c>
      <c r="G1468" s="83" t="s">
        <v>23</v>
      </c>
      <c r="H1468" s="93"/>
      <c r="I1468" s="93" t="s">
        <v>24</v>
      </c>
      <c r="J1468" s="93" t="s">
        <v>24</v>
      </c>
      <c r="K1468" s="2">
        <v>100210951095</v>
      </c>
      <c r="L1468" t="s">
        <v>25</v>
      </c>
      <c r="M1468" t="s">
        <v>26</v>
      </c>
      <c r="N1468" t="s">
        <v>27</v>
      </c>
      <c r="O1468" t="s">
        <v>26</v>
      </c>
      <c r="P1468" s="86" t="s">
        <v>8797</v>
      </c>
      <c r="Q1468" s="87"/>
      <c r="R1468" s="88" t="s">
        <v>28</v>
      </c>
      <c r="S1468" s="98"/>
      <c r="T1468" s="1">
        <v>2687</v>
      </c>
      <c r="U1468" s="90">
        <v>2015.25</v>
      </c>
      <c r="V1468" s="91">
        <v>0.25</v>
      </c>
      <c r="W1468" s="88" t="s">
        <v>11036</v>
      </c>
      <c r="X1468" s="83">
        <v>99999999999</v>
      </c>
      <c r="Y1468" s="83" t="s">
        <v>30</v>
      </c>
      <c r="Z1468" s="83" t="s">
        <v>31</v>
      </c>
    </row>
    <row r="1469" spans="1:26" x14ac:dyDescent="0.25">
      <c r="A1469" t="s">
        <v>3248</v>
      </c>
      <c r="B1469" t="s">
        <v>3248</v>
      </c>
      <c r="C1469" s="94" t="s">
        <v>3249</v>
      </c>
      <c r="D1469" s="93" t="s">
        <v>11494</v>
      </c>
      <c r="E1469" s="93" t="s">
        <v>704</v>
      </c>
      <c r="F1469" s="93" t="s">
        <v>22</v>
      </c>
      <c r="G1469" s="83" t="s">
        <v>23</v>
      </c>
      <c r="H1469" s="93"/>
      <c r="I1469" s="93" t="s">
        <v>745</v>
      </c>
      <c r="J1469" s="93" t="s">
        <v>24</v>
      </c>
      <c r="K1469" s="2">
        <v>100210010618</v>
      </c>
      <c r="L1469" t="s">
        <v>25</v>
      </c>
      <c r="M1469" t="s">
        <v>1019</v>
      </c>
      <c r="N1469" t="s">
        <v>1303</v>
      </c>
      <c r="O1469" t="s">
        <v>1758</v>
      </c>
      <c r="P1469" s="86">
        <v>48</v>
      </c>
      <c r="Q1469" s="87"/>
      <c r="R1469" s="88" t="s">
        <v>28</v>
      </c>
      <c r="S1469" s="98"/>
      <c r="T1469" s="1">
        <v>2686</v>
      </c>
      <c r="U1469" s="90">
        <v>2014.5</v>
      </c>
      <c r="V1469" s="91">
        <v>0.25</v>
      </c>
      <c r="W1469" s="88" t="s">
        <v>11036</v>
      </c>
      <c r="X1469" s="83">
        <v>90022000000</v>
      </c>
      <c r="Y1469" s="83" t="s">
        <v>1276</v>
      </c>
      <c r="Z1469" s="83" t="s">
        <v>31</v>
      </c>
    </row>
    <row r="1470" spans="1:26" x14ac:dyDescent="0.25">
      <c r="A1470" t="s">
        <v>3250</v>
      </c>
      <c r="B1470" t="s">
        <v>3250</v>
      </c>
      <c r="C1470" s="94" t="s">
        <v>3251</v>
      </c>
      <c r="D1470" s="93" t="s">
        <v>11495</v>
      </c>
      <c r="E1470" s="93" t="s">
        <v>704</v>
      </c>
      <c r="F1470" s="93" t="s">
        <v>22</v>
      </c>
      <c r="G1470" s="83" t="s">
        <v>23</v>
      </c>
      <c r="H1470" s="93"/>
      <c r="I1470" s="93" t="s">
        <v>745</v>
      </c>
      <c r="J1470" s="93" t="s">
        <v>24</v>
      </c>
      <c r="K1470" s="2">
        <v>100210010618</v>
      </c>
      <c r="L1470" t="s">
        <v>25</v>
      </c>
      <c r="M1470" t="s">
        <v>1019</v>
      </c>
      <c r="N1470" t="s">
        <v>1303</v>
      </c>
      <c r="O1470" t="s">
        <v>1758</v>
      </c>
      <c r="P1470" s="86">
        <v>53</v>
      </c>
      <c r="Q1470" s="87"/>
      <c r="R1470" s="88" t="s">
        <v>28</v>
      </c>
      <c r="S1470" s="98"/>
      <c r="T1470" s="1">
        <v>2686</v>
      </c>
      <c r="U1470" s="90">
        <v>2014.5</v>
      </c>
      <c r="V1470" s="91">
        <v>0.25</v>
      </c>
      <c r="W1470" s="88" t="s">
        <v>11036</v>
      </c>
      <c r="X1470" s="83">
        <v>90022000000</v>
      </c>
      <c r="Y1470" s="83" t="s">
        <v>1276</v>
      </c>
      <c r="Z1470" s="83" t="s">
        <v>31</v>
      </c>
    </row>
    <row r="1471" spans="1:26" x14ac:dyDescent="0.25">
      <c r="A1471" t="s">
        <v>3252</v>
      </c>
      <c r="B1471" t="s">
        <v>3252</v>
      </c>
      <c r="C1471" s="94" t="s">
        <v>3253</v>
      </c>
      <c r="D1471" s="93" t="s">
        <v>11496</v>
      </c>
      <c r="E1471" s="93" t="s">
        <v>704</v>
      </c>
      <c r="F1471" s="93" t="s">
        <v>22</v>
      </c>
      <c r="G1471" s="83" t="s">
        <v>23</v>
      </c>
      <c r="H1471" s="93"/>
      <c r="I1471" s="93" t="s">
        <v>745</v>
      </c>
      <c r="J1471" s="93" t="s">
        <v>24</v>
      </c>
      <c r="K1471" s="2">
        <v>100210010618</v>
      </c>
      <c r="L1471" t="s">
        <v>25</v>
      </c>
      <c r="M1471" t="s">
        <v>1019</v>
      </c>
      <c r="N1471" t="s">
        <v>1303</v>
      </c>
      <c r="O1471" t="s">
        <v>1758</v>
      </c>
      <c r="P1471" s="86">
        <v>48</v>
      </c>
      <c r="Q1471" s="87"/>
      <c r="R1471" s="88" t="s">
        <v>28</v>
      </c>
      <c r="S1471" s="98"/>
      <c r="T1471" s="1">
        <v>2686</v>
      </c>
      <c r="U1471" s="90">
        <v>2014.5</v>
      </c>
      <c r="V1471" s="91">
        <v>0.25</v>
      </c>
      <c r="W1471" s="88" t="s">
        <v>11036</v>
      </c>
      <c r="X1471" s="83">
        <v>90022000000</v>
      </c>
      <c r="Y1471" s="83" t="s">
        <v>1276</v>
      </c>
      <c r="Z1471" s="83" t="s">
        <v>31</v>
      </c>
    </row>
    <row r="1472" spans="1:26" x14ac:dyDescent="0.25">
      <c r="A1472" t="s">
        <v>3254</v>
      </c>
      <c r="B1472" t="s">
        <v>3254</v>
      </c>
      <c r="C1472" s="94" t="s">
        <v>3255</v>
      </c>
      <c r="D1472" s="93" t="s">
        <v>11497</v>
      </c>
      <c r="E1472" s="93" t="s">
        <v>704</v>
      </c>
      <c r="F1472" s="93" t="s">
        <v>22</v>
      </c>
      <c r="G1472" s="83" t="s">
        <v>23</v>
      </c>
      <c r="H1472" s="93"/>
      <c r="I1472" s="93" t="s">
        <v>745</v>
      </c>
      <c r="J1472" s="93" t="s">
        <v>24</v>
      </c>
      <c r="K1472" s="2">
        <v>100210010618</v>
      </c>
      <c r="L1472" t="s">
        <v>25</v>
      </c>
      <c r="M1472" t="s">
        <v>1019</v>
      </c>
      <c r="N1472" t="s">
        <v>1303</v>
      </c>
      <c r="O1472" t="s">
        <v>1758</v>
      </c>
      <c r="P1472" s="86">
        <v>68</v>
      </c>
      <c r="Q1472" s="87"/>
      <c r="R1472" s="88" t="s">
        <v>28</v>
      </c>
      <c r="S1472" s="98"/>
      <c r="T1472" s="1">
        <v>2686</v>
      </c>
      <c r="U1472" s="90">
        <v>2014.5</v>
      </c>
      <c r="V1472" s="91">
        <v>0.25</v>
      </c>
      <c r="W1472" s="88" t="s">
        <v>11036</v>
      </c>
      <c r="X1472" s="83">
        <v>90022000000</v>
      </c>
      <c r="Y1472" s="83" t="s">
        <v>1276</v>
      </c>
      <c r="Z1472" s="83" t="s">
        <v>31</v>
      </c>
    </row>
    <row r="1473" spans="1:26" x14ac:dyDescent="0.25">
      <c r="A1473" t="s">
        <v>3256</v>
      </c>
      <c r="B1473" t="s">
        <v>3256</v>
      </c>
      <c r="C1473" s="94" t="s">
        <v>3257</v>
      </c>
      <c r="D1473" s="93" t="s">
        <v>11498</v>
      </c>
      <c r="E1473" s="93" t="s">
        <v>704</v>
      </c>
      <c r="F1473" s="93" t="s">
        <v>22</v>
      </c>
      <c r="G1473" s="83" t="s">
        <v>23</v>
      </c>
      <c r="H1473" s="93"/>
      <c r="I1473" s="93" t="s">
        <v>745</v>
      </c>
      <c r="J1473" s="93" t="s">
        <v>24</v>
      </c>
      <c r="K1473" s="2">
        <v>100210010618</v>
      </c>
      <c r="L1473" t="s">
        <v>25</v>
      </c>
      <c r="M1473" t="s">
        <v>1019</v>
      </c>
      <c r="N1473" t="s">
        <v>1303</v>
      </c>
      <c r="O1473" t="s">
        <v>1758</v>
      </c>
      <c r="P1473" s="86">
        <v>68</v>
      </c>
      <c r="Q1473" s="87"/>
      <c r="R1473" s="88" t="s">
        <v>28</v>
      </c>
      <c r="S1473" s="98"/>
      <c r="T1473" s="1">
        <v>2686</v>
      </c>
      <c r="U1473" s="90">
        <v>2014.5</v>
      </c>
      <c r="V1473" s="91">
        <v>0.25</v>
      </c>
      <c r="W1473" s="88" t="s">
        <v>11036</v>
      </c>
      <c r="X1473" s="83">
        <v>90022000000</v>
      </c>
      <c r="Y1473" s="83" t="s">
        <v>1276</v>
      </c>
      <c r="Z1473" s="83" t="s">
        <v>31</v>
      </c>
    </row>
    <row r="1474" spans="1:26" x14ac:dyDescent="0.25">
      <c r="A1474" t="s">
        <v>3258</v>
      </c>
      <c r="B1474" t="s">
        <v>3258</v>
      </c>
      <c r="C1474" s="94" t="s">
        <v>3259</v>
      </c>
      <c r="D1474" s="93" t="s">
        <v>11499</v>
      </c>
      <c r="E1474" s="93" t="s">
        <v>704</v>
      </c>
      <c r="F1474" s="93" t="s">
        <v>22</v>
      </c>
      <c r="G1474" s="83" t="s">
        <v>23</v>
      </c>
      <c r="H1474" s="93"/>
      <c r="I1474" s="93" t="s">
        <v>745</v>
      </c>
      <c r="J1474" s="93" t="s">
        <v>24</v>
      </c>
      <c r="K1474" s="2">
        <v>100210010618</v>
      </c>
      <c r="L1474" t="s">
        <v>25</v>
      </c>
      <c r="M1474" t="s">
        <v>1019</v>
      </c>
      <c r="N1474" t="s">
        <v>1303</v>
      </c>
      <c r="O1474" t="s">
        <v>1758</v>
      </c>
      <c r="P1474" s="86">
        <v>48</v>
      </c>
      <c r="Q1474" s="87"/>
      <c r="R1474" s="88" t="s">
        <v>28</v>
      </c>
      <c r="S1474" s="98"/>
      <c r="T1474" s="1">
        <v>2686</v>
      </c>
      <c r="U1474" s="90">
        <v>2014.5</v>
      </c>
      <c r="V1474" s="91">
        <v>0.25</v>
      </c>
      <c r="W1474" s="88" t="s">
        <v>11036</v>
      </c>
      <c r="X1474" s="83">
        <v>90022000000</v>
      </c>
      <c r="Y1474" s="83" t="s">
        <v>1276</v>
      </c>
      <c r="Z1474" s="83" t="s">
        <v>31</v>
      </c>
    </row>
    <row r="1475" spans="1:26" x14ac:dyDescent="0.25">
      <c r="A1475" s="83" t="s">
        <v>3260</v>
      </c>
      <c r="B1475" s="83" t="s">
        <v>3260</v>
      </c>
      <c r="C1475" s="84" t="s">
        <v>3261</v>
      </c>
      <c r="D1475" s="93" t="s">
        <v>11500</v>
      </c>
      <c r="E1475" s="83" t="s">
        <v>704</v>
      </c>
      <c r="F1475" s="83" t="s">
        <v>22</v>
      </c>
      <c r="G1475" s="83" t="s">
        <v>23</v>
      </c>
      <c r="H1475" s="83"/>
      <c r="I1475" s="93" t="s">
        <v>745</v>
      </c>
      <c r="J1475" s="93" t="s">
        <v>24</v>
      </c>
      <c r="K1475" s="85">
        <v>100210010618</v>
      </c>
      <c r="L1475" s="83" t="s">
        <v>25</v>
      </c>
      <c r="M1475" s="83" t="s">
        <v>1019</v>
      </c>
      <c r="N1475" s="83" t="s">
        <v>1303</v>
      </c>
      <c r="O1475" s="83" t="s">
        <v>1758</v>
      </c>
      <c r="P1475" s="86">
        <v>48</v>
      </c>
      <c r="Q1475" s="96"/>
      <c r="R1475" s="88" t="s">
        <v>28</v>
      </c>
      <c r="S1475" s="84"/>
      <c r="T1475" s="1">
        <v>2727</v>
      </c>
      <c r="U1475" s="90">
        <v>2045.25</v>
      </c>
      <c r="V1475" s="91">
        <v>0.25</v>
      </c>
      <c r="W1475" s="88" t="s">
        <v>11036</v>
      </c>
      <c r="X1475" s="83">
        <v>90022000000</v>
      </c>
      <c r="Y1475" s="83" t="s">
        <v>1276</v>
      </c>
      <c r="Z1475" s="83" t="s">
        <v>31</v>
      </c>
    </row>
    <row r="1476" spans="1:26" x14ac:dyDescent="0.25">
      <c r="A1476" s="83" t="s">
        <v>3262</v>
      </c>
      <c r="B1476" s="83" t="s">
        <v>3262</v>
      </c>
      <c r="C1476" s="84" t="s">
        <v>3263</v>
      </c>
      <c r="D1476" s="93" t="s">
        <v>11501</v>
      </c>
      <c r="E1476" s="83" t="s">
        <v>704</v>
      </c>
      <c r="F1476" s="83" t="s">
        <v>22</v>
      </c>
      <c r="G1476" s="83" t="s">
        <v>23</v>
      </c>
      <c r="H1476" s="83"/>
      <c r="I1476" s="93" t="s">
        <v>745</v>
      </c>
      <c r="J1476" s="93" t="s">
        <v>24</v>
      </c>
      <c r="K1476" s="85">
        <v>100210010618</v>
      </c>
      <c r="L1476" s="83" t="s">
        <v>25</v>
      </c>
      <c r="M1476" s="83" t="s">
        <v>1019</v>
      </c>
      <c r="N1476" s="83" t="s">
        <v>1303</v>
      </c>
      <c r="O1476" s="83" t="s">
        <v>1758</v>
      </c>
      <c r="P1476" s="86">
        <v>63</v>
      </c>
      <c r="Q1476" s="96"/>
      <c r="R1476" s="88" t="s">
        <v>28</v>
      </c>
      <c r="S1476" s="84"/>
      <c r="T1476" s="1">
        <v>2727</v>
      </c>
      <c r="U1476" s="90">
        <v>2045.25</v>
      </c>
      <c r="V1476" s="91">
        <v>0.25</v>
      </c>
      <c r="W1476" s="88" t="s">
        <v>11036</v>
      </c>
      <c r="X1476" s="83">
        <v>90022000000</v>
      </c>
      <c r="Y1476" s="83" t="s">
        <v>1276</v>
      </c>
      <c r="Z1476" s="83" t="s">
        <v>31</v>
      </c>
    </row>
    <row r="1477" spans="1:26" x14ac:dyDescent="0.25">
      <c r="A1477" t="s">
        <v>3264</v>
      </c>
      <c r="B1477" t="s">
        <v>3264</v>
      </c>
      <c r="C1477" s="94" t="s">
        <v>3265</v>
      </c>
      <c r="D1477" s="93" t="s">
        <v>11502</v>
      </c>
      <c r="E1477" s="93" t="s">
        <v>704</v>
      </c>
      <c r="F1477" s="93" t="s">
        <v>22</v>
      </c>
      <c r="G1477" s="83" t="s">
        <v>23</v>
      </c>
      <c r="H1477" s="93"/>
      <c r="I1477" s="93" t="s">
        <v>745</v>
      </c>
      <c r="J1477" s="93" t="s">
        <v>24</v>
      </c>
      <c r="K1477" s="2">
        <v>100210010618</v>
      </c>
      <c r="L1477" t="s">
        <v>25</v>
      </c>
      <c r="M1477" t="s">
        <v>1019</v>
      </c>
      <c r="N1477" t="s">
        <v>1303</v>
      </c>
      <c r="O1477" t="s">
        <v>1758</v>
      </c>
      <c r="P1477" s="86">
        <v>63</v>
      </c>
      <c r="Q1477" s="87"/>
      <c r="R1477" s="88" t="s">
        <v>28</v>
      </c>
      <c r="S1477" s="98"/>
      <c r="T1477" s="1">
        <v>2934</v>
      </c>
      <c r="U1477" s="90">
        <v>2200.5</v>
      </c>
      <c r="V1477" s="91">
        <v>0.25</v>
      </c>
      <c r="W1477" s="88" t="s">
        <v>11036</v>
      </c>
      <c r="X1477" s="83">
        <v>90022000000</v>
      </c>
      <c r="Y1477" s="83" t="s">
        <v>1276</v>
      </c>
      <c r="Z1477" s="83" t="s">
        <v>31</v>
      </c>
    </row>
    <row r="1478" spans="1:26" x14ac:dyDescent="0.25">
      <c r="A1478" t="s">
        <v>3266</v>
      </c>
      <c r="B1478" t="s">
        <v>3266</v>
      </c>
      <c r="C1478" s="94" t="s">
        <v>3267</v>
      </c>
      <c r="D1478" s="93" t="s">
        <v>11503</v>
      </c>
      <c r="E1478" s="93" t="s">
        <v>704</v>
      </c>
      <c r="F1478" s="93" t="s">
        <v>22</v>
      </c>
      <c r="G1478" s="83" t="s">
        <v>23</v>
      </c>
      <c r="H1478" s="93"/>
      <c r="I1478" s="93" t="s">
        <v>745</v>
      </c>
      <c r="J1478" s="93" t="s">
        <v>24</v>
      </c>
      <c r="K1478" s="2">
        <v>100210010618</v>
      </c>
      <c r="L1478" t="s">
        <v>25</v>
      </c>
      <c r="M1478" t="s">
        <v>1019</v>
      </c>
      <c r="N1478" t="s">
        <v>1303</v>
      </c>
      <c r="O1478" t="s">
        <v>1758</v>
      </c>
      <c r="P1478" s="86">
        <v>63</v>
      </c>
      <c r="Q1478" s="87"/>
      <c r="R1478" s="88" t="s">
        <v>28</v>
      </c>
      <c r="S1478" s="98"/>
      <c r="T1478" s="1">
        <v>2934</v>
      </c>
      <c r="U1478" s="90">
        <v>2200.5</v>
      </c>
      <c r="V1478" s="91">
        <v>0.25</v>
      </c>
      <c r="W1478" s="88" t="s">
        <v>11036</v>
      </c>
      <c r="X1478" s="83">
        <v>90022000000</v>
      </c>
      <c r="Y1478" s="83" t="s">
        <v>1276</v>
      </c>
      <c r="Z1478" s="83" t="s">
        <v>31</v>
      </c>
    </row>
    <row r="1479" spans="1:26" x14ac:dyDescent="0.25">
      <c r="A1479" t="s">
        <v>3268</v>
      </c>
      <c r="B1479" t="s">
        <v>3268</v>
      </c>
      <c r="C1479" s="94" t="s">
        <v>3269</v>
      </c>
      <c r="D1479" s="93" t="s">
        <v>11504</v>
      </c>
      <c r="E1479" s="93" t="s">
        <v>704</v>
      </c>
      <c r="F1479" s="93" t="s">
        <v>22</v>
      </c>
      <c r="G1479" s="83" t="s">
        <v>23</v>
      </c>
      <c r="H1479" s="93"/>
      <c r="I1479" s="93" t="s">
        <v>745</v>
      </c>
      <c r="J1479" s="93" t="s">
        <v>24</v>
      </c>
      <c r="K1479" s="2">
        <v>100210951095</v>
      </c>
      <c r="L1479" t="s">
        <v>25</v>
      </c>
      <c r="M1479" t="s">
        <v>26</v>
      </c>
      <c r="N1479" t="s">
        <v>27</v>
      </c>
      <c r="O1479" t="s">
        <v>26</v>
      </c>
      <c r="P1479" s="86">
        <v>2</v>
      </c>
      <c r="Q1479" s="87"/>
      <c r="R1479" s="88" t="s">
        <v>28</v>
      </c>
      <c r="S1479" s="98"/>
      <c r="T1479" s="1">
        <v>12585</v>
      </c>
      <c r="U1479" s="90">
        <v>9438.75</v>
      </c>
      <c r="V1479" s="91">
        <v>0.25</v>
      </c>
      <c r="W1479" s="88" t="s">
        <v>11036</v>
      </c>
      <c r="X1479" s="83">
        <v>84798997900</v>
      </c>
      <c r="Y1479" s="83" t="s">
        <v>1276</v>
      </c>
      <c r="Z1479" s="83" t="s">
        <v>739</v>
      </c>
    </row>
    <row r="1480" spans="1:26" x14ac:dyDescent="0.25">
      <c r="A1480" t="s">
        <v>3270</v>
      </c>
      <c r="B1480" t="s">
        <v>3270</v>
      </c>
      <c r="C1480" s="94" t="s">
        <v>3271</v>
      </c>
      <c r="D1480" s="93" t="s">
        <v>11505</v>
      </c>
      <c r="E1480" s="93" t="s">
        <v>704</v>
      </c>
      <c r="F1480" s="93" t="s">
        <v>22</v>
      </c>
      <c r="G1480" s="83" t="s">
        <v>23</v>
      </c>
      <c r="H1480" s="93"/>
      <c r="I1480" s="93" t="s">
        <v>745</v>
      </c>
      <c r="J1480" s="93" t="s">
        <v>24</v>
      </c>
      <c r="K1480" s="2">
        <v>100210951095</v>
      </c>
      <c r="L1480" t="s">
        <v>25</v>
      </c>
      <c r="M1480" t="s">
        <v>26</v>
      </c>
      <c r="N1480" t="s">
        <v>27</v>
      </c>
      <c r="O1480" t="s">
        <v>26</v>
      </c>
      <c r="P1480" s="86">
        <v>39</v>
      </c>
      <c r="Q1480" s="87"/>
      <c r="R1480" s="88" t="s">
        <v>28</v>
      </c>
      <c r="S1480" s="98"/>
      <c r="T1480" s="1">
        <v>17979</v>
      </c>
      <c r="U1480" s="90">
        <v>13484.25</v>
      </c>
      <c r="V1480" s="91">
        <v>0.25</v>
      </c>
      <c r="W1480" s="88" t="s">
        <v>11036</v>
      </c>
      <c r="X1480" s="83">
        <v>84798997900</v>
      </c>
      <c r="Y1480" s="83" t="s">
        <v>1276</v>
      </c>
      <c r="Z1480" s="83" t="s">
        <v>739</v>
      </c>
    </row>
    <row r="1481" spans="1:26" x14ac:dyDescent="0.25">
      <c r="A1481" s="83" t="s">
        <v>3272</v>
      </c>
      <c r="B1481" s="83" t="s">
        <v>3272</v>
      </c>
      <c r="C1481" s="84" t="s">
        <v>3273</v>
      </c>
      <c r="D1481" s="93" t="s">
        <v>11506</v>
      </c>
      <c r="E1481" s="83" t="s">
        <v>704</v>
      </c>
      <c r="F1481" s="83" t="s">
        <v>22</v>
      </c>
      <c r="G1481" s="83" t="s">
        <v>23</v>
      </c>
      <c r="H1481" s="83"/>
      <c r="I1481" s="93" t="s">
        <v>24</v>
      </c>
      <c r="J1481" s="93" t="s">
        <v>24</v>
      </c>
      <c r="K1481" s="85">
        <v>100210951095</v>
      </c>
      <c r="L1481" s="83" t="s">
        <v>25</v>
      </c>
      <c r="M1481" s="83" t="s">
        <v>26</v>
      </c>
      <c r="N1481" s="83" t="s">
        <v>27</v>
      </c>
      <c r="O1481" s="83" t="s">
        <v>26</v>
      </c>
      <c r="P1481" s="86">
        <v>27</v>
      </c>
      <c r="Q1481" s="96"/>
      <c r="R1481" s="88" t="s">
        <v>28</v>
      </c>
      <c r="S1481" s="84"/>
      <c r="T1481" s="1">
        <v>519</v>
      </c>
      <c r="U1481" s="90">
        <v>389.25</v>
      </c>
      <c r="V1481" s="91">
        <v>0.25</v>
      </c>
      <c r="W1481" s="88" t="s">
        <v>11036</v>
      </c>
      <c r="X1481" s="83">
        <v>76169990990</v>
      </c>
      <c r="Y1481" s="83" t="s">
        <v>914</v>
      </c>
      <c r="Z1481" s="83" t="s">
        <v>31</v>
      </c>
    </row>
    <row r="1482" spans="1:26" x14ac:dyDescent="0.25">
      <c r="A1482" s="83" t="s">
        <v>3274</v>
      </c>
      <c r="B1482" s="83" t="s">
        <v>3274</v>
      </c>
      <c r="C1482" s="84" t="s">
        <v>3275</v>
      </c>
      <c r="D1482" s="93" t="s">
        <v>11507</v>
      </c>
      <c r="E1482" s="83" t="s">
        <v>704</v>
      </c>
      <c r="F1482" s="83" t="s">
        <v>22</v>
      </c>
      <c r="G1482" s="83" t="s">
        <v>23</v>
      </c>
      <c r="H1482" s="83"/>
      <c r="I1482" s="93" t="s">
        <v>24</v>
      </c>
      <c r="J1482" s="93" t="s">
        <v>24</v>
      </c>
      <c r="K1482" s="85">
        <v>100210951095</v>
      </c>
      <c r="L1482" s="83" t="s">
        <v>25</v>
      </c>
      <c r="M1482" s="83" t="s">
        <v>26</v>
      </c>
      <c r="N1482" s="83" t="s">
        <v>27</v>
      </c>
      <c r="O1482" s="83" t="s">
        <v>26</v>
      </c>
      <c r="P1482" s="86">
        <v>27</v>
      </c>
      <c r="Q1482" s="96"/>
      <c r="R1482" s="88" t="s">
        <v>28</v>
      </c>
      <c r="S1482" s="84"/>
      <c r="T1482" s="1">
        <v>9318</v>
      </c>
      <c r="U1482" s="90">
        <v>6988.5</v>
      </c>
      <c r="V1482" s="91">
        <v>0.25</v>
      </c>
      <c r="W1482" s="88" t="s">
        <v>11036</v>
      </c>
      <c r="X1482" s="83">
        <v>90119000000</v>
      </c>
      <c r="Y1482" s="83" t="s">
        <v>914</v>
      </c>
      <c r="Z1482" s="83" t="s">
        <v>739</v>
      </c>
    </row>
    <row r="1483" spans="1:26" x14ac:dyDescent="0.25">
      <c r="A1483" s="83" t="s">
        <v>3276</v>
      </c>
      <c r="B1483" s="83" t="s">
        <v>3276</v>
      </c>
      <c r="C1483" s="84" t="s">
        <v>3277</v>
      </c>
      <c r="D1483" s="93" t="s">
        <v>11508</v>
      </c>
      <c r="E1483" s="83" t="s">
        <v>704</v>
      </c>
      <c r="F1483" s="83" t="s">
        <v>22</v>
      </c>
      <c r="G1483" s="83" t="s">
        <v>23</v>
      </c>
      <c r="H1483" s="83"/>
      <c r="I1483" s="93" t="s">
        <v>745</v>
      </c>
      <c r="J1483" s="93" t="s">
        <v>24</v>
      </c>
      <c r="K1483" s="85">
        <v>100210951095</v>
      </c>
      <c r="L1483" s="83" t="s">
        <v>25</v>
      </c>
      <c r="M1483" s="83" t="s">
        <v>26</v>
      </c>
      <c r="N1483" s="83" t="s">
        <v>27</v>
      </c>
      <c r="O1483" s="83" t="s">
        <v>26</v>
      </c>
      <c r="P1483" s="86">
        <v>27</v>
      </c>
      <c r="Q1483" s="96"/>
      <c r="R1483" s="88" t="s">
        <v>28</v>
      </c>
      <c r="S1483" s="84"/>
      <c r="T1483" s="1">
        <v>9318</v>
      </c>
      <c r="U1483" s="90">
        <v>6988.5</v>
      </c>
      <c r="V1483" s="91">
        <v>0.25</v>
      </c>
      <c r="W1483" s="88" t="s">
        <v>11036</v>
      </c>
      <c r="X1483" s="83">
        <v>90119000000</v>
      </c>
      <c r="Y1483" s="83" t="s">
        <v>914</v>
      </c>
      <c r="Z1483" s="83" t="s">
        <v>739</v>
      </c>
    </row>
    <row r="1484" spans="1:26" x14ac:dyDescent="0.25">
      <c r="A1484" s="83" t="s">
        <v>3278</v>
      </c>
      <c r="B1484" s="83" t="s">
        <v>3278</v>
      </c>
      <c r="C1484" s="84" t="s">
        <v>3279</v>
      </c>
      <c r="D1484" s="93" t="s">
        <v>11509</v>
      </c>
      <c r="E1484" s="83" t="s">
        <v>704</v>
      </c>
      <c r="F1484" s="83" t="s">
        <v>22</v>
      </c>
      <c r="G1484" s="83" t="s">
        <v>23</v>
      </c>
      <c r="H1484" s="83"/>
      <c r="I1484" s="93" t="s">
        <v>745</v>
      </c>
      <c r="J1484" s="93" t="s">
        <v>24</v>
      </c>
      <c r="K1484" s="85">
        <v>100210951095</v>
      </c>
      <c r="L1484" s="83" t="s">
        <v>25</v>
      </c>
      <c r="M1484" s="83" t="s">
        <v>26</v>
      </c>
      <c r="N1484" s="83" t="s">
        <v>27</v>
      </c>
      <c r="O1484" s="83" t="s">
        <v>26</v>
      </c>
      <c r="P1484" s="86">
        <v>27</v>
      </c>
      <c r="Q1484" s="96"/>
      <c r="R1484" s="88" t="s">
        <v>28</v>
      </c>
      <c r="S1484" s="84"/>
      <c r="T1484" s="1">
        <v>9318</v>
      </c>
      <c r="U1484" s="90">
        <v>6988.5</v>
      </c>
      <c r="V1484" s="91">
        <v>0.25</v>
      </c>
      <c r="W1484" s="88" t="s">
        <v>11036</v>
      </c>
      <c r="X1484" s="83">
        <v>90119000000</v>
      </c>
      <c r="Y1484" s="83" t="s">
        <v>914</v>
      </c>
      <c r="Z1484" s="83" t="s">
        <v>739</v>
      </c>
    </row>
    <row r="1485" spans="1:26" x14ac:dyDescent="0.25">
      <c r="A1485" s="83" t="s">
        <v>3280</v>
      </c>
      <c r="B1485" s="83" t="s">
        <v>3280</v>
      </c>
      <c r="C1485" s="84" t="s">
        <v>3281</v>
      </c>
      <c r="D1485" s="93" t="s">
        <v>11510</v>
      </c>
      <c r="E1485" s="83" t="s">
        <v>704</v>
      </c>
      <c r="F1485" s="83" t="s">
        <v>22</v>
      </c>
      <c r="G1485" s="83" t="s">
        <v>23</v>
      </c>
      <c r="H1485" s="83"/>
      <c r="I1485" s="93" t="s">
        <v>24</v>
      </c>
      <c r="J1485" s="93" t="s">
        <v>24</v>
      </c>
      <c r="K1485" s="85">
        <v>100210951095</v>
      </c>
      <c r="L1485" s="83" t="s">
        <v>25</v>
      </c>
      <c r="M1485" s="83" t="s">
        <v>26</v>
      </c>
      <c r="N1485" s="83" t="s">
        <v>27</v>
      </c>
      <c r="O1485" s="83" t="s">
        <v>26</v>
      </c>
      <c r="P1485" s="86">
        <v>27</v>
      </c>
      <c r="Q1485" s="96"/>
      <c r="R1485" s="88" t="s">
        <v>28</v>
      </c>
      <c r="S1485" s="84"/>
      <c r="T1485" s="1">
        <v>9318</v>
      </c>
      <c r="U1485" s="90">
        <v>6988.5</v>
      </c>
      <c r="V1485" s="91">
        <v>0.25</v>
      </c>
      <c r="W1485" s="88" t="s">
        <v>11036</v>
      </c>
      <c r="X1485" s="83">
        <v>90119000000</v>
      </c>
      <c r="Y1485" s="83" t="s">
        <v>914</v>
      </c>
      <c r="Z1485" s="83" t="s">
        <v>739</v>
      </c>
    </row>
    <row r="1486" spans="1:26" x14ac:dyDescent="0.25">
      <c r="A1486" s="83" t="s">
        <v>3282</v>
      </c>
      <c r="B1486" s="83" t="s">
        <v>3282</v>
      </c>
      <c r="C1486" s="84" t="s">
        <v>3283</v>
      </c>
      <c r="D1486" s="93" t="s">
        <v>3283</v>
      </c>
      <c r="E1486" s="83" t="s">
        <v>704</v>
      </c>
      <c r="F1486" s="83" t="s">
        <v>22</v>
      </c>
      <c r="G1486" s="83" t="s">
        <v>23</v>
      </c>
      <c r="H1486" s="83"/>
      <c r="I1486" s="93" t="s">
        <v>24</v>
      </c>
      <c r="J1486" s="93" t="s">
        <v>24</v>
      </c>
      <c r="K1486" s="85">
        <v>100210951095</v>
      </c>
      <c r="L1486" s="83" t="s">
        <v>25</v>
      </c>
      <c r="M1486" s="83" t="s">
        <v>26</v>
      </c>
      <c r="N1486" s="83" t="s">
        <v>27</v>
      </c>
      <c r="O1486" s="83" t="s">
        <v>26</v>
      </c>
      <c r="P1486" s="86">
        <v>58</v>
      </c>
      <c r="Q1486" s="96"/>
      <c r="R1486" s="88" t="s">
        <v>28</v>
      </c>
      <c r="S1486" s="84"/>
      <c r="T1486" s="1">
        <v>2013</v>
      </c>
      <c r="U1486" s="90">
        <v>1509.75</v>
      </c>
      <c r="V1486" s="91">
        <v>0.25</v>
      </c>
      <c r="W1486" s="88" t="s">
        <v>11036</v>
      </c>
      <c r="X1486" s="83">
        <v>90119000000</v>
      </c>
      <c r="Y1486" s="83" t="s">
        <v>30</v>
      </c>
      <c r="Z1486" s="83" t="s">
        <v>31</v>
      </c>
    </row>
    <row r="1487" spans="1:26" x14ac:dyDescent="0.25">
      <c r="A1487" s="83" t="s">
        <v>3284</v>
      </c>
      <c r="B1487" s="83" t="s">
        <v>3284</v>
      </c>
      <c r="C1487" s="84" t="s">
        <v>3285</v>
      </c>
      <c r="D1487" s="93" t="s">
        <v>11511</v>
      </c>
      <c r="E1487" s="83" t="s">
        <v>704</v>
      </c>
      <c r="F1487" s="83" t="s">
        <v>22</v>
      </c>
      <c r="G1487" s="83" t="s">
        <v>23</v>
      </c>
      <c r="H1487" s="83"/>
      <c r="I1487" s="93" t="s">
        <v>745</v>
      </c>
      <c r="J1487" s="93" t="s">
        <v>24</v>
      </c>
      <c r="K1487" s="85">
        <v>100210010618</v>
      </c>
      <c r="L1487" s="83" t="s">
        <v>25</v>
      </c>
      <c r="M1487" s="83" t="s">
        <v>1019</v>
      </c>
      <c r="N1487" s="83" t="s">
        <v>1303</v>
      </c>
      <c r="O1487" s="83" t="s">
        <v>1758</v>
      </c>
      <c r="P1487" s="86">
        <v>27</v>
      </c>
      <c r="Q1487" s="96"/>
      <c r="R1487" s="88" t="s">
        <v>28</v>
      </c>
      <c r="S1487" s="84"/>
      <c r="T1487" s="1">
        <v>2025</v>
      </c>
      <c r="U1487" s="90">
        <v>1518.75</v>
      </c>
      <c r="V1487" s="91">
        <v>0.25</v>
      </c>
      <c r="W1487" s="88" t="s">
        <v>11036</v>
      </c>
      <c r="X1487" s="83">
        <v>90029000000</v>
      </c>
      <c r="Y1487" s="83" t="s">
        <v>1276</v>
      </c>
      <c r="Z1487" s="83" t="s">
        <v>31</v>
      </c>
    </row>
    <row r="1488" spans="1:26" x14ac:dyDescent="0.25">
      <c r="A1488" s="83" t="s">
        <v>3286</v>
      </c>
      <c r="B1488" s="83" t="s">
        <v>3286</v>
      </c>
      <c r="C1488" s="84" t="s">
        <v>3287</v>
      </c>
      <c r="D1488" s="93" t="s">
        <v>11512</v>
      </c>
      <c r="E1488" s="83" t="s">
        <v>704</v>
      </c>
      <c r="F1488" s="83" t="s">
        <v>22</v>
      </c>
      <c r="G1488" s="83" t="s">
        <v>23</v>
      </c>
      <c r="H1488" s="83"/>
      <c r="I1488" s="93" t="s">
        <v>24</v>
      </c>
      <c r="J1488" s="93" t="s">
        <v>24</v>
      </c>
      <c r="K1488" s="85">
        <v>100210951095</v>
      </c>
      <c r="L1488" s="83" t="s">
        <v>25</v>
      </c>
      <c r="M1488" s="83" t="s">
        <v>26</v>
      </c>
      <c r="N1488" s="83" t="s">
        <v>27</v>
      </c>
      <c r="O1488" s="83" t="s">
        <v>26</v>
      </c>
      <c r="P1488" s="86">
        <v>35</v>
      </c>
      <c r="Q1488" s="96"/>
      <c r="R1488" s="88" t="s">
        <v>28</v>
      </c>
      <c r="S1488" s="84"/>
      <c r="T1488" s="1">
        <v>10193</v>
      </c>
      <c r="U1488" s="90">
        <v>7644.75</v>
      </c>
      <c r="V1488" s="91">
        <v>0.25</v>
      </c>
      <c r="W1488" s="88" t="s">
        <v>11036</v>
      </c>
      <c r="X1488" s="83">
        <v>84869000000</v>
      </c>
      <c r="Y1488" s="83" t="s">
        <v>30</v>
      </c>
      <c r="Z1488" s="83" t="s">
        <v>31</v>
      </c>
    </row>
    <row r="1489" spans="1:26" x14ac:dyDescent="0.25">
      <c r="A1489" s="83" t="s">
        <v>3288</v>
      </c>
      <c r="B1489" s="83" t="s">
        <v>3288</v>
      </c>
      <c r="C1489" s="84" t="s">
        <v>3289</v>
      </c>
      <c r="D1489" s="93" t="s">
        <v>11513</v>
      </c>
      <c r="E1489" s="83" t="s">
        <v>704</v>
      </c>
      <c r="F1489" s="83" t="s">
        <v>22</v>
      </c>
      <c r="G1489" s="83" t="s">
        <v>23</v>
      </c>
      <c r="H1489" s="83"/>
      <c r="I1489" s="93" t="s">
        <v>24</v>
      </c>
      <c r="J1489" s="93" t="s">
        <v>24</v>
      </c>
      <c r="K1489" s="85">
        <v>100210951095</v>
      </c>
      <c r="L1489" s="83" t="s">
        <v>25</v>
      </c>
      <c r="M1489" s="83" t="s">
        <v>26</v>
      </c>
      <c r="N1489" s="83" t="s">
        <v>27</v>
      </c>
      <c r="O1489" s="83" t="s">
        <v>26</v>
      </c>
      <c r="P1489" s="86">
        <v>35</v>
      </c>
      <c r="Q1489" s="96"/>
      <c r="R1489" s="88" t="s">
        <v>28</v>
      </c>
      <c r="S1489" s="84"/>
      <c r="T1489" s="1">
        <v>12024</v>
      </c>
      <c r="U1489" s="90">
        <v>9018</v>
      </c>
      <c r="V1489" s="91">
        <v>0.25</v>
      </c>
      <c r="W1489" s="88" t="s">
        <v>11036</v>
      </c>
      <c r="X1489" s="83">
        <v>84869000000</v>
      </c>
      <c r="Y1489" s="83" t="s">
        <v>30</v>
      </c>
      <c r="Z1489" s="83" t="s">
        <v>31</v>
      </c>
    </row>
    <row r="1490" spans="1:26" x14ac:dyDescent="0.25">
      <c r="A1490" s="83" t="s">
        <v>9188</v>
      </c>
      <c r="B1490" s="83" t="s">
        <v>9188</v>
      </c>
      <c r="C1490" s="84" t="s">
        <v>9189</v>
      </c>
      <c r="D1490" s="93" t="s">
        <v>11514</v>
      </c>
      <c r="E1490" s="83" t="s">
        <v>704</v>
      </c>
      <c r="F1490" s="83" t="s">
        <v>22</v>
      </c>
      <c r="G1490" s="83" t="s">
        <v>23</v>
      </c>
      <c r="H1490" s="83"/>
      <c r="I1490" s="93" t="s">
        <v>24</v>
      </c>
      <c r="J1490" s="93" t="s">
        <v>24</v>
      </c>
      <c r="K1490" s="85">
        <v>100210951095</v>
      </c>
      <c r="L1490" s="83" t="s">
        <v>25</v>
      </c>
      <c r="M1490" s="83" t="s">
        <v>26</v>
      </c>
      <c r="N1490" s="83" t="s">
        <v>27</v>
      </c>
      <c r="O1490" s="83" t="s">
        <v>26</v>
      </c>
      <c r="P1490" s="86">
        <v>40</v>
      </c>
      <c r="Q1490" s="96"/>
      <c r="R1490" s="88" t="s">
        <v>28</v>
      </c>
      <c r="S1490" s="84"/>
      <c r="T1490" s="1">
        <v>27357</v>
      </c>
      <c r="U1490" s="90">
        <v>20517.75</v>
      </c>
      <c r="V1490" s="91">
        <v>0.25</v>
      </c>
      <c r="W1490" s="88" t="s">
        <v>11036</v>
      </c>
      <c r="X1490" s="83">
        <v>84798997900</v>
      </c>
      <c r="Y1490" s="83" t="s">
        <v>994</v>
      </c>
      <c r="Z1490" s="83" t="s">
        <v>739</v>
      </c>
    </row>
    <row r="1491" spans="1:26" x14ac:dyDescent="0.25">
      <c r="A1491" s="83" t="s">
        <v>9190</v>
      </c>
      <c r="B1491" s="83" t="s">
        <v>9190</v>
      </c>
      <c r="C1491" s="84" t="s">
        <v>9191</v>
      </c>
      <c r="D1491" s="93" t="s">
        <v>11515</v>
      </c>
      <c r="E1491" s="83" t="s">
        <v>704</v>
      </c>
      <c r="F1491" s="83" t="s">
        <v>22</v>
      </c>
      <c r="G1491" s="83" t="s">
        <v>23</v>
      </c>
      <c r="H1491" s="83"/>
      <c r="I1491" s="93" t="s">
        <v>24</v>
      </c>
      <c r="J1491" s="93" t="s">
        <v>24</v>
      </c>
      <c r="K1491" s="85">
        <v>100210951095</v>
      </c>
      <c r="L1491" s="83" t="s">
        <v>25</v>
      </c>
      <c r="M1491" s="83" t="s">
        <v>26</v>
      </c>
      <c r="N1491" s="83" t="s">
        <v>27</v>
      </c>
      <c r="O1491" s="83" t="s">
        <v>26</v>
      </c>
      <c r="P1491" s="86">
        <v>40</v>
      </c>
      <c r="Q1491" s="96"/>
      <c r="R1491" s="88" t="s">
        <v>28</v>
      </c>
      <c r="S1491" s="84"/>
      <c r="T1491" s="1">
        <v>29744</v>
      </c>
      <c r="U1491" s="90">
        <v>22308</v>
      </c>
      <c r="V1491" s="91">
        <v>0.25</v>
      </c>
      <c r="W1491" s="88" t="s">
        <v>11036</v>
      </c>
      <c r="X1491" s="83">
        <v>84798997900</v>
      </c>
      <c r="Y1491" s="83" t="s">
        <v>994</v>
      </c>
      <c r="Z1491" s="83" t="s">
        <v>739</v>
      </c>
    </row>
    <row r="1492" spans="1:26" x14ac:dyDescent="0.25">
      <c r="A1492" t="s">
        <v>11516</v>
      </c>
      <c r="B1492" t="s">
        <v>11516</v>
      </c>
      <c r="C1492" s="94" t="s">
        <v>11517</v>
      </c>
      <c r="D1492" s="93" t="s">
        <v>11517</v>
      </c>
      <c r="E1492" s="93" t="s">
        <v>704</v>
      </c>
      <c r="F1492" s="93" t="s">
        <v>22</v>
      </c>
      <c r="G1492" s="83" t="s">
        <v>23</v>
      </c>
      <c r="H1492" s="93"/>
      <c r="I1492" s="93" t="s">
        <v>24</v>
      </c>
      <c r="J1492" s="93" t="s">
        <v>24</v>
      </c>
      <c r="K1492" s="2">
        <v>100210951095</v>
      </c>
      <c r="L1492" t="s">
        <v>25</v>
      </c>
      <c r="M1492" t="s">
        <v>26</v>
      </c>
      <c r="N1492" t="s">
        <v>27</v>
      </c>
      <c r="O1492" t="s">
        <v>26</v>
      </c>
      <c r="P1492" s="86"/>
      <c r="Q1492" s="87"/>
      <c r="R1492" s="88" t="s">
        <v>28</v>
      </c>
      <c r="S1492" s="98"/>
      <c r="T1492" s="1">
        <v>24140</v>
      </c>
      <c r="U1492" s="90">
        <v>18105</v>
      </c>
      <c r="V1492" s="91">
        <v>0.25</v>
      </c>
      <c r="W1492" s="88" t="s">
        <v>11036</v>
      </c>
      <c r="X1492" s="83">
        <v>90119000000</v>
      </c>
      <c r="Y1492" s="83" t="s">
        <v>994</v>
      </c>
      <c r="Z1492" s="83" t="s">
        <v>739</v>
      </c>
    </row>
    <row r="1493" spans="1:26" x14ac:dyDescent="0.25">
      <c r="A1493" t="s">
        <v>11518</v>
      </c>
      <c r="B1493" t="s">
        <v>11518</v>
      </c>
      <c r="C1493" s="94" t="s">
        <v>11519</v>
      </c>
      <c r="D1493" s="93" t="s">
        <v>11519</v>
      </c>
      <c r="E1493" s="93" t="s">
        <v>704</v>
      </c>
      <c r="F1493" s="93" t="s">
        <v>22</v>
      </c>
      <c r="G1493" s="83" t="s">
        <v>23</v>
      </c>
      <c r="H1493" s="93"/>
      <c r="I1493" s="93" t="s">
        <v>24</v>
      </c>
      <c r="J1493" s="93" t="s">
        <v>24</v>
      </c>
      <c r="K1493" s="2">
        <v>100210951095</v>
      </c>
      <c r="L1493" t="s">
        <v>25</v>
      </c>
      <c r="M1493" t="s">
        <v>26</v>
      </c>
      <c r="N1493" t="s">
        <v>27</v>
      </c>
      <c r="O1493" t="s">
        <v>26</v>
      </c>
      <c r="P1493" s="86"/>
      <c r="Q1493" s="87"/>
      <c r="R1493" s="88" t="s">
        <v>28</v>
      </c>
      <c r="S1493" s="98"/>
      <c r="T1493" s="1">
        <v>26230</v>
      </c>
      <c r="U1493" s="90">
        <v>19672.5</v>
      </c>
      <c r="V1493" s="91">
        <v>0.25</v>
      </c>
      <c r="W1493" s="88" t="s">
        <v>11036</v>
      </c>
      <c r="X1493" s="83">
        <v>90119000000</v>
      </c>
      <c r="Y1493" s="83" t="s">
        <v>994</v>
      </c>
      <c r="Z1493" s="83" t="s">
        <v>739</v>
      </c>
    </row>
    <row r="1494" spans="1:26" x14ac:dyDescent="0.25">
      <c r="A1494" s="83" t="s">
        <v>11520</v>
      </c>
      <c r="B1494" s="83" t="s">
        <v>11520</v>
      </c>
      <c r="C1494" s="84" t="s">
        <v>11521</v>
      </c>
      <c r="D1494" s="93" t="s">
        <v>11522</v>
      </c>
      <c r="E1494" s="83" t="s">
        <v>704</v>
      </c>
      <c r="F1494" s="83" t="s">
        <v>22</v>
      </c>
      <c r="G1494" s="83" t="s">
        <v>23</v>
      </c>
      <c r="H1494" s="83"/>
      <c r="I1494" s="93" t="s">
        <v>24</v>
      </c>
      <c r="J1494" s="93" t="s">
        <v>24</v>
      </c>
      <c r="K1494" s="85">
        <v>100210951095</v>
      </c>
      <c r="L1494" s="83" t="s">
        <v>25</v>
      </c>
      <c r="M1494" s="83" t="s">
        <v>26</v>
      </c>
      <c r="N1494" s="83" t="s">
        <v>27</v>
      </c>
      <c r="O1494" s="83" t="s">
        <v>26</v>
      </c>
      <c r="P1494" s="86"/>
      <c r="Q1494" s="96"/>
      <c r="R1494" s="88" t="s">
        <v>28</v>
      </c>
      <c r="S1494" s="84"/>
      <c r="T1494" s="1">
        <v>23340</v>
      </c>
      <c r="U1494" s="90">
        <v>17505</v>
      </c>
      <c r="V1494" s="91">
        <v>0.25</v>
      </c>
      <c r="W1494" s="88" t="s">
        <v>11036</v>
      </c>
      <c r="X1494" s="83">
        <v>90119000000</v>
      </c>
      <c r="Y1494" s="83" t="s">
        <v>994</v>
      </c>
      <c r="Z1494" s="83" t="s">
        <v>739</v>
      </c>
    </row>
    <row r="1495" spans="1:26" x14ac:dyDescent="0.25">
      <c r="A1495" s="83" t="s">
        <v>11523</v>
      </c>
      <c r="B1495" s="83" t="s">
        <v>11523</v>
      </c>
      <c r="C1495" s="84" t="s">
        <v>11524</v>
      </c>
      <c r="D1495" s="93" t="s">
        <v>11525</v>
      </c>
      <c r="E1495" s="83" t="s">
        <v>704</v>
      </c>
      <c r="F1495" s="83" t="s">
        <v>22</v>
      </c>
      <c r="G1495" s="83" t="s">
        <v>23</v>
      </c>
      <c r="H1495" s="83"/>
      <c r="I1495" s="93" t="s">
        <v>24</v>
      </c>
      <c r="J1495" s="93" t="s">
        <v>24</v>
      </c>
      <c r="K1495" s="85">
        <v>100210951095</v>
      </c>
      <c r="L1495" s="83" t="s">
        <v>25</v>
      </c>
      <c r="M1495" s="83" t="s">
        <v>26</v>
      </c>
      <c r="N1495" s="83" t="s">
        <v>27</v>
      </c>
      <c r="O1495" s="83" t="s">
        <v>26</v>
      </c>
      <c r="P1495" s="86"/>
      <c r="Q1495" s="96"/>
      <c r="R1495" s="88" t="s">
        <v>28</v>
      </c>
      <c r="S1495" s="84"/>
      <c r="T1495" s="1">
        <v>25430</v>
      </c>
      <c r="U1495" s="90">
        <v>19072.5</v>
      </c>
      <c r="V1495" s="91">
        <v>0.25</v>
      </c>
      <c r="W1495" s="88" t="s">
        <v>11036</v>
      </c>
      <c r="X1495" s="83">
        <v>90119000000</v>
      </c>
      <c r="Y1495" s="83" t="s">
        <v>994</v>
      </c>
      <c r="Z1495" s="83" t="s">
        <v>739</v>
      </c>
    </row>
    <row r="1496" spans="1:26" x14ac:dyDescent="0.25">
      <c r="A1496" t="s">
        <v>11526</v>
      </c>
      <c r="B1496" t="s">
        <v>11526</v>
      </c>
      <c r="C1496" s="94" t="s">
        <v>11527</v>
      </c>
      <c r="D1496" s="93" t="s">
        <v>11527</v>
      </c>
      <c r="E1496" s="93" t="s">
        <v>704</v>
      </c>
      <c r="F1496" s="93" t="s">
        <v>22</v>
      </c>
      <c r="G1496" s="83" t="s">
        <v>23</v>
      </c>
      <c r="H1496" s="93"/>
      <c r="I1496" s="93" t="s">
        <v>24</v>
      </c>
      <c r="J1496" s="93" t="s">
        <v>24</v>
      </c>
      <c r="K1496" s="2">
        <v>100210951095</v>
      </c>
      <c r="L1496" t="s">
        <v>25</v>
      </c>
      <c r="M1496" t="s">
        <v>26</v>
      </c>
      <c r="N1496" t="s">
        <v>27</v>
      </c>
      <c r="O1496" t="s">
        <v>26</v>
      </c>
      <c r="P1496" s="86"/>
      <c r="Q1496" s="87"/>
      <c r="R1496" s="88" t="s">
        <v>28</v>
      </c>
      <c r="S1496" s="98"/>
      <c r="T1496" s="1">
        <v>23340</v>
      </c>
      <c r="U1496" s="90">
        <v>17505</v>
      </c>
      <c r="V1496" s="91">
        <v>0.25</v>
      </c>
      <c r="W1496" s="88" t="s">
        <v>11036</v>
      </c>
      <c r="X1496" s="83">
        <v>90119000000</v>
      </c>
      <c r="Y1496" s="83" t="s">
        <v>994</v>
      </c>
      <c r="Z1496" s="83" t="s">
        <v>739</v>
      </c>
    </row>
    <row r="1497" spans="1:26" x14ac:dyDescent="0.25">
      <c r="A1497" t="s">
        <v>11528</v>
      </c>
      <c r="B1497" t="s">
        <v>11528</v>
      </c>
      <c r="C1497" s="94" t="s">
        <v>11529</v>
      </c>
      <c r="D1497" s="93" t="s">
        <v>11529</v>
      </c>
      <c r="E1497" s="93" t="s">
        <v>704</v>
      </c>
      <c r="F1497" s="93" t="s">
        <v>22</v>
      </c>
      <c r="G1497" s="83" t="s">
        <v>23</v>
      </c>
      <c r="H1497" s="93"/>
      <c r="I1497" s="93" t="s">
        <v>24</v>
      </c>
      <c r="J1497" s="93" t="s">
        <v>24</v>
      </c>
      <c r="K1497" s="2">
        <v>100210951095</v>
      </c>
      <c r="L1497" t="s">
        <v>25</v>
      </c>
      <c r="M1497" t="s">
        <v>26</v>
      </c>
      <c r="N1497" t="s">
        <v>27</v>
      </c>
      <c r="O1497" t="s">
        <v>26</v>
      </c>
      <c r="P1497" s="86"/>
      <c r="Q1497" s="87"/>
      <c r="R1497" s="88" t="s">
        <v>28</v>
      </c>
      <c r="S1497" s="98"/>
      <c r="T1497" s="1">
        <v>25430</v>
      </c>
      <c r="U1497" s="90">
        <v>19072.5</v>
      </c>
      <c r="V1497" s="91">
        <v>0.25</v>
      </c>
      <c r="W1497" s="88" t="s">
        <v>11036</v>
      </c>
      <c r="X1497" s="83">
        <v>90119000000</v>
      </c>
      <c r="Y1497" s="83" t="s">
        <v>994</v>
      </c>
      <c r="Z1497" s="83" t="s">
        <v>739</v>
      </c>
    </row>
    <row r="1498" spans="1:26" x14ac:dyDescent="0.25">
      <c r="A1498" t="s">
        <v>11530</v>
      </c>
      <c r="B1498" t="s">
        <v>11530</v>
      </c>
      <c r="C1498" s="94" t="s">
        <v>11531</v>
      </c>
      <c r="D1498" s="93" t="s">
        <v>11532</v>
      </c>
      <c r="E1498" s="93" t="s">
        <v>704</v>
      </c>
      <c r="F1498" s="93" t="s">
        <v>22</v>
      </c>
      <c r="G1498" s="83" t="s">
        <v>23</v>
      </c>
      <c r="H1498" s="93"/>
      <c r="I1498" s="93" t="s">
        <v>24</v>
      </c>
      <c r="J1498" s="93" t="s">
        <v>24</v>
      </c>
      <c r="K1498" s="2">
        <v>100210951095</v>
      </c>
      <c r="L1498" t="s">
        <v>25</v>
      </c>
      <c r="M1498" t="s">
        <v>26</v>
      </c>
      <c r="N1498" t="s">
        <v>27</v>
      </c>
      <c r="O1498" t="s">
        <v>26</v>
      </c>
      <c r="P1498" s="86"/>
      <c r="Q1498" s="87"/>
      <c r="R1498" s="88" t="s">
        <v>28</v>
      </c>
      <c r="S1498" s="98"/>
      <c r="T1498" s="1">
        <v>24880</v>
      </c>
      <c r="U1498" s="90">
        <v>18660</v>
      </c>
      <c r="V1498" s="91">
        <v>0.25</v>
      </c>
      <c r="W1498" s="88" t="s">
        <v>11036</v>
      </c>
      <c r="X1498" s="83">
        <v>90119000000</v>
      </c>
      <c r="Y1498" s="83" t="s">
        <v>994</v>
      </c>
      <c r="Z1498" s="83" t="s">
        <v>739</v>
      </c>
    </row>
    <row r="1499" spans="1:26" x14ac:dyDescent="0.25">
      <c r="A1499" t="s">
        <v>11533</v>
      </c>
      <c r="B1499" t="s">
        <v>11533</v>
      </c>
      <c r="C1499" s="94" t="s">
        <v>11534</v>
      </c>
      <c r="D1499" s="93" t="s">
        <v>11535</v>
      </c>
      <c r="E1499" s="93" t="s">
        <v>704</v>
      </c>
      <c r="F1499" s="93" t="s">
        <v>22</v>
      </c>
      <c r="G1499" s="83" t="s">
        <v>23</v>
      </c>
      <c r="H1499" s="93"/>
      <c r="I1499" s="93" t="s">
        <v>24</v>
      </c>
      <c r="J1499" s="93" t="s">
        <v>24</v>
      </c>
      <c r="K1499" s="2">
        <v>100210951095</v>
      </c>
      <c r="L1499" t="s">
        <v>25</v>
      </c>
      <c r="M1499" t="s">
        <v>26</v>
      </c>
      <c r="N1499" t="s">
        <v>27</v>
      </c>
      <c r="O1499" t="s">
        <v>26</v>
      </c>
      <c r="P1499" s="86"/>
      <c r="Q1499" s="87"/>
      <c r="R1499" s="88" t="s">
        <v>28</v>
      </c>
      <c r="S1499" s="98"/>
      <c r="T1499" s="1">
        <v>26920</v>
      </c>
      <c r="U1499" s="90">
        <v>20190</v>
      </c>
      <c r="V1499" s="91">
        <v>0.25</v>
      </c>
      <c r="W1499" s="88" t="s">
        <v>11036</v>
      </c>
      <c r="X1499" s="83">
        <v>90119000000</v>
      </c>
      <c r="Y1499" s="83" t="s">
        <v>994</v>
      </c>
      <c r="Z1499" s="83" t="s">
        <v>739</v>
      </c>
    </row>
    <row r="1500" spans="1:26" x14ac:dyDescent="0.25">
      <c r="A1500" t="s">
        <v>11536</v>
      </c>
      <c r="B1500" t="s">
        <v>11536</v>
      </c>
      <c r="C1500" s="94" t="s">
        <v>11537</v>
      </c>
      <c r="D1500" s="93" t="s">
        <v>11537</v>
      </c>
      <c r="E1500" s="93" t="s">
        <v>704</v>
      </c>
      <c r="F1500" s="93" t="s">
        <v>22</v>
      </c>
      <c r="G1500" s="83" t="s">
        <v>23</v>
      </c>
      <c r="H1500" s="93"/>
      <c r="I1500" s="93" t="s">
        <v>24</v>
      </c>
      <c r="J1500" s="93" t="s">
        <v>24</v>
      </c>
      <c r="K1500" s="2">
        <v>100210951095</v>
      </c>
      <c r="L1500" t="s">
        <v>25</v>
      </c>
      <c r="M1500" t="s">
        <v>26</v>
      </c>
      <c r="N1500" t="s">
        <v>27</v>
      </c>
      <c r="O1500" t="s">
        <v>26</v>
      </c>
      <c r="P1500" s="86">
        <v>10</v>
      </c>
      <c r="Q1500" s="87"/>
      <c r="R1500" s="88" t="s">
        <v>28</v>
      </c>
      <c r="S1500" s="98"/>
      <c r="T1500" s="1">
        <v>410</v>
      </c>
      <c r="U1500" s="90">
        <v>307.5</v>
      </c>
      <c r="V1500" s="91">
        <v>0.25</v>
      </c>
      <c r="W1500" s="88" t="s">
        <v>11036</v>
      </c>
      <c r="X1500" s="83">
        <v>76169990990</v>
      </c>
      <c r="Y1500" s="83" t="s">
        <v>994</v>
      </c>
      <c r="Z1500" s="83" t="s">
        <v>31</v>
      </c>
    </row>
    <row r="1501" spans="1:26" x14ac:dyDescent="0.25">
      <c r="A1501" t="s">
        <v>11538</v>
      </c>
      <c r="B1501" t="s">
        <v>11538</v>
      </c>
      <c r="C1501" s="94" t="s">
        <v>11539</v>
      </c>
      <c r="D1501" s="93" t="s">
        <v>11540</v>
      </c>
      <c r="E1501" s="93" t="s">
        <v>704</v>
      </c>
      <c r="F1501" s="93" t="s">
        <v>22</v>
      </c>
      <c r="G1501" s="83" t="s">
        <v>23</v>
      </c>
      <c r="H1501" s="93"/>
      <c r="I1501" s="93" t="s">
        <v>24</v>
      </c>
      <c r="J1501" s="93" t="s">
        <v>24</v>
      </c>
      <c r="K1501" s="2">
        <v>100210951095</v>
      </c>
      <c r="L1501" t="s">
        <v>25</v>
      </c>
      <c r="M1501" t="s">
        <v>26</v>
      </c>
      <c r="N1501" t="s">
        <v>27</v>
      </c>
      <c r="O1501" t="s">
        <v>26</v>
      </c>
      <c r="P1501" s="86">
        <v>10</v>
      </c>
      <c r="Q1501" s="87"/>
      <c r="R1501" s="88" t="s">
        <v>28</v>
      </c>
      <c r="S1501" s="98"/>
      <c r="T1501" s="1">
        <v>660</v>
      </c>
      <c r="U1501" s="90">
        <v>495</v>
      </c>
      <c r="V1501" s="91">
        <v>0.25</v>
      </c>
      <c r="W1501" s="88" t="s">
        <v>11036</v>
      </c>
      <c r="X1501" s="83">
        <v>76169990990</v>
      </c>
      <c r="Y1501" s="83" t="s">
        <v>994</v>
      </c>
      <c r="Z1501" s="83" t="s">
        <v>31</v>
      </c>
    </row>
    <row r="1502" spans="1:26" x14ac:dyDescent="0.25">
      <c r="A1502" t="s">
        <v>11541</v>
      </c>
      <c r="B1502" t="s">
        <v>11541</v>
      </c>
      <c r="C1502" s="94" t="s">
        <v>11542</v>
      </c>
      <c r="D1502" s="93" t="s">
        <v>11543</v>
      </c>
      <c r="E1502" s="93" t="s">
        <v>704</v>
      </c>
      <c r="F1502" s="93" t="s">
        <v>22</v>
      </c>
      <c r="G1502" s="83" t="s">
        <v>23</v>
      </c>
      <c r="H1502" s="93"/>
      <c r="I1502" s="93" t="s">
        <v>24</v>
      </c>
      <c r="J1502" s="93" t="s">
        <v>24</v>
      </c>
      <c r="K1502" s="2">
        <v>100210951095</v>
      </c>
      <c r="L1502" t="s">
        <v>25</v>
      </c>
      <c r="M1502" t="s">
        <v>26</v>
      </c>
      <c r="N1502" t="s">
        <v>27</v>
      </c>
      <c r="O1502" t="s">
        <v>26</v>
      </c>
      <c r="P1502" s="86">
        <v>28</v>
      </c>
      <c r="Q1502" s="87"/>
      <c r="R1502" s="88" t="s">
        <v>28</v>
      </c>
      <c r="S1502" s="98"/>
      <c r="T1502" s="1">
        <v>2020</v>
      </c>
      <c r="U1502" s="90">
        <v>1515</v>
      </c>
      <c r="V1502" s="91">
        <v>0.25</v>
      </c>
      <c r="W1502" s="88" t="s">
        <v>11036</v>
      </c>
      <c r="X1502" s="83">
        <v>84198998900</v>
      </c>
      <c r="Y1502" s="83" t="s">
        <v>994</v>
      </c>
      <c r="Z1502" s="83" t="s">
        <v>739</v>
      </c>
    </row>
    <row r="1503" spans="1:26" x14ac:dyDescent="0.25">
      <c r="A1503" t="s">
        <v>9410</v>
      </c>
      <c r="B1503" t="s">
        <v>9410</v>
      </c>
      <c r="C1503" s="94" t="s">
        <v>9411</v>
      </c>
      <c r="D1503" s="93" t="s">
        <v>11544</v>
      </c>
      <c r="E1503" s="93" t="s">
        <v>704</v>
      </c>
      <c r="F1503" s="93" t="s">
        <v>22</v>
      </c>
      <c r="G1503" s="83" t="s">
        <v>23</v>
      </c>
      <c r="H1503" s="93"/>
      <c r="I1503" s="93" t="s">
        <v>745</v>
      </c>
      <c r="J1503" s="93" t="s">
        <v>24</v>
      </c>
      <c r="K1503" s="2">
        <v>100210110602</v>
      </c>
      <c r="L1503" t="s">
        <v>25</v>
      </c>
      <c r="M1503" t="s">
        <v>1253</v>
      </c>
      <c r="N1503" t="s">
        <v>4336</v>
      </c>
      <c r="O1503" t="s">
        <v>4337</v>
      </c>
      <c r="P1503" s="86">
        <v>42</v>
      </c>
      <c r="Q1503" s="87"/>
      <c r="R1503" s="88" t="s">
        <v>28</v>
      </c>
      <c r="S1503" s="98"/>
      <c r="T1503" s="1">
        <v>57813</v>
      </c>
      <c r="U1503" s="90">
        <v>43359.75</v>
      </c>
      <c r="V1503" s="91">
        <v>0.25</v>
      </c>
      <c r="W1503" s="88" t="s">
        <v>11036</v>
      </c>
      <c r="X1503" s="83">
        <v>90138080000</v>
      </c>
      <c r="Y1503" s="83" t="s">
        <v>1652</v>
      </c>
      <c r="Z1503" s="83" t="s">
        <v>739</v>
      </c>
    </row>
    <row r="1504" spans="1:26" x14ac:dyDescent="0.25">
      <c r="A1504" t="s">
        <v>9412</v>
      </c>
      <c r="B1504" t="s">
        <v>9412</v>
      </c>
      <c r="C1504" s="94" t="s">
        <v>9413</v>
      </c>
      <c r="D1504" s="93" t="s">
        <v>11545</v>
      </c>
      <c r="E1504" s="93" t="s">
        <v>704</v>
      </c>
      <c r="F1504" s="93" t="s">
        <v>22</v>
      </c>
      <c r="G1504" s="83" t="s">
        <v>23</v>
      </c>
      <c r="H1504" s="93"/>
      <c r="I1504" s="93" t="s">
        <v>745</v>
      </c>
      <c r="J1504" s="93" t="s">
        <v>24</v>
      </c>
      <c r="K1504" s="2">
        <v>100210110602</v>
      </c>
      <c r="L1504" t="s">
        <v>25</v>
      </c>
      <c r="M1504" t="s">
        <v>1253</v>
      </c>
      <c r="N1504" t="s">
        <v>4336</v>
      </c>
      <c r="O1504" t="s">
        <v>4337</v>
      </c>
      <c r="P1504" s="86">
        <v>42</v>
      </c>
      <c r="Q1504" s="87"/>
      <c r="R1504" s="88" t="s">
        <v>28</v>
      </c>
      <c r="S1504" s="98"/>
      <c r="T1504" s="1">
        <v>66470</v>
      </c>
      <c r="U1504" s="90">
        <v>49852.5</v>
      </c>
      <c r="V1504" s="91">
        <v>0.25</v>
      </c>
      <c r="W1504" s="88" t="s">
        <v>11036</v>
      </c>
      <c r="X1504" s="83">
        <v>90138080000</v>
      </c>
      <c r="Y1504" s="83" t="s">
        <v>1652</v>
      </c>
      <c r="Z1504" s="83" t="s">
        <v>739</v>
      </c>
    </row>
    <row r="1505" spans="1:26" x14ac:dyDescent="0.25">
      <c r="A1505" t="s">
        <v>9414</v>
      </c>
      <c r="B1505" t="s">
        <v>9414</v>
      </c>
      <c r="C1505" s="94" t="s">
        <v>9415</v>
      </c>
      <c r="D1505" s="93" t="s">
        <v>11546</v>
      </c>
      <c r="E1505" s="93" t="s">
        <v>704</v>
      </c>
      <c r="F1505" s="93" t="s">
        <v>22</v>
      </c>
      <c r="G1505" s="83" t="s">
        <v>23</v>
      </c>
      <c r="H1505" s="93"/>
      <c r="I1505" s="93" t="s">
        <v>745</v>
      </c>
      <c r="J1505" s="93" t="s">
        <v>24</v>
      </c>
      <c r="K1505" s="2">
        <v>100210110602</v>
      </c>
      <c r="L1505" t="s">
        <v>25</v>
      </c>
      <c r="M1505" t="s">
        <v>1253</v>
      </c>
      <c r="N1505" t="s">
        <v>4336</v>
      </c>
      <c r="O1505" t="s">
        <v>4337</v>
      </c>
      <c r="P1505" s="86">
        <v>42</v>
      </c>
      <c r="Q1505" s="87"/>
      <c r="R1505" s="88" t="s">
        <v>28</v>
      </c>
      <c r="S1505" s="98"/>
      <c r="T1505" s="1">
        <v>49077</v>
      </c>
      <c r="U1505" s="90">
        <v>36807.75</v>
      </c>
      <c r="V1505" s="91">
        <v>0.25</v>
      </c>
      <c r="W1505" s="88" t="s">
        <v>11036</v>
      </c>
      <c r="X1505" s="83">
        <v>90138080000</v>
      </c>
      <c r="Y1505" s="83" t="s">
        <v>1652</v>
      </c>
      <c r="Z1505" s="83" t="s">
        <v>739</v>
      </c>
    </row>
    <row r="1506" spans="1:26" x14ac:dyDescent="0.25">
      <c r="A1506" t="s">
        <v>9416</v>
      </c>
      <c r="B1506" t="s">
        <v>9416</v>
      </c>
      <c r="C1506" s="94" t="s">
        <v>9417</v>
      </c>
      <c r="D1506" s="93" t="s">
        <v>11547</v>
      </c>
      <c r="E1506" s="93" t="s">
        <v>704</v>
      </c>
      <c r="F1506" s="93" t="s">
        <v>22</v>
      </c>
      <c r="G1506" s="83" t="s">
        <v>23</v>
      </c>
      <c r="H1506" s="93"/>
      <c r="I1506" s="93" t="s">
        <v>745</v>
      </c>
      <c r="J1506" s="93" t="s">
        <v>24</v>
      </c>
      <c r="K1506" s="2">
        <v>100210110602</v>
      </c>
      <c r="L1506" t="s">
        <v>25</v>
      </c>
      <c r="M1506" t="s">
        <v>1253</v>
      </c>
      <c r="N1506" t="s">
        <v>4336</v>
      </c>
      <c r="O1506" t="s">
        <v>4337</v>
      </c>
      <c r="P1506" s="86">
        <v>42</v>
      </c>
      <c r="Q1506" s="87"/>
      <c r="R1506" s="88" t="s">
        <v>28</v>
      </c>
      <c r="S1506" s="98"/>
      <c r="T1506" s="1">
        <v>63401</v>
      </c>
      <c r="U1506" s="90">
        <v>47550.75</v>
      </c>
      <c r="V1506" s="91">
        <v>0.25</v>
      </c>
      <c r="W1506" s="92" t="s">
        <v>11036</v>
      </c>
      <c r="X1506" s="83">
        <v>90138080000</v>
      </c>
      <c r="Y1506" s="83" t="s">
        <v>1652</v>
      </c>
      <c r="Z1506" s="83" t="s">
        <v>739</v>
      </c>
    </row>
    <row r="1507" spans="1:26" x14ac:dyDescent="0.25">
      <c r="A1507" t="s">
        <v>9192</v>
      </c>
      <c r="B1507" t="s">
        <v>9192</v>
      </c>
      <c r="C1507" s="94" t="s">
        <v>9193</v>
      </c>
      <c r="D1507" s="93" t="s">
        <v>11548</v>
      </c>
      <c r="E1507" s="93" t="s">
        <v>704</v>
      </c>
      <c r="F1507" s="93" t="s">
        <v>22</v>
      </c>
      <c r="G1507" s="83" t="s">
        <v>23</v>
      </c>
      <c r="H1507" s="93"/>
      <c r="I1507" s="93" t="s">
        <v>745</v>
      </c>
      <c r="J1507" s="93" t="s">
        <v>24</v>
      </c>
      <c r="K1507" s="2">
        <v>100210951095</v>
      </c>
      <c r="L1507" t="s">
        <v>25</v>
      </c>
      <c r="M1507" t="s">
        <v>26</v>
      </c>
      <c r="N1507" t="s">
        <v>27</v>
      </c>
      <c r="O1507" t="s">
        <v>26</v>
      </c>
      <c r="P1507" s="86">
        <v>85</v>
      </c>
      <c r="Q1507" s="87"/>
      <c r="R1507" s="88" t="s">
        <v>28</v>
      </c>
      <c r="S1507" s="98"/>
      <c r="T1507" s="1">
        <v>31800</v>
      </c>
      <c r="U1507" s="90">
        <v>23850</v>
      </c>
      <c r="V1507" s="91">
        <v>0.25</v>
      </c>
      <c r="W1507" s="88" t="s">
        <v>11036</v>
      </c>
      <c r="X1507" s="83">
        <v>85258900000</v>
      </c>
      <c r="Y1507" s="83" t="s">
        <v>914</v>
      </c>
      <c r="Z1507" s="83" t="s">
        <v>739</v>
      </c>
    </row>
    <row r="1508" spans="1:26" x14ac:dyDescent="0.25">
      <c r="A1508" t="s">
        <v>9505</v>
      </c>
      <c r="B1508" t="s">
        <v>9505</v>
      </c>
      <c r="C1508" s="94" t="s">
        <v>9506</v>
      </c>
      <c r="D1508" s="93" t="s">
        <v>11549</v>
      </c>
      <c r="E1508" s="93" t="s">
        <v>704</v>
      </c>
      <c r="F1508" s="93" t="s">
        <v>22</v>
      </c>
      <c r="G1508" s="83" t="s">
        <v>23</v>
      </c>
      <c r="H1508" s="93"/>
      <c r="I1508" s="93" t="s">
        <v>24</v>
      </c>
      <c r="J1508" s="93" t="s">
        <v>24</v>
      </c>
      <c r="K1508" s="2">
        <v>100210951095</v>
      </c>
      <c r="L1508" t="s">
        <v>25</v>
      </c>
      <c r="M1508" t="s">
        <v>26</v>
      </c>
      <c r="N1508" t="s">
        <v>27</v>
      </c>
      <c r="O1508" t="s">
        <v>26</v>
      </c>
      <c r="P1508" s="86">
        <v>16</v>
      </c>
      <c r="Q1508" s="87"/>
      <c r="R1508" s="88" t="s">
        <v>28</v>
      </c>
      <c r="S1508" s="98"/>
      <c r="T1508" s="1">
        <v>32883</v>
      </c>
      <c r="U1508" s="90">
        <v>24662.25</v>
      </c>
      <c r="V1508" s="91">
        <v>0.25</v>
      </c>
      <c r="W1508" s="88" t="s">
        <v>11036</v>
      </c>
      <c r="X1508" s="83">
        <v>85258900000</v>
      </c>
      <c r="Y1508" s="83" t="s">
        <v>1306</v>
      </c>
      <c r="Z1508" s="83" t="s">
        <v>739</v>
      </c>
    </row>
    <row r="1509" spans="1:26" x14ac:dyDescent="0.25">
      <c r="A1509" t="s">
        <v>9507</v>
      </c>
      <c r="B1509" t="s">
        <v>9507</v>
      </c>
      <c r="C1509" s="94" t="s">
        <v>9508</v>
      </c>
      <c r="D1509" s="93" t="s">
        <v>11550</v>
      </c>
      <c r="E1509" s="93" t="s">
        <v>704</v>
      </c>
      <c r="F1509" s="93" t="s">
        <v>22</v>
      </c>
      <c r="G1509" s="83" t="s">
        <v>23</v>
      </c>
      <c r="H1509" s="93"/>
      <c r="I1509" s="93" t="s">
        <v>24</v>
      </c>
      <c r="J1509" s="93" t="s">
        <v>24</v>
      </c>
      <c r="K1509" s="2">
        <v>100210951095</v>
      </c>
      <c r="L1509" t="s">
        <v>25</v>
      </c>
      <c r="M1509" t="s">
        <v>26</v>
      </c>
      <c r="N1509" t="s">
        <v>27</v>
      </c>
      <c r="O1509" t="s">
        <v>26</v>
      </c>
      <c r="P1509" s="86">
        <v>16</v>
      </c>
      <c r="Q1509" s="87"/>
      <c r="R1509" s="88" t="s">
        <v>28</v>
      </c>
      <c r="S1509" s="98"/>
      <c r="T1509" s="1">
        <v>28958</v>
      </c>
      <c r="U1509" s="90">
        <v>21718.5</v>
      </c>
      <c r="V1509" s="91">
        <v>0.25</v>
      </c>
      <c r="W1509" s="88" t="s">
        <v>11036</v>
      </c>
      <c r="X1509" s="83">
        <v>85258900000</v>
      </c>
      <c r="Y1509" s="83" t="s">
        <v>1306</v>
      </c>
      <c r="Z1509" s="83" t="s">
        <v>739</v>
      </c>
    </row>
    <row r="1510" spans="1:26" x14ac:dyDescent="0.25">
      <c r="A1510" s="93" t="s">
        <v>9509</v>
      </c>
      <c r="B1510" s="93" t="s">
        <v>9509</v>
      </c>
      <c r="C1510" s="94" t="s">
        <v>9510</v>
      </c>
      <c r="D1510" s="93" t="s">
        <v>11551</v>
      </c>
      <c r="E1510" s="93" t="s">
        <v>704</v>
      </c>
      <c r="F1510" s="93" t="s">
        <v>22</v>
      </c>
      <c r="G1510" s="83" t="s">
        <v>23</v>
      </c>
      <c r="H1510" s="93"/>
      <c r="I1510" s="93" t="s">
        <v>24</v>
      </c>
      <c r="J1510" s="93" t="s">
        <v>24</v>
      </c>
      <c r="K1510" s="95">
        <v>100210951095</v>
      </c>
      <c r="L1510" s="93" t="s">
        <v>25</v>
      </c>
      <c r="M1510" s="93" t="s">
        <v>26</v>
      </c>
      <c r="N1510" s="93" t="s">
        <v>27</v>
      </c>
      <c r="O1510" s="93" t="s">
        <v>26</v>
      </c>
      <c r="P1510" s="86">
        <v>15</v>
      </c>
      <c r="Q1510" s="87"/>
      <c r="R1510" s="88" t="s">
        <v>28</v>
      </c>
      <c r="S1510" s="98"/>
      <c r="T1510" s="1">
        <v>12155</v>
      </c>
      <c r="U1510" s="90">
        <v>9116.25</v>
      </c>
      <c r="V1510" s="91">
        <v>0.25</v>
      </c>
      <c r="W1510" s="88" t="s">
        <v>11036</v>
      </c>
      <c r="X1510" s="83">
        <v>90119000000</v>
      </c>
      <c r="Y1510" s="83" t="s">
        <v>1601</v>
      </c>
      <c r="Z1510" s="83" t="s">
        <v>31</v>
      </c>
    </row>
    <row r="1511" spans="1:26" x14ac:dyDescent="0.25">
      <c r="A1511" s="93" t="s">
        <v>9511</v>
      </c>
      <c r="B1511" s="93" t="s">
        <v>9511</v>
      </c>
      <c r="C1511" s="94" t="s">
        <v>9512</v>
      </c>
      <c r="D1511" s="93" t="s">
        <v>11552</v>
      </c>
      <c r="E1511" s="93" t="s">
        <v>704</v>
      </c>
      <c r="F1511" s="93" t="s">
        <v>22</v>
      </c>
      <c r="G1511" s="83" t="s">
        <v>23</v>
      </c>
      <c r="H1511" s="93"/>
      <c r="I1511" s="93" t="s">
        <v>24</v>
      </c>
      <c r="J1511" s="93" t="s">
        <v>24</v>
      </c>
      <c r="K1511" s="95">
        <v>100210951095</v>
      </c>
      <c r="L1511" s="93" t="s">
        <v>25</v>
      </c>
      <c r="M1511" s="93" t="s">
        <v>26</v>
      </c>
      <c r="N1511" s="93" t="s">
        <v>27</v>
      </c>
      <c r="O1511" s="93" t="s">
        <v>26</v>
      </c>
      <c r="P1511" s="86">
        <v>15</v>
      </c>
      <c r="Q1511" s="87"/>
      <c r="R1511" s="88" t="s">
        <v>28</v>
      </c>
      <c r="S1511" s="98"/>
      <c r="T1511" s="1">
        <v>9750</v>
      </c>
      <c r="U1511" s="90">
        <v>7312.5</v>
      </c>
      <c r="V1511" s="91">
        <v>0.25</v>
      </c>
      <c r="W1511" s="88" t="s">
        <v>11036</v>
      </c>
      <c r="X1511" s="83">
        <v>90278990000</v>
      </c>
      <c r="Y1511" s="83" t="s">
        <v>1601</v>
      </c>
      <c r="Z1511" s="83" t="s">
        <v>31</v>
      </c>
    </row>
    <row r="1512" spans="1:26" x14ac:dyDescent="0.25">
      <c r="A1512" s="93" t="s">
        <v>9513</v>
      </c>
      <c r="B1512" s="93" t="s">
        <v>9513</v>
      </c>
      <c r="C1512" s="94" t="s">
        <v>9514</v>
      </c>
      <c r="D1512" s="93" t="s">
        <v>11553</v>
      </c>
      <c r="E1512" s="93" t="s">
        <v>704</v>
      </c>
      <c r="F1512" s="93" t="s">
        <v>22</v>
      </c>
      <c r="G1512" s="83" t="s">
        <v>23</v>
      </c>
      <c r="H1512" s="93"/>
      <c r="I1512" s="93" t="s">
        <v>24</v>
      </c>
      <c r="J1512" s="93" t="s">
        <v>24</v>
      </c>
      <c r="K1512" s="95">
        <v>100210951095</v>
      </c>
      <c r="L1512" s="93" t="s">
        <v>25</v>
      </c>
      <c r="M1512" s="93" t="s">
        <v>26</v>
      </c>
      <c r="N1512" s="93" t="s">
        <v>27</v>
      </c>
      <c r="O1512" s="93" t="s">
        <v>26</v>
      </c>
      <c r="P1512" s="86">
        <v>15</v>
      </c>
      <c r="Q1512" s="87"/>
      <c r="R1512" s="88" t="s">
        <v>28</v>
      </c>
      <c r="S1512" s="98"/>
      <c r="T1512" s="1">
        <v>9750</v>
      </c>
      <c r="U1512" s="90">
        <v>7312.5</v>
      </c>
      <c r="V1512" s="91">
        <v>0.25</v>
      </c>
      <c r="W1512" s="88" t="s">
        <v>11036</v>
      </c>
      <c r="X1512" s="83">
        <v>90278990000</v>
      </c>
      <c r="Y1512" s="83" t="s">
        <v>1601</v>
      </c>
      <c r="Z1512" s="83" t="s">
        <v>31</v>
      </c>
    </row>
    <row r="1513" spans="1:26" x14ac:dyDescent="0.25">
      <c r="A1513" s="93" t="s">
        <v>9515</v>
      </c>
      <c r="B1513" s="93" t="s">
        <v>9515</v>
      </c>
      <c r="C1513" s="94" t="s">
        <v>9516</v>
      </c>
      <c r="D1513" s="93" t="s">
        <v>11554</v>
      </c>
      <c r="E1513" s="93" t="s">
        <v>704</v>
      </c>
      <c r="F1513" s="93" t="s">
        <v>22</v>
      </c>
      <c r="G1513" s="83" t="s">
        <v>23</v>
      </c>
      <c r="H1513" s="93"/>
      <c r="I1513" s="93" t="s">
        <v>24</v>
      </c>
      <c r="J1513" s="93" t="s">
        <v>24</v>
      </c>
      <c r="K1513" s="95">
        <v>100210951095</v>
      </c>
      <c r="L1513" s="93" t="s">
        <v>25</v>
      </c>
      <c r="M1513" s="93" t="s">
        <v>26</v>
      </c>
      <c r="N1513" s="93" t="s">
        <v>27</v>
      </c>
      <c r="O1513" s="93" t="s">
        <v>26</v>
      </c>
      <c r="P1513" s="86">
        <v>15</v>
      </c>
      <c r="Q1513" s="87"/>
      <c r="R1513" s="88" t="s">
        <v>28</v>
      </c>
      <c r="S1513" s="98"/>
      <c r="T1513" s="1">
        <v>9750</v>
      </c>
      <c r="U1513" s="90">
        <v>7312.5</v>
      </c>
      <c r="V1513" s="91">
        <v>0.25</v>
      </c>
      <c r="W1513" s="88" t="s">
        <v>11036</v>
      </c>
      <c r="X1513" s="83">
        <v>90278990000</v>
      </c>
      <c r="Y1513" s="83" t="s">
        <v>1601</v>
      </c>
      <c r="Z1513" s="83" t="s">
        <v>31</v>
      </c>
    </row>
    <row r="1514" spans="1:26" x14ac:dyDescent="0.25">
      <c r="A1514" s="93" t="s">
        <v>9517</v>
      </c>
      <c r="B1514" s="93" t="s">
        <v>9517</v>
      </c>
      <c r="C1514" s="94" t="s">
        <v>9518</v>
      </c>
      <c r="D1514" s="93" t="s">
        <v>11555</v>
      </c>
      <c r="E1514" s="93" t="s">
        <v>704</v>
      </c>
      <c r="F1514" s="93" t="s">
        <v>22</v>
      </c>
      <c r="G1514" s="83" t="s">
        <v>23</v>
      </c>
      <c r="H1514" s="93"/>
      <c r="I1514" s="93" t="s">
        <v>24</v>
      </c>
      <c r="J1514" s="93" t="s">
        <v>24</v>
      </c>
      <c r="K1514" s="95">
        <v>100210951095</v>
      </c>
      <c r="L1514" s="93" t="s">
        <v>25</v>
      </c>
      <c r="M1514" s="93" t="s">
        <v>26</v>
      </c>
      <c r="N1514" s="93" t="s">
        <v>27</v>
      </c>
      <c r="O1514" s="93" t="s">
        <v>26</v>
      </c>
      <c r="P1514" s="86">
        <v>15</v>
      </c>
      <c r="Q1514" s="87"/>
      <c r="R1514" s="88" t="s">
        <v>28</v>
      </c>
      <c r="S1514" s="98"/>
      <c r="T1514" s="1">
        <v>8510</v>
      </c>
      <c r="U1514" s="90">
        <v>6382.5</v>
      </c>
      <c r="V1514" s="91">
        <v>0.25</v>
      </c>
      <c r="W1514" s="88" t="s">
        <v>11036</v>
      </c>
      <c r="X1514" s="83">
        <v>90119000000</v>
      </c>
      <c r="Y1514" s="83" t="s">
        <v>1601</v>
      </c>
      <c r="Z1514" s="83" t="s">
        <v>31</v>
      </c>
    </row>
    <row r="1515" spans="1:26" x14ac:dyDescent="0.25">
      <c r="A1515" s="83" t="s">
        <v>9519</v>
      </c>
      <c r="B1515" s="83" t="s">
        <v>9519</v>
      </c>
      <c r="C1515" s="84" t="s">
        <v>9520</v>
      </c>
      <c r="D1515" s="93" t="s">
        <v>11556</v>
      </c>
      <c r="E1515" s="83" t="s">
        <v>704</v>
      </c>
      <c r="F1515" s="83" t="s">
        <v>22</v>
      </c>
      <c r="G1515" s="83" t="s">
        <v>23</v>
      </c>
      <c r="H1515" s="83"/>
      <c r="I1515" s="93" t="s">
        <v>24</v>
      </c>
      <c r="J1515" s="93" t="s">
        <v>24</v>
      </c>
      <c r="K1515" s="85">
        <v>100210951095</v>
      </c>
      <c r="L1515" s="83" t="s">
        <v>25</v>
      </c>
      <c r="M1515" s="83" t="s">
        <v>26</v>
      </c>
      <c r="N1515" s="83" t="s">
        <v>27</v>
      </c>
      <c r="O1515" s="83" t="s">
        <v>26</v>
      </c>
      <c r="P1515" s="86">
        <v>15</v>
      </c>
      <c r="Q1515" s="96"/>
      <c r="R1515" s="88" t="s">
        <v>28</v>
      </c>
      <c r="S1515" s="98"/>
      <c r="T1515" s="1">
        <v>8510</v>
      </c>
      <c r="U1515" s="90">
        <v>6382.5</v>
      </c>
      <c r="V1515" s="91">
        <v>0.25</v>
      </c>
      <c r="W1515" s="88" t="s">
        <v>11036</v>
      </c>
      <c r="X1515" s="83">
        <v>90119000000</v>
      </c>
      <c r="Y1515" s="83" t="s">
        <v>1601</v>
      </c>
      <c r="Z1515" s="83" t="s">
        <v>31</v>
      </c>
    </row>
    <row r="1516" spans="1:26" x14ac:dyDescent="0.25">
      <c r="A1516" s="83" t="s">
        <v>9521</v>
      </c>
      <c r="B1516" s="83" t="s">
        <v>9521</v>
      </c>
      <c r="C1516" s="84" t="s">
        <v>9522</v>
      </c>
      <c r="D1516" s="93" t="s">
        <v>11557</v>
      </c>
      <c r="E1516" s="83" t="s">
        <v>704</v>
      </c>
      <c r="F1516" s="83" t="s">
        <v>22</v>
      </c>
      <c r="G1516" s="83" t="s">
        <v>23</v>
      </c>
      <c r="H1516" s="83"/>
      <c r="I1516" s="93" t="s">
        <v>24</v>
      </c>
      <c r="J1516" s="93" t="s">
        <v>24</v>
      </c>
      <c r="K1516" s="85">
        <v>100210951095</v>
      </c>
      <c r="L1516" s="83" t="s">
        <v>25</v>
      </c>
      <c r="M1516" s="83" t="s">
        <v>26</v>
      </c>
      <c r="N1516" s="83" t="s">
        <v>27</v>
      </c>
      <c r="O1516" s="83" t="s">
        <v>26</v>
      </c>
      <c r="P1516" s="86">
        <v>15</v>
      </c>
      <c r="Q1516" s="96"/>
      <c r="R1516" s="88" t="s">
        <v>28</v>
      </c>
      <c r="S1516" s="98"/>
      <c r="T1516" s="1">
        <v>8510</v>
      </c>
      <c r="U1516" s="90">
        <v>6382.5</v>
      </c>
      <c r="V1516" s="91">
        <v>0.25</v>
      </c>
      <c r="W1516" s="88" t="s">
        <v>11036</v>
      </c>
      <c r="X1516" s="83">
        <v>90119000000</v>
      </c>
      <c r="Y1516" s="83" t="s">
        <v>1601</v>
      </c>
      <c r="Z1516" s="83" t="s">
        <v>31</v>
      </c>
    </row>
    <row r="1517" spans="1:26" x14ac:dyDescent="0.25">
      <c r="A1517" s="83" t="s">
        <v>9523</v>
      </c>
      <c r="B1517" s="83" t="s">
        <v>9523</v>
      </c>
      <c r="C1517" s="84" t="s">
        <v>9524</v>
      </c>
      <c r="D1517" s="93" t="s">
        <v>11558</v>
      </c>
      <c r="E1517" s="83" t="s">
        <v>704</v>
      </c>
      <c r="F1517" s="83" t="s">
        <v>22</v>
      </c>
      <c r="G1517" s="83" t="s">
        <v>23</v>
      </c>
      <c r="H1517" s="83"/>
      <c r="I1517" s="93" t="s">
        <v>24</v>
      </c>
      <c r="J1517" s="93" t="s">
        <v>24</v>
      </c>
      <c r="K1517" s="85">
        <v>100210951095</v>
      </c>
      <c r="L1517" s="83" t="s">
        <v>25</v>
      </c>
      <c r="M1517" s="83" t="s">
        <v>26</v>
      </c>
      <c r="N1517" s="83" t="s">
        <v>27</v>
      </c>
      <c r="O1517" s="83" t="s">
        <v>26</v>
      </c>
      <c r="P1517" s="86">
        <v>15</v>
      </c>
      <c r="Q1517" s="96"/>
      <c r="R1517" s="88" t="s">
        <v>28</v>
      </c>
      <c r="S1517" s="98"/>
      <c r="T1517" s="1">
        <v>1240</v>
      </c>
      <c r="U1517" s="90">
        <v>930</v>
      </c>
      <c r="V1517" s="91">
        <v>0.25</v>
      </c>
      <c r="W1517" s="88" t="s">
        <v>11036</v>
      </c>
      <c r="X1517" s="83">
        <v>99999999999</v>
      </c>
      <c r="Y1517" s="83" t="s">
        <v>1601</v>
      </c>
      <c r="Z1517" s="83" t="s">
        <v>31</v>
      </c>
    </row>
    <row r="1518" spans="1:26" x14ac:dyDescent="0.25">
      <c r="A1518" s="83" t="s">
        <v>9525</v>
      </c>
      <c r="B1518" s="83" t="s">
        <v>9525</v>
      </c>
      <c r="C1518" s="84" t="s">
        <v>9526</v>
      </c>
      <c r="D1518" s="93" t="s">
        <v>11559</v>
      </c>
      <c r="E1518" s="83" t="s">
        <v>704</v>
      </c>
      <c r="F1518" s="83" t="s">
        <v>22</v>
      </c>
      <c r="G1518" s="83" t="s">
        <v>23</v>
      </c>
      <c r="H1518" s="83"/>
      <c r="I1518" s="93" t="s">
        <v>745</v>
      </c>
      <c r="J1518" s="93" t="s">
        <v>24</v>
      </c>
      <c r="K1518" s="85">
        <v>100210951095</v>
      </c>
      <c r="L1518" s="83" t="s">
        <v>25</v>
      </c>
      <c r="M1518" s="83" t="s">
        <v>26</v>
      </c>
      <c r="N1518" s="83" t="s">
        <v>27</v>
      </c>
      <c r="O1518" s="83" t="s">
        <v>26</v>
      </c>
      <c r="P1518" s="86">
        <v>15</v>
      </c>
      <c r="Q1518" s="96"/>
      <c r="R1518" s="88" t="s">
        <v>28</v>
      </c>
      <c r="S1518" s="98"/>
      <c r="T1518" s="1">
        <v>656</v>
      </c>
      <c r="U1518" s="90">
        <v>492</v>
      </c>
      <c r="V1518" s="91">
        <v>0.25</v>
      </c>
      <c r="W1518" s="88" t="s">
        <v>11036</v>
      </c>
      <c r="X1518" s="83">
        <v>99999999999</v>
      </c>
      <c r="Y1518" s="83" t="s">
        <v>1601</v>
      </c>
      <c r="Z1518" s="83" t="s">
        <v>31</v>
      </c>
    </row>
    <row r="1519" spans="1:26" x14ac:dyDescent="0.25">
      <c r="A1519" s="83" t="s">
        <v>9527</v>
      </c>
      <c r="B1519" s="83" t="s">
        <v>9527</v>
      </c>
      <c r="C1519" s="84" t="s">
        <v>9528</v>
      </c>
      <c r="D1519" s="93" t="s">
        <v>11560</v>
      </c>
      <c r="E1519" s="83" t="s">
        <v>704</v>
      </c>
      <c r="F1519" s="83" t="s">
        <v>22</v>
      </c>
      <c r="G1519" s="83" t="s">
        <v>23</v>
      </c>
      <c r="H1519" s="83"/>
      <c r="I1519" s="93" t="s">
        <v>24</v>
      </c>
      <c r="J1519" s="93" t="s">
        <v>24</v>
      </c>
      <c r="K1519" s="85">
        <v>100210951095</v>
      </c>
      <c r="L1519" s="83" t="s">
        <v>25</v>
      </c>
      <c r="M1519" s="83" t="s">
        <v>26</v>
      </c>
      <c r="N1519" s="83" t="s">
        <v>27</v>
      </c>
      <c r="O1519" s="83" t="s">
        <v>26</v>
      </c>
      <c r="P1519" s="86">
        <v>15</v>
      </c>
      <c r="Q1519" s="96"/>
      <c r="R1519" s="88" t="s">
        <v>28</v>
      </c>
      <c r="S1519" s="98"/>
      <c r="T1519" s="1">
        <v>12476</v>
      </c>
      <c r="U1519" s="90">
        <v>9357</v>
      </c>
      <c r="V1519" s="91">
        <v>0.25</v>
      </c>
      <c r="W1519" s="88" t="s">
        <v>11036</v>
      </c>
      <c r="X1519" s="83">
        <v>90119000000</v>
      </c>
      <c r="Y1519" s="83" t="s">
        <v>1601</v>
      </c>
      <c r="Z1519" s="83" t="s">
        <v>31</v>
      </c>
    </row>
    <row r="1520" spans="1:26" x14ac:dyDescent="0.25">
      <c r="A1520" s="83" t="s">
        <v>9529</v>
      </c>
      <c r="B1520" s="83" t="s">
        <v>9529</v>
      </c>
      <c r="C1520" s="84" t="s">
        <v>9530</v>
      </c>
      <c r="D1520" s="83" t="s">
        <v>11561</v>
      </c>
      <c r="E1520" s="83" t="s">
        <v>704</v>
      </c>
      <c r="F1520" s="83" t="s">
        <v>22</v>
      </c>
      <c r="G1520" s="83" t="s">
        <v>23</v>
      </c>
      <c r="H1520" s="83"/>
      <c r="I1520" s="93" t="s">
        <v>24</v>
      </c>
      <c r="J1520" s="93" t="s">
        <v>24</v>
      </c>
      <c r="K1520" s="85">
        <v>100210951095</v>
      </c>
      <c r="L1520" s="83" t="s">
        <v>25</v>
      </c>
      <c r="M1520" s="83" t="s">
        <v>26</v>
      </c>
      <c r="N1520" s="83" t="s">
        <v>27</v>
      </c>
      <c r="O1520" s="83" t="s">
        <v>26</v>
      </c>
      <c r="P1520" s="86">
        <v>15</v>
      </c>
      <c r="Q1520" s="96"/>
      <c r="R1520" s="88" t="s">
        <v>28</v>
      </c>
      <c r="S1520" s="83"/>
      <c r="T1520" s="1">
        <v>10328</v>
      </c>
      <c r="U1520" s="90">
        <v>7746</v>
      </c>
      <c r="V1520" s="91">
        <v>0.25</v>
      </c>
      <c r="W1520" s="88" t="s">
        <v>11036</v>
      </c>
      <c r="X1520" s="83">
        <v>90278990000</v>
      </c>
      <c r="Y1520" s="83" t="s">
        <v>1601</v>
      </c>
      <c r="Z1520" s="83" t="s">
        <v>31</v>
      </c>
    </row>
    <row r="1521" spans="1:26" x14ac:dyDescent="0.25">
      <c r="A1521" s="83" t="s">
        <v>9531</v>
      </c>
      <c r="B1521" s="83" t="s">
        <v>9531</v>
      </c>
      <c r="C1521" s="84" t="s">
        <v>9532</v>
      </c>
      <c r="D1521" s="83" t="s">
        <v>11562</v>
      </c>
      <c r="E1521" s="83" t="s">
        <v>704</v>
      </c>
      <c r="F1521" s="83" t="s">
        <v>22</v>
      </c>
      <c r="G1521" s="83" t="s">
        <v>23</v>
      </c>
      <c r="H1521" s="83"/>
      <c r="I1521" s="93" t="s">
        <v>24</v>
      </c>
      <c r="J1521" s="93" t="s">
        <v>24</v>
      </c>
      <c r="K1521" s="85">
        <v>100210951095</v>
      </c>
      <c r="L1521" s="83" t="s">
        <v>25</v>
      </c>
      <c r="M1521" s="83" t="s">
        <v>26</v>
      </c>
      <c r="N1521" s="83" t="s">
        <v>27</v>
      </c>
      <c r="O1521" s="83" t="s">
        <v>26</v>
      </c>
      <c r="P1521" s="86">
        <v>15</v>
      </c>
      <c r="Q1521" s="96"/>
      <c r="R1521" s="88" t="s">
        <v>28</v>
      </c>
      <c r="S1521" s="83"/>
      <c r="T1521" s="1">
        <v>10328</v>
      </c>
      <c r="U1521" s="90">
        <v>7746</v>
      </c>
      <c r="V1521" s="91">
        <v>0.25</v>
      </c>
      <c r="W1521" s="88" t="s">
        <v>11036</v>
      </c>
      <c r="X1521" s="83">
        <v>90278990000</v>
      </c>
      <c r="Y1521" s="83" t="s">
        <v>1601</v>
      </c>
      <c r="Z1521" s="83" t="s">
        <v>31</v>
      </c>
    </row>
    <row r="1522" spans="1:26" x14ac:dyDescent="0.25">
      <c r="A1522" s="83" t="s">
        <v>9533</v>
      </c>
      <c r="B1522" s="83" t="s">
        <v>9533</v>
      </c>
      <c r="C1522" s="84" t="s">
        <v>9534</v>
      </c>
      <c r="D1522" s="83" t="s">
        <v>11563</v>
      </c>
      <c r="E1522" s="83" t="s">
        <v>704</v>
      </c>
      <c r="F1522" s="83" t="s">
        <v>22</v>
      </c>
      <c r="G1522" s="83" t="s">
        <v>23</v>
      </c>
      <c r="H1522" s="83"/>
      <c r="I1522" s="93" t="s">
        <v>24</v>
      </c>
      <c r="J1522" s="93" t="s">
        <v>24</v>
      </c>
      <c r="K1522" s="85">
        <v>100210951095</v>
      </c>
      <c r="L1522" s="83" t="s">
        <v>25</v>
      </c>
      <c r="M1522" s="83" t="s">
        <v>26</v>
      </c>
      <c r="N1522" s="83" t="s">
        <v>27</v>
      </c>
      <c r="O1522" s="83" t="s">
        <v>26</v>
      </c>
      <c r="P1522" s="86">
        <v>15</v>
      </c>
      <c r="Q1522" s="96"/>
      <c r="R1522" s="88" t="s">
        <v>28</v>
      </c>
      <c r="S1522" s="83"/>
      <c r="T1522" s="1">
        <v>10328</v>
      </c>
      <c r="U1522" s="90">
        <v>7746</v>
      </c>
      <c r="V1522" s="91">
        <v>0.25</v>
      </c>
      <c r="W1522" s="88" t="s">
        <v>11036</v>
      </c>
      <c r="X1522" s="83">
        <v>90278990000</v>
      </c>
      <c r="Y1522" s="83" t="s">
        <v>1601</v>
      </c>
      <c r="Z1522" s="83" t="s">
        <v>31</v>
      </c>
    </row>
    <row r="1523" spans="1:26" x14ac:dyDescent="0.25">
      <c r="A1523" s="83" t="s">
        <v>9535</v>
      </c>
      <c r="B1523" s="83" t="s">
        <v>9535</v>
      </c>
      <c r="C1523" s="84" t="s">
        <v>9536</v>
      </c>
      <c r="D1523" s="83" t="s">
        <v>11564</v>
      </c>
      <c r="E1523" s="83" t="s">
        <v>704</v>
      </c>
      <c r="F1523" s="83" t="s">
        <v>22</v>
      </c>
      <c r="G1523" s="83" t="s">
        <v>23</v>
      </c>
      <c r="H1523" s="83"/>
      <c r="I1523" s="93" t="s">
        <v>24</v>
      </c>
      <c r="J1523" s="93" t="s">
        <v>24</v>
      </c>
      <c r="K1523" s="85">
        <v>100210951095</v>
      </c>
      <c r="L1523" s="83" t="s">
        <v>25</v>
      </c>
      <c r="M1523" s="83" t="s">
        <v>26</v>
      </c>
      <c r="N1523" s="83" t="s">
        <v>27</v>
      </c>
      <c r="O1523" s="83" t="s">
        <v>26</v>
      </c>
      <c r="P1523" s="86">
        <v>15</v>
      </c>
      <c r="Q1523" s="96"/>
      <c r="R1523" s="88" t="s">
        <v>28</v>
      </c>
      <c r="S1523" s="83"/>
      <c r="T1523" s="1">
        <v>9213</v>
      </c>
      <c r="U1523" s="90">
        <v>6909.75</v>
      </c>
      <c r="V1523" s="91">
        <v>0.25</v>
      </c>
      <c r="W1523" s="88" t="s">
        <v>11036</v>
      </c>
      <c r="X1523" s="83">
        <v>90119000000</v>
      </c>
      <c r="Y1523" s="83" t="s">
        <v>1601</v>
      </c>
      <c r="Z1523" s="83" t="s">
        <v>31</v>
      </c>
    </row>
    <row r="1524" spans="1:26" x14ac:dyDescent="0.25">
      <c r="A1524" s="83" t="s">
        <v>9537</v>
      </c>
      <c r="B1524" s="83" t="s">
        <v>9537</v>
      </c>
      <c r="C1524" s="84" t="s">
        <v>9538</v>
      </c>
      <c r="D1524" s="83" t="s">
        <v>11565</v>
      </c>
      <c r="E1524" s="83" t="s">
        <v>704</v>
      </c>
      <c r="F1524" s="83" t="s">
        <v>22</v>
      </c>
      <c r="G1524" s="83" t="s">
        <v>23</v>
      </c>
      <c r="H1524" s="83"/>
      <c r="I1524" s="93" t="s">
        <v>24</v>
      </c>
      <c r="J1524" s="93" t="s">
        <v>24</v>
      </c>
      <c r="K1524" s="85">
        <v>100210951095</v>
      </c>
      <c r="L1524" s="83" t="s">
        <v>25</v>
      </c>
      <c r="M1524" s="83" t="s">
        <v>26</v>
      </c>
      <c r="N1524" s="83" t="s">
        <v>27</v>
      </c>
      <c r="O1524" s="83" t="s">
        <v>26</v>
      </c>
      <c r="P1524" s="86">
        <v>15</v>
      </c>
      <c r="Q1524" s="96"/>
      <c r="R1524" s="88" t="s">
        <v>28</v>
      </c>
      <c r="S1524" s="83"/>
      <c r="T1524" s="1">
        <v>9213</v>
      </c>
      <c r="U1524" s="90">
        <v>6909.75</v>
      </c>
      <c r="V1524" s="91">
        <v>0.25</v>
      </c>
      <c r="W1524" s="88" t="s">
        <v>11036</v>
      </c>
      <c r="X1524" s="83">
        <v>90119000000</v>
      </c>
      <c r="Y1524" s="83" t="s">
        <v>1601</v>
      </c>
      <c r="Z1524" s="83" t="s">
        <v>31</v>
      </c>
    </row>
    <row r="1525" spans="1:26" x14ac:dyDescent="0.25">
      <c r="A1525" s="83" t="s">
        <v>9539</v>
      </c>
      <c r="B1525" s="83" t="s">
        <v>9539</v>
      </c>
      <c r="C1525" s="84" t="s">
        <v>9540</v>
      </c>
      <c r="D1525" s="83" t="s">
        <v>11566</v>
      </c>
      <c r="E1525" s="83" t="s">
        <v>704</v>
      </c>
      <c r="F1525" s="83" t="s">
        <v>22</v>
      </c>
      <c r="G1525" s="83" t="s">
        <v>23</v>
      </c>
      <c r="H1525" s="83"/>
      <c r="I1525" s="93" t="s">
        <v>24</v>
      </c>
      <c r="J1525" s="93" t="s">
        <v>24</v>
      </c>
      <c r="K1525" s="85">
        <v>100210951095</v>
      </c>
      <c r="L1525" s="83" t="s">
        <v>25</v>
      </c>
      <c r="M1525" s="83" t="s">
        <v>26</v>
      </c>
      <c r="N1525" s="83" t="s">
        <v>27</v>
      </c>
      <c r="O1525" s="83" t="s">
        <v>26</v>
      </c>
      <c r="P1525" s="86">
        <v>15</v>
      </c>
      <c r="Q1525" s="96"/>
      <c r="R1525" s="88" t="s">
        <v>28</v>
      </c>
      <c r="S1525" s="83"/>
      <c r="T1525" s="1">
        <v>9213</v>
      </c>
      <c r="U1525" s="90">
        <v>6909.75</v>
      </c>
      <c r="V1525" s="91">
        <v>0.25</v>
      </c>
      <c r="W1525" s="88" t="s">
        <v>11036</v>
      </c>
      <c r="X1525" s="83">
        <v>90119000000</v>
      </c>
      <c r="Y1525" s="83" t="s">
        <v>1601</v>
      </c>
      <c r="Z1525" s="83" t="s">
        <v>31</v>
      </c>
    </row>
    <row r="1526" spans="1:26" x14ac:dyDescent="0.25">
      <c r="A1526" s="83" t="s">
        <v>9541</v>
      </c>
      <c r="B1526" s="83" t="s">
        <v>9541</v>
      </c>
      <c r="C1526" s="84" t="s">
        <v>9542</v>
      </c>
      <c r="D1526" s="83" t="s">
        <v>11567</v>
      </c>
      <c r="E1526" s="83" t="s">
        <v>704</v>
      </c>
      <c r="F1526" s="83" t="s">
        <v>22</v>
      </c>
      <c r="G1526" s="83" t="s">
        <v>23</v>
      </c>
      <c r="H1526" s="83"/>
      <c r="I1526" s="93" t="s">
        <v>24</v>
      </c>
      <c r="J1526" s="93" t="s">
        <v>24</v>
      </c>
      <c r="K1526" s="85">
        <v>100210951095</v>
      </c>
      <c r="L1526" s="83" t="s">
        <v>25</v>
      </c>
      <c r="M1526" s="83" t="s">
        <v>26</v>
      </c>
      <c r="N1526" s="83" t="s">
        <v>27</v>
      </c>
      <c r="O1526" s="83" t="s">
        <v>26</v>
      </c>
      <c r="P1526" s="86">
        <v>15</v>
      </c>
      <c r="Q1526" s="96"/>
      <c r="R1526" s="88" t="s">
        <v>28</v>
      </c>
      <c r="S1526" s="83"/>
      <c r="T1526" s="1">
        <v>2975</v>
      </c>
      <c r="U1526" s="90">
        <v>2231.25</v>
      </c>
      <c r="V1526" s="91">
        <v>0.25</v>
      </c>
      <c r="W1526" s="88" t="s">
        <v>11036</v>
      </c>
      <c r="X1526" s="83">
        <v>99999999999</v>
      </c>
      <c r="Y1526" s="83" t="s">
        <v>1601</v>
      </c>
      <c r="Z1526" s="83" t="s">
        <v>31</v>
      </c>
    </row>
    <row r="1527" spans="1:26" x14ac:dyDescent="0.25">
      <c r="A1527" s="83" t="s">
        <v>9543</v>
      </c>
      <c r="B1527" s="83" t="s">
        <v>9543</v>
      </c>
      <c r="C1527" s="84" t="s">
        <v>9544</v>
      </c>
      <c r="D1527" s="83" t="s">
        <v>11568</v>
      </c>
      <c r="E1527" s="83" t="s">
        <v>704</v>
      </c>
      <c r="F1527" s="83" t="s">
        <v>22</v>
      </c>
      <c r="G1527" s="83" t="s">
        <v>23</v>
      </c>
      <c r="H1527" s="83"/>
      <c r="I1527" s="93" t="s">
        <v>24</v>
      </c>
      <c r="J1527" s="93" t="s">
        <v>24</v>
      </c>
      <c r="K1527" s="85">
        <v>100210951095</v>
      </c>
      <c r="L1527" s="83" t="s">
        <v>25</v>
      </c>
      <c r="M1527" s="83" t="s">
        <v>26</v>
      </c>
      <c r="N1527" s="83" t="s">
        <v>27</v>
      </c>
      <c r="O1527" s="83" t="s">
        <v>26</v>
      </c>
      <c r="P1527" s="86">
        <v>15</v>
      </c>
      <c r="Q1527" s="96"/>
      <c r="R1527" s="88" t="s">
        <v>28</v>
      </c>
      <c r="S1527" s="83"/>
      <c r="T1527" s="1">
        <v>2396</v>
      </c>
      <c r="U1527" s="90">
        <v>1797</v>
      </c>
      <c r="V1527" s="91">
        <v>0.25</v>
      </c>
      <c r="W1527" s="88" t="s">
        <v>11036</v>
      </c>
      <c r="X1527" s="83">
        <v>99999999999</v>
      </c>
      <c r="Y1527" s="83" t="s">
        <v>1601</v>
      </c>
      <c r="Z1527" s="83" t="s">
        <v>31</v>
      </c>
    </row>
    <row r="1528" spans="1:26" x14ac:dyDescent="0.25">
      <c r="A1528" s="83" t="s">
        <v>9194</v>
      </c>
      <c r="B1528" s="83" t="s">
        <v>9194</v>
      </c>
      <c r="C1528" s="84" t="s">
        <v>9195</v>
      </c>
      <c r="D1528" s="83" t="s">
        <v>11569</v>
      </c>
      <c r="E1528" s="83" t="s">
        <v>704</v>
      </c>
      <c r="F1528" s="83" t="s">
        <v>22</v>
      </c>
      <c r="G1528" s="83" t="s">
        <v>23</v>
      </c>
      <c r="H1528" s="83"/>
      <c r="I1528" s="93" t="s">
        <v>24</v>
      </c>
      <c r="J1528" s="93" t="s">
        <v>24</v>
      </c>
      <c r="K1528" s="85">
        <v>100210951095</v>
      </c>
      <c r="L1528" s="83" t="s">
        <v>25</v>
      </c>
      <c r="M1528" s="83" t="s">
        <v>26</v>
      </c>
      <c r="N1528" s="83" t="s">
        <v>27</v>
      </c>
      <c r="O1528" s="83" t="s">
        <v>26</v>
      </c>
      <c r="P1528" s="86">
        <v>58</v>
      </c>
      <c r="Q1528" s="96"/>
      <c r="R1528" s="88" t="s">
        <v>28</v>
      </c>
      <c r="S1528" s="84"/>
      <c r="T1528" s="97">
        <v>96</v>
      </c>
      <c r="U1528" s="90">
        <v>72</v>
      </c>
      <c r="V1528" s="91">
        <v>0.25</v>
      </c>
      <c r="W1528" s="88" t="s">
        <v>11036</v>
      </c>
      <c r="X1528" s="83">
        <v>39269097900</v>
      </c>
      <c r="Y1528" s="83" t="s">
        <v>30</v>
      </c>
      <c r="Z1528" s="83" t="s">
        <v>31</v>
      </c>
    </row>
    <row r="1529" spans="1:26" x14ac:dyDescent="0.25">
      <c r="A1529" s="83" t="s">
        <v>9196</v>
      </c>
      <c r="B1529" s="83" t="s">
        <v>9196</v>
      </c>
      <c r="C1529" s="84" t="s">
        <v>9197</v>
      </c>
      <c r="D1529" s="83" t="s">
        <v>11570</v>
      </c>
      <c r="E1529" s="83" t="s">
        <v>704</v>
      </c>
      <c r="F1529" s="83" t="s">
        <v>22</v>
      </c>
      <c r="G1529" s="83" t="s">
        <v>23</v>
      </c>
      <c r="H1529" s="83"/>
      <c r="I1529" s="93" t="s">
        <v>24</v>
      </c>
      <c r="J1529" s="93" t="s">
        <v>24</v>
      </c>
      <c r="K1529" s="85">
        <v>100210951095</v>
      </c>
      <c r="L1529" s="83" t="s">
        <v>25</v>
      </c>
      <c r="M1529" s="83" t="s">
        <v>26</v>
      </c>
      <c r="N1529" s="83" t="s">
        <v>27</v>
      </c>
      <c r="O1529" s="83" t="s">
        <v>26</v>
      </c>
      <c r="P1529" s="86">
        <v>58</v>
      </c>
      <c r="Q1529" s="96"/>
      <c r="R1529" s="88" t="s">
        <v>28</v>
      </c>
      <c r="S1529" s="84"/>
      <c r="T1529" s="97">
        <v>96</v>
      </c>
      <c r="U1529" s="90">
        <v>72</v>
      </c>
      <c r="V1529" s="91">
        <v>0.25</v>
      </c>
      <c r="W1529" s="88" t="s">
        <v>11036</v>
      </c>
      <c r="X1529" s="83">
        <v>39269097900</v>
      </c>
      <c r="Y1529" s="83" t="s">
        <v>30</v>
      </c>
      <c r="Z1529" s="83" t="s">
        <v>31</v>
      </c>
    </row>
    <row r="1530" spans="1:26" x14ac:dyDescent="0.25">
      <c r="A1530" s="83" t="s">
        <v>9198</v>
      </c>
      <c r="B1530" s="83" t="s">
        <v>9198</v>
      </c>
      <c r="C1530" s="84" t="s">
        <v>9199</v>
      </c>
      <c r="D1530" s="83" t="s">
        <v>11571</v>
      </c>
      <c r="E1530" s="83" t="s">
        <v>704</v>
      </c>
      <c r="F1530" s="83" t="s">
        <v>22</v>
      </c>
      <c r="G1530" s="83" t="s">
        <v>23</v>
      </c>
      <c r="H1530" s="83"/>
      <c r="I1530" s="93" t="s">
        <v>24</v>
      </c>
      <c r="J1530" s="93" t="s">
        <v>24</v>
      </c>
      <c r="K1530" s="85">
        <v>100210951095</v>
      </c>
      <c r="L1530" s="83" t="s">
        <v>25</v>
      </c>
      <c r="M1530" s="83" t="s">
        <v>26</v>
      </c>
      <c r="N1530" s="83" t="s">
        <v>27</v>
      </c>
      <c r="O1530" s="83" t="s">
        <v>26</v>
      </c>
      <c r="P1530" s="86">
        <v>58</v>
      </c>
      <c r="Q1530" s="96"/>
      <c r="R1530" s="88" t="s">
        <v>28</v>
      </c>
      <c r="S1530" s="84"/>
      <c r="T1530" s="97">
        <v>672</v>
      </c>
      <c r="U1530" s="90">
        <v>504</v>
      </c>
      <c r="V1530" s="91">
        <v>0.25</v>
      </c>
      <c r="W1530" s="88" t="s">
        <v>11036</v>
      </c>
      <c r="X1530" s="83">
        <v>9011900000</v>
      </c>
      <c r="Y1530" s="83" t="s">
        <v>30</v>
      </c>
      <c r="Z1530" s="83" t="s">
        <v>31</v>
      </c>
    </row>
    <row r="1531" spans="1:26" x14ac:dyDescent="0.25">
      <c r="A1531" t="s">
        <v>9200</v>
      </c>
      <c r="B1531" t="s">
        <v>9200</v>
      </c>
      <c r="C1531" s="94" t="s">
        <v>9201</v>
      </c>
      <c r="D1531" s="93" t="s">
        <v>11572</v>
      </c>
      <c r="E1531" s="93" t="s">
        <v>704</v>
      </c>
      <c r="F1531" s="93" t="s">
        <v>22</v>
      </c>
      <c r="G1531" s="83" t="s">
        <v>23</v>
      </c>
      <c r="H1531" s="93"/>
      <c r="I1531" s="93" t="s">
        <v>24</v>
      </c>
      <c r="J1531" s="93" t="s">
        <v>24</v>
      </c>
      <c r="K1531" s="2">
        <v>100210951095</v>
      </c>
      <c r="L1531" t="s">
        <v>25</v>
      </c>
      <c r="M1531" t="s">
        <v>26</v>
      </c>
      <c r="N1531" t="s">
        <v>27</v>
      </c>
      <c r="O1531" t="s">
        <v>26</v>
      </c>
      <c r="P1531" s="86">
        <v>58</v>
      </c>
      <c r="Q1531" s="87"/>
      <c r="R1531" s="88" t="s">
        <v>28</v>
      </c>
      <c r="S1531" s="98"/>
      <c r="T1531" s="1">
        <v>788</v>
      </c>
      <c r="U1531" s="90">
        <v>591</v>
      </c>
      <c r="V1531" s="91">
        <v>0.25</v>
      </c>
      <c r="W1531" s="88" t="s">
        <v>11036</v>
      </c>
      <c r="X1531" s="83">
        <v>9011900000</v>
      </c>
      <c r="Y1531" s="83" t="s">
        <v>30</v>
      </c>
      <c r="Z1531" s="83" t="s">
        <v>31</v>
      </c>
    </row>
    <row r="1532" spans="1:26" x14ac:dyDescent="0.25">
      <c r="A1532" t="s">
        <v>9202</v>
      </c>
      <c r="B1532" t="s">
        <v>9202</v>
      </c>
      <c r="C1532" s="94" t="s">
        <v>9203</v>
      </c>
      <c r="D1532" s="93" t="s">
        <v>11573</v>
      </c>
      <c r="E1532" s="93" t="s">
        <v>704</v>
      </c>
      <c r="F1532" s="93" t="s">
        <v>22</v>
      </c>
      <c r="G1532" s="83" t="s">
        <v>23</v>
      </c>
      <c r="H1532" s="93"/>
      <c r="I1532" s="93" t="s">
        <v>24</v>
      </c>
      <c r="J1532" s="93" t="s">
        <v>24</v>
      </c>
      <c r="K1532" s="2">
        <v>100210951095</v>
      </c>
      <c r="L1532" t="s">
        <v>25</v>
      </c>
      <c r="M1532" t="s">
        <v>26</v>
      </c>
      <c r="N1532" t="s">
        <v>27</v>
      </c>
      <c r="O1532" t="s">
        <v>26</v>
      </c>
      <c r="P1532" s="86">
        <v>58</v>
      </c>
      <c r="Q1532" s="87"/>
      <c r="R1532" s="88" t="s">
        <v>28</v>
      </c>
      <c r="S1532" s="98"/>
      <c r="T1532" s="1">
        <v>1051</v>
      </c>
      <c r="U1532" s="90">
        <v>788.25</v>
      </c>
      <c r="V1532" s="91">
        <v>0.25</v>
      </c>
      <c r="W1532" s="88" t="s">
        <v>11036</v>
      </c>
      <c r="X1532" s="83">
        <v>9011900000</v>
      </c>
      <c r="Y1532" s="83" t="s">
        <v>30</v>
      </c>
      <c r="Z1532" s="83" t="s">
        <v>31</v>
      </c>
    </row>
    <row r="1533" spans="1:26" x14ac:dyDescent="0.25">
      <c r="A1533" t="s">
        <v>9204</v>
      </c>
      <c r="B1533" t="s">
        <v>9204</v>
      </c>
      <c r="C1533" s="94" t="s">
        <v>9205</v>
      </c>
      <c r="D1533" s="93" t="s">
        <v>11574</v>
      </c>
      <c r="E1533" s="93" t="s">
        <v>704</v>
      </c>
      <c r="F1533" s="93" t="s">
        <v>22</v>
      </c>
      <c r="G1533" s="83" t="s">
        <v>23</v>
      </c>
      <c r="H1533" s="93"/>
      <c r="I1533" s="93" t="s">
        <v>24</v>
      </c>
      <c r="J1533" s="93" t="s">
        <v>24</v>
      </c>
      <c r="K1533" s="2">
        <v>100210951095</v>
      </c>
      <c r="L1533" t="s">
        <v>25</v>
      </c>
      <c r="M1533" t="s">
        <v>26</v>
      </c>
      <c r="N1533" t="s">
        <v>27</v>
      </c>
      <c r="O1533" t="s">
        <v>26</v>
      </c>
      <c r="P1533" s="86">
        <v>58</v>
      </c>
      <c r="Q1533" s="87"/>
      <c r="R1533" s="88" t="s">
        <v>28</v>
      </c>
      <c r="S1533" s="98"/>
      <c r="T1533" s="1">
        <v>1371</v>
      </c>
      <c r="U1533" s="90">
        <v>1028.25</v>
      </c>
      <c r="V1533" s="91">
        <v>0.25</v>
      </c>
      <c r="W1533" s="88" t="s">
        <v>11036</v>
      </c>
      <c r="X1533" s="83">
        <v>9011900000</v>
      </c>
      <c r="Y1533" s="83" t="s">
        <v>30</v>
      </c>
      <c r="Z1533" s="83" t="s">
        <v>31</v>
      </c>
    </row>
    <row r="1534" spans="1:26" x14ac:dyDescent="0.25">
      <c r="A1534" t="s">
        <v>10589</v>
      </c>
      <c r="B1534" t="s">
        <v>10589</v>
      </c>
      <c r="C1534" s="94" t="s">
        <v>10590</v>
      </c>
      <c r="D1534" s="93" t="s">
        <v>11575</v>
      </c>
      <c r="E1534" s="93" t="s">
        <v>704</v>
      </c>
      <c r="F1534" s="93" t="s">
        <v>22</v>
      </c>
      <c r="G1534" s="83" t="s">
        <v>23</v>
      </c>
      <c r="H1534" s="93"/>
      <c r="I1534" s="93" t="s">
        <v>24</v>
      </c>
      <c r="J1534" s="93" t="s">
        <v>24</v>
      </c>
      <c r="K1534" s="2">
        <v>100210951095</v>
      </c>
      <c r="L1534" t="s">
        <v>25</v>
      </c>
      <c r="M1534" t="s">
        <v>26</v>
      </c>
      <c r="N1534" t="s">
        <v>27</v>
      </c>
      <c r="O1534" t="s">
        <v>26</v>
      </c>
      <c r="P1534" s="86" t="s">
        <v>8797</v>
      </c>
      <c r="Q1534" s="87"/>
      <c r="R1534" s="88" t="s">
        <v>28</v>
      </c>
      <c r="S1534" s="98"/>
      <c r="T1534" s="1">
        <v>48504</v>
      </c>
      <c r="U1534" s="90">
        <v>36378</v>
      </c>
      <c r="V1534" s="91">
        <v>0.25</v>
      </c>
      <c r="W1534" s="88" t="s">
        <v>11036</v>
      </c>
      <c r="X1534" s="83">
        <v>85258900000</v>
      </c>
      <c r="Y1534" s="83" t="s">
        <v>994</v>
      </c>
      <c r="Z1534" s="83" t="s">
        <v>739</v>
      </c>
    </row>
    <row r="1535" spans="1:26" x14ac:dyDescent="0.25">
      <c r="A1535" t="s">
        <v>10591</v>
      </c>
      <c r="B1535" t="s">
        <v>10591</v>
      </c>
      <c r="C1535" s="94" t="s">
        <v>10592</v>
      </c>
      <c r="D1535" s="93" t="s">
        <v>11576</v>
      </c>
      <c r="E1535" s="93" t="s">
        <v>704</v>
      </c>
      <c r="F1535" s="93" t="s">
        <v>22</v>
      </c>
      <c r="G1535" s="83" t="s">
        <v>23</v>
      </c>
      <c r="H1535" s="93"/>
      <c r="I1535" s="93" t="s">
        <v>24</v>
      </c>
      <c r="J1535" s="93" t="s">
        <v>24</v>
      </c>
      <c r="K1535" s="2">
        <v>100210951095</v>
      </c>
      <c r="L1535" t="s">
        <v>25</v>
      </c>
      <c r="M1535" t="s">
        <v>26</v>
      </c>
      <c r="N1535" t="s">
        <v>27</v>
      </c>
      <c r="O1535" t="s">
        <v>26</v>
      </c>
      <c r="P1535" s="86">
        <v>27</v>
      </c>
      <c r="Q1535" s="87"/>
      <c r="R1535" s="88" t="s">
        <v>28</v>
      </c>
      <c r="S1535" s="98"/>
      <c r="T1535" s="1">
        <v>51186</v>
      </c>
      <c r="U1535" s="90">
        <v>38389.5</v>
      </c>
      <c r="V1535" s="91">
        <v>0.25</v>
      </c>
      <c r="W1535" s="88" t="s">
        <v>11036</v>
      </c>
      <c r="X1535" s="83">
        <v>85258900000</v>
      </c>
      <c r="Y1535" s="83" t="s">
        <v>994</v>
      </c>
      <c r="Z1535" s="83" t="s">
        <v>739</v>
      </c>
    </row>
    <row r="1536" spans="1:26" x14ac:dyDescent="0.25">
      <c r="A1536" s="83" t="s">
        <v>10593</v>
      </c>
      <c r="B1536" s="83" t="s">
        <v>10593</v>
      </c>
      <c r="C1536" s="84" t="s">
        <v>10594</v>
      </c>
      <c r="D1536" s="93" t="s">
        <v>11577</v>
      </c>
      <c r="E1536" s="83" t="s">
        <v>704</v>
      </c>
      <c r="F1536" s="83" t="s">
        <v>22</v>
      </c>
      <c r="G1536" s="83" t="s">
        <v>23</v>
      </c>
      <c r="H1536" s="83"/>
      <c r="I1536" s="93" t="s">
        <v>24</v>
      </c>
      <c r="J1536" s="93" t="s">
        <v>24</v>
      </c>
      <c r="K1536" s="85">
        <v>100210951095</v>
      </c>
      <c r="L1536" s="83" t="s">
        <v>25</v>
      </c>
      <c r="M1536" s="83" t="s">
        <v>26</v>
      </c>
      <c r="N1536" s="83" t="s">
        <v>27</v>
      </c>
      <c r="O1536" s="83" t="s">
        <v>26</v>
      </c>
      <c r="P1536" s="86">
        <v>27</v>
      </c>
      <c r="Q1536" s="96"/>
      <c r="R1536" s="88" t="s">
        <v>28</v>
      </c>
      <c r="S1536" s="84"/>
      <c r="T1536" s="1">
        <v>10028</v>
      </c>
      <c r="U1536" s="90">
        <v>7521</v>
      </c>
      <c r="V1536" s="91">
        <v>0.25</v>
      </c>
      <c r="W1536" s="88" t="s">
        <v>11036</v>
      </c>
      <c r="X1536" s="83">
        <v>85258900000</v>
      </c>
      <c r="Y1536" s="83" t="s">
        <v>994</v>
      </c>
      <c r="Z1536" s="83" t="s">
        <v>739</v>
      </c>
    </row>
    <row r="1537" spans="1:26" x14ac:dyDescent="0.25">
      <c r="A1537" s="83" t="s">
        <v>9206</v>
      </c>
      <c r="B1537" s="83" t="s">
        <v>9206</v>
      </c>
      <c r="C1537" s="84" t="s">
        <v>9207</v>
      </c>
      <c r="D1537" s="93" t="s">
        <v>11578</v>
      </c>
      <c r="E1537" s="83" t="s">
        <v>704</v>
      </c>
      <c r="F1537" s="83" t="s">
        <v>22</v>
      </c>
      <c r="G1537" s="83" t="s">
        <v>23</v>
      </c>
      <c r="H1537" s="83"/>
      <c r="I1537" s="93" t="s">
        <v>24</v>
      </c>
      <c r="J1537" s="93" t="s">
        <v>24</v>
      </c>
      <c r="K1537" s="85">
        <v>100210951095</v>
      </c>
      <c r="L1537" s="83" t="s">
        <v>25</v>
      </c>
      <c r="M1537" s="83" t="s">
        <v>26</v>
      </c>
      <c r="N1537" s="83" t="s">
        <v>27</v>
      </c>
      <c r="O1537" s="83" t="s">
        <v>26</v>
      </c>
      <c r="P1537" s="86">
        <v>55</v>
      </c>
      <c r="Q1537" s="87"/>
      <c r="R1537" s="88" t="s">
        <v>28</v>
      </c>
      <c r="S1537" s="84"/>
      <c r="T1537" s="1">
        <v>22721</v>
      </c>
      <c r="U1537" s="90">
        <v>17040.75</v>
      </c>
      <c r="V1537" s="91">
        <v>0.25</v>
      </c>
      <c r="W1537" s="88" t="s">
        <v>11036</v>
      </c>
      <c r="X1537" s="83">
        <v>84798997900</v>
      </c>
      <c r="Y1537" s="83" t="s">
        <v>2250</v>
      </c>
      <c r="Z1537" s="83" t="s">
        <v>739</v>
      </c>
    </row>
    <row r="1538" spans="1:26" x14ac:dyDescent="0.25">
      <c r="A1538" s="93" t="s">
        <v>9208</v>
      </c>
      <c r="B1538" s="93" t="s">
        <v>9208</v>
      </c>
      <c r="C1538" s="94" t="s">
        <v>9209</v>
      </c>
      <c r="D1538" s="93" t="s">
        <v>11579</v>
      </c>
      <c r="E1538" s="93" t="s">
        <v>704</v>
      </c>
      <c r="F1538" s="93" t="s">
        <v>22</v>
      </c>
      <c r="G1538" s="83" t="s">
        <v>23</v>
      </c>
      <c r="H1538" s="93"/>
      <c r="I1538" s="93" t="s">
        <v>24</v>
      </c>
      <c r="J1538" s="93" t="s">
        <v>24</v>
      </c>
      <c r="K1538" s="95">
        <v>100210951095</v>
      </c>
      <c r="L1538" s="93" t="s">
        <v>25</v>
      </c>
      <c r="M1538" s="93" t="s">
        <v>26</v>
      </c>
      <c r="N1538" s="93" t="s">
        <v>27</v>
      </c>
      <c r="O1538" s="93" t="s">
        <v>26</v>
      </c>
      <c r="P1538" s="86">
        <v>55</v>
      </c>
      <c r="Q1538" s="87"/>
      <c r="R1538" s="88" t="s">
        <v>28</v>
      </c>
      <c r="S1538" s="98"/>
      <c r="T1538" s="1">
        <v>26828</v>
      </c>
      <c r="U1538" s="90">
        <v>20121</v>
      </c>
      <c r="V1538" s="91">
        <v>0.25</v>
      </c>
      <c r="W1538" s="88" t="s">
        <v>11036</v>
      </c>
      <c r="X1538" s="83">
        <v>84798997900</v>
      </c>
      <c r="Y1538" s="83" t="s">
        <v>2250</v>
      </c>
      <c r="Z1538" s="83" t="s">
        <v>739</v>
      </c>
    </row>
    <row r="1539" spans="1:26" x14ac:dyDescent="0.25">
      <c r="A1539" t="s">
        <v>9210</v>
      </c>
      <c r="B1539" t="s">
        <v>9210</v>
      </c>
      <c r="C1539" s="94" t="s">
        <v>9211</v>
      </c>
      <c r="D1539" s="93" t="s">
        <v>11580</v>
      </c>
      <c r="E1539" s="93" t="s">
        <v>704</v>
      </c>
      <c r="F1539" s="93" t="s">
        <v>22</v>
      </c>
      <c r="G1539" s="83" t="s">
        <v>23</v>
      </c>
      <c r="H1539" s="93"/>
      <c r="I1539" s="93" t="s">
        <v>24</v>
      </c>
      <c r="J1539" s="93" t="s">
        <v>24</v>
      </c>
      <c r="K1539" s="2">
        <v>100210951095</v>
      </c>
      <c r="L1539" t="s">
        <v>25</v>
      </c>
      <c r="M1539" t="s">
        <v>26</v>
      </c>
      <c r="N1539" t="s">
        <v>27</v>
      </c>
      <c r="O1539" t="s">
        <v>26</v>
      </c>
      <c r="P1539" s="86">
        <v>55</v>
      </c>
      <c r="Q1539" s="87"/>
      <c r="R1539" s="88" t="s">
        <v>28</v>
      </c>
      <c r="S1539" s="98"/>
      <c r="T1539" s="1">
        <v>30396</v>
      </c>
      <c r="U1539" s="90">
        <v>22797</v>
      </c>
      <c r="V1539" s="91">
        <v>0.25</v>
      </c>
      <c r="W1539" s="88" t="s">
        <v>11036</v>
      </c>
      <c r="X1539" s="83">
        <v>84798997900</v>
      </c>
      <c r="Y1539" s="83" t="s">
        <v>2250</v>
      </c>
      <c r="Z1539" s="83" t="s">
        <v>739</v>
      </c>
    </row>
    <row r="1540" spans="1:26" x14ac:dyDescent="0.25">
      <c r="A1540" t="s">
        <v>9212</v>
      </c>
      <c r="B1540" t="s">
        <v>9212</v>
      </c>
      <c r="C1540" s="94" t="s">
        <v>9213</v>
      </c>
      <c r="D1540" s="93" t="s">
        <v>11581</v>
      </c>
      <c r="E1540" s="93" t="s">
        <v>704</v>
      </c>
      <c r="F1540" s="93" t="s">
        <v>22</v>
      </c>
      <c r="G1540" s="83" t="s">
        <v>23</v>
      </c>
      <c r="H1540" s="93"/>
      <c r="I1540" s="93" t="s">
        <v>24</v>
      </c>
      <c r="J1540" s="93" t="s">
        <v>24</v>
      </c>
      <c r="K1540" s="2">
        <v>100210951095</v>
      </c>
      <c r="L1540" t="s">
        <v>25</v>
      </c>
      <c r="M1540" t="s">
        <v>26</v>
      </c>
      <c r="N1540" t="s">
        <v>27</v>
      </c>
      <c r="O1540" t="s">
        <v>26</v>
      </c>
      <c r="P1540" s="86">
        <v>55</v>
      </c>
      <c r="Q1540" s="87"/>
      <c r="R1540" s="88" t="s">
        <v>28</v>
      </c>
      <c r="S1540" s="98"/>
      <c r="T1540" s="1">
        <v>22176</v>
      </c>
      <c r="U1540" s="90">
        <v>16632</v>
      </c>
      <c r="V1540" s="91">
        <v>0.25</v>
      </c>
      <c r="W1540" s="88" t="s">
        <v>11036</v>
      </c>
      <c r="X1540" s="83">
        <v>84798997900</v>
      </c>
      <c r="Y1540" s="83" t="s">
        <v>2250</v>
      </c>
      <c r="Z1540" s="83" t="s">
        <v>739</v>
      </c>
    </row>
    <row r="1541" spans="1:26" x14ac:dyDescent="0.25">
      <c r="A1541" t="s">
        <v>9214</v>
      </c>
      <c r="B1541" t="s">
        <v>9214</v>
      </c>
      <c r="C1541" s="94" t="s">
        <v>9215</v>
      </c>
      <c r="D1541" s="93" t="s">
        <v>11582</v>
      </c>
      <c r="E1541" s="93" t="s">
        <v>704</v>
      </c>
      <c r="F1541" s="93" t="s">
        <v>22</v>
      </c>
      <c r="G1541" s="83" t="s">
        <v>23</v>
      </c>
      <c r="H1541" s="93"/>
      <c r="I1541" s="93" t="s">
        <v>24</v>
      </c>
      <c r="J1541" s="93" t="s">
        <v>24</v>
      </c>
      <c r="K1541" s="2">
        <v>100210951095</v>
      </c>
      <c r="L1541" t="s">
        <v>25</v>
      </c>
      <c r="M1541" t="s">
        <v>26</v>
      </c>
      <c r="N1541" t="s">
        <v>27</v>
      </c>
      <c r="O1541" t="s">
        <v>26</v>
      </c>
      <c r="P1541" s="86">
        <v>55</v>
      </c>
      <c r="Q1541" s="87"/>
      <c r="R1541" s="88" t="s">
        <v>28</v>
      </c>
      <c r="S1541" s="98"/>
      <c r="T1541" s="1">
        <v>26356</v>
      </c>
      <c r="U1541" s="90">
        <v>19767</v>
      </c>
      <c r="V1541" s="91">
        <v>0.25</v>
      </c>
      <c r="W1541" s="88" t="s">
        <v>11036</v>
      </c>
      <c r="X1541" s="83">
        <v>84798997900</v>
      </c>
      <c r="Y1541" s="83" t="s">
        <v>2250</v>
      </c>
      <c r="Z1541" s="83" t="s">
        <v>739</v>
      </c>
    </row>
    <row r="1542" spans="1:26" x14ac:dyDescent="0.25">
      <c r="A1542" t="s">
        <v>9216</v>
      </c>
      <c r="B1542" t="s">
        <v>9216</v>
      </c>
      <c r="C1542" s="94" t="s">
        <v>9217</v>
      </c>
      <c r="D1542" s="93" t="s">
        <v>11583</v>
      </c>
      <c r="E1542" s="93" t="s">
        <v>704</v>
      </c>
      <c r="F1542" s="93" t="s">
        <v>22</v>
      </c>
      <c r="G1542" s="83" t="s">
        <v>23</v>
      </c>
      <c r="H1542" s="93"/>
      <c r="I1542" s="93" t="s">
        <v>24</v>
      </c>
      <c r="J1542" s="93" t="s">
        <v>24</v>
      </c>
      <c r="K1542" s="2">
        <v>100210951095</v>
      </c>
      <c r="L1542" t="s">
        <v>25</v>
      </c>
      <c r="M1542" t="s">
        <v>26</v>
      </c>
      <c r="N1542" t="s">
        <v>27</v>
      </c>
      <c r="O1542" t="s">
        <v>26</v>
      </c>
      <c r="P1542" s="86">
        <v>55</v>
      </c>
      <c r="Q1542" s="87"/>
      <c r="R1542" s="88" t="s">
        <v>28</v>
      </c>
      <c r="S1542" s="98"/>
      <c r="T1542" s="1">
        <v>29951</v>
      </c>
      <c r="U1542" s="90">
        <v>22463.25</v>
      </c>
      <c r="V1542" s="91">
        <v>0.25</v>
      </c>
      <c r="W1542" s="88" t="s">
        <v>11036</v>
      </c>
      <c r="X1542" s="83">
        <v>84798997900</v>
      </c>
      <c r="Y1542" s="83" t="s">
        <v>2250</v>
      </c>
      <c r="Z1542" s="83" t="s">
        <v>739</v>
      </c>
    </row>
    <row r="1543" spans="1:26" x14ac:dyDescent="0.25">
      <c r="A1543" t="s">
        <v>9218</v>
      </c>
      <c r="B1543" t="s">
        <v>9218</v>
      </c>
      <c r="C1543" s="94" t="s">
        <v>9219</v>
      </c>
      <c r="D1543" s="93" t="s">
        <v>11584</v>
      </c>
      <c r="E1543" s="93" t="s">
        <v>704</v>
      </c>
      <c r="F1543" s="93" t="s">
        <v>22</v>
      </c>
      <c r="G1543" s="83" t="s">
        <v>23</v>
      </c>
      <c r="H1543" s="93"/>
      <c r="I1543" s="93" t="s">
        <v>24</v>
      </c>
      <c r="J1543" s="93" t="s">
        <v>24</v>
      </c>
      <c r="K1543" s="2">
        <v>100210951095</v>
      </c>
      <c r="L1543" t="s">
        <v>25</v>
      </c>
      <c r="M1543" t="s">
        <v>26</v>
      </c>
      <c r="N1543" t="s">
        <v>27</v>
      </c>
      <c r="O1543" t="s">
        <v>26</v>
      </c>
      <c r="P1543" s="86">
        <v>55</v>
      </c>
      <c r="Q1543" s="87"/>
      <c r="R1543" s="88" t="s">
        <v>28</v>
      </c>
      <c r="S1543" s="98"/>
      <c r="T1543" s="1">
        <v>3140</v>
      </c>
      <c r="U1543" s="90">
        <v>2355</v>
      </c>
      <c r="V1543" s="91">
        <v>0.25</v>
      </c>
      <c r="W1543" s="88" t="s">
        <v>11036</v>
      </c>
      <c r="X1543" s="83">
        <v>84799070990</v>
      </c>
      <c r="Y1543" s="83" t="s">
        <v>2250</v>
      </c>
      <c r="Z1543" s="83" t="s">
        <v>739</v>
      </c>
    </row>
    <row r="1544" spans="1:26" x14ac:dyDescent="0.25">
      <c r="A1544" s="93" t="s">
        <v>9545</v>
      </c>
      <c r="B1544" s="93" t="s">
        <v>9545</v>
      </c>
      <c r="C1544" s="94" t="s">
        <v>9546</v>
      </c>
      <c r="D1544" s="93" t="s">
        <v>11585</v>
      </c>
      <c r="E1544" s="93" t="s">
        <v>704</v>
      </c>
      <c r="F1544" s="93" t="s">
        <v>22</v>
      </c>
      <c r="G1544" s="83" t="s">
        <v>23</v>
      </c>
      <c r="H1544" s="93"/>
      <c r="I1544" s="93" t="s">
        <v>24</v>
      </c>
      <c r="J1544" s="93" t="s">
        <v>24</v>
      </c>
      <c r="K1544" s="95">
        <v>100210951095</v>
      </c>
      <c r="L1544" s="93" t="s">
        <v>25</v>
      </c>
      <c r="M1544" s="93" t="s">
        <v>26</v>
      </c>
      <c r="N1544" s="93" t="s">
        <v>27</v>
      </c>
      <c r="O1544" s="93" t="s">
        <v>26</v>
      </c>
      <c r="P1544" s="86">
        <v>45</v>
      </c>
      <c r="Q1544" s="87"/>
      <c r="R1544" s="88" t="s">
        <v>28</v>
      </c>
      <c r="S1544" s="98"/>
      <c r="T1544" s="1">
        <v>1554</v>
      </c>
      <c r="U1544" s="90">
        <v>1165.5</v>
      </c>
      <c r="V1544" s="91">
        <v>0.25</v>
      </c>
      <c r="W1544" s="88" t="s">
        <v>11036</v>
      </c>
      <c r="X1544" s="83">
        <v>76169990990</v>
      </c>
      <c r="Y1544" s="83" t="s">
        <v>2250</v>
      </c>
      <c r="Z1544" s="83" t="s">
        <v>739</v>
      </c>
    </row>
    <row r="1545" spans="1:26" x14ac:dyDescent="0.25">
      <c r="A1545" t="s">
        <v>10850</v>
      </c>
      <c r="B1545" t="s">
        <v>10850</v>
      </c>
      <c r="C1545" s="94" t="s">
        <v>10851</v>
      </c>
      <c r="D1545" s="93" t="s">
        <v>11586</v>
      </c>
      <c r="E1545" s="93" t="s">
        <v>704</v>
      </c>
      <c r="F1545" s="93" t="s">
        <v>22</v>
      </c>
      <c r="G1545" s="83" t="s">
        <v>23</v>
      </c>
      <c r="H1545" s="93"/>
      <c r="I1545" s="93" t="s">
        <v>24</v>
      </c>
      <c r="J1545" s="93" t="s">
        <v>24</v>
      </c>
      <c r="K1545" s="2">
        <v>100210951095</v>
      </c>
      <c r="L1545" t="s">
        <v>25</v>
      </c>
      <c r="M1545" t="s">
        <v>26</v>
      </c>
      <c r="N1545" t="s">
        <v>27</v>
      </c>
      <c r="O1545" t="s">
        <v>26</v>
      </c>
      <c r="P1545" s="86">
        <v>35</v>
      </c>
      <c r="Q1545" s="87"/>
      <c r="R1545" s="88" t="s">
        <v>28</v>
      </c>
      <c r="S1545" s="98"/>
      <c r="T1545" s="1">
        <v>1836</v>
      </c>
      <c r="U1545" s="90">
        <v>1377</v>
      </c>
      <c r="V1545" s="91">
        <v>0.25</v>
      </c>
      <c r="W1545" s="88" t="s">
        <v>11036</v>
      </c>
      <c r="X1545" s="83">
        <v>85365019000</v>
      </c>
      <c r="Y1545" s="83" t="s">
        <v>2250</v>
      </c>
      <c r="Z1545" s="83" t="s">
        <v>739</v>
      </c>
    </row>
    <row r="1546" spans="1:26" x14ac:dyDescent="0.25">
      <c r="A1546" t="s">
        <v>10852</v>
      </c>
      <c r="B1546" t="s">
        <v>10852</v>
      </c>
      <c r="C1546" s="94" t="s">
        <v>10853</v>
      </c>
      <c r="D1546" s="93" t="s">
        <v>11587</v>
      </c>
      <c r="E1546" s="93" t="s">
        <v>704</v>
      </c>
      <c r="F1546" s="93" t="s">
        <v>22</v>
      </c>
      <c r="G1546" s="83" t="s">
        <v>23</v>
      </c>
      <c r="H1546" s="93"/>
      <c r="I1546" s="93" t="s">
        <v>24</v>
      </c>
      <c r="J1546" s="93" t="s">
        <v>24</v>
      </c>
      <c r="K1546" s="2">
        <v>100210951095</v>
      </c>
      <c r="L1546" t="s">
        <v>25</v>
      </c>
      <c r="M1546" t="s">
        <v>26</v>
      </c>
      <c r="N1546" t="s">
        <v>27</v>
      </c>
      <c r="O1546" t="s">
        <v>26</v>
      </c>
      <c r="P1546" s="86">
        <v>35</v>
      </c>
      <c r="Q1546" s="87"/>
      <c r="R1546" s="88" t="s">
        <v>28</v>
      </c>
      <c r="S1546" s="98"/>
      <c r="T1546" s="1">
        <v>1739</v>
      </c>
      <c r="U1546" s="90">
        <v>1304.25</v>
      </c>
      <c r="V1546" s="91">
        <v>0.25</v>
      </c>
      <c r="W1546" s="88" t="s">
        <v>11036</v>
      </c>
      <c r="X1546" s="83">
        <v>85365019000</v>
      </c>
      <c r="Y1546" s="83" t="s">
        <v>2250</v>
      </c>
      <c r="Z1546" s="83" t="s">
        <v>739</v>
      </c>
    </row>
    <row r="1547" spans="1:26" x14ac:dyDescent="0.25">
      <c r="A1547" t="s">
        <v>9547</v>
      </c>
      <c r="B1547" t="s">
        <v>9547</v>
      </c>
      <c r="C1547" s="94" t="s">
        <v>9548</v>
      </c>
      <c r="D1547" s="93" t="s">
        <v>11588</v>
      </c>
      <c r="E1547" s="93" t="s">
        <v>704</v>
      </c>
      <c r="F1547" s="93" t="s">
        <v>22</v>
      </c>
      <c r="G1547" s="83" t="s">
        <v>23</v>
      </c>
      <c r="H1547" s="93"/>
      <c r="I1547" s="93" t="s">
        <v>745</v>
      </c>
      <c r="J1547" s="93" t="s">
        <v>24</v>
      </c>
      <c r="K1547" s="2">
        <v>100210951095</v>
      </c>
      <c r="L1547" t="s">
        <v>25</v>
      </c>
      <c r="M1547" t="s">
        <v>26</v>
      </c>
      <c r="N1547" t="s">
        <v>27</v>
      </c>
      <c r="O1547" t="s">
        <v>26</v>
      </c>
      <c r="P1547" s="86">
        <v>27</v>
      </c>
      <c r="Q1547" s="87"/>
      <c r="R1547" s="88" t="s">
        <v>28</v>
      </c>
      <c r="S1547" s="98"/>
      <c r="T1547" s="1">
        <v>505</v>
      </c>
      <c r="U1547" s="90">
        <v>378.75</v>
      </c>
      <c r="V1547" s="91">
        <v>0.25</v>
      </c>
      <c r="W1547" s="88" t="s">
        <v>11036</v>
      </c>
      <c r="X1547" s="83">
        <v>90019000900</v>
      </c>
      <c r="Y1547" s="83" t="s">
        <v>1276</v>
      </c>
      <c r="Z1547" s="83" t="s">
        <v>31</v>
      </c>
    </row>
    <row r="1548" spans="1:26" x14ac:dyDescent="0.25">
      <c r="A1548" t="s">
        <v>9549</v>
      </c>
      <c r="B1548" t="s">
        <v>9549</v>
      </c>
      <c r="C1548" s="94" t="s">
        <v>9550</v>
      </c>
      <c r="D1548" s="93" t="s">
        <v>11589</v>
      </c>
      <c r="E1548" s="93" t="s">
        <v>704</v>
      </c>
      <c r="F1548" s="93" t="s">
        <v>22</v>
      </c>
      <c r="G1548" s="83" t="s">
        <v>23</v>
      </c>
      <c r="H1548" s="93"/>
      <c r="I1548" s="93" t="s">
        <v>745</v>
      </c>
      <c r="J1548" s="93" t="s">
        <v>24</v>
      </c>
      <c r="K1548" s="2">
        <v>100210951095</v>
      </c>
      <c r="L1548" t="s">
        <v>25</v>
      </c>
      <c r="M1548" t="s">
        <v>26</v>
      </c>
      <c r="N1548" t="s">
        <v>27</v>
      </c>
      <c r="O1548" t="s">
        <v>26</v>
      </c>
      <c r="P1548" s="86">
        <v>27</v>
      </c>
      <c r="Q1548" s="87"/>
      <c r="R1548" s="88" t="s">
        <v>28</v>
      </c>
      <c r="S1548" s="98"/>
      <c r="T1548" s="1">
        <v>419</v>
      </c>
      <c r="U1548" s="90">
        <v>314.25</v>
      </c>
      <c r="V1548" s="91">
        <v>0.25</v>
      </c>
      <c r="W1548" s="92" t="s">
        <v>11036</v>
      </c>
      <c r="X1548" s="83">
        <v>90019000900</v>
      </c>
      <c r="Y1548" s="83" t="s">
        <v>1276</v>
      </c>
      <c r="Z1548" s="83" t="s">
        <v>31</v>
      </c>
    </row>
    <row r="1549" spans="1:26" x14ac:dyDescent="0.25">
      <c r="A1549" t="s">
        <v>9551</v>
      </c>
      <c r="B1549" t="s">
        <v>9551</v>
      </c>
      <c r="C1549" s="94" t="s">
        <v>9552</v>
      </c>
      <c r="D1549" s="93" t="s">
        <v>9553</v>
      </c>
      <c r="E1549" s="93" t="s">
        <v>704</v>
      </c>
      <c r="F1549" s="93" t="s">
        <v>22</v>
      </c>
      <c r="G1549" s="83" t="s">
        <v>23</v>
      </c>
      <c r="H1549" s="93"/>
      <c r="I1549" s="93" t="s">
        <v>24</v>
      </c>
      <c r="J1549" s="93" t="s">
        <v>24</v>
      </c>
      <c r="K1549" s="2">
        <v>100210951095</v>
      </c>
      <c r="L1549" t="s">
        <v>25</v>
      </c>
      <c r="M1549" t="s">
        <v>26</v>
      </c>
      <c r="N1549" t="s">
        <v>27</v>
      </c>
      <c r="O1549" t="s">
        <v>26</v>
      </c>
      <c r="P1549" s="86">
        <v>34</v>
      </c>
      <c r="Q1549" s="87"/>
      <c r="R1549" s="88" t="s">
        <v>28</v>
      </c>
      <c r="S1549" s="98"/>
      <c r="T1549" s="1">
        <v>94733</v>
      </c>
      <c r="U1549" s="90">
        <v>71049.75</v>
      </c>
      <c r="V1549" s="91">
        <v>0.25</v>
      </c>
      <c r="W1549" s="92" t="s">
        <v>11036</v>
      </c>
      <c r="X1549" s="83">
        <v>84869000000</v>
      </c>
      <c r="Y1549" s="83" t="s">
        <v>30</v>
      </c>
      <c r="Z1549" s="83" t="s">
        <v>31</v>
      </c>
    </row>
    <row r="1550" spans="1:26" x14ac:dyDescent="0.25">
      <c r="A1550" t="s">
        <v>9554</v>
      </c>
      <c r="B1550" t="s">
        <v>9554</v>
      </c>
      <c r="C1550" s="94" t="s">
        <v>9555</v>
      </c>
      <c r="D1550" s="93" t="s">
        <v>9556</v>
      </c>
      <c r="E1550" s="93" t="s">
        <v>704</v>
      </c>
      <c r="F1550" s="93" t="s">
        <v>22</v>
      </c>
      <c r="G1550" s="83" t="s">
        <v>23</v>
      </c>
      <c r="H1550" s="93"/>
      <c r="I1550" s="93" t="s">
        <v>24</v>
      </c>
      <c r="J1550" s="93" t="s">
        <v>24</v>
      </c>
      <c r="K1550" s="2">
        <v>100210951095</v>
      </c>
      <c r="L1550" t="s">
        <v>25</v>
      </c>
      <c r="M1550" t="s">
        <v>26</v>
      </c>
      <c r="N1550" t="s">
        <v>27</v>
      </c>
      <c r="O1550" t="s">
        <v>26</v>
      </c>
      <c r="P1550" s="86">
        <v>41</v>
      </c>
      <c r="Q1550" s="87"/>
      <c r="R1550" s="88" t="s">
        <v>28</v>
      </c>
      <c r="S1550" s="98"/>
      <c r="T1550" s="1">
        <v>2537</v>
      </c>
      <c r="U1550" s="90">
        <v>1902.75</v>
      </c>
      <c r="V1550" s="91">
        <v>0.25</v>
      </c>
      <c r="W1550" s="88" t="s">
        <v>11036</v>
      </c>
      <c r="X1550" s="83">
        <v>84869000000</v>
      </c>
      <c r="Y1550" s="83" t="s">
        <v>30</v>
      </c>
      <c r="Z1550" s="83" t="s">
        <v>31</v>
      </c>
    </row>
    <row r="1551" spans="1:26" x14ac:dyDescent="0.25">
      <c r="A1551" t="s">
        <v>9557</v>
      </c>
      <c r="B1551" t="s">
        <v>9557</v>
      </c>
      <c r="C1551" s="94" t="s">
        <v>9558</v>
      </c>
      <c r="D1551" s="93" t="s">
        <v>11590</v>
      </c>
      <c r="E1551" s="93" t="s">
        <v>704</v>
      </c>
      <c r="F1551" s="93" t="s">
        <v>22</v>
      </c>
      <c r="G1551" s="83" t="s">
        <v>23</v>
      </c>
      <c r="H1551" s="93"/>
      <c r="I1551" s="93" t="s">
        <v>24</v>
      </c>
      <c r="J1551" s="93" t="s">
        <v>24</v>
      </c>
      <c r="K1551" s="2">
        <v>100210951095</v>
      </c>
      <c r="L1551" t="s">
        <v>25</v>
      </c>
      <c r="M1551" t="s">
        <v>26</v>
      </c>
      <c r="N1551" t="s">
        <v>27</v>
      </c>
      <c r="O1551" t="s">
        <v>26</v>
      </c>
      <c r="P1551" s="86">
        <v>48</v>
      </c>
      <c r="Q1551" s="87"/>
      <c r="R1551" s="88" t="s">
        <v>28</v>
      </c>
      <c r="S1551" s="98"/>
      <c r="T1551" s="1">
        <v>6628</v>
      </c>
      <c r="U1551" s="90">
        <v>4971</v>
      </c>
      <c r="V1551" s="91">
        <v>0.25</v>
      </c>
      <c r="W1551" s="88" t="s">
        <v>11036</v>
      </c>
      <c r="X1551" s="83">
        <v>44151010000</v>
      </c>
      <c r="Y1551" s="83" t="s">
        <v>30</v>
      </c>
      <c r="Z1551" s="83" t="s">
        <v>31</v>
      </c>
    </row>
    <row r="1552" spans="1:26" x14ac:dyDescent="0.25">
      <c r="A1552" t="s">
        <v>9559</v>
      </c>
      <c r="B1552" t="s">
        <v>9559</v>
      </c>
      <c r="C1552" s="94" t="s">
        <v>9560</v>
      </c>
      <c r="D1552" s="93" t="s">
        <v>11591</v>
      </c>
      <c r="E1552" s="93" t="s">
        <v>704</v>
      </c>
      <c r="F1552" s="93" t="s">
        <v>22</v>
      </c>
      <c r="G1552" s="83" t="s">
        <v>23</v>
      </c>
      <c r="H1552" s="93"/>
      <c r="I1552" s="93" t="s">
        <v>24</v>
      </c>
      <c r="J1552" s="93" t="s">
        <v>24</v>
      </c>
      <c r="K1552" s="2">
        <v>100210951095</v>
      </c>
      <c r="L1552" t="s">
        <v>25</v>
      </c>
      <c r="M1552" t="s">
        <v>26</v>
      </c>
      <c r="N1552" t="s">
        <v>27</v>
      </c>
      <c r="O1552" t="s">
        <v>26</v>
      </c>
      <c r="P1552" s="86">
        <v>48</v>
      </c>
      <c r="Q1552" s="87"/>
      <c r="R1552" s="88" t="s">
        <v>28</v>
      </c>
      <c r="S1552" s="98"/>
      <c r="T1552" s="1">
        <v>8472</v>
      </c>
      <c r="U1552" s="90">
        <v>6354</v>
      </c>
      <c r="V1552" s="91">
        <v>0.25</v>
      </c>
      <c r="W1552" s="88" t="s">
        <v>11036</v>
      </c>
      <c r="X1552" s="83">
        <v>44151010000</v>
      </c>
      <c r="Y1552" s="83" t="s">
        <v>30</v>
      </c>
      <c r="Z1552" s="83" t="s">
        <v>31</v>
      </c>
    </row>
    <row r="1553" spans="1:26" x14ac:dyDescent="0.25">
      <c r="A1553" t="s">
        <v>9561</v>
      </c>
      <c r="B1553" t="s">
        <v>9561</v>
      </c>
      <c r="C1553" s="94" t="s">
        <v>9562</v>
      </c>
      <c r="D1553" s="93" t="s">
        <v>11592</v>
      </c>
      <c r="E1553" s="93" t="s">
        <v>704</v>
      </c>
      <c r="F1553" s="93" t="s">
        <v>22</v>
      </c>
      <c r="G1553" s="83" t="s">
        <v>23</v>
      </c>
      <c r="H1553" s="93"/>
      <c r="I1553" s="93" t="s">
        <v>24</v>
      </c>
      <c r="J1553" s="93" t="s">
        <v>24</v>
      </c>
      <c r="K1553" s="2">
        <v>100210951095</v>
      </c>
      <c r="L1553" t="s">
        <v>25</v>
      </c>
      <c r="M1553" t="s">
        <v>26</v>
      </c>
      <c r="N1553" t="s">
        <v>27</v>
      </c>
      <c r="O1553" t="s">
        <v>26</v>
      </c>
      <c r="P1553" s="86">
        <v>48</v>
      </c>
      <c r="Q1553" s="87"/>
      <c r="R1553" s="88" t="s">
        <v>28</v>
      </c>
      <c r="S1553" s="98"/>
      <c r="T1553" s="1">
        <v>8689</v>
      </c>
      <c r="U1553" s="90">
        <v>6516.75</v>
      </c>
      <c r="V1553" s="91">
        <v>0.25</v>
      </c>
      <c r="W1553" s="88" t="s">
        <v>11036</v>
      </c>
      <c r="X1553" s="83">
        <v>44151010000</v>
      </c>
      <c r="Y1553" s="83" t="s">
        <v>30</v>
      </c>
      <c r="Z1553" s="83" t="s">
        <v>31</v>
      </c>
    </row>
    <row r="1554" spans="1:26" x14ac:dyDescent="0.25">
      <c r="A1554" t="s">
        <v>9563</v>
      </c>
      <c r="B1554" t="s">
        <v>9563</v>
      </c>
      <c r="C1554" s="94" t="s">
        <v>9564</v>
      </c>
      <c r="D1554" s="93" t="s">
        <v>11593</v>
      </c>
      <c r="E1554" s="93" t="s">
        <v>704</v>
      </c>
      <c r="F1554" s="93" t="s">
        <v>22</v>
      </c>
      <c r="G1554" s="83" t="s">
        <v>23</v>
      </c>
      <c r="H1554" s="93"/>
      <c r="I1554" s="93" t="s">
        <v>24</v>
      </c>
      <c r="J1554" s="93" t="s">
        <v>24</v>
      </c>
      <c r="K1554" s="2">
        <v>100210951095</v>
      </c>
      <c r="L1554" t="s">
        <v>25</v>
      </c>
      <c r="M1554" t="s">
        <v>26</v>
      </c>
      <c r="N1554" t="s">
        <v>27</v>
      </c>
      <c r="O1554" t="s">
        <v>26</v>
      </c>
      <c r="P1554" s="86">
        <v>48</v>
      </c>
      <c r="Q1554" s="87"/>
      <c r="R1554" s="88" t="s">
        <v>28</v>
      </c>
      <c r="S1554" s="98"/>
      <c r="T1554" s="1">
        <v>6846</v>
      </c>
      <c r="U1554" s="90">
        <v>5134.5</v>
      </c>
      <c r="V1554" s="91">
        <v>0.25</v>
      </c>
      <c r="W1554" s="88" t="s">
        <v>11036</v>
      </c>
      <c r="X1554" s="83">
        <v>44151010000</v>
      </c>
      <c r="Y1554" s="83" t="s">
        <v>30</v>
      </c>
      <c r="Z1554" s="83" t="s">
        <v>31</v>
      </c>
    </row>
    <row r="1555" spans="1:26" x14ac:dyDescent="0.25">
      <c r="A1555" t="s">
        <v>9565</v>
      </c>
      <c r="B1555" t="s">
        <v>9565</v>
      </c>
      <c r="C1555" s="94" t="s">
        <v>9566</v>
      </c>
      <c r="D1555" s="93" t="s">
        <v>11594</v>
      </c>
      <c r="E1555" s="93" t="s">
        <v>704</v>
      </c>
      <c r="F1555" s="93" t="s">
        <v>22</v>
      </c>
      <c r="G1555" s="83" t="s">
        <v>23</v>
      </c>
      <c r="H1555" s="93"/>
      <c r="I1555" s="93" t="s">
        <v>24</v>
      </c>
      <c r="J1555" s="93" t="s">
        <v>24</v>
      </c>
      <c r="K1555" s="2">
        <v>100210951095</v>
      </c>
      <c r="L1555" t="s">
        <v>25</v>
      </c>
      <c r="M1555" t="s">
        <v>26</v>
      </c>
      <c r="N1555" t="s">
        <v>27</v>
      </c>
      <c r="O1555" t="s">
        <v>26</v>
      </c>
      <c r="P1555" s="86">
        <v>48</v>
      </c>
      <c r="Q1555" s="87"/>
      <c r="R1555" s="88" t="s">
        <v>28</v>
      </c>
      <c r="S1555" s="98"/>
      <c r="T1555" s="1">
        <v>15316</v>
      </c>
      <c r="U1555" s="90">
        <v>11487</v>
      </c>
      <c r="V1555" s="91">
        <v>0.25</v>
      </c>
      <c r="W1555" s="88" t="s">
        <v>11036</v>
      </c>
      <c r="X1555" s="83">
        <v>44151010000</v>
      </c>
      <c r="Y1555" s="83" t="s">
        <v>30</v>
      </c>
      <c r="Z1555" s="83" t="s">
        <v>31</v>
      </c>
    </row>
    <row r="1556" spans="1:26" x14ac:dyDescent="0.25">
      <c r="A1556" t="s">
        <v>3290</v>
      </c>
      <c r="B1556" t="s">
        <v>3290</v>
      </c>
      <c r="C1556" s="94" t="s">
        <v>3291</v>
      </c>
      <c r="D1556" s="93" t="s">
        <v>3292</v>
      </c>
      <c r="E1556" s="93" t="s">
        <v>704</v>
      </c>
      <c r="F1556" s="93" t="s">
        <v>22</v>
      </c>
      <c r="G1556" s="83" t="s">
        <v>23</v>
      </c>
      <c r="H1556" s="93"/>
      <c r="I1556" s="93" t="s">
        <v>24</v>
      </c>
      <c r="J1556" s="93" t="s">
        <v>24</v>
      </c>
      <c r="K1556" s="2">
        <v>100210951095</v>
      </c>
      <c r="L1556" t="s">
        <v>25</v>
      </c>
      <c r="M1556" t="s">
        <v>26</v>
      </c>
      <c r="N1556" t="s">
        <v>27</v>
      </c>
      <c r="O1556" t="s">
        <v>26</v>
      </c>
      <c r="P1556" s="86">
        <v>28</v>
      </c>
      <c r="Q1556" s="87"/>
      <c r="R1556" s="88" t="s">
        <v>28</v>
      </c>
      <c r="S1556" s="98"/>
      <c r="T1556" s="1">
        <v>235</v>
      </c>
      <c r="U1556" s="90">
        <v>176.25</v>
      </c>
      <c r="V1556" s="91">
        <v>0.25</v>
      </c>
      <c r="W1556" s="88" t="s">
        <v>11036</v>
      </c>
      <c r="X1556" s="83">
        <v>90119000000</v>
      </c>
      <c r="Y1556" s="83" t="s">
        <v>30</v>
      </c>
      <c r="Z1556" s="83" t="s">
        <v>31</v>
      </c>
    </row>
    <row r="1557" spans="1:26" x14ac:dyDescent="0.25">
      <c r="A1557" t="s">
        <v>3293</v>
      </c>
      <c r="B1557" t="s">
        <v>3293</v>
      </c>
      <c r="C1557" s="94" t="s">
        <v>3294</v>
      </c>
      <c r="D1557" s="93" t="s">
        <v>3295</v>
      </c>
      <c r="E1557" s="93" t="s">
        <v>704</v>
      </c>
      <c r="F1557" s="93" t="s">
        <v>22</v>
      </c>
      <c r="G1557" s="83" t="s">
        <v>23</v>
      </c>
      <c r="H1557" s="93"/>
      <c r="I1557" s="93" t="s">
        <v>24</v>
      </c>
      <c r="J1557" s="93" t="s">
        <v>24</v>
      </c>
      <c r="K1557" s="2">
        <v>100210951095</v>
      </c>
      <c r="L1557" t="s">
        <v>25</v>
      </c>
      <c r="M1557" t="s">
        <v>26</v>
      </c>
      <c r="N1557" t="s">
        <v>27</v>
      </c>
      <c r="O1557" t="s">
        <v>26</v>
      </c>
      <c r="P1557" s="86">
        <v>28</v>
      </c>
      <c r="Q1557" s="87"/>
      <c r="R1557" s="88" t="s">
        <v>28</v>
      </c>
      <c r="S1557" s="98"/>
      <c r="T1557" s="1">
        <v>271</v>
      </c>
      <c r="U1557" s="90">
        <v>203.25</v>
      </c>
      <c r="V1557" s="91">
        <v>0.25</v>
      </c>
      <c r="W1557" s="88" t="s">
        <v>11036</v>
      </c>
      <c r="X1557" s="83">
        <v>90119000000</v>
      </c>
      <c r="Y1557" s="83" t="s">
        <v>30</v>
      </c>
      <c r="Z1557" s="83" t="s">
        <v>31</v>
      </c>
    </row>
    <row r="1558" spans="1:26" x14ac:dyDescent="0.25">
      <c r="A1558" t="s">
        <v>3296</v>
      </c>
      <c r="B1558" t="s">
        <v>3296</v>
      </c>
      <c r="C1558" s="94" t="s">
        <v>3297</v>
      </c>
      <c r="D1558" s="93" t="s">
        <v>3298</v>
      </c>
      <c r="E1558" s="93" t="s">
        <v>704</v>
      </c>
      <c r="F1558" s="93" t="s">
        <v>22</v>
      </c>
      <c r="G1558" s="83" t="s">
        <v>23</v>
      </c>
      <c r="H1558" s="93"/>
      <c r="I1558" s="93" t="s">
        <v>24</v>
      </c>
      <c r="J1558" s="93" t="s">
        <v>24</v>
      </c>
      <c r="K1558" s="2">
        <v>100210951095</v>
      </c>
      <c r="L1558" t="s">
        <v>25</v>
      </c>
      <c r="M1558" t="s">
        <v>26</v>
      </c>
      <c r="N1558" t="s">
        <v>27</v>
      </c>
      <c r="O1558" t="s">
        <v>26</v>
      </c>
      <c r="P1558" s="86">
        <v>28</v>
      </c>
      <c r="Q1558" s="87"/>
      <c r="R1558" s="88" t="s">
        <v>28</v>
      </c>
      <c r="S1558" s="98"/>
      <c r="T1558" s="1">
        <v>342</v>
      </c>
      <c r="U1558" s="90">
        <v>256.5</v>
      </c>
      <c r="V1558" s="91">
        <v>0.25</v>
      </c>
      <c r="W1558" s="88" t="s">
        <v>11036</v>
      </c>
      <c r="X1558" s="83">
        <v>90119000000</v>
      </c>
      <c r="Y1558" s="83" t="s">
        <v>30</v>
      </c>
      <c r="Z1558" s="83" t="s">
        <v>31</v>
      </c>
    </row>
    <row r="1559" spans="1:26" x14ac:dyDescent="0.25">
      <c r="A1559" s="93" t="s">
        <v>3299</v>
      </c>
      <c r="B1559" s="93" t="s">
        <v>3299</v>
      </c>
      <c r="C1559" s="94" t="s">
        <v>3300</v>
      </c>
      <c r="D1559" s="93" t="s">
        <v>3301</v>
      </c>
      <c r="E1559" s="93" t="s">
        <v>704</v>
      </c>
      <c r="F1559" s="93" t="s">
        <v>22</v>
      </c>
      <c r="G1559" s="83" t="s">
        <v>23</v>
      </c>
      <c r="H1559" s="93"/>
      <c r="I1559" s="93" t="s">
        <v>24</v>
      </c>
      <c r="J1559" s="93" t="s">
        <v>24</v>
      </c>
      <c r="K1559" s="95">
        <v>100210951095</v>
      </c>
      <c r="L1559" s="93" t="s">
        <v>25</v>
      </c>
      <c r="M1559" s="93" t="s">
        <v>26</v>
      </c>
      <c r="N1559" s="93" t="s">
        <v>27</v>
      </c>
      <c r="O1559" s="93" t="s">
        <v>26</v>
      </c>
      <c r="P1559" s="86">
        <v>2</v>
      </c>
      <c r="Q1559" s="87"/>
      <c r="R1559" s="88" t="s">
        <v>28</v>
      </c>
      <c r="S1559" s="98"/>
      <c r="T1559" s="1">
        <v>226</v>
      </c>
      <c r="U1559" s="90">
        <v>169.5</v>
      </c>
      <c r="V1559" s="91">
        <v>0.25</v>
      </c>
      <c r="W1559" s="88" t="s">
        <v>11036</v>
      </c>
      <c r="X1559" s="83">
        <v>90119000000</v>
      </c>
      <c r="Y1559" s="83" t="s">
        <v>30</v>
      </c>
      <c r="Z1559" s="83" t="s">
        <v>31</v>
      </c>
    </row>
    <row r="1560" spans="1:26" x14ac:dyDescent="0.25">
      <c r="A1560" s="93" t="s">
        <v>3302</v>
      </c>
      <c r="B1560" s="93" t="s">
        <v>3302</v>
      </c>
      <c r="C1560" s="94" t="s">
        <v>3303</v>
      </c>
      <c r="D1560" s="93" t="s">
        <v>3304</v>
      </c>
      <c r="E1560" s="93" t="s">
        <v>704</v>
      </c>
      <c r="F1560" s="93" t="s">
        <v>22</v>
      </c>
      <c r="G1560" s="83" t="s">
        <v>23</v>
      </c>
      <c r="H1560" s="93"/>
      <c r="I1560" s="93" t="s">
        <v>24</v>
      </c>
      <c r="J1560" s="93" t="s">
        <v>24</v>
      </c>
      <c r="K1560" s="95">
        <v>100210951095</v>
      </c>
      <c r="L1560" s="93" t="s">
        <v>25</v>
      </c>
      <c r="M1560" s="93" t="s">
        <v>26</v>
      </c>
      <c r="N1560" s="93" t="s">
        <v>27</v>
      </c>
      <c r="O1560" s="93" t="s">
        <v>26</v>
      </c>
      <c r="P1560" s="86">
        <v>2</v>
      </c>
      <c r="Q1560" s="87"/>
      <c r="R1560" s="88" t="s">
        <v>28</v>
      </c>
      <c r="S1560" s="98"/>
      <c r="T1560" s="1">
        <v>235</v>
      </c>
      <c r="U1560" s="90">
        <v>176.25</v>
      </c>
      <c r="V1560" s="91">
        <v>0.25</v>
      </c>
      <c r="W1560" s="88" t="s">
        <v>11036</v>
      </c>
      <c r="X1560" s="83">
        <v>90119000000</v>
      </c>
      <c r="Y1560" s="83" t="s">
        <v>30</v>
      </c>
      <c r="Z1560" s="83" t="s">
        <v>31</v>
      </c>
    </row>
    <row r="1561" spans="1:26" x14ac:dyDescent="0.25">
      <c r="A1561" s="93" t="s">
        <v>3305</v>
      </c>
      <c r="B1561" s="93" t="s">
        <v>3305</v>
      </c>
      <c r="C1561" s="94" t="s">
        <v>3306</v>
      </c>
      <c r="D1561" s="93" t="s">
        <v>3307</v>
      </c>
      <c r="E1561" s="93" t="s">
        <v>704</v>
      </c>
      <c r="F1561" s="93" t="s">
        <v>22</v>
      </c>
      <c r="G1561" s="83" t="s">
        <v>23</v>
      </c>
      <c r="H1561" s="93"/>
      <c r="I1561" s="93" t="s">
        <v>745</v>
      </c>
      <c r="J1561" s="93" t="s">
        <v>24</v>
      </c>
      <c r="K1561" s="95">
        <v>100210951095</v>
      </c>
      <c r="L1561" s="93" t="s">
        <v>25</v>
      </c>
      <c r="M1561" s="93" t="s">
        <v>26</v>
      </c>
      <c r="N1561" s="93" t="s">
        <v>27</v>
      </c>
      <c r="O1561" s="93" t="s">
        <v>26</v>
      </c>
      <c r="P1561" s="86">
        <v>38</v>
      </c>
      <c r="Q1561" s="87"/>
      <c r="R1561" s="88" t="s">
        <v>28</v>
      </c>
      <c r="S1561" s="98"/>
      <c r="T1561" s="1">
        <v>6967</v>
      </c>
      <c r="U1561" s="90">
        <v>5225.25</v>
      </c>
      <c r="V1561" s="91">
        <v>0.25</v>
      </c>
      <c r="W1561" s="88" t="s">
        <v>11036</v>
      </c>
      <c r="X1561" s="83">
        <v>90119000000</v>
      </c>
      <c r="Y1561" s="83" t="s">
        <v>30</v>
      </c>
      <c r="Z1561" s="83" t="s">
        <v>739</v>
      </c>
    </row>
    <row r="1562" spans="1:26" x14ac:dyDescent="0.25">
      <c r="A1562" s="83" t="s">
        <v>3308</v>
      </c>
      <c r="B1562" s="83" t="s">
        <v>3308</v>
      </c>
      <c r="C1562" s="84" t="s">
        <v>3309</v>
      </c>
      <c r="D1562" s="93" t="s">
        <v>3310</v>
      </c>
      <c r="E1562" s="83" t="s">
        <v>704</v>
      </c>
      <c r="F1562" s="83" t="s">
        <v>22</v>
      </c>
      <c r="G1562" s="83" t="s">
        <v>23</v>
      </c>
      <c r="H1562" s="83"/>
      <c r="I1562" s="93" t="s">
        <v>24</v>
      </c>
      <c r="J1562" s="93" t="s">
        <v>24</v>
      </c>
      <c r="K1562" s="85">
        <v>100210951095</v>
      </c>
      <c r="L1562" s="83" t="s">
        <v>25</v>
      </c>
      <c r="M1562" s="83" t="s">
        <v>26</v>
      </c>
      <c r="N1562" s="83" t="s">
        <v>27</v>
      </c>
      <c r="O1562" s="83" t="s">
        <v>26</v>
      </c>
      <c r="P1562" s="86">
        <v>28</v>
      </c>
      <c r="Q1562" s="96"/>
      <c r="R1562" s="88" t="s">
        <v>28</v>
      </c>
      <c r="S1562" s="84"/>
      <c r="T1562" s="1">
        <v>514</v>
      </c>
      <c r="U1562" s="90">
        <v>385.5</v>
      </c>
      <c r="V1562" s="91">
        <v>0.25</v>
      </c>
      <c r="W1562" s="88" t="s">
        <v>11036</v>
      </c>
      <c r="X1562" s="83">
        <v>90119000000</v>
      </c>
      <c r="Y1562" s="83" t="s">
        <v>30</v>
      </c>
      <c r="Z1562" s="83" t="s">
        <v>31</v>
      </c>
    </row>
    <row r="1563" spans="1:26" x14ac:dyDescent="0.25">
      <c r="A1563" s="83" t="s">
        <v>3311</v>
      </c>
      <c r="B1563" s="83" t="s">
        <v>3311</v>
      </c>
      <c r="C1563" s="84" t="s">
        <v>3312</v>
      </c>
      <c r="D1563" s="93" t="s">
        <v>3313</v>
      </c>
      <c r="E1563" s="83" t="s">
        <v>704</v>
      </c>
      <c r="F1563" s="83" t="s">
        <v>22</v>
      </c>
      <c r="G1563" s="83" t="s">
        <v>23</v>
      </c>
      <c r="H1563" s="83"/>
      <c r="I1563" s="93" t="s">
        <v>24</v>
      </c>
      <c r="J1563" s="93" t="s">
        <v>24</v>
      </c>
      <c r="K1563" s="85">
        <v>100210951095</v>
      </c>
      <c r="L1563" s="83" t="s">
        <v>25</v>
      </c>
      <c r="M1563" s="83" t="s">
        <v>26</v>
      </c>
      <c r="N1563" s="83" t="s">
        <v>27</v>
      </c>
      <c r="O1563" s="83" t="s">
        <v>26</v>
      </c>
      <c r="P1563" s="86">
        <v>28</v>
      </c>
      <c r="Q1563" s="96"/>
      <c r="R1563" s="88" t="s">
        <v>28</v>
      </c>
      <c r="S1563" s="84"/>
      <c r="T1563" s="1">
        <v>370</v>
      </c>
      <c r="U1563" s="90">
        <v>277.5</v>
      </c>
      <c r="V1563" s="91">
        <v>0.25</v>
      </c>
      <c r="W1563" s="88" t="s">
        <v>11036</v>
      </c>
      <c r="X1563" s="83">
        <v>85365019900</v>
      </c>
      <c r="Y1563" s="83" t="s">
        <v>30</v>
      </c>
      <c r="Z1563" s="83" t="s">
        <v>739</v>
      </c>
    </row>
    <row r="1564" spans="1:26" x14ac:dyDescent="0.25">
      <c r="A1564" s="83" t="s">
        <v>3314</v>
      </c>
      <c r="B1564" s="83" t="s">
        <v>3314</v>
      </c>
      <c r="C1564" s="84" t="s">
        <v>3315</v>
      </c>
      <c r="D1564" s="93" t="s">
        <v>3315</v>
      </c>
      <c r="E1564" s="83" t="s">
        <v>704</v>
      </c>
      <c r="F1564" s="83" t="s">
        <v>22</v>
      </c>
      <c r="G1564" s="83" t="s">
        <v>23</v>
      </c>
      <c r="H1564" s="83"/>
      <c r="I1564" s="93" t="s">
        <v>24</v>
      </c>
      <c r="J1564" s="93" t="s">
        <v>24</v>
      </c>
      <c r="K1564" s="85">
        <v>100210951095</v>
      </c>
      <c r="L1564" s="83" t="s">
        <v>25</v>
      </c>
      <c r="M1564" s="83" t="s">
        <v>26</v>
      </c>
      <c r="N1564" s="83" t="s">
        <v>27</v>
      </c>
      <c r="O1564" s="83" t="s">
        <v>26</v>
      </c>
      <c r="P1564" s="86">
        <v>67</v>
      </c>
      <c r="Q1564" s="96"/>
      <c r="R1564" s="88" t="s">
        <v>28</v>
      </c>
      <c r="S1564" s="84"/>
      <c r="T1564" s="1">
        <v>12473</v>
      </c>
      <c r="U1564" s="90">
        <v>9354.75</v>
      </c>
      <c r="V1564" s="91">
        <v>0.25</v>
      </c>
      <c r="W1564" s="88" t="s">
        <v>11036</v>
      </c>
      <c r="X1564" s="83">
        <v>90119000000</v>
      </c>
      <c r="Y1564" s="83" t="s">
        <v>914</v>
      </c>
      <c r="Z1564" s="83" t="s">
        <v>739</v>
      </c>
    </row>
    <row r="1565" spans="1:26" x14ac:dyDescent="0.25">
      <c r="A1565" s="93" t="s">
        <v>3316</v>
      </c>
      <c r="B1565" s="93" t="s">
        <v>3316</v>
      </c>
      <c r="C1565" s="94" t="s">
        <v>3317</v>
      </c>
      <c r="D1565" s="93" t="s">
        <v>3318</v>
      </c>
      <c r="E1565" s="93" t="s">
        <v>704</v>
      </c>
      <c r="F1565" s="93" t="s">
        <v>22</v>
      </c>
      <c r="G1565" s="83" t="s">
        <v>23</v>
      </c>
      <c r="H1565" s="93"/>
      <c r="I1565" s="93" t="s">
        <v>24</v>
      </c>
      <c r="J1565" s="93" t="s">
        <v>24</v>
      </c>
      <c r="K1565" s="95">
        <v>100210951095</v>
      </c>
      <c r="L1565" s="93" t="s">
        <v>25</v>
      </c>
      <c r="M1565" s="93" t="s">
        <v>26</v>
      </c>
      <c r="N1565" s="93" t="s">
        <v>27</v>
      </c>
      <c r="O1565" s="93" t="s">
        <v>26</v>
      </c>
      <c r="P1565" s="86">
        <v>25</v>
      </c>
      <c r="Q1565" s="87"/>
      <c r="R1565" s="88" t="s">
        <v>28</v>
      </c>
      <c r="S1565" s="98"/>
      <c r="T1565" s="1">
        <v>17529</v>
      </c>
      <c r="U1565" s="90">
        <v>13146.75</v>
      </c>
      <c r="V1565" s="91">
        <v>0.25</v>
      </c>
      <c r="W1565" s="88" t="s">
        <v>11036</v>
      </c>
      <c r="X1565" s="83">
        <v>90119000000</v>
      </c>
      <c r="Y1565" s="83" t="s">
        <v>914</v>
      </c>
      <c r="Z1565" s="83" t="s">
        <v>31</v>
      </c>
    </row>
    <row r="1566" spans="1:26" x14ac:dyDescent="0.25">
      <c r="A1566" s="93" t="s">
        <v>3319</v>
      </c>
      <c r="B1566" s="93" t="s">
        <v>3319</v>
      </c>
      <c r="C1566" s="94" t="s">
        <v>3320</v>
      </c>
      <c r="D1566" s="93" t="s">
        <v>3320</v>
      </c>
      <c r="E1566" s="93" t="s">
        <v>704</v>
      </c>
      <c r="F1566" s="93" t="s">
        <v>22</v>
      </c>
      <c r="G1566" s="83" t="s">
        <v>23</v>
      </c>
      <c r="H1566" s="93"/>
      <c r="I1566" s="93" t="s">
        <v>745</v>
      </c>
      <c r="J1566" s="93" t="s">
        <v>24</v>
      </c>
      <c r="K1566" s="95">
        <v>100210951095</v>
      </c>
      <c r="L1566" s="93" t="s">
        <v>25</v>
      </c>
      <c r="M1566" s="93" t="s">
        <v>26</v>
      </c>
      <c r="N1566" s="93" t="s">
        <v>27</v>
      </c>
      <c r="O1566" s="93" t="s">
        <v>26</v>
      </c>
      <c r="P1566" s="86">
        <v>75</v>
      </c>
      <c r="Q1566" s="87"/>
      <c r="R1566" s="88" t="s">
        <v>28</v>
      </c>
      <c r="S1566" s="98"/>
      <c r="T1566" s="1">
        <v>180540</v>
      </c>
      <c r="U1566" s="90">
        <v>135405</v>
      </c>
      <c r="V1566" s="91">
        <v>0.25</v>
      </c>
      <c r="W1566" s="88" t="s">
        <v>11036</v>
      </c>
      <c r="X1566" s="83">
        <v>90119000000</v>
      </c>
      <c r="Y1566" s="83" t="s">
        <v>1276</v>
      </c>
      <c r="Z1566" s="83" t="s">
        <v>31</v>
      </c>
    </row>
    <row r="1567" spans="1:26" x14ac:dyDescent="0.25">
      <c r="A1567" s="93" t="s">
        <v>3321</v>
      </c>
      <c r="B1567" s="93" t="s">
        <v>3321</v>
      </c>
      <c r="C1567" s="94" t="s">
        <v>3322</v>
      </c>
      <c r="D1567" s="93" t="s">
        <v>3323</v>
      </c>
      <c r="E1567" s="93" t="s">
        <v>704</v>
      </c>
      <c r="F1567" s="93" t="s">
        <v>22</v>
      </c>
      <c r="G1567" s="83" t="s">
        <v>23</v>
      </c>
      <c r="H1567" s="93"/>
      <c r="I1567" s="93" t="s">
        <v>24</v>
      </c>
      <c r="J1567" s="93" t="s">
        <v>24</v>
      </c>
      <c r="K1567" s="95">
        <v>100210951095</v>
      </c>
      <c r="L1567" s="93" t="s">
        <v>25</v>
      </c>
      <c r="M1567" s="93" t="s">
        <v>26</v>
      </c>
      <c r="N1567" s="93" t="s">
        <v>27</v>
      </c>
      <c r="O1567" s="93" t="s">
        <v>26</v>
      </c>
      <c r="P1567" s="86">
        <v>28</v>
      </c>
      <c r="Q1567" s="87"/>
      <c r="R1567" s="88" t="s">
        <v>28</v>
      </c>
      <c r="S1567" s="98"/>
      <c r="T1567" s="1">
        <v>1237</v>
      </c>
      <c r="U1567" s="90">
        <v>927.75</v>
      </c>
      <c r="V1567" s="91">
        <v>0.25</v>
      </c>
      <c r="W1567" s="88" t="s">
        <v>11036</v>
      </c>
      <c r="X1567" s="83">
        <v>90119000000</v>
      </c>
      <c r="Y1567" s="83" t="s">
        <v>30</v>
      </c>
      <c r="Z1567" s="83" t="s">
        <v>739</v>
      </c>
    </row>
    <row r="1568" spans="1:26" x14ac:dyDescent="0.25">
      <c r="A1568" s="93" t="s">
        <v>3324</v>
      </c>
      <c r="B1568" s="93" t="s">
        <v>3324</v>
      </c>
      <c r="C1568" s="94" t="s">
        <v>3325</v>
      </c>
      <c r="D1568" s="93" t="s">
        <v>3326</v>
      </c>
      <c r="E1568" s="93" t="s">
        <v>704</v>
      </c>
      <c r="F1568" s="93" t="s">
        <v>22</v>
      </c>
      <c r="G1568" s="83" t="s">
        <v>23</v>
      </c>
      <c r="H1568" s="93"/>
      <c r="I1568" s="93" t="s">
        <v>24</v>
      </c>
      <c r="J1568" s="93" t="s">
        <v>24</v>
      </c>
      <c r="K1568" s="95">
        <v>100210951095</v>
      </c>
      <c r="L1568" s="93" t="s">
        <v>25</v>
      </c>
      <c r="M1568" s="93" t="s">
        <v>26</v>
      </c>
      <c r="N1568" s="93" t="s">
        <v>27</v>
      </c>
      <c r="O1568" s="93" t="s">
        <v>26</v>
      </c>
      <c r="P1568" s="86">
        <v>28</v>
      </c>
      <c r="Q1568" s="87"/>
      <c r="R1568" s="88" t="s">
        <v>28</v>
      </c>
      <c r="S1568" s="98"/>
      <c r="T1568" s="1">
        <v>1214</v>
      </c>
      <c r="U1568" s="90">
        <v>910.5</v>
      </c>
      <c r="V1568" s="91">
        <v>0.25</v>
      </c>
      <c r="W1568" s="88" t="s">
        <v>11036</v>
      </c>
      <c r="X1568" s="83">
        <v>90119000000</v>
      </c>
      <c r="Y1568" s="83" t="s">
        <v>30</v>
      </c>
      <c r="Z1568" s="83" t="s">
        <v>739</v>
      </c>
    </row>
    <row r="1569" spans="1:26" x14ac:dyDescent="0.25">
      <c r="A1569" s="93" t="s">
        <v>5297</v>
      </c>
      <c r="B1569" s="93" t="s">
        <v>5297</v>
      </c>
      <c r="C1569" s="94" t="s">
        <v>5298</v>
      </c>
      <c r="D1569" s="93" t="s">
        <v>5298</v>
      </c>
      <c r="E1569" s="93" t="s">
        <v>704</v>
      </c>
      <c r="F1569" s="93" t="s">
        <v>22</v>
      </c>
      <c r="G1569" s="83" t="s">
        <v>23</v>
      </c>
      <c r="H1569" s="93"/>
      <c r="I1569" s="93" t="s">
        <v>24</v>
      </c>
      <c r="J1569" s="93" t="s">
        <v>24</v>
      </c>
      <c r="K1569" s="95">
        <v>100210951095</v>
      </c>
      <c r="L1569" s="93" t="s">
        <v>25</v>
      </c>
      <c r="M1569" s="93" t="s">
        <v>26</v>
      </c>
      <c r="N1569" s="93" t="s">
        <v>27</v>
      </c>
      <c r="O1569" s="93" t="s">
        <v>26</v>
      </c>
      <c r="P1569" s="86">
        <v>25</v>
      </c>
      <c r="Q1569" s="87"/>
      <c r="R1569" s="88" t="s">
        <v>28</v>
      </c>
      <c r="S1569" s="98"/>
      <c r="T1569" s="1">
        <v>3141</v>
      </c>
      <c r="U1569" s="90">
        <v>1633.32</v>
      </c>
      <c r="V1569" s="91">
        <v>0.48000000000000004</v>
      </c>
      <c r="W1569" s="88" t="s">
        <v>11035</v>
      </c>
      <c r="X1569" s="83">
        <v>90011090900</v>
      </c>
      <c r="Y1569" s="83" t="s">
        <v>994</v>
      </c>
      <c r="Z1569" s="83" t="s">
        <v>31</v>
      </c>
    </row>
    <row r="1570" spans="1:26" x14ac:dyDescent="0.25">
      <c r="A1570" s="93" t="s">
        <v>3327</v>
      </c>
      <c r="B1570" s="93" t="s">
        <v>3327</v>
      </c>
      <c r="C1570" s="94" t="s">
        <v>3328</v>
      </c>
      <c r="D1570" s="93" t="s">
        <v>3329</v>
      </c>
      <c r="E1570" s="93" t="s">
        <v>704</v>
      </c>
      <c r="F1570" s="93" t="s">
        <v>22</v>
      </c>
      <c r="G1570" s="83" t="s">
        <v>23</v>
      </c>
      <c r="H1570" s="93"/>
      <c r="I1570" s="93" t="s">
        <v>24</v>
      </c>
      <c r="J1570" s="93" t="s">
        <v>24</v>
      </c>
      <c r="K1570" s="95">
        <v>100210951095</v>
      </c>
      <c r="L1570" s="93" t="s">
        <v>25</v>
      </c>
      <c r="M1570" s="93" t="s">
        <v>26</v>
      </c>
      <c r="N1570" s="93" t="s">
        <v>27</v>
      </c>
      <c r="O1570" s="93" t="s">
        <v>26</v>
      </c>
      <c r="P1570" s="86">
        <v>28</v>
      </c>
      <c r="Q1570" s="87"/>
      <c r="R1570" s="88" t="s">
        <v>28</v>
      </c>
      <c r="S1570" s="98"/>
      <c r="T1570" s="1">
        <v>253</v>
      </c>
      <c r="U1570" s="90">
        <v>189.75</v>
      </c>
      <c r="V1570" s="91">
        <v>0.25</v>
      </c>
      <c r="W1570" s="88" t="s">
        <v>11036</v>
      </c>
      <c r="X1570" s="83">
        <v>90119000000</v>
      </c>
      <c r="Y1570" s="83" t="s">
        <v>30</v>
      </c>
      <c r="Z1570" s="83" t="s">
        <v>31</v>
      </c>
    </row>
    <row r="1571" spans="1:26" x14ac:dyDescent="0.25">
      <c r="A1571" s="93" t="s">
        <v>5299</v>
      </c>
      <c r="B1571" s="93" t="s">
        <v>5299</v>
      </c>
      <c r="C1571" s="94" t="s">
        <v>5300</v>
      </c>
      <c r="D1571" s="93" t="s">
        <v>5300</v>
      </c>
      <c r="E1571" s="93" t="s">
        <v>704</v>
      </c>
      <c r="F1571" s="93" t="s">
        <v>22</v>
      </c>
      <c r="G1571" s="83" t="s">
        <v>23</v>
      </c>
      <c r="H1571" s="93"/>
      <c r="I1571" s="93" t="s">
        <v>24</v>
      </c>
      <c r="J1571" s="93" t="s">
        <v>24</v>
      </c>
      <c r="K1571" s="95">
        <v>100210951095</v>
      </c>
      <c r="L1571" s="93" t="s">
        <v>25</v>
      </c>
      <c r="M1571" s="93" t="s">
        <v>26</v>
      </c>
      <c r="N1571" s="93" t="s">
        <v>27</v>
      </c>
      <c r="O1571" s="93" t="s">
        <v>26</v>
      </c>
      <c r="P1571" s="86">
        <v>32</v>
      </c>
      <c r="Q1571" s="87"/>
      <c r="R1571" s="88" t="s">
        <v>28</v>
      </c>
      <c r="S1571" s="98"/>
      <c r="T1571" s="1">
        <v>540</v>
      </c>
      <c r="U1571" s="90">
        <v>280.8</v>
      </c>
      <c r="V1571" s="91">
        <v>0.48</v>
      </c>
      <c r="W1571" s="88" t="s">
        <v>11035</v>
      </c>
      <c r="X1571" s="83">
        <v>42021219000</v>
      </c>
      <c r="Y1571" s="83" t="s">
        <v>30</v>
      </c>
      <c r="Z1571" s="83" t="s">
        <v>31</v>
      </c>
    </row>
    <row r="1572" spans="1:26" x14ac:dyDescent="0.25">
      <c r="A1572" s="83" t="s">
        <v>11595</v>
      </c>
      <c r="B1572" s="83" t="s">
        <v>11595</v>
      </c>
      <c r="C1572" s="84" t="s">
        <v>11596</v>
      </c>
      <c r="D1572" s="93" t="s">
        <v>11596</v>
      </c>
      <c r="E1572" s="83" t="s">
        <v>704</v>
      </c>
      <c r="F1572" s="83" t="s">
        <v>22</v>
      </c>
      <c r="G1572" s="83" t="s">
        <v>23</v>
      </c>
      <c r="H1572" s="83"/>
      <c r="I1572" s="93" t="s">
        <v>24</v>
      </c>
      <c r="J1572" s="93" t="s">
        <v>24</v>
      </c>
      <c r="K1572" s="85">
        <v>100210951095</v>
      </c>
      <c r="L1572" s="83" t="s">
        <v>25</v>
      </c>
      <c r="M1572" s="83" t="s">
        <v>26</v>
      </c>
      <c r="N1572" s="83" t="s">
        <v>27</v>
      </c>
      <c r="O1572" s="83" t="s">
        <v>26</v>
      </c>
      <c r="P1572" s="86"/>
      <c r="Q1572" s="96"/>
      <c r="R1572" s="88" t="s">
        <v>28</v>
      </c>
      <c r="S1572" s="84"/>
      <c r="T1572" s="1">
        <v>819</v>
      </c>
      <c r="U1572" s="90">
        <v>614.25</v>
      </c>
      <c r="V1572" s="91">
        <v>0.25</v>
      </c>
      <c r="W1572" s="88" t="s">
        <v>11036</v>
      </c>
      <c r="X1572" s="83">
        <v>42021219000</v>
      </c>
      <c r="Y1572" s="83" t="s">
        <v>30</v>
      </c>
      <c r="Z1572" s="83" t="s">
        <v>31</v>
      </c>
    </row>
    <row r="1573" spans="1:26" x14ac:dyDescent="0.25">
      <c r="A1573" s="83" t="s">
        <v>3330</v>
      </c>
      <c r="B1573" s="83" t="s">
        <v>3330</v>
      </c>
      <c r="C1573" s="84" t="s">
        <v>3331</v>
      </c>
      <c r="D1573" s="93" t="s">
        <v>3331</v>
      </c>
      <c r="E1573" s="83" t="s">
        <v>704</v>
      </c>
      <c r="F1573" s="83" t="s">
        <v>22</v>
      </c>
      <c r="G1573" s="83" t="s">
        <v>23</v>
      </c>
      <c r="H1573" s="83"/>
      <c r="I1573" s="93" t="s">
        <v>24</v>
      </c>
      <c r="J1573" s="93" t="s">
        <v>24</v>
      </c>
      <c r="K1573" s="85">
        <v>100210951095</v>
      </c>
      <c r="L1573" s="83" t="s">
        <v>25</v>
      </c>
      <c r="M1573" s="83" t="s">
        <v>26</v>
      </c>
      <c r="N1573" s="83" t="s">
        <v>27</v>
      </c>
      <c r="O1573" s="83" t="s">
        <v>26</v>
      </c>
      <c r="P1573" s="86">
        <v>32</v>
      </c>
      <c r="Q1573" s="96"/>
      <c r="R1573" s="88" t="s">
        <v>28</v>
      </c>
      <c r="S1573" s="83"/>
      <c r="T1573" s="1">
        <v>1121</v>
      </c>
      <c r="U1573" s="90">
        <v>840.75</v>
      </c>
      <c r="V1573" s="91">
        <v>0.25</v>
      </c>
      <c r="W1573" s="88" t="s">
        <v>11036</v>
      </c>
      <c r="X1573" s="83">
        <v>42021219000</v>
      </c>
      <c r="Y1573" s="83" t="s">
        <v>30</v>
      </c>
      <c r="Z1573" s="83" t="s">
        <v>31</v>
      </c>
    </row>
    <row r="1574" spans="1:26" x14ac:dyDescent="0.25">
      <c r="A1574" s="83" t="s">
        <v>3332</v>
      </c>
      <c r="B1574" s="83" t="s">
        <v>3332</v>
      </c>
      <c r="C1574" s="84" t="s">
        <v>3333</v>
      </c>
      <c r="D1574" s="93" t="s">
        <v>3334</v>
      </c>
      <c r="E1574" s="83" t="s">
        <v>704</v>
      </c>
      <c r="F1574" s="83" t="s">
        <v>22</v>
      </c>
      <c r="G1574" s="83" t="s">
        <v>23</v>
      </c>
      <c r="H1574" s="83"/>
      <c r="I1574" s="93" t="s">
        <v>24</v>
      </c>
      <c r="J1574" s="93" t="s">
        <v>24</v>
      </c>
      <c r="K1574" s="85">
        <v>100210951095</v>
      </c>
      <c r="L1574" s="83" t="s">
        <v>25</v>
      </c>
      <c r="M1574" s="83" t="s">
        <v>26</v>
      </c>
      <c r="N1574" s="83" t="s">
        <v>27</v>
      </c>
      <c r="O1574" s="83" t="s">
        <v>26</v>
      </c>
      <c r="P1574" s="86">
        <v>38</v>
      </c>
      <c r="Q1574" s="96"/>
      <c r="R1574" s="88" t="s">
        <v>28</v>
      </c>
      <c r="S1574" s="83"/>
      <c r="T1574" s="1">
        <v>5956</v>
      </c>
      <c r="U1574" s="90">
        <v>4467</v>
      </c>
      <c r="V1574" s="91">
        <v>0.25</v>
      </c>
      <c r="W1574" s="88" t="s">
        <v>11036</v>
      </c>
      <c r="X1574" s="83">
        <v>90119000000</v>
      </c>
      <c r="Y1574" s="83" t="s">
        <v>30</v>
      </c>
      <c r="Z1574" s="83" t="s">
        <v>739</v>
      </c>
    </row>
    <row r="1575" spans="1:26" x14ac:dyDescent="0.25">
      <c r="A1575" s="93" t="s">
        <v>3335</v>
      </c>
      <c r="B1575" s="93" t="s">
        <v>3335</v>
      </c>
      <c r="C1575" s="94" t="s">
        <v>3336</v>
      </c>
      <c r="D1575" s="93" t="s">
        <v>3337</v>
      </c>
      <c r="E1575" s="93" t="s">
        <v>704</v>
      </c>
      <c r="F1575" s="93" t="s">
        <v>22</v>
      </c>
      <c r="G1575" s="83" t="s">
        <v>23</v>
      </c>
      <c r="H1575" s="93"/>
      <c r="I1575" s="93" t="s">
        <v>24</v>
      </c>
      <c r="J1575" s="93" t="s">
        <v>24</v>
      </c>
      <c r="K1575" s="95">
        <v>100210951095</v>
      </c>
      <c r="L1575" s="93" t="s">
        <v>25</v>
      </c>
      <c r="M1575" s="93" t="s">
        <v>26</v>
      </c>
      <c r="N1575" s="93" t="s">
        <v>27</v>
      </c>
      <c r="O1575" s="93" t="s">
        <v>26</v>
      </c>
      <c r="P1575" s="86">
        <v>38</v>
      </c>
      <c r="Q1575" s="87"/>
      <c r="R1575" s="88" t="s">
        <v>28</v>
      </c>
      <c r="S1575" s="98"/>
      <c r="T1575" s="1">
        <v>7484</v>
      </c>
      <c r="U1575" s="90">
        <v>5613</v>
      </c>
      <c r="V1575" s="91">
        <v>0.25</v>
      </c>
      <c r="W1575" s="88" t="s">
        <v>11036</v>
      </c>
      <c r="X1575" s="83">
        <v>90119000000</v>
      </c>
      <c r="Y1575" s="83" t="s">
        <v>30</v>
      </c>
      <c r="Z1575" s="83" t="s">
        <v>739</v>
      </c>
    </row>
    <row r="1576" spans="1:26" x14ac:dyDescent="0.25">
      <c r="A1576" s="93" t="s">
        <v>3338</v>
      </c>
      <c r="B1576" s="93" t="s">
        <v>3338</v>
      </c>
      <c r="C1576" s="94" t="s">
        <v>3339</v>
      </c>
      <c r="D1576" s="93" t="s">
        <v>3340</v>
      </c>
      <c r="E1576" s="93" t="s">
        <v>704</v>
      </c>
      <c r="F1576" s="93" t="s">
        <v>22</v>
      </c>
      <c r="G1576" s="83" t="s">
        <v>23</v>
      </c>
      <c r="H1576" s="93"/>
      <c r="I1576" s="93" t="s">
        <v>745</v>
      </c>
      <c r="J1576" s="93" t="s">
        <v>24</v>
      </c>
      <c r="K1576" s="95">
        <v>100210951095</v>
      </c>
      <c r="L1576" s="93" t="s">
        <v>25</v>
      </c>
      <c r="M1576" s="93" t="s">
        <v>26</v>
      </c>
      <c r="N1576" s="93" t="s">
        <v>27</v>
      </c>
      <c r="O1576" s="93" t="s">
        <v>26</v>
      </c>
      <c r="P1576" s="86">
        <v>38</v>
      </c>
      <c r="Q1576" s="87"/>
      <c r="R1576" s="88" t="s">
        <v>28</v>
      </c>
      <c r="S1576" s="98"/>
      <c r="T1576" s="1">
        <v>4641</v>
      </c>
      <c r="U1576" s="90">
        <v>3480.75</v>
      </c>
      <c r="V1576" s="91">
        <v>0.25</v>
      </c>
      <c r="W1576" s="88" t="s">
        <v>11036</v>
      </c>
      <c r="X1576" s="83">
        <v>90119000000</v>
      </c>
      <c r="Y1576" s="83" t="s">
        <v>30</v>
      </c>
      <c r="Z1576" s="83" t="s">
        <v>739</v>
      </c>
    </row>
    <row r="1577" spans="1:26" x14ac:dyDescent="0.25">
      <c r="A1577" s="93" t="s">
        <v>3341</v>
      </c>
      <c r="B1577" s="93" t="s">
        <v>3341</v>
      </c>
      <c r="C1577" s="94" t="s">
        <v>3342</v>
      </c>
      <c r="D1577" s="93" t="s">
        <v>3343</v>
      </c>
      <c r="E1577" s="93" t="s">
        <v>704</v>
      </c>
      <c r="F1577" s="93" t="s">
        <v>22</v>
      </c>
      <c r="G1577" s="83" t="s">
        <v>23</v>
      </c>
      <c r="H1577" s="93"/>
      <c r="I1577" s="93" t="s">
        <v>24</v>
      </c>
      <c r="J1577" s="93" t="s">
        <v>24</v>
      </c>
      <c r="K1577" s="95">
        <v>100210951095</v>
      </c>
      <c r="L1577" s="93" t="s">
        <v>25</v>
      </c>
      <c r="M1577" s="93" t="s">
        <v>26</v>
      </c>
      <c r="N1577" s="93" t="s">
        <v>27</v>
      </c>
      <c r="O1577" s="93" t="s">
        <v>26</v>
      </c>
      <c r="P1577" s="86">
        <v>28</v>
      </c>
      <c r="Q1577" s="87"/>
      <c r="R1577" s="88" t="s">
        <v>28</v>
      </c>
      <c r="S1577" s="98"/>
      <c r="T1577" s="1">
        <v>1214</v>
      </c>
      <c r="U1577" s="90">
        <v>910.5</v>
      </c>
      <c r="V1577" s="91">
        <v>0.25</v>
      </c>
      <c r="W1577" s="88" t="s">
        <v>11036</v>
      </c>
      <c r="X1577" s="83">
        <v>90119000000</v>
      </c>
      <c r="Y1577" s="83" t="s">
        <v>30</v>
      </c>
      <c r="Z1577" s="83" t="s">
        <v>739</v>
      </c>
    </row>
    <row r="1578" spans="1:26" x14ac:dyDescent="0.25">
      <c r="A1578" s="93" t="s">
        <v>3344</v>
      </c>
      <c r="B1578" s="93" t="s">
        <v>3344</v>
      </c>
      <c r="C1578" s="94" t="s">
        <v>3345</v>
      </c>
      <c r="D1578" s="93" t="s">
        <v>11597</v>
      </c>
      <c r="E1578" s="93" t="s">
        <v>704</v>
      </c>
      <c r="F1578" s="93" t="s">
        <v>22</v>
      </c>
      <c r="G1578" s="83" t="s">
        <v>23</v>
      </c>
      <c r="H1578" s="93"/>
      <c r="I1578" s="93" t="s">
        <v>24</v>
      </c>
      <c r="J1578" s="93" t="s">
        <v>24</v>
      </c>
      <c r="K1578" s="95">
        <v>100210951095</v>
      </c>
      <c r="L1578" s="93" t="s">
        <v>25</v>
      </c>
      <c r="M1578" s="93" t="s">
        <v>26</v>
      </c>
      <c r="N1578" s="93" t="s">
        <v>27</v>
      </c>
      <c r="O1578" s="93" t="s">
        <v>26</v>
      </c>
      <c r="P1578" s="86">
        <v>28</v>
      </c>
      <c r="Q1578" s="87"/>
      <c r="R1578" s="88" t="s">
        <v>28</v>
      </c>
      <c r="S1578" s="98"/>
      <c r="T1578" s="1">
        <v>370</v>
      </c>
      <c r="U1578" s="90">
        <v>277.5</v>
      </c>
      <c r="V1578" s="91">
        <v>0.25</v>
      </c>
      <c r="W1578" s="88" t="s">
        <v>11036</v>
      </c>
      <c r="X1578" s="83">
        <v>85365019900</v>
      </c>
      <c r="Y1578" s="83" t="s">
        <v>30</v>
      </c>
      <c r="Z1578" s="83" t="s">
        <v>739</v>
      </c>
    </row>
    <row r="1579" spans="1:26" x14ac:dyDescent="0.25">
      <c r="A1579" s="83" t="s">
        <v>3346</v>
      </c>
      <c r="B1579" s="83" t="s">
        <v>3346</v>
      </c>
      <c r="C1579" s="84" t="s">
        <v>3347</v>
      </c>
      <c r="D1579" s="93" t="s">
        <v>3348</v>
      </c>
      <c r="E1579" s="83" t="s">
        <v>704</v>
      </c>
      <c r="F1579" s="83" t="s">
        <v>22</v>
      </c>
      <c r="G1579" s="83" t="s">
        <v>23</v>
      </c>
      <c r="H1579" s="83"/>
      <c r="I1579" s="93" t="s">
        <v>745</v>
      </c>
      <c r="J1579" s="93" t="s">
        <v>24</v>
      </c>
      <c r="K1579" s="85">
        <v>100210951095</v>
      </c>
      <c r="L1579" s="83" t="s">
        <v>25</v>
      </c>
      <c r="M1579" s="83" t="s">
        <v>26</v>
      </c>
      <c r="N1579" s="83" t="s">
        <v>27</v>
      </c>
      <c r="O1579" s="83" t="s">
        <v>26</v>
      </c>
      <c r="P1579" s="86">
        <v>38</v>
      </c>
      <c r="Q1579" s="96"/>
      <c r="R1579" s="88" t="s">
        <v>28</v>
      </c>
      <c r="S1579" s="84"/>
      <c r="T1579" s="1">
        <v>9395</v>
      </c>
      <c r="U1579" s="90">
        <v>7046.25</v>
      </c>
      <c r="V1579" s="91">
        <v>0.25</v>
      </c>
      <c r="W1579" s="88" t="s">
        <v>11036</v>
      </c>
      <c r="X1579" s="83">
        <v>90119000000</v>
      </c>
      <c r="Y1579" s="83" t="s">
        <v>30</v>
      </c>
      <c r="Z1579" s="83" t="s">
        <v>739</v>
      </c>
    </row>
    <row r="1580" spans="1:26" x14ac:dyDescent="0.25">
      <c r="A1580" s="83" t="s">
        <v>3349</v>
      </c>
      <c r="B1580" s="83" t="s">
        <v>3349</v>
      </c>
      <c r="C1580" s="84" t="s">
        <v>3350</v>
      </c>
      <c r="D1580" s="93" t="s">
        <v>3351</v>
      </c>
      <c r="E1580" s="83" t="s">
        <v>704</v>
      </c>
      <c r="F1580" s="83" t="s">
        <v>22</v>
      </c>
      <c r="G1580" s="83" t="s">
        <v>23</v>
      </c>
      <c r="H1580" s="83"/>
      <c r="I1580" s="93" t="s">
        <v>24</v>
      </c>
      <c r="J1580" s="93" t="s">
        <v>24</v>
      </c>
      <c r="K1580" s="85">
        <v>100210951095</v>
      </c>
      <c r="L1580" s="83" t="s">
        <v>25</v>
      </c>
      <c r="M1580" s="83" t="s">
        <v>26</v>
      </c>
      <c r="N1580" s="83" t="s">
        <v>27</v>
      </c>
      <c r="O1580" s="83" t="s">
        <v>26</v>
      </c>
      <c r="P1580" s="86">
        <v>28</v>
      </c>
      <c r="Q1580" s="96"/>
      <c r="R1580" s="88" t="s">
        <v>28</v>
      </c>
      <c r="S1580" s="84"/>
      <c r="T1580" s="1">
        <v>351</v>
      </c>
      <c r="U1580" s="90">
        <v>263.25</v>
      </c>
      <c r="V1580" s="91">
        <v>0.25</v>
      </c>
      <c r="W1580" s="88" t="s">
        <v>11036</v>
      </c>
      <c r="X1580" s="83">
        <v>90119000000</v>
      </c>
      <c r="Y1580" s="83" t="s">
        <v>30</v>
      </c>
      <c r="Z1580" s="83" t="s">
        <v>31</v>
      </c>
    </row>
    <row r="1581" spans="1:26" x14ac:dyDescent="0.25">
      <c r="A1581" s="83" t="s">
        <v>3352</v>
      </c>
      <c r="B1581" s="83" t="s">
        <v>3352</v>
      </c>
      <c r="C1581" s="84" t="s">
        <v>3353</v>
      </c>
      <c r="D1581" s="93" t="s">
        <v>3354</v>
      </c>
      <c r="E1581" s="83" t="s">
        <v>704</v>
      </c>
      <c r="F1581" s="83" t="s">
        <v>22</v>
      </c>
      <c r="G1581" s="83" t="s">
        <v>23</v>
      </c>
      <c r="H1581" s="83"/>
      <c r="I1581" s="93" t="s">
        <v>24</v>
      </c>
      <c r="J1581" s="93" t="s">
        <v>24</v>
      </c>
      <c r="K1581" s="85">
        <v>100210951095</v>
      </c>
      <c r="L1581" s="83" t="s">
        <v>25</v>
      </c>
      <c r="M1581" s="83" t="s">
        <v>26</v>
      </c>
      <c r="N1581" s="83" t="s">
        <v>27</v>
      </c>
      <c r="O1581" s="83" t="s">
        <v>26</v>
      </c>
      <c r="P1581" s="86">
        <v>28</v>
      </c>
      <c r="Q1581" s="96"/>
      <c r="R1581" s="88" t="s">
        <v>28</v>
      </c>
      <c r="S1581" s="84"/>
      <c r="T1581" s="1">
        <v>1214</v>
      </c>
      <c r="U1581" s="90">
        <v>910.5</v>
      </c>
      <c r="V1581" s="91">
        <v>0.25</v>
      </c>
      <c r="W1581" s="88" t="s">
        <v>11036</v>
      </c>
      <c r="X1581" s="83">
        <v>90119000000</v>
      </c>
      <c r="Y1581" s="83" t="s">
        <v>30</v>
      </c>
      <c r="Z1581" s="83" t="s">
        <v>739</v>
      </c>
    </row>
    <row r="1582" spans="1:26" x14ac:dyDescent="0.25">
      <c r="A1582" s="83" t="s">
        <v>3355</v>
      </c>
      <c r="B1582" s="83" t="s">
        <v>3355</v>
      </c>
      <c r="C1582" s="84" t="s">
        <v>3356</v>
      </c>
      <c r="D1582" s="93" t="s">
        <v>11598</v>
      </c>
      <c r="E1582" s="83" t="s">
        <v>704</v>
      </c>
      <c r="F1582" s="83" t="s">
        <v>22</v>
      </c>
      <c r="G1582" s="83" t="s">
        <v>23</v>
      </c>
      <c r="H1582" s="83"/>
      <c r="I1582" s="93" t="s">
        <v>745</v>
      </c>
      <c r="J1582" s="93" t="s">
        <v>24</v>
      </c>
      <c r="K1582" s="85">
        <v>100210951095</v>
      </c>
      <c r="L1582" s="83" t="s">
        <v>25</v>
      </c>
      <c r="M1582" s="83" t="s">
        <v>26</v>
      </c>
      <c r="N1582" s="83" t="s">
        <v>27</v>
      </c>
      <c r="O1582" s="83" t="s">
        <v>26</v>
      </c>
      <c r="P1582" s="86">
        <v>38</v>
      </c>
      <c r="Q1582" s="96"/>
      <c r="R1582" s="88" t="s">
        <v>28</v>
      </c>
      <c r="S1582" s="84"/>
      <c r="T1582" s="1">
        <v>5035</v>
      </c>
      <c r="U1582" s="90">
        <v>3776.25</v>
      </c>
      <c r="V1582" s="91">
        <v>0.25</v>
      </c>
      <c r="W1582" s="88" t="s">
        <v>11036</v>
      </c>
      <c r="X1582" s="83">
        <v>90119000000</v>
      </c>
      <c r="Y1582" s="83" t="s">
        <v>30</v>
      </c>
      <c r="Z1582" s="83" t="s">
        <v>739</v>
      </c>
    </row>
    <row r="1583" spans="1:26" x14ac:dyDescent="0.25">
      <c r="A1583" s="83" t="s">
        <v>3357</v>
      </c>
      <c r="B1583" s="83" t="s">
        <v>3357</v>
      </c>
      <c r="C1583" s="84" t="s">
        <v>3358</v>
      </c>
      <c r="D1583" s="93" t="s">
        <v>11599</v>
      </c>
      <c r="E1583" s="83" t="s">
        <v>704</v>
      </c>
      <c r="F1583" s="83" t="s">
        <v>22</v>
      </c>
      <c r="G1583" s="83" t="s">
        <v>23</v>
      </c>
      <c r="H1583" s="83"/>
      <c r="I1583" s="93" t="s">
        <v>24</v>
      </c>
      <c r="J1583" s="93" t="s">
        <v>24</v>
      </c>
      <c r="K1583" s="85">
        <v>100210951095</v>
      </c>
      <c r="L1583" s="83" t="s">
        <v>25</v>
      </c>
      <c r="M1583" s="83" t="s">
        <v>26</v>
      </c>
      <c r="N1583" s="83" t="s">
        <v>27</v>
      </c>
      <c r="O1583" s="83" t="s">
        <v>26</v>
      </c>
      <c r="P1583" s="86">
        <v>38</v>
      </c>
      <c r="Q1583" s="96"/>
      <c r="R1583" s="88" t="s">
        <v>28</v>
      </c>
      <c r="S1583" s="84"/>
      <c r="T1583" s="1">
        <v>6653</v>
      </c>
      <c r="U1583" s="90">
        <v>4989.75</v>
      </c>
      <c r="V1583" s="91">
        <v>0.25</v>
      </c>
      <c r="W1583" s="88" t="s">
        <v>11036</v>
      </c>
      <c r="X1583" s="83">
        <v>90119000000</v>
      </c>
      <c r="Y1583" s="83" t="s">
        <v>30</v>
      </c>
      <c r="Z1583" s="83" t="s">
        <v>739</v>
      </c>
    </row>
    <row r="1584" spans="1:26" x14ac:dyDescent="0.25">
      <c r="A1584" s="93" t="s">
        <v>3359</v>
      </c>
      <c r="B1584" s="93" t="s">
        <v>3359</v>
      </c>
      <c r="C1584" s="94" t="s">
        <v>3360</v>
      </c>
      <c r="D1584" s="93" t="s">
        <v>3361</v>
      </c>
      <c r="E1584" s="93" t="s">
        <v>704</v>
      </c>
      <c r="F1584" s="93" t="s">
        <v>22</v>
      </c>
      <c r="G1584" s="83" t="s">
        <v>23</v>
      </c>
      <c r="H1584" s="93"/>
      <c r="I1584" s="93" t="s">
        <v>745</v>
      </c>
      <c r="J1584" s="93" t="s">
        <v>24</v>
      </c>
      <c r="K1584" s="95">
        <v>100210951095</v>
      </c>
      <c r="L1584" s="93" t="s">
        <v>25</v>
      </c>
      <c r="M1584" s="93" t="s">
        <v>26</v>
      </c>
      <c r="N1584" s="93" t="s">
        <v>27</v>
      </c>
      <c r="O1584" s="93" t="s">
        <v>26</v>
      </c>
      <c r="P1584" s="86">
        <v>38</v>
      </c>
      <c r="Q1584" s="87"/>
      <c r="R1584" s="88" t="s">
        <v>28</v>
      </c>
      <c r="S1584" s="98"/>
      <c r="T1584" s="1">
        <v>7058</v>
      </c>
      <c r="U1584" s="90">
        <v>5293.5</v>
      </c>
      <c r="V1584" s="91">
        <v>0.25</v>
      </c>
      <c r="W1584" s="88" t="s">
        <v>11036</v>
      </c>
      <c r="X1584" s="83">
        <v>90119000000</v>
      </c>
      <c r="Y1584" s="83" t="s">
        <v>30</v>
      </c>
      <c r="Z1584" s="83" t="s">
        <v>739</v>
      </c>
    </row>
    <row r="1585" spans="1:26" x14ac:dyDescent="0.25">
      <c r="A1585" s="93" t="s">
        <v>3362</v>
      </c>
      <c r="B1585" s="93" t="s">
        <v>3362</v>
      </c>
      <c r="C1585" s="94" t="s">
        <v>3363</v>
      </c>
      <c r="D1585" s="93" t="s">
        <v>3364</v>
      </c>
      <c r="E1585" s="93" t="s">
        <v>704</v>
      </c>
      <c r="F1585" s="93" t="s">
        <v>22</v>
      </c>
      <c r="G1585" s="83" t="s">
        <v>23</v>
      </c>
      <c r="H1585" s="93"/>
      <c r="I1585" s="93" t="s">
        <v>24</v>
      </c>
      <c r="J1585" s="93" t="s">
        <v>24</v>
      </c>
      <c r="K1585" s="95">
        <v>100210951095</v>
      </c>
      <c r="L1585" s="93" t="s">
        <v>25</v>
      </c>
      <c r="M1585" s="93" t="s">
        <v>26</v>
      </c>
      <c r="N1585" s="93" t="s">
        <v>27</v>
      </c>
      <c r="O1585" s="93" t="s">
        <v>26</v>
      </c>
      <c r="P1585" s="86">
        <v>28</v>
      </c>
      <c r="Q1585" s="87"/>
      <c r="R1585" s="88" t="s">
        <v>28</v>
      </c>
      <c r="S1585" s="98"/>
      <c r="T1585" s="1">
        <v>147</v>
      </c>
      <c r="U1585" s="90">
        <v>110.25</v>
      </c>
      <c r="V1585" s="91">
        <v>0.25</v>
      </c>
      <c r="W1585" s="88" t="s">
        <v>11036</v>
      </c>
      <c r="X1585" s="83">
        <v>90119000000</v>
      </c>
      <c r="Y1585" s="83" t="s">
        <v>30</v>
      </c>
      <c r="Z1585" s="83" t="s">
        <v>31</v>
      </c>
    </row>
    <row r="1586" spans="1:26" x14ac:dyDescent="0.25">
      <c r="A1586" s="93" t="s">
        <v>3365</v>
      </c>
      <c r="B1586" s="93" t="s">
        <v>3365</v>
      </c>
      <c r="C1586" s="94" t="s">
        <v>3366</v>
      </c>
      <c r="D1586" s="93" t="s">
        <v>3367</v>
      </c>
      <c r="E1586" s="93" t="s">
        <v>704</v>
      </c>
      <c r="F1586" s="93" t="s">
        <v>22</v>
      </c>
      <c r="G1586" s="83" t="s">
        <v>23</v>
      </c>
      <c r="H1586" s="93"/>
      <c r="I1586" s="93" t="s">
        <v>24</v>
      </c>
      <c r="J1586" s="93" t="s">
        <v>24</v>
      </c>
      <c r="K1586" s="95">
        <v>100210951095</v>
      </c>
      <c r="L1586" s="93" t="s">
        <v>25</v>
      </c>
      <c r="M1586" s="93" t="s">
        <v>26</v>
      </c>
      <c r="N1586" s="93" t="s">
        <v>27</v>
      </c>
      <c r="O1586" s="93" t="s">
        <v>26</v>
      </c>
      <c r="P1586" s="86">
        <v>28</v>
      </c>
      <c r="Q1586" s="87"/>
      <c r="R1586" s="88" t="s">
        <v>28</v>
      </c>
      <c r="S1586" s="98"/>
      <c r="T1586" s="1">
        <v>1226</v>
      </c>
      <c r="U1586" s="90">
        <v>919.5</v>
      </c>
      <c r="V1586" s="91">
        <v>0.25</v>
      </c>
      <c r="W1586" s="88" t="s">
        <v>11036</v>
      </c>
      <c r="X1586" s="83">
        <v>90119000000</v>
      </c>
      <c r="Y1586" s="83" t="s">
        <v>30</v>
      </c>
      <c r="Z1586" s="83" t="s">
        <v>31</v>
      </c>
    </row>
    <row r="1587" spans="1:26" x14ac:dyDescent="0.25">
      <c r="A1587" s="93" t="s">
        <v>3368</v>
      </c>
      <c r="B1587" s="93" t="s">
        <v>3368</v>
      </c>
      <c r="C1587" s="94" t="s">
        <v>3369</v>
      </c>
      <c r="D1587" s="93" t="s">
        <v>3370</v>
      </c>
      <c r="E1587" s="93" t="s">
        <v>704</v>
      </c>
      <c r="F1587" s="93" t="s">
        <v>22</v>
      </c>
      <c r="G1587" s="83" t="s">
        <v>23</v>
      </c>
      <c r="H1587" s="93"/>
      <c r="I1587" s="93" t="s">
        <v>24</v>
      </c>
      <c r="J1587" s="93" t="s">
        <v>24</v>
      </c>
      <c r="K1587" s="95">
        <v>100210951095</v>
      </c>
      <c r="L1587" s="93" t="s">
        <v>25</v>
      </c>
      <c r="M1587" s="93" t="s">
        <v>26</v>
      </c>
      <c r="N1587" s="93" t="s">
        <v>27</v>
      </c>
      <c r="O1587" s="93" t="s">
        <v>26</v>
      </c>
      <c r="P1587" s="86">
        <v>28</v>
      </c>
      <c r="Q1587" s="87"/>
      <c r="R1587" s="88" t="s">
        <v>28</v>
      </c>
      <c r="S1587" s="98"/>
      <c r="T1587" s="1">
        <v>1125</v>
      </c>
      <c r="U1587" s="90">
        <v>843.75</v>
      </c>
      <c r="V1587" s="91">
        <v>0.25</v>
      </c>
      <c r="W1587" s="88" t="s">
        <v>11036</v>
      </c>
      <c r="X1587" s="83">
        <v>90119000000</v>
      </c>
      <c r="Y1587" s="83" t="s">
        <v>30</v>
      </c>
      <c r="Z1587" s="83" t="s">
        <v>31</v>
      </c>
    </row>
    <row r="1588" spans="1:26" x14ac:dyDescent="0.25">
      <c r="A1588" s="93" t="s">
        <v>5301</v>
      </c>
      <c r="B1588" s="93" t="s">
        <v>5301</v>
      </c>
      <c r="C1588" s="94" t="s">
        <v>5302</v>
      </c>
      <c r="D1588" s="93" t="s">
        <v>5302</v>
      </c>
      <c r="E1588" s="93" t="s">
        <v>704</v>
      </c>
      <c r="F1588" s="93" t="s">
        <v>22</v>
      </c>
      <c r="G1588" s="83" t="s">
        <v>23</v>
      </c>
      <c r="H1588" s="93"/>
      <c r="I1588" s="93" t="s">
        <v>24</v>
      </c>
      <c r="J1588" s="93" t="s">
        <v>24</v>
      </c>
      <c r="K1588" s="95">
        <v>100210951095</v>
      </c>
      <c r="L1588" s="93" t="s">
        <v>25</v>
      </c>
      <c r="M1588" s="93" t="s">
        <v>26</v>
      </c>
      <c r="N1588" s="93" t="s">
        <v>27</v>
      </c>
      <c r="O1588" s="93" t="s">
        <v>26</v>
      </c>
      <c r="P1588" s="86">
        <v>32</v>
      </c>
      <c r="Q1588" s="87"/>
      <c r="R1588" s="88" t="s">
        <v>28</v>
      </c>
      <c r="S1588" s="101"/>
      <c r="T1588" s="1">
        <v>941</v>
      </c>
      <c r="U1588" s="90">
        <v>489.32</v>
      </c>
      <c r="V1588" s="91">
        <v>0.48</v>
      </c>
      <c r="W1588" s="88" t="s">
        <v>11035</v>
      </c>
      <c r="X1588" s="83">
        <v>42021910000</v>
      </c>
      <c r="Y1588" s="83" t="s">
        <v>30</v>
      </c>
      <c r="Z1588" s="83" t="s">
        <v>31</v>
      </c>
    </row>
    <row r="1589" spans="1:26" x14ac:dyDescent="0.25">
      <c r="A1589" t="s">
        <v>5303</v>
      </c>
      <c r="B1589" t="s">
        <v>5303</v>
      </c>
      <c r="C1589" s="94" t="s">
        <v>5304</v>
      </c>
      <c r="D1589" s="93" t="s">
        <v>5304</v>
      </c>
      <c r="E1589" s="93" t="s">
        <v>704</v>
      </c>
      <c r="F1589" s="93" t="s">
        <v>22</v>
      </c>
      <c r="G1589" s="83" t="s">
        <v>23</v>
      </c>
      <c r="H1589" s="93"/>
      <c r="I1589" s="93" t="s">
        <v>24</v>
      </c>
      <c r="J1589" s="93" t="s">
        <v>24</v>
      </c>
      <c r="K1589" s="2">
        <v>100210951095</v>
      </c>
      <c r="L1589" t="s">
        <v>25</v>
      </c>
      <c r="M1589" t="s">
        <v>26</v>
      </c>
      <c r="N1589" t="s">
        <v>27</v>
      </c>
      <c r="O1589" t="s">
        <v>26</v>
      </c>
      <c r="P1589" s="86">
        <v>32</v>
      </c>
      <c r="Q1589" s="87"/>
      <c r="R1589" s="88" t="s">
        <v>28</v>
      </c>
      <c r="S1589" s="98"/>
      <c r="T1589" s="1">
        <v>862</v>
      </c>
      <c r="U1589" s="90">
        <v>448.24</v>
      </c>
      <c r="V1589" s="91">
        <v>0.48</v>
      </c>
      <c r="W1589" s="88" t="s">
        <v>11035</v>
      </c>
      <c r="X1589" s="83">
        <v>42021910000</v>
      </c>
      <c r="Y1589" s="83" t="s">
        <v>30</v>
      </c>
      <c r="Z1589" s="83" t="s">
        <v>31</v>
      </c>
    </row>
    <row r="1590" spans="1:26" x14ac:dyDescent="0.25">
      <c r="A1590" t="s">
        <v>3371</v>
      </c>
      <c r="B1590" t="s">
        <v>3371</v>
      </c>
      <c r="C1590" s="94" t="s">
        <v>3372</v>
      </c>
      <c r="D1590" s="93" t="s">
        <v>11600</v>
      </c>
      <c r="E1590" s="93" t="s">
        <v>704</v>
      </c>
      <c r="F1590" s="93" t="s">
        <v>22</v>
      </c>
      <c r="G1590" s="83" t="s">
        <v>23</v>
      </c>
      <c r="H1590" s="93"/>
      <c r="I1590" s="93" t="s">
        <v>745</v>
      </c>
      <c r="J1590" s="93" t="s">
        <v>24</v>
      </c>
      <c r="K1590" s="2">
        <v>100210951095</v>
      </c>
      <c r="L1590" t="s">
        <v>25</v>
      </c>
      <c r="M1590" t="s">
        <v>26</v>
      </c>
      <c r="N1590" t="s">
        <v>27</v>
      </c>
      <c r="O1590" t="s">
        <v>26</v>
      </c>
      <c r="P1590" s="86">
        <v>38</v>
      </c>
      <c r="Q1590" s="87"/>
      <c r="R1590" s="88" t="s">
        <v>28</v>
      </c>
      <c r="S1590" s="98"/>
      <c r="T1590" s="1">
        <v>8080</v>
      </c>
      <c r="U1590" s="90">
        <v>6060</v>
      </c>
      <c r="V1590" s="91">
        <v>0.25</v>
      </c>
      <c r="W1590" s="88" t="s">
        <v>11036</v>
      </c>
      <c r="X1590" s="83">
        <v>90119000000</v>
      </c>
      <c r="Y1590" s="83" t="s">
        <v>30</v>
      </c>
      <c r="Z1590" s="83" t="s">
        <v>739</v>
      </c>
    </row>
    <row r="1591" spans="1:26" x14ac:dyDescent="0.25">
      <c r="A1591" t="s">
        <v>3373</v>
      </c>
      <c r="B1591" t="s">
        <v>3373</v>
      </c>
      <c r="C1591" s="94" t="s">
        <v>3374</v>
      </c>
      <c r="D1591" s="93" t="s">
        <v>3375</v>
      </c>
      <c r="E1591" s="93" t="s">
        <v>704</v>
      </c>
      <c r="F1591" s="93" t="s">
        <v>22</v>
      </c>
      <c r="G1591" s="83" t="s">
        <v>23</v>
      </c>
      <c r="H1591" s="93"/>
      <c r="I1591" s="93" t="s">
        <v>745</v>
      </c>
      <c r="J1591" s="93" t="s">
        <v>24</v>
      </c>
      <c r="K1591" s="2">
        <v>100210951095</v>
      </c>
      <c r="L1591" t="s">
        <v>25</v>
      </c>
      <c r="M1591" t="s">
        <v>26</v>
      </c>
      <c r="N1591" t="s">
        <v>27</v>
      </c>
      <c r="O1591" t="s">
        <v>26</v>
      </c>
      <c r="P1591" s="86">
        <v>2</v>
      </c>
      <c r="Q1591" s="87"/>
      <c r="R1591" s="88" t="s">
        <v>28</v>
      </c>
      <c r="S1591" s="98"/>
      <c r="T1591" s="1">
        <v>6102</v>
      </c>
      <c r="U1591" s="90">
        <v>4576.5</v>
      </c>
      <c r="V1591" s="91">
        <v>0.25</v>
      </c>
      <c r="W1591" s="88" t="s">
        <v>11036</v>
      </c>
      <c r="X1591" s="83">
        <v>90119000000</v>
      </c>
      <c r="Y1591" s="83" t="s">
        <v>30</v>
      </c>
      <c r="Z1591" s="83" t="s">
        <v>739</v>
      </c>
    </row>
    <row r="1592" spans="1:26" x14ac:dyDescent="0.25">
      <c r="A1592" t="s">
        <v>3376</v>
      </c>
      <c r="B1592" t="s">
        <v>3376</v>
      </c>
      <c r="C1592" s="94" t="s">
        <v>3377</v>
      </c>
      <c r="D1592" s="93" t="s">
        <v>3378</v>
      </c>
      <c r="E1592" s="93" t="s">
        <v>704</v>
      </c>
      <c r="F1592" s="93" t="s">
        <v>22</v>
      </c>
      <c r="G1592" s="83" t="s">
        <v>23</v>
      </c>
      <c r="H1592" s="93"/>
      <c r="I1592" s="93" t="s">
        <v>745</v>
      </c>
      <c r="J1592" s="93" t="s">
        <v>24</v>
      </c>
      <c r="K1592" s="2">
        <v>100210951095</v>
      </c>
      <c r="L1592" t="s">
        <v>25</v>
      </c>
      <c r="M1592" t="s">
        <v>26</v>
      </c>
      <c r="N1592" t="s">
        <v>27</v>
      </c>
      <c r="O1592" t="s">
        <v>26</v>
      </c>
      <c r="P1592" s="86">
        <v>2</v>
      </c>
      <c r="Q1592" s="87"/>
      <c r="R1592" s="88" t="s">
        <v>28</v>
      </c>
      <c r="S1592" s="98"/>
      <c r="T1592" s="1">
        <v>6102</v>
      </c>
      <c r="U1592" s="90">
        <v>4576.5</v>
      </c>
      <c r="V1592" s="91">
        <v>0.25</v>
      </c>
      <c r="W1592" s="88" t="s">
        <v>11036</v>
      </c>
      <c r="X1592" s="83">
        <v>90119000000</v>
      </c>
      <c r="Y1592" s="83" t="s">
        <v>30</v>
      </c>
      <c r="Z1592" s="83" t="s">
        <v>739</v>
      </c>
    </row>
    <row r="1593" spans="1:26" x14ac:dyDescent="0.25">
      <c r="A1593" t="s">
        <v>3379</v>
      </c>
      <c r="B1593" t="s">
        <v>3379</v>
      </c>
      <c r="C1593" s="94" t="s">
        <v>3380</v>
      </c>
      <c r="D1593" s="93" t="s">
        <v>3381</v>
      </c>
      <c r="E1593" s="93" t="s">
        <v>704</v>
      </c>
      <c r="F1593" s="93" t="s">
        <v>22</v>
      </c>
      <c r="G1593" s="83" t="s">
        <v>23</v>
      </c>
      <c r="H1593" s="93"/>
      <c r="I1593" s="93" t="s">
        <v>745</v>
      </c>
      <c r="J1593" s="93" t="s">
        <v>24</v>
      </c>
      <c r="K1593" s="2">
        <v>100210951095</v>
      </c>
      <c r="L1593" t="s">
        <v>25</v>
      </c>
      <c r="M1593" t="s">
        <v>26</v>
      </c>
      <c r="N1593" t="s">
        <v>27</v>
      </c>
      <c r="O1593" t="s">
        <v>26</v>
      </c>
      <c r="P1593" s="86">
        <v>38</v>
      </c>
      <c r="Q1593" s="87"/>
      <c r="R1593" s="88" t="s">
        <v>28</v>
      </c>
      <c r="S1593" s="98"/>
      <c r="T1593" s="1">
        <v>6203</v>
      </c>
      <c r="U1593" s="90">
        <v>4652.25</v>
      </c>
      <c r="V1593" s="91">
        <v>0.25</v>
      </c>
      <c r="W1593" s="88" t="s">
        <v>11036</v>
      </c>
      <c r="X1593" s="83">
        <v>90119000000</v>
      </c>
      <c r="Y1593" s="83" t="s">
        <v>30</v>
      </c>
      <c r="Z1593" s="83" t="s">
        <v>739</v>
      </c>
    </row>
    <row r="1594" spans="1:26" x14ac:dyDescent="0.25">
      <c r="A1594" t="s">
        <v>3382</v>
      </c>
      <c r="B1594" t="s">
        <v>3382</v>
      </c>
      <c r="C1594" s="94" t="s">
        <v>3383</v>
      </c>
      <c r="D1594" s="93" t="s">
        <v>11601</v>
      </c>
      <c r="E1594" s="93" t="s">
        <v>704</v>
      </c>
      <c r="F1594" s="93" t="s">
        <v>22</v>
      </c>
      <c r="G1594" s="83" t="s">
        <v>23</v>
      </c>
      <c r="H1594" s="93"/>
      <c r="I1594" s="93" t="s">
        <v>24</v>
      </c>
      <c r="J1594" s="93" t="s">
        <v>24</v>
      </c>
      <c r="K1594" s="2">
        <v>100210951095</v>
      </c>
      <c r="L1594" t="s">
        <v>25</v>
      </c>
      <c r="M1594" t="s">
        <v>26</v>
      </c>
      <c r="N1594" t="s">
        <v>27</v>
      </c>
      <c r="O1594" t="s">
        <v>26</v>
      </c>
      <c r="P1594" s="86">
        <v>2</v>
      </c>
      <c r="Q1594" s="87"/>
      <c r="R1594" s="88" t="s">
        <v>28</v>
      </c>
      <c r="S1594" s="101"/>
      <c r="T1594" s="1">
        <v>1214</v>
      </c>
      <c r="U1594" s="90">
        <v>910.5</v>
      </c>
      <c r="V1594" s="91">
        <v>0.25</v>
      </c>
      <c r="W1594" s="88" t="s">
        <v>11036</v>
      </c>
      <c r="X1594" s="83">
        <v>90119000000</v>
      </c>
      <c r="Y1594" s="83" t="s">
        <v>30</v>
      </c>
      <c r="Z1594" s="83" t="s">
        <v>739</v>
      </c>
    </row>
    <row r="1595" spans="1:26" x14ac:dyDescent="0.25">
      <c r="A1595" t="s">
        <v>3384</v>
      </c>
      <c r="B1595" t="s">
        <v>3384</v>
      </c>
      <c r="C1595" s="94" t="s">
        <v>3385</v>
      </c>
      <c r="D1595" s="93" t="s">
        <v>3386</v>
      </c>
      <c r="E1595" s="93" t="s">
        <v>704</v>
      </c>
      <c r="F1595" s="93" t="s">
        <v>22</v>
      </c>
      <c r="G1595" s="83" t="s">
        <v>23</v>
      </c>
      <c r="H1595" s="93"/>
      <c r="I1595" s="93" t="s">
        <v>745</v>
      </c>
      <c r="J1595" s="93" t="s">
        <v>24</v>
      </c>
      <c r="K1595" s="2">
        <v>100210951095</v>
      </c>
      <c r="L1595" t="s">
        <v>25</v>
      </c>
      <c r="M1595" t="s">
        <v>26</v>
      </c>
      <c r="N1595" t="s">
        <v>27</v>
      </c>
      <c r="O1595" t="s">
        <v>26</v>
      </c>
      <c r="P1595" s="86">
        <v>38</v>
      </c>
      <c r="Q1595" s="87"/>
      <c r="R1595" s="88" t="s">
        <v>28</v>
      </c>
      <c r="S1595" s="101"/>
      <c r="T1595" s="1">
        <v>6068</v>
      </c>
      <c r="U1595" s="90">
        <v>4551</v>
      </c>
      <c r="V1595" s="91">
        <v>0.25</v>
      </c>
      <c r="W1595" s="88" t="s">
        <v>11036</v>
      </c>
      <c r="X1595" s="83">
        <v>90119000000</v>
      </c>
      <c r="Y1595" s="83" t="s">
        <v>30</v>
      </c>
      <c r="Z1595" s="83" t="s">
        <v>739</v>
      </c>
    </row>
    <row r="1596" spans="1:26" x14ac:dyDescent="0.25">
      <c r="A1596" t="s">
        <v>3387</v>
      </c>
      <c r="B1596" t="s">
        <v>3387</v>
      </c>
      <c r="C1596" s="94" t="s">
        <v>3388</v>
      </c>
      <c r="D1596" s="93" t="s">
        <v>3389</v>
      </c>
      <c r="E1596" s="93" t="s">
        <v>704</v>
      </c>
      <c r="F1596" s="93" t="s">
        <v>22</v>
      </c>
      <c r="G1596" s="83" t="s">
        <v>23</v>
      </c>
      <c r="H1596" s="93"/>
      <c r="I1596" s="93" t="s">
        <v>24</v>
      </c>
      <c r="J1596" s="93" t="s">
        <v>24</v>
      </c>
      <c r="K1596" s="2">
        <v>100210951095</v>
      </c>
      <c r="L1596" t="s">
        <v>25</v>
      </c>
      <c r="M1596" t="s">
        <v>26</v>
      </c>
      <c r="N1596" t="s">
        <v>27</v>
      </c>
      <c r="O1596" t="s">
        <v>26</v>
      </c>
      <c r="P1596" s="86">
        <v>28</v>
      </c>
      <c r="Q1596" s="87"/>
      <c r="R1596" s="88" t="s">
        <v>28</v>
      </c>
      <c r="S1596" s="101"/>
      <c r="T1596" s="1">
        <v>1214</v>
      </c>
      <c r="U1596" s="90">
        <v>910.5</v>
      </c>
      <c r="V1596" s="91">
        <v>0.25</v>
      </c>
      <c r="W1596" s="88" t="s">
        <v>11036</v>
      </c>
      <c r="X1596" s="83">
        <v>90119000000</v>
      </c>
      <c r="Y1596" s="83" t="s">
        <v>30</v>
      </c>
      <c r="Z1596" s="83" t="s">
        <v>739</v>
      </c>
    </row>
    <row r="1597" spans="1:26" x14ac:dyDescent="0.25">
      <c r="A1597" s="3" t="s">
        <v>3390</v>
      </c>
      <c r="B1597" s="3" t="s">
        <v>3390</v>
      </c>
      <c r="C1597" s="94" t="s">
        <v>3391</v>
      </c>
      <c r="D1597" s="93" t="s">
        <v>3392</v>
      </c>
      <c r="E1597" s="88" t="s">
        <v>704</v>
      </c>
      <c r="F1597" s="88" t="s">
        <v>22</v>
      </c>
      <c r="G1597" s="83" t="s">
        <v>23</v>
      </c>
      <c r="H1597" s="88"/>
      <c r="I1597" s="93" t="s">
        <v>24</v>
      </c>
      <c r="J1597" s="93" t="s">
        <v>24</v>
      </c>
      <c r="K1597" s="4">
        <v>100210951095</v>
      </c>
      <c r="L1597" s="3" t="s">
        <v>25</v>
      </c>
      <c r="M1597" s="3" t="s">
        <v>26</v>
      </c>
      <c r="N1597" s="3" t="s">
        <v>27</v>
      </c>
      <c r="O1597" s="3" t="s">
        <v>26</v>
      </c>
      <c r="P1597" s="86">
        <v>54</v>
      </c>
      <c r="Q1597" s="87"/>
      <c r="R1597" s="88" t="s">
        <v>28</v>
      </c>
      <c r="S1597" s="89"/>
      <c r="T1597" s="1">
        <v>298</v>
      </c>
      <c r="U1597" s="90">
        <v>223.5</v>
      </c>
      <c r="V1597" s="91">
        <v>0.25</v>
      </c>
      <c r="W1597" s="88" t="s">
        <v>11036</v>
      </c>
      <c r="X1597" s="83">
        <v>90119000000</v>
      </c>
      <c r="Y1597" s="83" t="s">
        <v>30</v>
      </c>
      <c r="Z1597" s="83" t="s">
        <v>31</v>
      </c>
    </row>
    <row r="1598" spans="1:26" x14ac:dyDescent="0.25">
      <c r="A1598" t="s">
        <v>3393</v>
      </c>
      <c r="B1598" t="s">
        <v>3393</v>
      </c>
      <c r="C1598" s="94" t="s">
        <v>3394</v>
      </c>
      <c r="D1598" s="93" t="s">
        <v>3394</v>
      </c>
      <c r="E1598" s="93" t="s">
        <v>704</v>
      </c>
      <c r="F1598" s="93" t="s">
        <v>22</v>
      </c>
      <c r="G1598" s="83" t="s">
        <v>23</v>
      </c>
      <c r="H1598" s="93"/>
      <c r="I1598" s="93" t="s">
        <v>24</v>
      </c>
      <c r="J1598" s="93" t="s">
        <v>24</v>
      </c>
      <c r="K1598" s="2">
        <v>100210951095</v>
      </c>
      <c r="L1598" t="s">
        <v>25</v>
      </c>
      <c r="M1598" t="s">
        <v>26</v>
      </c>
      <c r="N1598" t="s">
        <v>27</v>
      </c>
      <c r="O1598" t="s">
        <v>26</v>
      </c>
      <c r="P1598" s="86">
        <v>65</v>
      </c>
      <c r="Q1598" s="87"/>
      <c r="R1598" s="88" t="s">
        <v>28</v>
      </c>
      <c r="S1598" s="101"/>
      <c r="T1598" s="1">
        <v>9915</v>
      </c>
      <c r="U1598" s="90">
        <v>7436.25</v>
      </c>
      <c r="V1598" s="91">
        <v>0.25</v>
      </c>
      <c r="W1598" s="88" t="s">
        <v>11036</v>
      </c>
      <c r="X1598" s="83">
        <v>90119000000</v>
      </c>
      <c r="Y1598" s="83" t="s">
        <v>914</v>
      </c>
      <c r="Z1598" s="83" t="s">
        <v>739</v>
      </c>
    </row>
    <row r="1599" spans="1:26" x14ac:dyDescent="0.25">
      <c r="A1599" s="3" t="s">
        <v>3395</v>
      </c>
      <c r="B1599" s="3" t="s">
        <v>3395</v>
      </c>
      <c r="C1599" s="94" t="s">
        <v>3396</v>
      </c>
      <c r="D1599" s="93" t="s">
        <v>3396</v>
      </c>
      <c r="E1599" s="88" t="s">
        <v>704</v>
      </c>
      <c r="F1599" s="88" t="s">
        <v>22</v>
      </c>
      <c r="G1599" s="83" t="s">
        <v>23</v>
      </c>
      <c r="H1599" s="88"/>
      <c r="I1599" s="93" t="s">
        <v>24</v>
      </c>
      <c r="J1599" s="93" t="s">
        <v>24</v>
      </c>
      <c r="K1599" s="4">
        <v>100210951095</v>
      </c>
      <c r="L1599" s="3" t="s">
        <v>25</v>
      </c>
      <c r="M1599" s="3" t="s">
        <v>26</v>
      </c>
      <c r="N1599" s="3" t="s">
        <v>27</v>
      </c>
      <c r="O1599" s="3" t="s">
        <v>26</v>
      </c>
      <c r="P1599" s="86">
        <v>48</v>
      </c>
      <c r="Q1599" s="87"/>
      <c r="R1599" s="88" t="s">
        <v>28</v>
      </c>
      <c r="S1599" s="89"/>
      <c r="T1599" s="1">
        <v>12559</v>
      </c>
      <c r="U1599" s="90">
        <v>9419.25</v>
      </c>
      <c r="V1599" s="91">
        <v>0.25</v>
      </c>
      <c r="W1599" s="88" t="s">
        <v>11036</v>
      </c>
      <c r="X1599" s="83">
        <v>90119000000</v>
      </c>
      <c r="Y1599" s="83" t="s">
        <v>914</v>
      </c>
      <c r="Z1599" s="83" t="s">
        <v>739</v>
      </c>
    </row>
    <row r="1600" spans="1:26" x14ac:dyDescent="0.25">
      <c r="A1600" s="83" t="s">
        <v>3397</v>
      </c>
      <c r="B1600" s="83" t="s">
        <v>3397</v>
      </c>
      <c r="C1600" s="84" t="s">
        <v>3398</v>
      </c>
      <c r="D1600" s="83" t="s">
        <v>3399</v>
      </c>
      <c r="E1600" s="83" t="s">
        <v>704</v>
      </c>
      <c r="F1600" s="83" t="s">
        <v>22</v>
      </c>
      <c r="G1600" s="83" t="s">
        <v>23</v>
      </c>
      <c r="H1600" s="83"/>
      <c r="I1600" s="93" t="s">
        <v>24</v>
      </c>
      <c r="J1600" s="93" t="s">
        <v>24</v>
      </c>
      <c r="K1600" s="85">
        <v>100210030506</v>
      </c>
      <c r="L1600" s="83" t="s">
        <v>25</v>
      </c>
      <c r="M1600" s="83" t="s">
        <v>1256</v>
      </c>
      <c r="N1600" s="83" t="s">
        <v>1257</v>
      </c>
      <c r="O1600" s="83" t="s">
        <v>1258</v>
      </c>
      <c r="P1600" s="86">
        <v>71</v>
      </c>
      <c r="Q1600" s="96"/>
      <c r="R1600" s="88" t="s">
        <v>28</v>
      </c>
      <c r="S1600" s="83"/>
      <c r="T1600" s="1">
        <v>7446</v>
      </c>
      <c r="U1600" s="90">
        <v>5584.5</v>
      </c>
      <c r="V1600" s="91">
        <v>0.25</v>
      </c>
      <c r="W1600" s="88" t="s">
        <v>11036</v>
      </c>
      <c r="X1600" s="83">
        <v>90119000000</v>
      </c>
      <c r="Y1600" s="83" t="s">
        <v>914</v>
      </c>
      <c r="Z1600" s="83" t="s">
        <v>739</v>
      </c>
    </row>
    <row r="1601" spans="1:26" x14ac:dyDescent="0.25">
      <c r="A1601" t="s">
        <v>3400</v>
      </c>
      <c r="B1601" t="s">
        <v>3400</v>
      </c>
      <c r="C1601" s="94" t="s">
        <v>3401</v>
      </c>
      <c r="D1601" s="93" t="s">
        <v>1315</v>
      </c>
      <c r="E1601" s="93" t="s">
        <v>704</v>
      </c>
      <c r="F1601" s="93" t="s">
        <v>22</v>
      </c>
      <c r="G1601" s="83" t="s">
        <v>23</v>
      </c>
      <c r="H1601" s="93"/>
      <c r="I1601" s="93" t="s">
        <v>24</v>
      </c>
      <c r="J1601" s="93" t="s">
        <v>24</v>
      </c>
      <c r="K1601" s="2">
        <v>100210030506</v>
      </c>
      <c r="L1601" t="s">
        <v>25</v>
      </c>
      <c r="M1601" t="s">
        <v>1256</v>
      </c>
      <c r="N1601" t="s">
        <v>1257</v>
      </c>
      <c r="O1601" t="s">
        <v>1258</v>
      </c>
      <c r="P1601" s="86">
        <v>28</v>
      </c>
      <c r="Q1601" s="87"/>
      <c r="R1601" s="88" t="s">
        <v>28</v>
      </c>
      <c r="S1601" s="101"/>
      <c r="T1601" s="1">
        <v>3162</v>
      </c>
      <c r="U1601" s="90">
        <v>2371.5</v>
      </c>
      <c r="V1601" s="91">
        <v>0.25</v>
      </c>
      <c r="W1601" s="88" t="s">
        <v>11036</v>
      </c>
      <c r="X1601" s="83">
        <v>90119000000</v>
      </c>
      <c r="Y1601" s="83" t="s">
        <v>914</v>
      </c>
      <c r="Z1601" s="83" t="s">
        <v>739</v>
      </c>
    </row>
    <row r="1602" spans="1:26" x14ac:dyDescent="0.25">
      <c r="A1602" t="s">
        <v>3402</v>
      </c>
      <c r="B1602" t="s">
        <v>3402</v>
      </c>
      <c r="C1602" s="94" t="s">
        <v>3403</v>
      </c>
      <c r="D1602" s="93" t="s">
        <v>3404</v>
      </c>
      <c r="E1602" s="93" t="s">
        <v>704</v>
      </c>
      <c r="F1602" s="93" t="s">
        <v>22</v>
      </c>
      <c r="G1602" s="83" t="s">
        <v>23</v>
      </c>
      <c r="H1602" s="93"/>
      <c r="I1602" s="93" t="s">
        <v>24</v>
      </c>
      <c r="J1602" s="93" t="s">
        <v>24</v>
      </c>
      <c r="K1602" s="2">
        <v>100210030506</v>
      </c>
      <c r="L1602" t="s">
        <v>25</v>
      </c>
      <c r="M1602" t="s">
        <v>1256</v>
      </c>
      <c r="N1602" t="s">
        <v>1257</v>
      </c>
      <c r="O1602" t="s">
        <v>1258</v>
      </c>
      <c r="P1602" s="86">
        <v>38</v>
      </c>
      <c r="Q1602" s="87"/>
      <c r="R1602" s="88" t="s">
        <v>28</v>
      </c>
      <c r="S1602" s="101"/>
      <c r="T1602" s="1">
        <v>378</v>
      </c>
      <c r="U1602" s="90">
        <v>283.5</v>
      </c>
      <c r="V1602" s="91">
        <v>0.25</v>
      </c>
      <c r="W1602" s="88" t="s">
        <v>11036</v>
      </c>
      <c r="X1602" s="83">
        <v>90119000000</v>
      </c>
      <c r="Y1602" s="83" t="s">
        <v>914</v>
      </c>
      <c r="Z1602" s="83" t="s">
        <v>31</v>
      </c>
    </row>
    <row r="1603" spans="1:26" x14ac:dyDescent="0.25">
      <c r="A1603" t="s">
        <v>3405</v>
      </c>
      <c r="B1603" t="s">
        <v>3405</v>
      </c>
      <c r="C1603" s="94" t="s">
        <v>3406</v>
      </c>
      <c r="D1603" s="93" t="s">
        <v>3407</v>
      </c>
      <c r="E1603" s="93" t="s">
        <v>704</v>
      </c>
      <c r="F1603" s="93" t="s">
        <v>22</v>
      </c>
      <c r="G1603" s="83" t="s">
        <v>23</v>
      </c>
      <c r="H1603" s="93"/>
      <c r="I1603" s="93" t="s">
        <v>24</v>
      </c>
      <c r="J1603" s="93" t="s">
        <v>24</v>
      </c>
      <c r="K1603" s="2">
        <v>100210030506</v>
      </c>
      <c r="L1603" t="s">
        <v>25</v>
      </c>
      <c r="M1603" t="s">
        <v>1256</v>
      </c>
      <c r="N1603" t="s">
        <v>1257</v>
      </c>
      <c r="O1603" t="s">
        <v>1258</v>
      </c>
      <c r="P1603" s="86">
        <v>38</v>
      </c>
      <c r="Q1603" s="87"/>
      <c r="R1603" s="88" t="s">
        <v>28</v>
      </c>
      <c r="S1603" s="101"/>
      <c r="T1603" s="1">
        <v>561</v>
      </c>
      <c r="U1603" s="90">
        <v>420.75</v>
      </c>
      <c r="V1603" s="91">
        <v>0.25</v>
      </c>
      <c r="W1603" s="88" t="s">
        <v>11036</v>
      </c>
      <c r="X1603" s="83">
        <v>90119000000</v>
      </c>
      <c r="Y1603" s="83" t="s">
        <v>914</v>
      </c>
      <c r="Z1603" s="83" t="s">
        <v>31</v>
      </c>
    </row>
    <row r="1604" spans="1:26" x14ac:dyDescent="0.25">
      <c r="A1604" t="s">
        <v>3408</v>
      </c>
      <c r="B1604" t="s">
        <v>3408</v>
      </c>
      <c r="C1604" s="94" t="s">
        <v>3409</v>
      </c>
      <c r="D1604" s="93" t="s">
        <v>3410</v>
      </c>
      <c r="E1604" s="93" t="s">
        <v>704</v>
      </c>
      <c r="F1604" s="93" t="s">
        <v>22</v>
      </c>
      <c r="G1604" s="83" t="s">
        <v>23</v>
      </c>
      <c r="H1604" s="93"/>
      <c r="I1604" s="93" t="s">
        <v>24</v>
      </c>
      <c r="J1604" s="93" t="s">
        <v>24</v>
      </c>
      <c r="K1604" s="2">
        <v>100210030506</v>
      </c>
      <c r="L1604" t="s">
        <v>25</v>
      </c>
      <c r="M1604" t="s">
        <v>1256</v>
      </c>
      <c r="N1604" t="s">
        <v>1257</v>
      </c>
      <c r="O1604" t="s">
        <v>1258</v>
      </c>
      <c r="P1604" s="86">
        <v>12</v>
      </c>
      <c r="Q1604" s="87"/>
      <c r="R1604" s="88" t="s">
        <v>28</v>
      </c>
      <c r="S1604" s="101"/>
      <c r="T1604" s="1">
        <v>495</v>
      </c>
      <c r="U1604" s="90">
        <v>371.25</v>
      </c>
      <c r="V1604" s="91">
        <v>0.25</v>
      </c>
      <c r="W1604" s="88" t="s">
        <v>11036</v>
      </c>
      <c r="X1604" s="83">
        <v>90119000000</v>
      </c>
      <c r="Y1604" s="83" t="s">
        <v>914</v>
      </c>
      <c r="Z1604" s="83" t="s">
        <v>31</v>
      </c>
    </row>
    <row r="1605" spans="1:26" x14ac:dyDescent="0.25">
      <c r="A1605" t="s">
        <v>3411</v>
      </c>
      <c r="B1605" t="s">
        <v>3411</v>
      </c>
      <c r="C1605" s="94" t="s">
        <v>3412</v>
      </c>
      <c r="D1605" s="93" t="s">
        <v>3413</v>
      </c>
      <c r="E1605" s="93" t="s">
        <v>704</v>
      </c>
      <c r="F1605" s="93" t="s">
        <v>22</v>
      </c>
      <c r="G1605" s="83" t="s">
        <v>23</v>
      </c>
      <c r="H1605" s="93"/>
      <c r="I1605" s="93" t="s">
        <v>24</v>
      </c>
      <c r="J1605" s="93" t="s">
        <v>24</v>
      </c>
      <c r="K1605" s="2">
        <v>100210951095</v>
      </c>
      <c r="L1605" t="s">
        <v>25</v>
      </c>
      <c r="M1605" t="s">
        <v>26</v>
      </c>
      <c r="N1605" t="s">
        <v>27</v>
      </c>
      <c r="O1605" t="s">
        <v>26</v>
      </c>
      <c r="P1605" s="86">
        <v>2</v>
      </c>
      <c r="Q1605" s="87"/>
      <c r="R1605" s="88" t="s">
        <v>28</v>
      </c>
      <c r="S1605" s="101"/>
      <c r="T1605" s="1">
        <v>39</v>
      </c>
      <c r="U1605" s="90">
        <v>29.25</v>
      </c>
      <c r="V1605" s="91">
        <v>0.25</v>
      </c>
      <c r="W1605" s="88" t="s">
        <v>11036</v>
      </c>
      <c r="X1605" s="83">
        <v>90119000000</v>
      </c>
      <c r="Y1605" s="83" t="s">
        <v>30</v>
      </c>
      <c r="Z1605" s="83" t="s">
        <v>31</v>
      </c>
    </row>
    <row r="1606" spans="1:26" x14ac:dyDescent="0.25">
      <c r="A1606" t="s">
        <v>5305</v>
      </c>
      <c r="B1606" t="s">
        <v>5305</v>
      </c>
      <c r="C1606" s="94" t="s">
        <v>5306</v>
      </c>
      <c r="D1606" s="93" t="s">
        <v>5306</v>
      </c>
      <c r="E1606" s="93" t="s">
        <v>704</v>
      </c>
      <c r="F1606" s="93" t="s">
        <v>22</v>
      </c>
      <c r="G1606" s="83" t="s">
        <v>23</v>
      </c>
      <c r="H1606" s="93"/>
      <c r="I1606" s="93" t="s">
        <v>24</v>
      </c>
      <c r="J1606" s="93" t="s">
        <v>24</v>
      </c>
      <c r="K1606" s="2">
        <v>100210951095</v>
      </c>
      <c r="L1606" t="s">
        <v>25</v>
      </c>
      <c r="M1606" t="s">
        <v>26</v>
      </c>
      <c r="N1606" t="s">
        <v>27</v>
      </c>
      <c r="O1606" t="s">
        <v>26</v>
      </c>
      <c r="P1606" s="86">
        <v>32</v>
      </c>
      <c r="Q1606" s="87"/>
      <c r="R1606" s="88" t="s">
        <v>28</v>
      </c>
      <c r="S1606" s="98"/>
      <c r="T1606" s="1">
        <v>564</v>
      </c>
      <c r="U1606" s="90">
        <v>293.27999999999997</v>
      </c>
      <c r="V1606" s="91">
        <v>0.48000000000000004</v>
      </c>
      <c r="W1606" s="88" t="s">
        <v>11035</v>
      </c>
      <c r="X1606" s="83">
        <v>42021910000</v>
      </c>
      <c r="Y1606" s="83" t="s">
        <v>30</v>
      </c>
      <c r="Z1606" s="83" t="s">
        <v>31</v>
      </c>
    </row>
    <row r="1607" spans="1:26" x14ac:dyDescent="0.25">
      <c r="A1607" t="s">
        <v>5307</v>
      </c>
      <c r="B1607" t="s">
        <v>5307</v>
      </c>
      <c r="C1607" s="94" t="s">
        <v>5308</v>
      </c>
      <c r="D1607" s="93" t="s">
        <v>5308</v>
      </c>
      <c r="E1607" s="93" t="s">
        <v>704</v>
      </c>
      <c r="F1607" s="93" t="s">
        <v>22</v>
      </c>
      <c r="G1607" s="83" t="s">
        <v>23</v>
      </c>
      <c r="H1607" s="93"/>
      <c r="I1607" s="93" t="s">
        <v>24</v>
      </c>
      <c r="J1607" s="93" t="s">
        <v>24</v>
      </c>
      <c r="K1607" s="2">
        <v>100210951095</v>
      </c>
      <c r="L1607" t="s">
        <v>25</v>
      </c>
      <c r="M1607" t="s">
        <v>26</v>
      </c>
      <c r="N1607" t="s">
        <v>27</v>
      </c>
      <c r="O1607" t="s">
        <v>26</v>
      </c>
      <c r="P1607" s="86">
        <v>32</v>
      </c>
      <c r="Q1607" s="87"/>
      <c r="R1607" s="88" t="s">
        <v>28</v>
      </c>
      <c r="S1607" s="98"/>
      <c r="T1607" s="1">
        <v>1136</v>
      </c>
      <c r="U1607" s="90">
        <v>590.72</v>
      </c>
      <c r="V1607" s="91">
        <v>0.48</v>
      </c>
      <c r="W1607" s="88" t="s">
        <v>11035</v>
      </c>
      <c r="X1607" s="83">
        <v>42021910000</v>
      </c>
      <c r="Y1607" s="83" t="s">
        <v>30</v>
      </c>
      <c r="Z1607" s="83" t="s">
        <v>31</v>
      </c>
    </row>
    <row r="1608" spans="1:26" x14ac:dyDescent="0.25">
      <c r="A1608" t="s">
        <v>5309</v>
      </c>
      <c r="B1608" t="s">
        <v>5309</v>
      </c>
      <c r="C1608" s="94" t="s">
        <v>5310</v>
      </c>
      <c r="D1608" s="93" t="s">
        <v>5310</v>
      </c>
      <c r="E1608" s="93" t="s">
        <v>704</v>
      </c>
      <c r="F1608" s="93" t="s">
        <v>22</v>
      </c>
      <c r="G1608" s="83" t="s">
        <v>23</v>
      </c>
      <c r="H1608" s="93"/>
      <c r="I1608" s="93" t="s">
        <v>24</v>
      </c>
      <c r="J1608" s="93" t="s">
        <v>24</v>
      </c>
      <c r="K1608" s="2">
        <v>100210951095</v>
      </c>
      <c r="L1608" t="s">
        <v>25</v>
      </c>
      <c r="M1608" t="s">
        <v>26</v>
      </c>
      <c r="N1608" t="s">
        <v>27</v>
      </c>
      <c r="O1608" t="s">
        <v>26</v>
      </c>
      <c r="P1608" s="86">
        <v>32</v>
      </c>
      <c r="Q1608" s="87"/>
      <c r="R1608" s="88" t="s">
        <v>28</v>
      </c>
      <c r="S1608" s="98"/>
      <c r="T1608" s="1">
        <v>1412</v>
      </c>
      <c r="U1608" s="90">
        <v>734.24</v>
      </c>
      <c r="V1608" s="91">
        <v>0.48</v>
      </c>
      <c r="W1608" s="88" t="s">
        <v>11035</v>
      </c>
      <c r="X1608" s="83">
        <v>42021910000</v>
      </c>
      <c r="Y1608" s="83" t="s">
        <v>30</v>
      </c>
      <c r="Z1608" s="83" t="s">
        <v>31</v>
      </c>
    </row>
    <row r="1609" spans="1:26" x14ac:dyDescent="0.25">
      <c r="A1609" t="s">
        <v>5311</v>
      </c>
      <c r="B1609" t="s">
        <v>5311</v>
      </c>
      <c r="C1609" s="94" t="s">
        <v>5312</v>
      </c>
      <c r="D1609" s="93" t="s">
        <v>5312</v>
      </c>
      <c r="E1609" s="93" t="s">
        <v>704</v>
      </c>
      <c r="F1609" s="93" t="s">
        <v>22</v>
      </c>
      <c r="G1609" s="83" t="s">
        <v>23</v>
      </c>
      <c r="H1609" s="93"/>
      <c r="I1609" s="93" t="s">
        <v>24</v>
      </c>
      <c r="J1609" s="93" t="s">
        <v>24</v>
      </c>
      <c r="K1609" s="2">
        <v>100210951095</v>
      </c>
      <c r="L1609" t="s">
        <v>25</v>
      </c>
      <c r="M1609" t="s">
        <v>26</v>
      </c>
      <c r="N1609" t="s">
        <v>27</v>
      </c>
      <c r="O1609" t="s">
        <v>26</v>
      </c>
      <c r="P1609" s="86">
        <v>32</v>
      </c>
      <c r="Q1609" s="87"/>
      <c r="R1609" s="88" t="s">
        <v>28</v>
      </c>
      <c r="S1609" s="98"/>
      <c r="T1609" s="1">
        <v>1866</v>
      </c>
      <c r="U1609" s="90">
        <v>970.32</v>
      </c>
      <c r="V1609" s="91">
        <v>0.48</v>
      </c>
      <c r="W1609" s="88" t="s">
        <v>11035</v>
      </c>
      <c r="X1609" s="83">
        <v>42021910000</v>
      </c>
      <c r="Y1609" s="83" t="s">
        <v>30</v>
      </c>
      <c r="Z1609" s="83" t="s">
        <v>31</v>
      </c>
    </row>
    <row r="1610" spans="1:26" x14ac:dyDescent="0.25">
      <c r="A1610" t="s">
        <v>3414</v>
      </c>
      <c r="B1610" t="s">
        <v>3414</v>
      </c>
      <c r="C1610" s="94" t="s">
        <v>3415</v>
      </c>
      <c r="D1610" s="93" t="s">
        <v>3416</v>
      </c>
      <c r="E1610" s="93" t="s">
        <v>704</v>
      </c>
      <c r="F1610" s="93" t="s">
        <v>22</v>
      </c>
      <c r="G1610" s="83" t="s">
        <v>23</v>
      </c>
      <c r="H1610" s="93"/>
      <c r="I1610" s="93" t="s">
        <v>24</v>
      </c>
      <c r="J1610" s="93" t="s">
        <v>24</v>
      </c>
      <c r="K1610" s="2">
        <v>100210951095</v>
      </c>
      <c r="L1610" t="s">
        <v>25</v>
      </c>
      <c r="M1610" t="s">
        <v>26</v>
      </c>
      <c r="N1610" t="s">
        <v>27</v>
      </c>
      <c r="O1610" t="s">
        <v>26</v>
      </c>
      <c r="P1610" s="86">
        <v>28</v>
      </c>
      <c r="Q1610" s="87"/>
      <c r="R1610" s="88" t="s">
        <v>28</v>
      </c>
      <c r="S1610" s="98"/>
      <c r="T1610" s="1">
        <v>1214</v>
      </c>
      <c r="U1610" s="90">
        <v>910.5</v>
      </c>
      <c r="V1610" s="91">
        <v>0.25</v>
      </c>
      <c r="W1610" s="88" t="s">
        <v>11036</v>
      </c>
      <c r="X1610" s="83">
        <v>90119000000</v>
      </c>
      <c r="Y1610" s="83" t="s">
        <v>30</v>
      </c>
      <c r="Z1610" s="83" t="s">
        <v>739</v>
      </c>
    </row>
    <row r="1611" spans="1:26" x14ac:dyDescent="0.25">
      <c r="A1611" t="s">
        <v>3417</v>
      </c>
      <c r="B1611" t="s">
        <v>3417</v>
      </c>
      <c r="C1611" s="94" t="s">
        <v>3418</v>
      </c>
      <c r="D1611" s="93" t="s">
        <v>3418</v>
      </c>
      <c r="E1611" s="93" t="s">
        <v>704</v>
      </c>
      <c r="F1611" s="93" t="s">
        <v>22</v>
      </c>
      <c r="G1611" s="83" t="s">
        <v>23</v>
      </c>
      <c r="H1611" s="93"/>
      <c r="I1611" s="93" t="s">
        <v>24</v>
      </c>
      <c r="J1611" s="93" t="s">
        <v>24</v>
      </c>
      <c r="K1611" s="2">
        <v>100210951095</v>
      </c>
      <c r="L1611" t="s">
        <v>25</v>
      </c>
      <c r="M1611" t="s">
        <v>26</v>
      </c>
      <c r="N1611" t="s">
        <v>27</v>
      </c>
      <c r="O1611" t="s">
        <v>26</v>
      </c>
      <c r="P1611" s="86">
        <v>48</v>
      </c>
      <c r="Q1611" s="87"/>
      <c r="R1611" s="88" t="s">
        <v>28</v>
      </c>
      <c r="S1611" s="101"/>
      <c r="T1611" s="1">
        <v>22848</v>
      </c>
      <c r="U1611" s="90">
        <v>17136</v>
      </c>
      <c r="V1611" s="91">
        <v>0.25</v>
      </c>
      <c r="W1611" s="88" t="s">
        <v>11036</v>
      </c>
      <c r="X1611" s="83">
        <v>90119000000</v>
      </c>
      <c r="Y1611" s="83" t="s">
        <v>914</v>
      </c>
      <c r="Z1611" s="83" t="s">
        <v>31</v>
      </c>
    </row>
    <row r="1612" spans="1:26" x14ac:dyDescent="0.25">
      <c r="A1612" t="s">
        <v>3419</v>
      </c>
      <c r="B1612" t="s">
        <v>3419</v>
      </c>
      <c r="C1612" s="94" t="s">
        <v>3420</v>
      </c>
      <c r="D1612" s="93" t="s">
        <v>3420</v>
      </c>
      <c r="E1612" s="93" t="s">
        <v>704</v>
      </c>
      <c r="F1612" s="93" t="s">
        <v>22</v>
      </c>
      <c r="G1612" s="83" t="s">
        <v>23</v>
      </c>
      <c r="H1612" s="93"/>
      <c r="I1612" s="93" t="s">
        <v>24</v>
      </c>
      <c r="J1612" s="93" t="s">
        <v>24</v>
      </c>
      <c r="K1612" s="2">
        <v>100210951095</v>
      </c>
      <c r="L1612" t="s">
        <v>25</v>
      </c>
      <c r="M1612" t="s">
        <v>26</v>
      </c>
      <c r="N1612" t="s">
        <v>27</v>
      </c>
      <c r="O1612" t="s">
        <v>26</v>
      </c>
      <c r="P1612" s="86">
        <v>70</v>
      </c>
      <c r="Q1612" s="87"/>
      <c r="R1612" s="88" t="s">
        <v>28</v>
      </c>
      <c r="S1612" s="101"/>
      <c r="T1612" s="1">
        <v>26520</v>
      </c>
      <c r="U1612" s="90">
        <v>19890</v>
      </c>
      <c r="V1612" s="91">
        <v>0.25</v>
      </c>
      <c r="W1612" s="88" t="s">
        <v>11036</v>
      </c>
      <c r="X1612" s="83">
        <v>90119000000</v>
      </c>
      <c r="Y1612" s="83" t="s">
        <v>914</v>
      </c>
      <c r="Z1612" s="83" t="s">
        <v>31</v>
      </c>
    </row>
    <row r="1613" spans="1:26" x14ac:dyDescent="0.25">
      <c r="A1613" t="s">
        <v>3421</v>
      </c>
      <c r="B1613" t="s">
        <v>3421</v>
      </c>
      <c r="C1613" s="94" t="s">
        <v>3422</v>
      </c>
      <c r="D1613" s="93" t="s">
        <v>3423</v>
      </c>
      <c r="E1613" s="93" t="s">
        <v>704</v>
      </c>
      <c r="F1613" s="93" t="s">
        <v>22</v>
      </c>
      <c r="G1613" s="83" t="s">
        <v>752</v>
      </c>
      <c r="H1613" s="93"/>
      <c r="I1613" s="93" t="s">
        <v>745</v>
      </c>
      <c r="J1613" s="93" t="s">
        <v>24</v>
      </c>
      <c r="K1613" s="2">
        <v>100210951095</v>
      </c>
      <c r="L1613" t="s">
        <v>25</v>
      </c>
      <c r="M1613" t="s">
        <v>26</v>
      </c>
      <c r="N1613" t="s">
        <v>27</v>
      </c>
      <c r="O1613" t="s">
        <v>26</v>
      </c>
      <c r="P1613" s="86">
        <v>2</v>
      </c>
      <c r="Q1613" s="87"/>
      <c r="R1613" s="88" t="s">
        <v>28</v>
      </c>
      <c r="S1613" s="98"/>
      <c r="T1613" s="1">
        <v>1394</v>
      </c>
      <c r="U1613" s="90">
        <v>1045.5</v>
      </c>
      <c r="V1613" s="91">
        <v>0.25</v>
      </c>
      <c r="W1613" s="88" t="s">
        <v>11036</v>
      </c>
      <c r="X1613" s="83">
        <v>90119000000</v>
      </c>
      <c r="Y1613" s="83" t="s">
        <v>30</v>
      </c>
      <c r="Z1613" s="83" t="s">
        <v>739</v>
      </c>
    </row>
    <row r="1614" spans="1:26" x14ac:dyDescent="0.25">
      <c r="A1614" t="s">
        <v>3424</v>
      </c>
      <c r="B1614" t="s">
        <v>3424</v>
      </c>
      <c r="C1614" s="94" t="s">
        <v>3425</v>
      </c>
      <c r="D1614" s="93" t="s">
        <v>3426</v>
      </c>
      <c r="E1614" s="93" t="s">
        <v>704</v>
      </c>
      <c r="F1614" s="93" t="s">
        <v>22</v>
      </c>
      <c r="G1614" s="83" t="s">
        <v>752</v>
      </c>
      <c r="H1614" s="93"/>
      <c r="I1614" s="93" t="s">
        <v>745</v>
      </c>
      <c r="J1614" s="93" t="s">
        <v>24</v>
      </c>
      <c r="K1614" s="2">
        <v>100210951095</v>
      </c>
      <c r="L1614" t="s">
        <v>25</v>
      </c>
      <c r="M1614" t="s">
        <v>26</v>
      </c>
      <c r="N1614" t="s">
        <v>27</v>
      </c>
      <c r="O1614" t="s">
        <v>26</v>
      </c>
      <c r="P1614" s="86">
        <v>2</v>
      </c>
      <c r="Q1614" s="87"/>
      <c r="R1614" s="88" t="s">
        <v>28</v>
      </c>
      <c r="S1614" s="98"/>
      <c r="T1614" s="1">
        <v>2372</v>
      </c>
      <c r="U1614" s="90">
        <v>1779</v>
      </c>
      <c r="V1614" s="91">
        <v>0.25</v>
      </c>
      <c r="W1614" s="88" t="s">
        <v>11036</v>
      </c>
      <c r="X1614" s="83">
        <v>90119000000</v>
      </c>
      <c r="Y1614" s="83" t="s">
        <v>30</v>
      </c>
      <c r="Z1614" s="83" t="s">
        <v>739</v>
      </c>
    </row>
    <row r="1615" spans="1:26" x14ac:dyDescent="0.25">
      <c r="A1615" t="s">
        <v>3427</v>
      </c>
      <c r="B1615" t="s">
        <v>3427</v>
      </c>
      <c r="C1615" s="94" t="s">
        <v>3428</v>
      </c>
      <c r="D1615" s="93" t="s">
        <v>3429</v>
      </c>
      <c r="E1615" s="93" t="s">
        <v>704</v>
      </c>
      <c r="F1615" s="93" t="s">
        <v>22</v>
      </c>
      <c r="G1615" s="83" t="s">
        <v>752</v>
      </c>
      <c r="H1615" s="93"/>
      <c r="I1615" s="93" t="s">
        <v>745</v>
      </c>
      <c r="J1615" s="93" t="s">
        <v>24</v>
      </c>
      <c r="K1615" s="2">
        <v>100210951095</v>
      </c>
      <c r="L1615" t="s">
        <v>25</v>
      </c>
      <c r="M1615" t="s">
        <v>26</v>
      </c>
      <c r="N1615" t="s">
        <v>27</v>
      </c>
      <c r="O1615" t="s">
        <v>26</v>
      </c>
      <c r="P1615" s="86">
        <v>2</v>
      </c>
      <c r="Q1615" s="87"/>
      <c r="R1615" s="88" t="s">
        <v>28</v>
      </c>
      <c r="S1615" s="98"/>
      <c r="T1615" s="1">
        <v>2473</v>
      </c>
      <c r="U1615" s="90">
        <v>1854.75</v>
      </c>
      <c r="V1615" s="91">
        <v>0.25</v>
      </c>
      <c r="W1615" s="88" t="s">
        <v>11036</v>
      </c>
      <c r="X1615" s="83">
        <v>90119000000</v>
      </c>
      <c r="Y1615" s="83" t="s">
        <v>30</v>
      </c>
      <c r="Z1615" s="83" t="s">
        <v>739</v>
      </c>
    </row>
    <row r="1616" spans="1:26" x14ac:dyDescent="0.25">
      <c r="A1616" s="3" t="s">
        <v>3431</v>
      </c>
      <c r="B1616" s="3" t="s">
        <v>3431</v>
      </c>
      <c r="C1616" s="94" t="s">
        <v>3432</v>
      </c>
      <c r="D1616" s="93" t="s">
        <v>3433</v>
      </c>
      <c r="E1616" s="88" t="s">
        <v>704</v>
      </c>
      <c r="F1616" s="88" t="s">
        <v>22</v>
      </c>
      <c r="G1616" s="83" t="s">
        <v>752</v>
      </c>
      <c r="H1616" s="88"/>
      <c r="I1616" s="93" t="s">
        <v>745</v>
      </c>
      <c r="J1616" s="93" t="s">
        <v>24</v>
      </c>
      <c r="K1616" s="4">
        <v>100210951095</v>
      </c>
      <c r="L1616" s="3" t="s">
        <v>25</v>
      </c>
      <c r="M1616" s="3" t="s">
        <v>26</v>
      </c>
      <c r="N1616" s="3" t="s">
        <v>27</v>
      </c>
      <c r="O1616" s="3" t="s">
        <v>26</v>
      </c>
      <c r="P1616" s="86" t="s">
        <v>11037</v>
      </c>
      <c r="Q1616" s="87"/>
      <c r="R1616" s="88" t="s">
        <v>28</v>
      </c>
      <c r="S1616" s="89"/>
      <c r="T1616" s="1">
        <v>441</v>
      </c>
      <c r="U1616" s="90">
        <v>330.75</v>
      </c>
      <c r="V1616" s="91">
        <v>0.25</v>
      </c>
      <c r="W1616" s="88" t="s">
        <v>11036</v>
      </c>
      <c r="X1616" s="83">
        <v>85369095000</v>
      </c>
      <c r="Y1616" s="83" t="s">
        <v>30</v>
      </c>
      <c r="Z1616" s="83" t="s">
        <v>739</v>
      </c>
    </row>
    <row r="1617" spans="1:26" x14ac:dyDescent="0.25">
      <c r="A1617" t="s">
        <v>3434</v>
      </c>
      <c r="B1617" t="s">
        <v>3434</v>
      </c>
      <c r="C1617" s="94" t="s">
        <v>3435</v>
      </c>
      <c r="D1617" s="93" t="s">
        <v>3436</v>
      </c>
      <c r="E1617" s="93" t="s">
        <v>704</v>
      </c>
      <c r="F1617" s="93" t="s">
        <v>22</v>
      </c>
      <c r="G1617" s="83" t="s">
        <v>23</v>
      </c>
      <c r="H1617" s="93"/>
      <c r="I1617" s="93" t="s">
        <v>745</v>
      </c>
      <c r="J1617" s="93" t="s">
        <v>24</v>
      </c>
      <c r="K1617" s="2">
        <v>100210951095</v>
      </c>
      <c r="L1617" t="s">
        <v>25</v>
      </c>
      <c r="M1617" t="s">
        <v>26</v>
      </c>
      <c r="N1617" t="s">
        <v>27</v>
      </c>
      <c r="O1617" t="s">
        <v>26</v>
      </c>
      <c r="P1617" s="86">
        <v>2</v>
      </c>
      <c r="Q1617" s="87"/>
      <c r="R1617" s="88" t="s">
        <v>28</v>
      </c>
      <c r="S1617" s="98"/>
      <c r="T1617" s="1">
        <v>1305</v>
      </c>
      <c r="U1617" s="90">
        <v>978.75</v>
      </c>
      <c r="V1617" s="91">
        <v>0.25</v>
      </c>
      <c r="W1617" s="88" t="s">
        <v>11036</v>
      </c>
      <c r="X1617" s="83">
        <v>90119000000</v>
      </c>
      <c r="Y1617" s="83" t="s">
        <v>30</v>
      </c>
      <c r="Z1617" s="83" t="s">
        <v>739</v>
      </c>
    </row>
    <row r="1618" spans="1:26" x14ac:dyDescent="0.25">
      <c r="A1618" t="s">
        <v>3437</v>
      </c>
      <c r="B1618" t="s">
        <v>3437</v>
      </c>
      <c r="C1618" s="94" t="s">
        <v>3438</v>
      </c>
      <c r="D1618" s="93" t="s">
        <v>3439</v>
      </c>
      <c r="E1618" s="93" t="s">
        <v>704</v>
      </c>
      <c r="F1618" s="93" t="s">
        <v>22</v>
      </c>
      <c r="G1618" s="83" t="s">
        <v>23</v>
      </c>
      <c r="H1618" s="93"/>
      <c r="I1618" s="93" t="s">
        <v>745</v>
      </c>
      <c r="J1618" s="93" t="s">
        <v>24</v>
      </c>
      <c r="K1618" s="2">
        <v>100210951095</v>
      </c>
      <c r="L1618" t="s">
        <v>25</v>
      </c>
      <c r="M1618" t="s">
        <v>26</v>
      </c>
      <c r="N1618" t="s">
        <v>27</v>
      </c>
      <c r="O1618" t="s">
        <v>26</v>
      </c>
      <c r="P1618" s="86">
        <v>2</v>
      </c>
      <c r="Q1618" s="87"/>
      <c r="R1618" s="88" t="s">
        <v>28</v>
      </c>
      <c r="S1618" s="98"/>
      <c r="T1618" s="1">
        <v>1371</v>
      </c>
      <c r="U1618" s="90">
        <v>1028.25</v>
      </c>
      <c r="V1618" s="91">
        <v>0.25</v>
      </c>
      <c r="W1618" s="88" t="s">
        <v>11036</v>
      </c>
      <c r="X1618" s="83">
        <v>90119000000</v>
      </c>
      <c r="Y1618" s="83" t="s">
        <v>30</v>
      </c>
      <c r="Z1618" s="83" t="s">
        <v>739</v>
      </c>
    </row>
    <row r="1619" spans="1:26" x14ac:dyDescent="0.25">
      <c r="A1619" t="s">
        <v>3440</v>
      </c>
      <c r="B1619" t="s">
        <v>3440</v>
      </c>
      <c r="C1619" s="94" t="s">
        <v>3441</v>
      </c>
      <c r="D1619" s="93" t="s">
        <v>3442</v>
      </c>
      <c r="E1619" s="93" t="s">
        <v>704</v>
      </c>
      <c r="F1619" s="93" t="s">
        <v>22</v>
      </c>
      <c r="G1619" s="83" t="s">
        <v>23</v>
      </c>
      <c r="H1619" s="93"/>
      <c r="I1619" s="93" t="s">
        <v>745</v>
      </c>
      <c r="J1619" s="93" t="s">
        <v>24</v>
      </c>
      <c r="K1619" s="2">
        <v>100210951095</v>
      </c>
      <c r="L1619" t="s">
        <v>25</v>
      </c>
      <c r="M1619" t="s">
        <v>26</v>
      </c>
      <c r="N1619" t="s">
        <v>27</v>
      </c>
      <c r="O1619" t="s">
        <v>26</v>
      </c>
      <c r="P1619" s="86">
        <v>2</v>
      </c>
      <c r="Q1619" s="87"/>
      <c r="R1619" s="88" t="s">
        <v>28</v>
      </c>
      <c r="S1619" s="98"/>
      <c r="T1619" s="1">
        <v>135</v>
      </c>
      <c r="U1619" s="90">
        <v>101.25</v>
      </c>
      <c r="V1619" s="91">
        <v>0.25</v>
      </c>
      <c r="W1619" s="88" t="s">
        <v>11036</v>
      </c>
      <c r="X1619" s="83">
        <v>85444290900</v>
      </c>
      <c r="Y1619" s="83" t="s">
        <v>30</v>
      </c>
      <c r="Z1619" s="83" t="s">
        <v>31</v>
      </c>
    </row>
    <row r="1620" spans="1:26" x14ac:dyDescent="0.25">
      <c r="A1620" t="s">
        <v>3443</v>
      </c>
      <c r="B1620" t="s">
        <v>3443</v>
      </c>
      <c r="C1620" s="94" t="s">
        <v>3444</v>
      </c>
      <c r="D1620" s="93" t="s">
        <v>3445</v>
      </c>
      <c r="E1620" s="93" t="s">
        <v>704</v>
      </c>
      <c r="F1620" s="93" t="s">
        <v>22</v>
      </c>
      <c r="G1620" s="83" t="s">
        <v>23</v>
      </c>
      <c r="H1620" s="93"/>
      <c r="I1620" s="93" t="s">
        <v>745</v>
      </c>
      <c r="J1620" s="93" t="s">
        <v>24</v>
      </c>
      <c r="K1620" s="2">
        <v>100210951095</v>
      </c>
      <c r="L1620" t="s">
        <v>25</v>
      </c>
      <c r="M1620" t="s">
        <v>26</v>
      </c>
      <c r="N1620" t="s">
        <v>27</v>
      </c>
      <c r="O1620" t="s">
        <v>26</v>
      </c>
      <c r="P1620" s="86">
        <v>2</v>
      </c>
      <c r="Q1620" s="87"/>
      <c r="R1620" s="88" t="s">
        <v>28</v>
      </c>
      <c r="S1620" s="98"/>
      <c r="T1620" s="1">
        <v>144</v>
      </c>
      <c r="U1620" s="90">
        <v>108</v>
      </c>
      <c r="V1620" s="91">
        <v>0.25</v>
      </c>
      <c r="W1620" s="88" t="s">
        <v>11036</v>
      </c>
      <c r="X1620" s="83">
        <v>85444290900</v>
      </c>
      <c r="Y1620" s="83" t="s">
        <v>30</v>
      </c>
      <c r="Z1620" s="83" t="s">
        <v>31</v>
      </c>
    </row>
    <row r="1621" spans="1:26" x14ac:dyDescent="0.25">
      <c r="A1621" t="s">
        <v>3446</v>
      </c>
      <c r="B1621" t="s">
        <v>3446</v>
      </c>
      <c r="C1621" s="94" t="s">
        <v>3447</v>
      </c>
      <c r="D1621" s="93" t="s">
        <v>3448</v>
      </c>
      <c r="E1621" s="93" t="s">
        <v>704</v>
      </c>
      <c r="F1621" s="93" t="s">
        <v>22</v>
      </c>
      <c r="G1621" s="83" t="s">
        <v>23</v>
      </c>
      <c r="H1621" s="93"/>
      <c r="I1621" s="93" t="s">
        <v>745</v>
      </c>
      <c r="J1621" s="93" t="s">
        <v>24</v>
      </c>
      <c r="K1621" s="2">
        <v>100210951095</v>
      </c>
      <c r="L1621" t="s">
        <v>25</v>
      </c>
      <c r="M1621" t="s">
        <v>26</v>
      </c>
      <c r="N1621" t="s">
        <v>27</v>
      </c>
      <c r="O1621" t="s">
        <v>26</v>
      </c>
      <c r="P1621" s="86">
        <v>2</v>
      </c>
      <c r="Q1621" s="87"/>
      <c r="R1621" s="88" t="s">
        <v>28</v>
      </c>
      <c r="S1621" s="98"/>
      <c r="T1621" s="1">
        <v>189</v>
      </c>
      <c r="U1621" s="90">
        <v>141.75</v>
      </c>
      <c r="V1621" s="91">
        <v>0.25</v>
      </c>
      <c r="W1621" s="88" t="s">
        <v>11036</v>
      </c>
      <c r="X1621" s="83">
        <v>85444290900</v>
      </c>
      <c r="Y1621" s="83" t="s">
        <v>30</v>
      </c>
      <c r="Z1621" s="83" t="s">
        <v>31</v>
      </c>
    </row>
    <row r="1622" spans="1:26" x14ac:dyDescent="0.25">
      <c r="A1622" t="s">
        <v>3449</v>
      </c>
      <c r="B1622" t="s">
        <v>3449</v>
      </c>
      <c r="C1622" s="94" t="s">
        <v>3450</v>
      </c>
      <c r="D1622" s="93" t="s">
        <v>3451</v>
      </c>
      <c r="E1622" s="93" t="s">
        <v>704</v>
      </c>
      <c r="F1622" s="93" t="s">
        <v>22</v>
      </c>
      <c r="G1622" s="83" t="s">
        <v>23</v>
      </c>
      <c r="H1622" s="93"/>
      <c r="I1622" s="93" t="s">
        <v>745</v>
      </c>
      <c r="J1622" s="93" t="s">
        <v>24</v>
      </c>
      <c r="K1622" s="2">
        <v>100210951095</v>
      </c>
      <c r="L1622" t="s">
        <v>25</v>
      </c>
      <c r="M1622" t="s">
        <v>26</v>
      </c>
      <c r="N1622" t="s">
        <v>27</v>
      </c>
      <c r="O1622" t="s">
        <v>26</v>
      </c>
      <c r="P1622" s="86">
        <v>2</v>
      </c>
      <c r="Q1622" s="87"/>
      <c r="R1622" s="88" t="s">
        <v>28</v>
      </c>
      <c r="S1622" s="98"/>
      <c r="T1622" s="1">
        <v>208</v>
      </c>
      <c r="U1622" s="90">
        <v>156</v>
      </c>
      <c r="V1622" s="91">
        <v>0.25</v>
      </c>
      <c r="W1622" s="88" t="s">
        <v>11036</v>
      </c>
      <c r="X1622" s="83">
        <v>85444290900</v>
      </c>
      <c r="Y1622" s="83" t="s">
        <v>30</v>
      </c>
      <c r="Z1622" s="83" t="s">
        <v>31</v>
      </c>
    </row>
    <row r="1623" spans="1:26" x14ac:dyDescent="0.25">
      <c r="A1623" t="s">
        <v>3452</v>
      </c>
      <c r="B1623" t="s">
        <v>3452</v>
      </c>
      <c r="C1623" s="94" t="s">
        <v>3453</v>
      </c>
      <c r="D1623" s="93" t="s">
        <v>11602</v>
      </c>
      <c r="E1623" s="93" t="s">
        <v>704</v>
      </c>
      <c r="F1623" s="93" t="s">
        <v>22</v>
      </c>
      <c r="G1623" s="83" t="s">
        <v>23</v>
      </c>
      <c r="H1623" s="93"/>
      <c r="I1623" s="93" t="s">
        <v>745</v>
      </c>
      <c r="J1623" s="93" t="s">
        <v>24</v>
      </c>
      <c r="K1623" s="2">
        <v>100210951095</v>
      </c>
      <c r="L1623" t="s">
        <v>25</v>
      </c>
      <c r="M1623" t="s">
        <v>26</v>
      </c>
      <c r="N1623" t="s">
        <v>27</v>
      </c>
      <c r="O1623" t="s">
        <v>26</v>
      </c>
      <c r="P1623" s="86">
        <v>23</v>
      </c>
      <c r="Q1623" s="87"/>
      <c r="R1623" s="88" t="s">
        <v>28</v>
      </c>
      <c r="S1623" s="98"/>
      <c r="T1623" s="1">
        <v>198</v>
      </c>
      <c r="U1623" s="90">
        <v>148.5</v>
      </c>
      <c r="V1623" s="91">
        <v>0.25</v>
      </c>
      <c r="W1623" s="88" t="s">
        <v>11036</v>
      </c>
      <c r="X1623" s="83">
        <v>85444290900</v>
      </c>
      <c r="Y1623" s="83" t="s">
        <v>30</v>
      </c>
      <c r="Z1623" s="83" t="s">
        <v>31</v>
      </c>
    </row>
    <row r="1624" spans="1:26" x14ac:dyDescent="0.25">
      <c r="A1624" t="s">
        <v>3454</v>
      </c>
      <c r="B1624" t="s">
        <v>3454</v>
      </c>
      <c r="C1624" s="94" t="s">
        <v>3455</v>
      </c>
      <c r="D1624" s="93" t="s">
        <v>11603</v>
      </c>
      <c r="E1624" s="93" t="s">
        <v>704</v>
      </c>
      <c r="F1624" s="93" t="s">
        <v>22</v>
      </c>
      <c r="G1624" s="83" t="s">
        <v>23</v>
      </c>
      <c r="H1624" s="93"/>
      <c r="I1624" s="93" t="s">
        <v>745</v>
      </c>
      <c r="J1624" s="93" t="s">
        <v>24</v>
      </c>
      <c r="K1624" s="2">
        <v>100210951095</v>
      </c>
      <c r="L1624" t="s">
        <v>25</v>
      </c>
      <c r="M1624" t="s">
        <v>26</v>
      </c>
      <c r="N1624" t="s">
        <v>27</v>
      </c>
      <c r="O1624" t="s">
        <v>26</v>
      </c>
      <c r="P1624" s="86">
        <v>23</v>
      </c>
      <c r="Q1624" s="87"/>
      <c r="R1624" s="88" t="s">
        <v>28</v>
      </c>
      <c r="S1624" s="98"/>
      <c r="T1624" s="1">
        <v>217</v>
      </c>
      <c r="U1624" s="90">
        <v>162.75</v>
      </c>
      <c r="V1624" s="91">
        <v>0.25</v>
      </c>
      <c r="W1624" s="88" t="s">
        <v>11036</v>
      </c>
      <c r="X1624" s="83">
        <v>85444290900</v>
      </c>
      <c r="Y1624" s="83" t="s">
        <v>30</v>
      </c>
      <c r="Z1624" s="83" t="s">
        <v>31</v>
      </c>
    </row>
    <row r="1625" spans="1:26" x14ac:dyDescent="0.25">
      <c r="A1625" t="s">
        <v>3456</v>
      </c>
      <c r="B1625" t="s">
        <v>3456</v>
      </c>
      <c r="C1625" s="94" t="s">
        <v>3457</v>
      </c>
      <c r="D1625" s="93" t="s">
        <v>3458</v>
      </c>
      <c r="E1625" s="93" t="s">
        <v>704</v>
      </c>
      <c r="F1625" s="93" t="s">
        <v>22</v>
      </c>
      <c r="G1625" s="83" t="s">
        <v>23</v>
      </c>
      <c r="H1625" s="93"/>
      <c r="I1625" s="93" t="s">
        <v>745</v>
      </c>
      <c r="J1625" s="93" t="s">
        <v>24</v>
      </c>
      <c r="K1625" s="2">
        <v>100210951095</v>
      </c>
      <c r="L1625" t="s">
        <v>25</v>
      </c>
      <c r="M1625" t="s">
        <v>26</v>
      </c>
      <c r="N1625" t="s">
        <v>27</v>
      </c>
      <c r="O1625" t="s">
        <v>26</v>
      </c>
      <c r="P1625" s="86">
        <v>2</v>
      </c>
      <c r="Q1625" s="87"/>
      <c r="R1625" s="88" t="s">
        <v>28</v>
      </c>
      <c r="S1625" s="98"/>
      <c r="T1625" s="1">
        <v>117</v>
      </c>
      <c r="U1625" s="90">
        <v>87.75</v>
      </c>
      <c r="V1625" s="91">
        <v>0.25</v>
      </c>
      <c r="W1625" s="88" t="s">
        <v>11036</v>
      </c>
      <c r="X1625" s="83">
        <v>85444290900</v>
      </c>
      <c r="Y1625" s="83" t="s">
        <v>30</v>
      </c>
      <c r="Z1625" s="83" t="s">
        <v>31</v>
      </c>
    </row>
    <row r="1626" spans="1:26" x14ac:dyDescent="0.25">
      <c r="A1626" t="s">
        <v>3459</v>
      </c>
      <c r="B1626" t="s">
        <v>3459</v>
      </c>
      <c r="C1626" s="94" t="s">
        <v>3460</v>
      </c>
      <c r="D1626" s="93" t="s">
        <v>3461</v>
      </c>
      <c r="E1626" s="93" t="s">
        <v>704</v>
      </c>
      <c r="F1626" s="93" t="s">
        <v>22</v>
      </c>
      <c r="G1626" s="83" t="s">
        <v>23</v>
      </c>
      <c r="H1626" s="93"/>
      <c r="I1626" s="93" t="s">
        <v>745</v>
      </c>
      <c r="J1626" s="93" t="s">
        <v>24</v>
      </c>
      <c r="K1626" s="2">
        <v>100210951095</v>
      </c>
      <c r="L1626" t="s">
        <v>25</v>
      </c>
      <c r="M1626" t="s">
        <v>26</v>
      </c>
      <c r="N1626" t="s">
        <v>27</v>
      </c>
      <c r="O1626" t="s">
        <v>26</v>
      </c>
      <c r="P1626" s="86">
        <v>23</v>
      </c>
      <c r="Q1626" s="87"/>
      <c r="R1626" s="88" t="s">
        <v>28</v>
      </c>
      <c r="S1626" s="98"/>
      <c r="T1626" s="1">
        <v>126</v>
      </c>
      <c r="U1626" s="90">
        <v>94.5</v>
      </c>
      <c r="V1626" s="91">
        <v>0.25</v>
      </c>
      <c r="W1626" s="88" t="s">
        <v>11036</v>
      </c>
      <c r="X1626" s="83">
        <v>85444290900</v>
      </c>
      <c r="Y1626" s="83" t="s">
        <v>30</v>
      </c>
      <c r="Z1626" s="83" t="s">
        <v>31</v>
      </c>
    </row>
    <row r="1627" spans="1:26" x14ac:dyDescent="0.25">
      <c r="A1627" t="s">
        <v>3462</v>
      </c>
      <c r="B1627" t="s">
        <v>3462</v>
      </c>
      <c r="C1627" s="94" t="s">
        <v>3463</v>
      </c>
      <c r="D1627" s="93" t="s">
        <v>3464</v>
      </c>
      <c r="E1627" s="93" t="s">
        <v>704</v>
      </c>
      <c r="F1627" s="93" t="s">
        <v>22</v>
      </c>
      <c r="G1627" s="83" t="s">
        <v>23</v>
      </c>
      <c r="H1627" s="93"/>
      <c r="I1627" s="93" t="s">
        <v>24</v>
      </c>
      <c r="J1627" s="93" t="s">
        <v>24</v>
      </c>
      <c r="K1627" s="2">
        <v>100210951095</v>
      </c>
      <c r="L1627" t="s">
        <v>25</v>
      </c>
      <c r="M1627" t="s">
        <v>26</v>
      </c>
      <c r="N1627" t="s">
        <v>27</v>
      </c>
      <c r="O1627" t="s">
        <v>26</v>
      </c>
      <c r="P1627" s="86">
        <v>2</v>
      </c>
      <c r="Q1627" s="87"/>
      <c r="R1627" s="88" t="s">
        <v>28</v>
      </c>
      <c r="S1627" s="98"/>
      <c r="T1627" s="1">
        <v>2923</v>
      </c>
      <c r="U1627" s="90">
        <v>2192.25</v>
      </c>
      <c r="V1627" s="91">
        <v>0.25</v>
      </c>
      <c r="W1627" s="88" t="s">
        <v>11036</v>
      </c>
      <c r="X1627" s="83">
        <v>90119000000</v>
      </c>
      <c r="Y1627" s="83" t="s">
        <v>30</v>
      </c>
      <c r="Z1627" s="83" t="s">
        <v>739</v>
      </c>
    </row>
    <row r="1628" spans="1:26" x14ac:dyDescent="0.25">
      <c r="A1628" t="s">
        <v>3465</v>
      </c>
      <c r="B1628" t="s">
        <v>3465</v>
      </c>
      <c r="C1628" s="94" t="s">
        <v>3466</v>
      </c>
      <c r="D1628" s="93" t="s">
        <v>3467</v>
      </c>
      <c r="E1628" s="93" t="s">
        <v>704</v>
      </c>
      <c r="F1628" s="93" t="s">
        <v>22</v>
      </c>
      <c r="G1628" s="83" t="s">
        <v>23</v>
      </c>
      <c r="H1628" s="93"/>
      <c r="I1628" s="93" t="s">
        <v>24</v>
      </c>
      <c r="J1628" s="93" t="s">
        <v>24</v>
      </c>
      <c r="K1628" s="2">
        <v>100210951095</v>
      </c>
      <c r="L1628" t="s">
        <v>25</v>
      </c>
      <c r="M1628" t="s">
        <v>26</v>
      </c>
      <c r="N1628" t="s">
        <v>27</v>
      </c>
      <c r="O1628" t="s">
        <v>26</v>
      </c>
      <c r="P1628" s="86">
        <v>2</v>
      </c>
      <c r="Q1628" s="87"/>
      <c r="R1628" s="88" t="s">
        <v>28</v>
      </c>
      <c r="S1628" s="98"/>
      <c r="T1628" s="1">
        <v>2810</v>
      </c>
      <c r="U1628" s="90">
        <v>2107.5</v>
      </c>
      <c r="V1628" s="91">
        <v>0.25</v>
      </c>
      <c r="W1628" s="88" t="s">
        <v>11036</v>
      </c>
      <c r="X1628" s="83">
        <v>90119000000</v>
      </c>
      <c r="Y1628" s="83" t="s">
        <v>30</v>
      </c>
      <c r="Z1628" s="83" t="s">
        <v>739</v>
      </c>
    </row>
    <row r="1629" spans="1:26" x14ac:dyDescent="0.25">
      <c r="A1629" t="s">
        <v>3468</v>
      </c>
      <c r="B1629" t="s">
        <v>3468</v>
      </c>
      <c r="C1629" s="94" t="s">
        <v>3469</v>
      </c>
      <c r="D1629" s="93" t="s">
        <v>3470</v>
      </c>
      <c r="E1629" s="93" t="s">
        <v>704</v>
      </c>
      <c r="F1629" s="93" t="s">
        <v>22</v>
      </c>
      <c r="G1629" s="83" t="s">
        <v>23</v>
      </c>
      <c r="H1629" s="93"/>
      <c r="I1629" s="93" t="s">
        <v>24</v>
      </c>
      <c r="J1629" s="93" t="s">
        <v>24</v>
      </c>
      <c r="K1629" s="2">
        <v>100210951095</v>
      </c>
      <c r="L1629" t="s">
        <v>25</v>
      </c>
      <c r="M1629" t="s">
        <v>26</v>
      </c>
      <c r="N1629" t="s">
        <v>27</v>
      </c>
      <c r="O1629" t="s">
        <v>26</v>
      </c>
      <c r="P1629" s="86">
        <v>2</v>
      </c>
      <c r="Q1629" s="87"/>
      <c r="R1629" s="88" t="s">
        <v>28</v>
      </c>
      <c r="S1629" s="98"/>
      <c r="T1629" s="1">
        <v>4350</v>
      </c>
      <c r="U1629" s="90">
        <v>3262.5</v>
      </c>
      <c r="V1629" s="91">
        <v>0.25</v>
      </c>
      <c r="W1629" s="88" t="s">
        <v>11036</v>
      </c>
      <c r="X1629" s="83">
        <v>90119000000</v>
      </c>
      <c r="Y1629" s="83" t="s">
        <v>30</v>
      </c>
      <c r="Z1629" s="83" t="s">
        <v>739</v>
      </c>
    </row>
    <row r="1630" spans="1:26" x14ac:dyDescent="0.25">
      <c r="A1630" t="s">
        <v>3471</v>
      </c>
      <c r="B1630" t="s">
        <v>3471</v>
      </c>
      <c r="C1630" s="94" t="s">
        <v>3472</v>
      </c>
      <c r="D1630" s="93" t="s">
        <v>3473</v>
      </c>
      <c r="E1630" s="93" t="s">
        <v>704</v>
      </c>
      <c r="F1630" s="93" t="s">
        <v>22</v>
      </c>
      <c r="G1630" s="83" t="s">
        <v>23</v>
      </c>
      <c r="H1630" s="93"/>
      <c r="I1630" s="93" t="s">
        <v>24</v>
      </c>
      <c r="J1630" s="93" t="s">
        <v>24</v>
      </c>
      <c r="K1630" s="2">
        <v>100210951095</v>
      </c>
      <c r="L1630" t="s">
        <v>25</v>
      </c>
      <c r="M1630" t="s">
        <v>26</v>
      </c>
      <c r="N1630" t="s">
        <v>27</v>
      </c>
      <c r="O1630" t="s">
        <v>26</v>
      </c>
      <c r="P1630" s="86">
        <v>2</v>
      </c>
      <c r="Q1630" s="87"/>
      <c r="R1630" s="88" t="s">
        <v>28</v>
      </c>
      <c r="S1630" s="98"/>
      <c r="T1630" s="1">
        <v>7750</v>
      </c>
      <c r="U1630" s="90">
        <v>5812.5</v>
      </c>
      <c r="V1630" s="91">
        <v>0.25</v>
      </c>
      <c r="W1630" s="88" t="s">
        <v>11036</v>
      </c>
      <c r="X1630" s="83">
        <v>90119000000</v>
      </c>
      <c r="Y1630" s="83" t="s">
        <v>30</v>
      </c>
      <c r="Z1630" s="83" t="s">
        <v>739</v>
      </c>
    </row>
    <row r="1631" spans="1:26" x14ac:dyDescent="0.25">
      <c r="A1631" t="s">
        <v>3474</v>
      </c>
      <c r="B1631" t="s">
        <v>3474</v>
      </c>
      <c r="C1631" s="94" t="s">
        <v>3475</v>
      </c>
      <c r="D1631" s="93" t="s">
        <v>11604</v>
      </c>
      <c r="E1631" s="93" t="s">
        <v>704</v>
      </c>
      <c r="F1631" s="93" t="s">
        <v>22</v>
      </c>
      <c r="G1631" s="83" t="s">
        <v>23</v>
      </c>
      <c r="H1631" s="93"/>
      <c r="I1631" s="93" t="s">
        <v>24</v>
      </c>
      <c r="J1631" s="93" t="s">
        <v>24</v>
      </c>
      <c r="K1631" s="2">
        <v>100210951095</v>
      </c>
      <c r="L1631" t="s">
        <v>25</v>
      </c>
      <c r="M1631" t="s">
        <v>26</v>
      </c>
      <c r="N1631" t="s">
        <v>27</v>
      </c>
      <c r="O1631" t="s">
        <v>26</v>
      </c>
      <c r="P1631" s="86">
        <v>2</v>
      </c>
      <c r="Q1631" s="87"/>
      <c r="R1631" s="88" t="s">
        <v>28</v>
      </c>
      <c r="S1631" s="98"/>
      <c r="T1631" s="1">
        <v>835</v>
      </c>
      <c r="U1631" s="90">
        <v>626.25</v>
      </c>
      <c r="V1631" s="91">
        <v>0.25</v>
      </c>
      <c r="W1631" s="88" t="s">
        <v>11036</v>
      </c>
      <c r="X1631" s="83">
        <v>90119000000</v>
      </c>
      <c r="Y1631" s="83" t="s">
        <v>30</v>
      </c>
      <c r="Z1631" s="83" t="s">
        <v>31</v>
      </c>
    </row>
    <row r="1632" spans="1:26" x14ac:dyDescent="0.25">
      <c r="A1632" t="s">
        <v>3476</v>
      </c>
      <c r="B1632" t="s">
        <v>3476</v>
      </c>
      <c r="C1632" s="94" t="s">
        <v>3477</v>
      </c>
      <c r="D1632" s="93" t="s">
        <v>3478</v>
      </c>
      <c r="E1632" s="93" t="s">
        <v>704</v>
      </c>
      <c r="F1632" s="93" t="s">
        <v>22</v>
      </c>
      <c r="G1632" s="83" t="s">
        <v>23</v>
      </c>
      <c r="H1632" s="93"/>
      <c r="I1632" s="93" t="s">
        <v>24</v>
      </c>
      <c r="J1632" s="93" t="s">
        <v>24</v>
      </c>
      <c r="K1632" s="2">
        <v>100210951095</v>
      </c>
      <c r="L1632" t="s">
        <v>25</v>
      </c>
      <c r="M1632" t="s">
        <v>26</v>
      </c>
      <c r="N1632" t="s">
        <v>27</v>
      </c>
      <c r="O1632" t="s">
        <v>26</v>
      </c>
      <c r="P1632" s="86">
        <v>28</v>
      </c>
      <c r="Q1632" s="87"/>
      <c r="R1632" s="88" t="s">
        <v>28</v>
      </c>
      <c r="S1632" s="98"/>
      <c r="T1632" s="1">
        <v>495</v>
      </c>
      <c r="U1632" s="90">
        <v>371.25</v>
      </c>
      <c r="V1632" s="91">
        <v>0.25</v>
      </c>
      <c r="W1632" s="88" t="s">
        <v>11036</v>
      </c>
      <c r="X1632" s="83">
        <v>90119000000</v>
      </c>
      <c r="Y1632" s="83" t="s">
        <v>30</v>
      </c>
      <c r="Z1632" s="83" t="s">
        <v>31</v>
      </c>
    </row>
    <row r="1633" spans="1:26" x14ac:dyDescent="0.25">
      <c r="A1633" s="3" t="s">
        <v>3479</v>
      </c>
      <c r="B1633" s="3" t="s">
        <v>3479</v>
      </c>
      <c r="C1633" s="94" t="s">
        <v>3480</v>
      </c>
      <c r="D1633" s="93" t="s">
        <v>3481</v>
      </c>
      <c r="E1633" s="88" t="s">
        <v>704</v>
      </c>
      <c r="F1633" s="88" t="s">
        <v>22</v>
      </c>
      <c r="G1633" s="83" t="s">
        <v>23</v>
      </c>
      <c r="H1633" s="88"/>
      <c r="I1633" s="93" t="s">
        <v>24</v>
      </c>
      <c r="J1633" s="93" t="s">
        <v>24</v>
      </c>
      <c r="K1633" s="4">
        <v>100210951095</v>
      </c>
      <c r="L1633" s="3" t="s">
        <v>25</v>
      </c>
      <c r="M1633" s="3" t="s">
        <v>26</v>
      </c>
      <c r="N1633" s="3" t="s">
        <v>27</v>
      </c>
      <c r="O1633" s="3" t="s">
        <v>26</v>
      </c>
      <c r="P1633" s="86">
        <v>2</v>
      </c>
      <c r="Q1633" s="87"/>
      <c r="R1633" s="88" t="s">
        <v>28</v>
      </c>
      <c r="S1633" s="89"/>
      <c r="T1633" s="1">
        <v>439</v>
      </c>
      <c r="U1633" s="90">
        <v>329.25</v>
      </c>
      <c r="V1633" s="91">
        <v>0.25</v>
      </c>
      <c r="W1633" s="88" t="s">
        <v>11036</v>
      </c>
      <c r="X1633" s="83">
        <v>39173900990</v>
      </c>
      <c r="Y1633" s="83" t="s">
        <v>30</v>
      </c>
      <c r="Z1633" s="83" t="s">
        <v>31</v>
      </c>
    </row>
    <row r="1634" spans="1:26" x14ac:dyDescent="0.25">
      <c r="A1634" s="3" t="s">
        <v>3482</v>
      </c>
      <c r="B1634" s="3" t="s">
        <v>3482</v>
      </c>
      <c r="C1634" s="94" t="s">
        <v>3483</v>
      </c>
      <c r="D1634" s="93" t="s">
        <v>3484</v>
      </c>
      <c r="E1634" s="88" t="s">
        <v>704</v>
      </c>
      <c r="F1634" s="88" t="s">
        <v>22</v>
      </c>
      <c r="G1634" s="83" t="s">
        <v>23</v>
      </c>
      <c r="H1634" s="88"/>
      <c r="I1634" s="93" t="s">
        <v>24</v>
      </c>
      <c r="J1634" s="93" t="s">
        <v>24</v>
      </c>
      <c r="K1634" s="4">
        <v>100210951095</v>
      </c>
      <c r="L1634" s="3" t="s">
        <v>25</v>
      </c>
      <c r="M1634" s="3" t="s">
        <v>26</v>
      </c>
      <c r="N1634" s="3" t="s">
        <v>27</v>
      </c>
      <c r="O1634" s="3" t="s">
        <v>26</v>
      </c>
      <c r="P1634" s="86">
        <v>12</v>
      </c>
      <c r="Q1634" s="87"/>
      <c r="R1634" s="88" t="s">
        <v>28</v>
      </c>
      <c r="S1634" s="89"/>
      <c r="T1634" s="1">
        <v>1598</v>
      </c>
      <c r="U1634" s="90">
        <v>1198.5</v>
      </c>
      <c r="V1634" s="91">
        <v>0.25</v>
      </c>
      <c r="W1634" s="88" t="s">
        <v>11036</v>
      </c>
      <c r="X1634" s="83">
        <v>90119000000</v>
      </c>
      <c r="Y1634" s="83" t="s">
        <v>30</v>
      </c>
      <c r="Z1634" s="83" t="s">
        <v>31</v>
      </c>
    </row>
    <row r="1635" spans="1:26" x14ac:dyDescent="0.25">
      <c r="A1635" s="3" t="s">
        <v>3485</v>
      </c>
      <c r="B1635" s="3" t="s">
        <v>3485</v>
      </c>
      <c r="C1635" s="94" t="s">
        <v>3486</v>
      </c>
      <c r="D1635" s="93" t="s">
        <v>3487</v>
      </c>
      <c r="E1635" s="88" t="s">
        <v>704</v>
      </c>
      <c r="F1635" s="88" t="s">
        <v>22</v>
      </c>
      <c r="G1635" s="83" t="s">
        <v>23</v>
      </c>
      <c r="H1635" s="88"/>
      <c r="I1635" s="93" t="s">
        <v>24</v>
      </c>
      <c r="J1635" s="93" t="s">
        <v>24</v>
      </c>
      <c r="K1635" s="4">
        <v>100210951095</v>
      </c>
      <c r="L1635" s="3" t="s">
        <v>25</v>
      </c>
      <c r="M1635" s="3" t="s">
        <v>26</v>
      </c>
      <c r="N1635" s="3" t="s">
        <v>27</v>
      </c>
      <c r="O1635" s="3" t="s">
        <v>26</v>
      </c>
      <c r="P1635" s="86">
        <v>12</v>
      </c>
      <c r="Q1635" s="87"/>
      <c r="R1635" s="88" t="s">
        <v>28</v>
      </c>
      <c r="S1635" s="89"/>
      <c r="T1635" s="1">
        <v>238</v>
      </c>
      <c r="U1635" s="90">
        <v>178.5</v>
      </c>
      <c r="V1635" s="91">
        <v>0.25</v>
      </c>
      <c r="W1635" s="88" t="s">
        <v>11036</v>
      </c>
      <c r="X1635" s="83">
        <v>90119000000</v>
      </c>
      <c r="Y1635" s="83" t="s">
        <v>30</v>
      </c>
      <c r="Z1635" s="83" t="s">
        <v>31</v>
      </c>
    </row>
    <row r="1636" spans="1:26" x14ac:dyDescent="0.25">
      <c r="A1636" s="3" t="s">
        <v>3488</v>
      </c>
      <c r="B1636" s="3" t="s">
        <v>3488</v>
      </c>
      <c r="C1636" s="94" t="s">
        <v>3489</v>
      </c>
      <c r="D1636" s="93" t="s">
        <v>3490</v>
      </c>
      <c r="E1636" s="88" t="s">
        <v>704</v>
      </c>
      <c r="F1636" s="88" t="s">
        <v>22</v>
      </c>
      <c r="G1636" s="83" t="s">
        <v>23</v>
      </c>
      <c r="H1636" s="88"/>
      <c r="I1636" s="93" t="s">
        <v>24</v>
      </c>
      <c r="J1636" s="93" t="s">
        <v>24</v>
      </c>
      <c r="K1636" s="4">
        <v>100210951095</v>
      </c>
      <c r="L1636" s="3" t="s">
        <v>25</v>
      </c>
      <c r="M1636" s="3" t="s">
        <v>26</v>
      </c>
      <c r="N1636" s="3" t="s">
        <v>27</v>
      </c>
      <c r="O1636" s="3" t="s">
        <v>26</v>
      </c>
      <c r="P1636" s="86">
        <v>12</v>
      </c>
      <c r="Q1636" s="87"/>
      <c r="R1636" s="88" t="s">
        <v>28</v>
      </c>
      <c r="S1636" s="89"/>
      <c r="T1636" s="1">
        <v>705</v>
      </c>
      <c r="U1636" s="90">
        <v>528.75</v>
      </c>
      <c r="V1636" s="91">
        <v>0.25</v>
      </c>
      <c r="W1636" s="88" t="s">
        <v>11036</v>
      </c>
      <c r="X1636" s="83">
        <v>90119000000</v>
      </c>
      <c r="Y1636" s="83" t="s">
        <v>30</v>
      </c>
      <c r="Z1636" s="83" t="s">
        <v>31</v>
      </c>
    </row>
    <row r="1637" spans="1:26" x14ac:dyDescent="0.25">
      <c r="A1637" t="s">
        <v>3491</v>
      </c>
      <c r="B1637" t="s">
        <v>3491</v>
      </c>
      <c r="C1637" s="94" t="s">
        <v>3492</v>
      </c>
      <c r="D1637" s="93" t="s">
        <v>3493</v>
      </c>
      <c r="E1637" s="93" t="s">
        <v>704</v>
      </c>
      <c r="F1637" s="93" t="s">
        <v>22</v>
      </c>
      <c r="G1637" s="83" t="s">
        <v>23</v>
      </c>
      <c r="H1637" s="93"/>
      <c r="I1637" s="93" t="s">
        <v>24</v>
      </c>
      <c r="J1637" s="93" t="s">
        <v>24</v>
      </c>
      <c r="K1637" s="2">
        <v>100210951095</v>
      </c>
      <c r="L1637" t="s">
        <v>25</v>
      </c>
      <c r="M1637" t="s">
        <v>26</v>
      </c>
      <c r="N1637" t="s">
        <v>27</v>
      </c>
      <c r="O1637" t="s">
        <v>26</v>
      </c>
      <c r="P1637" s="86">
        <v>12</v>
      </c>
      <c r="Q1637" s="87"/>
      <c r="R1637" s="88" t="s">
        <v>28</v>
      </c>
      <c r="S1637" s="98"/>
      <c r="T1637" s="1">
        <v>1665</v>
      </c>
      <c r="U1637" s="90">
        <v>1248.75</v>
      </c>
      <c r="V1637" s="91">
        <v>0.25</v>
      </c>
      <c r="W1637" s="88" t="s">
        <v>11036</v>
      </c>
      <c r="X1637" s="83">
        <v>90119000000</v>
      </c>
      <c r="Y1637" s="83" t="s">
        <v>30</v>
      </c>
      <c r="Z1637" s="83" t="s">
        <v>31</v>
      </c>
    </row>
    <row r="1638" spans="1:26" x14ac:dyDescent="0.25">
      <c r="A1638" t="s">
        <v>3494</v>
      </c>
      <c r="B1638" t="s">
        <v>3494</v>
      </c>
      <c r="C1638" s="94" t="s">
        <v>3495</v>
      </c>
      <c r="D1638" s="93" t="s">
        <v>3496</v>
      </c>
      <c r="E1638" s="93" t="s">
        <v>704</v>
      </c>
      <c r="F1638" s="93" t="s">
        <v>22</v>
      </c>
      <c r="G1638" s="83" t="s">
        <v>23</v>
      </c>
      <c r="H1638" s="93"/>
      <c r="I1638" s="93" t="s">
        <v>24</v>
      </c>
      <c r="J1638" s="93" t="s">
        <v>24</v>
      </c>
      <c r="K1638" s="2">
        <v>100210951095</v>
      </c>
      <c r="L1638" t="s">
        <v>25</v>
      </c>
      <c r="M1638" t="s">
        <v>26</v>
      </c>
      <c r="N1638" t="s">
        <v>27</v>
      </c>
      <c r="O1638" t="s">
        <v>26</v>
      </c>
      <c r="P1638" s="86">
        <v>12</v>
      </c>
      <c r="Q1638" s="87"/>
      <c r="R1638" s="88" t="s">
        <v>28</v>
      </c>
      <c r="S1638" s="98"/>
      <c r="T1638" s="1">
        <v>288</v>
      </c>
      <c r="U1638" s="90">
        <v>216</v>
      </c>
      <c r="V1638" s="91">
        <v>0.25</v>
      </c>
      <c r="W1638" s="88" t="s">
        <v>11036</v>
      </c>
      <c r="X1638" s="83">
        <v>90119000000</v>
      </c>
      <c r="Y1638" s="83" t="s">
        <v>30</v>
      </c>
      <c r="Z1638" s="83" t="s">
        <v>31</v>
      </c>
    </row>
    <row r="1639" spans="1:26" x14ac:dyDescent="0.25">
      <c r="A1639" t="s">
        <v>3497</v>
      </c>
      <c r="B1639" t="s">
        <v>3497</v>
      </c>
      <c r="C1639" s="94" t="s">
        <v>3498</v>
      </c>
      <c r="D1639" s="93" t="s">
        <v>3499</v>
      </c>
      <c r="E1639" s="93" t="s">
        <v>704</v>
      </c>
      <c r="F1639" s="93" t="s">
        <v>22</v>
      </c>
      <c r="G1639" s="83" t="s">
        <v>23</v>
      </c>
      <c r="H1639" s="93"/>
      <c r="I1639" s="93" t="s">
        <v>24</v>
      </c>
      <c r="J1639" s="93" t="s">
        <v>24</v>
      </c>
      <c r="K1639" s="2">
        <v>100210951095</v>
      </c>
      <c r="L1639" t="s">
        <v>25</v>
      </c>
      <c r="M1639" t="s">
        <v>26</v>
      </c>
      <c r="N1639" t="s">
        <v>27</v>
      </c>
      <c r="O1639" t="s">
        <v>26</v>
      </c>
      <c r="P1639" s="86">
        <v>12</v>
      </c>
      <c r="Q1639" s="87"/>
      <c r="R1639" s="88" t="s">
        <v>28</v>
      </c>
      <c r="S1639" s="98"/>
      <c r="T1639" s="1">
        <v>858</v>
      </c>
      <c r="U1639" s="90">
        <v>643.5</v>
      </c>
      <c r="V1639" s="91">
        <v>0.25</v>
      </c>
      <c r="W1639" s="88" t="s">
        <v>11036</v>
      </c>
      <c r="X1639" s="83">
        <v>90119000000</v>
      </c>
      <c r="Y1639" s="83" t="s">
        <v>30</v>
      </c>
      <c r="Z1639" s="83" t="s">
        <v>31</v>
      </c>
    </row>
    <row r="1640" spans="1:26" x14ac:dyDescent="0.25">
      <c r="A1640" t="s">
        <v>3500</v>
      </c>
      <c r="B1640" t="s">
        <v>3500</v>
      </c>
      <c r="C1640" s="94" t="s">
        <v>3501</v>
      </c>
      <c r="D1640" s="93" t="s">
        <v>3502</v>
      </c>
      <c r="E1640" s="93" t="s">
        <v>704</v>
      </c>
      <c r="F1640" s="93" t="s">
        <v>22</v>
      </c>
      <c r="G1640" s="83" t="s">
        <v>23</v>
      </c>
      <c r="H1640" s="93"/>
      <c r="I1640" s="93" t="s">
        <v>24</v>
      </c>
      <c r="J1640" s="93" t="s">
        <v>24</v>
      </c>
      <c r="K1640" s="2">
        <v>100210951095</v>
      </c>
      <c r="L1640" t="s">
        <v>25</v>
      </c>
      <c r="M1640" t="s">
        <v>26</v>
      </c>
      <c r="N1640" t="s">
        <v>27</v>
      </c>
      <c r="O1640" t="s">
        <v>26</v>
      </c>
      <c r="P1640" s="86">
        <v>28</v>
      </c>
      <c r="Q1640" s="96"/>
      <c r="R1640" s="88" t="s">
        <v>28</v>
      </c>
      <c r="S1640" s="84"/>
      <c r="T1640" s="1">
        <v>553</v>
      </c>
      <c r="U1640" s="90">
        <v>414.75</v>
      </c>
      <c r="V1640" s="91">
        <v>0.25</v>
      </c>
      <c r="W1640" s="88" t="s">
        <v>11036</v>
      </c>
      <c r="X1640" s="83">
        <v>90119000000</v>
      </c>
      <c r="Y1640" s="83" t="s">
        <v>30</v>
      </c>
      <c r="Z1640" s="83" t="s">
        <v>739</v>
      </c>
    </row>
    <row r="1641" spans="1:26" x14ac:dyDescent="0.25">
      <c r="A1641" t="s">
        <v>3503</v>
      </c>
      <c r="B1641" t="s">
        <v>3503</v>
      </c>
      <c r="C1641" s="94" t="s">
        <v>3504</v>
      </c>
      <c r="D1641" s="93" t="s">
        <v>3505</v>
      </c>
      <c r="E1641" s="93" t="s">
        <v>704</v>
      </c>
      <c r="F1641" s="93" t="s">
        <v>22</v>
      </c>
      <c r="G1641" s="83" t="s">
        <v>23</v>
      </c>
      <c r="H1641" s="93"/>
      <c r="I1641" s="93" t="s">
        <v>24</v>
      </c>
      <c r="J1641" s="93" t="s">
        <v>24</v>
      </c>
      <c r="K1641" s="2">
        <v>100210951095</v>
      </c>
      <c r="L1641" t="s">
        <v>25</v>
      </c>
      <c r="M1641" t="s">
        <v>26</v>
      </c>
      <c r="N1641" t="s">
        <v>27</v>
      </c>
      <c r="O1641" t="s">
        <v>26</v>
      </c>
      <c r="P1641" s="86">
        <v>12</v>
      </c>
      <c r="Q1641" s="96"/>
      <c r="R1641" s="88" t="s">
        <v>28</v>
      </c>
      <c r="S1641" s="84"/>
      <c r="T1641" s="1">
        <v>143</v>
      </c>
      <c r="U1641" s="90">
        <v>107.25</v>
      </c>
      <c r="V1641" s="91">
        <v>0.25</v>
      </c>
      <c r="W1641" s="88" t="s">
        <v>11036</v>
      </c>
      <c r="X1641" s="83">
        <v>90119000000</v>
      </c>
      <c r="Y1641" s="83" t="s">
        <v>30</v>
      </c>
      <c r="Z1641" s="83" t="s">
        <v>31</v>
      </c>
    </row>
    <row r="1642" spans="1:26" x14ac:dyDescent="0.25">
      <c r="A1642" t="s">
        <v>3506</v>
      </c>
      <c r="B1642" t="s">
        <v>3506</v>
      </c>
      <c r="C1642" s="94" t="s">
        <v>3507</v>
      </c>
      <c r="D1642" s="93" t="s">
        <v>3508</v>
      </c>
      <c r="E1642" s="93" t="s">
        <v>704</v>
      </c>
      <c r="F1642" s="93" t="s">
        <v>22</v>
      </c>
      <c r="G1642" s="83" t="s">
        <v>23</v>
      </c>
      <c r="H1642" s="93"/>
      <c r="I1642" s="93" t="s">
        <v>745</v>
      </c>
      <c r="J1642" s="93" t="s">
        <v>24</v>
      </c>
      <c r="K1642" s="2">
        <v>100210110199</v>
      </c>
      <c r="L1642" t="s">
        <v>25</v>
      </c>
      <c r="M1642" t="s">
        <v>1253</v>
      </c>
      <c r="N1642" t="s">
        <v>1254</v>
      </c>
      <c r="O1642" t="s">
        <v>1255</v>
      </c>
      <c r="P1642" s="86">
        <v>12</v>
      </c>
      <c r="Q1642" s="96"/>
      <c r="R1642" s="88" t="s">
        <v>28</v>
      </c>
      <c r="S1642" s="84"/>
      <c r="T1642" s="1">
        <v>614</v>
      </c>
      <c r="U1642" s="90">
        <v>460.5</v>
      </c>
      <c r="V1642" s="91">
        <v>0.25</v>
      </c>
      <c r="W1642" s="88" t="s">
        <v>11036</v>
      </c>
      <c r="X1642" s="83">
        <v>85234910009</v>
      </c>
      <c r="Y1642" s="83" t="s">
        <v>30</v>
      </c>
      <c r="Z1642" s="83" t="s">
        <v>31</v>
      </c>
    </row>
    <row r="1643" spans="1:26" x14ac:dyDescent="0.25">
      <c r="A1643" t="s">
        <v>3509</v>
      </c>
      <c r="B1643" t="s">
        <v>3509</v>
      </c>
      <c r="C1643" s="94" t="s">
        <v>3510</v>
      </c>
      <c r="D1643" s="93" t="s">
        <v>3510</v>
      </c>
      <c r="E1643" s="93" t="s">
        <v>704</v>
      </c>
      <c r="F1643" s="93" t="s">
        <v>22</v>
      </c>
      <c r="G1643" s="93" t="s">
        <v>23</v>
      </c>
      <c r="H1643" s="93"/>
      <c r="I1643" s="93" t="s">
        <v>24</v>
      </c>
      <c r="J1643" s="93" t="s">
        <v>24</v>
      </c>
      <c r="K1643" s="2">
        <v>100210951095</v>
      </c>
      <c r="L1643" t="s">
        <v>25</v>
      </c>
      <c r="M1643" t="s">
        <v>26</v>
      </c>
      <c r="N1643" t="s">
        <v>27</v>
      </c>
      <c r="O1643" t="s">
        <v>26</v>
      </c>
      <c r="P1643" s="86">
        <v>32</v>
      </c>
      <c r="Q1643" s="87"/>
      <c r="R1643" s="88" t="s">
        <v>28</v>
      </c>
      <c r="S1643" s="98"/>
      <c r="T1643" s="1">
        <v>2856</v>
      </c>
      <c r="U1643" s="90">
        <v>2142</v>
      </c>
      <c r="V1643" s="91">
        <v>0.25</v>
      </c>
      <c r="W1643" s="88" t="s">
        <v>11036</v>
      </c>
      <c r="X1643" s="83">
        <v>42021219000</v>
      </c>
      <c r="Y1643" s="83" t="s">
        <v>30</v>
      </c>
      <c r="Z1643" s="83" t="s">
        <v>31</v>
      </c>
    </row>
    <row r="1644" spans="1:26" x14ac:dyDescent="0.25">
      <c r="A1644" t="s">
        <v>5313</v>
      </c>
      <c r="B1644" t="s">
        <v>5313</v>
      </c>
      <c r="C1644" s="94" t="s">
        <v>5314</v>
      </c>
      <c r="D1644" s="93" t="s">
        <v>5315</v>
      </c>
      <c r="E1644" s="93" t="s">
        <v>704</v>
      </c>
      <c r="F1644" s="93" t="s">
        <v>22</v>
      </c>
      <c r="G1644" s="93" t="s">
        <v>23</v>
      </c>
      <c r="H1644" s="93"/>
      <c r="I1644" s="93" t="s">
        <v>24</v>
      </c>
      <c r="J1644" s="93" t="s">
        <v>24</v>
      </c>
      <c r="K1644" s="2">
        <v>100210951095</v>
      </c>
      <c r="L1644" t="s">
        <v>25</v>
      </c>
      <c r="M1644" t="s">
        <v>26</v>
      </c>
      <c r="N1644" t="s">
        <v>27</v>
      </c>
      <c r="O1644" t="s">
        <v>26</v>
      </c>
      <c r="P1644" s="86">
        <v>2</v>
      </c>
      <c r="Q1644" s="87"/>
      <c r="R1644" s="88" t="s">
        <v>28</v>
      </c>
      <c r="S1644" s="89"/>
      <c r="T1644" s="1">
        <v>8044</v>
      </c>
      <c r="U1644" s="90">
        <v>6033</v>
      </c>
      <c r="V1644" s="91">
        <v>0.25</v>
      </c>
      <c r="W1644" s="88" t="s">
        <v>11036</v>
      </c>
      <c r="X1644" s="83">
        <v>90119000000</v>
      </c>
      <c r="Y1644" s="83" t="s">
        <v>30</v>
      </c>
      <c r="Z1644" s="83" t="s">
        <v>739</v>
      </c>
    </row>
    <row r="1645" spans="1:26" x14ac:dyDescent="0.25">
      <c r="A1645" t="s">
        <v>3511</v>
      </c>
      <c r="B1645" t="s">
        <v>3511</v>
      </c>
      <c r="C1645" s="94" t="s">
        <v>3512</v>
      </c>
      <c r="D1645" s="93" t="s">
        <v>11605</v>
      </c>
      <c r="E1645" s="93" t="s">
        <v>704</v>
      </c>
      <c r="F1645" s="93" t="s">
        <v>22</v>
      </c>
      <c r="G1645" s="83" t="s">
        <v>23</v>
      </c>
      <c r="H1645" s="93"/>
      <c r="I1645" s="93" t="s">
        <v>24</v>
      </c>
      <c r="J1645" s="93" t="s">
        <v>24</v>
      </c>
      <c r="K1645" s="2">
        <v>100210951095</v>
      </c>
      <c r="L1645" t="s">
        <v>25</v>
      </c>
      <c r="M1645" t="s">
        <v>26</v>
      </c>
      <c r="N1645" t="s">
        <v>27</v>
      </c>
      <c r="O1645" t="s">
        <v>26</v>
      </c>
      <c r="P1645" s="86">
        <v>2</v>
      </c>
      <c r="Q1645" s="87"/>
      <c r="R1645" s="88" t="s">
        <v>28</v>
      </c>
      <c r="S1645" s="98"/>
      <c r="T1645" s="1">
        <v>5941</v>
      </c>
      <c r="U1645" s="90">
        <v>4455.75</v>
      </c>
      <c r="V1645" s="91">
        <v>0.25</v>
      </c>
      <c r="W1645" s="88" t="s">
        <v>11036</v>
      </c>
      <c r="X1645" s="83">
        <v>94054990900</v>
      </c>
      <c r="Y1645" s="83" t="s">
        <v>914</v>
      </c>
      <c r="Z1645" s="83" t="s">
        <v>739</v>
      </c>
    </row>
    <row r="1646" spans="1:26" x14ac:dyDescent="0.25">
      <c r="A1646" t="s">
        <v>3513</v>
      </c>
      <c r="B1646" t="s">
        <v>3513</v>
      </c>
      <c r="C1646" s="94" t="s">
        <v>3514</v>
      </c>
      <c r="D1646" s="93" t="s">
        <v>3515</v>
      </c>
      <c r="E1646" s="93" t="s">
        <v>704</v>
      </c>
      <c r="F1646" s="93" t="s">
        <v>22</v>
      </c>
      <c r="G1646" s="83" t="s">
        <v>23</v>
      </c>
      <c r="H1646" s="93"/>
      <c r="I1646" s="93" t="s">
        <v>24</v>
      </c>
      <c r="J1646" s="93" t="s">
        <v>24</v>
      </c>
      <c r="K1646" s="2">
        <v>100210951095</v>
      </c>
      <c r="L1646" t="s">
        <v>25</v>
      </c>
      <c r="M1646" t="s">
        <v>26</v>
      </c>
      <c r="N1646" t="s">
        <v>27</v>
      </c>
      <c r="O1646" t="s">
        <v>26</v>
      </c>
      <c r="P1646" s="86">
        <v>45</v>
      </c>
      <c r="Q1646" s="87"/>
      <c r="R1646" s="88" t="s">
        <v>28</v>
      </c>
      <c r="S1646" s="98"/>
      <c r="T1646" s="1">
        <v>16126</v>
      </c>
      <c r="U1646" s="90">
        <v>12094.5</v>
      </c>
      <c r="V1646" s="91">
        <v>0.25</v>
      </c>
      <c r="W1646" s="88" t="s">
        <v>11036</v>
      </c>
      <c r="X1646" s="83">
        <v>94054990900</v>
      </c>
      <c r="Y1646" s="83" t="s">
        <v>914</v>
      </c>
      <c r="Z1646" s="83" t="s">
        <v>739</v>
      </c>
    </row>
    <row r="1647" spans="1:26" x14ac:dyDescent="0.25">
      <c r="A1647" t="s">
        <v>5316</v>
      </c>
      <c r="B1647" t="s">
        <v>5316</v>
      </c>
      <c r="C1647" s="94" t="s">
        <v>5317</v>
      </c>
      <c r="D1647" s="93" t="s">
        <v>5317</v>
      </c>
      <c r="E1647" s="93" t="s">
        <v>704</v>
      </c>
      <c r="F1647" s="93" t="s">
        <v>22</v>
      </c>
      <c r="G1647" s="83" t="s">
        <v>23</v>
      </c>
      <c r="H1647" s="93"/>
      <c r="I1647" s="93" t="s">
        <v>24</v>
      </c>
      <c r="J1647" s="93" t="s">
        <v>24</v>
      </c>
      <c r="K1647" s="2">
        <v>100210951095</v>
      </c>
      <c r="L1647" t="s">
        <v>25</v>
      </c>
      <c r="M1647" t="s">
        <v>26</v>
      </c>
      <c r="N1647" t="s">
        <v>27</v>
      </c>
      <c r="O1647" t="s">
        <v>26</v>
      </c>
      <c r="P1647" s="86">
        <v>48</v>
      </c>
      <c r="Q1647" s="87"/>
      <c r="R1647" s="88" t="s">
        <v>28</v>
      </c>
      <c r="S1647" s="98"/>
      <c r="T1647" s="1">
        <v>2349</v>
      </c>
      <c r="U1647" s="90">
        <v>1221.48</v>
      </c>
      <c r="V1647" s="91">
        <v>0.48</v>
      </c>
      <c r="W1647" s="88" t="s">
        <v>11035</v>
      </c>
      <c r="X1647" s="83">
        <v>42021219000</v>
      </c>
      <c r="Y1647" s="83" t="s">
        <v>30</v>
      </c>
      <c r="Z1647" s="83" t="s">
        <v>31</v>
      </c>
    </row>
    <row r="1648" spans="1:26" x14ac:dyDescent="0.25">
      <c r="A1648" t="s">
        <v>3516</v>
      </c>
      <c r="B1648" t="s">
        <v>3516</v>
      </c>
      <c r="C1648" s="94" t="s">
        <v>3517</v>
      </c>
      <c r="D1648" s="93" t="s">
        <v>3517</v>
      </c>
      <c r="E1648" s="93" t="s">
        <v>704</v>
      </c>
      <c r="F1648" s="93" t="s">
        <v>22</v>
      </c>
      <c r="G1648" s="83" t="s">
        <v>23</v>
      </c>
      <c r="H1648" s="93"/>
      <c r="I1648" s="93" t="s">
        <v>745</v>
      </c>
      <c r="J1648" s="93" t="s">
        <v>24</v>
      </c>
      <c r="K1648" s="2">
        <v>100210951095</v>
      </c>
      <c r="L1648" t="s">
        <v>25</v>
      </c>
      <c r="M1648" t="s">
        <v>26</v>
      </c>
      <c r="N1648" t="s">
        <v>27</v>
      </c>
      <c r="O1648" t="s">
        <v>26</v>
      </c>
      <c r="P1648" s="86">
        <v>12</v>
      </c>
      <c r="Q1648" s="87"/>
      <c r="R1648" s="88" t="s">
        <v>28</v>
      </c>
      <c r="S1648" s="98"/>
      <c r="T1648" s="1">
        <v>1505</v>
      </c>
      <c r="U1648" s="90">
        <v>1128.75</v>
      </c>
      <c r="V1648" s="91">
        <v>0.25</v>
      </c>
      <c r="W1648" s="88" t="s">
        <v>11036</v>
      </c>
      <c r="X1648" s="83">
        <v>90022000000</v>
      </c>
      <c r="Y1648" s="83" t="s">
        <v>1276</v>
      </c>
      <c r="Z1648" s="83" t="s">
        <v>31</v>
      </c>
    </row>
    <row r="1649" spans="1:26" x14ac:dyDescent="0.25">
      <c r="A1649" t="s">
        <v>3518</v>
      </c>
      <c r="B1649" t="s">
        <v>3518</v>
      </c>
      <c r="C1649" s="94" t="s">
        <v>3519</v>
      </c>
      <c r="D1649" s="93" t="s">
        <v>3519</v>
      </c>
      <c r="E1649" s="93" t="s">
        <v>704</v>
      </c>
      <c r="F1649" s="93" t="s">
        <v>22</v>
      </c>
      <c r="G1649" s="83" t="s">
        <v>23</v>
      </c>
      <c r="H1649" s="93"/>
      <c r="I1649" s="93" t="s">
        <v>745</v>
      </c>
      <c r="J1649" s="93" t="s">
        <v>24</v>
      </c>
      <c r="K1649" s="2">
        <v>100210951095</v>
      </c>
      <c r="L1649" t="s">
        <v>25</v>
      </c>
      <c r="M1649" t="s">
        <v>26</v>
      </c>
      <c r="N1649" t="s">
        <v>27</v>
      </c>
      <c r="O1649" t="s">
        <v>26</v>
      </c>
      <c r="P1649" s="86">
        <v>12</v>
      </c>
      <c r="Q1649" s="87"/>
      <c r="R1649" s="88" t="s">
        <v>28</v>
      </c>
      <c r="S1649" s="98"/>
      <c r="T1649" s="1">
        <v>1901</v>
      </c>
      <c r="U1649" s="90">
        <v>1425.75</v>
      </c>
      <c r="V1649" s="91">
        <v>0.25</v>
      </c>
      <c r="W1649" s="88" t="s">
        <v>11036</v>
      </c>
      <c r="X1649" s="83">
        <v>90022000000</v>
      </c>
      <c r="Y1649" s="83" t="s">
        <v>1276</v>
      </c>
      <c r="Z1649" s="83" t="s">
        <v>31</v>
      </c>
    </row>
    <row r="1650" spans="1:26" x14ac:dyDescent="0.25">
      <c r="A1650" t="s">
        <v>3520</v>
      </c>
      <c r="B1650" t="s">
        <v>3520</v>
      </c>
      <c r="C1650" s="94" t="s">
        <v>3521</v>
      </c>
      <c r="D1650" s="93" t="s">
        <v>3521</v>
      </c>
      <c r="E1650" s="93" t="s">
        <v>704</v>
      </c>
      <c r="F1650" s="93" t="s">
        <v>22</v>
      </c>
      <c r="G1650" s="83" t="s">
        <v>23</v>
      </c>
      <c r="H1650" s="93"/>
      <c r="I1650" s="93" t="s">
        <v>745</v>
      </c>
      <c r="J1650" s="93" t="s">
        <v>24</v>
      </c>
      <c r="K1650" s="2">
        <v>100210951095</v>
      </c>
      <c r="L1650" t="s">
        <v>25</v>
      </c>
      <c r="M1650" t="s">
        <v>26</v>
      </c>
      <c r="N1650" t="s">
        <v>27</v>
      </c>
      <c r="O1650" t="s">
        <v>26</v>
      </c>
      <c r="P1650" s="86">
        <v>12</v>
      </c>
      <c r="Q1650" s="87"/>
      <c r="R1650" s="88" t="s">
        <v>28</v>
      </c>
      <c r="S1650" s="98"/>
      <c r="T1650" s="1">
        <v>1032</v>
      </c>
      <c r="U1650" s="90">
        <v>774</v>
      </c>
      <c r="V1650" s="91">
        <v>0.25</v>
      </c>
      <c r="W1650" s="88" t="s">
        <v>11036</v>
      </c>
      <c r="X1650" s="83">
        <v>90022000000</v>
      </c>
      <c r="Y1650" s="83" t="s">
        <v>1276</v>
      </c>
      <c r="Z1650" s="83" t="s">
        <v>31</v>
      </c>
    </row>
    <row r="1651" spans="1:26" x14ac:dyDescent="0.25">
      <c r="A1651" t="s">
        <v>3522</v>
      </c>
      <c r="B1651" t="s">
        <v>3522</v>
      </c>
      <c r="C1651" s="94" t="s">
        <v>3523</v>
      </c>
      <c r="D1651" s="93" t="s">
        <v>11606</v>
      </c>
      <c r="E1651" s="93" t="s">
        <v>704</v>
      </c>
      <c r="F1651" s="93" t="s">
        <v>22</v>
      </c>
      <c r="G1651" s="83" t="s">
        <v>23</v>
      </c>
      <c r="H1651" s="93"/>
      <c r="I1651" s="93" t="s">
        <v>24</v>
      </c>
      <c r="J1651" s="93" t="s">
        <v>24</v>
      </c>
      <c r="K1651" s="2">
        <v>100210951095</v>
      </c>
      <c r="L1651" t="s">
        <v>25</v>
      </c>
      <c r="M1651" t="s">
        <v>26</v>
      </c>
      <c r="N1651" t="s">
        <v>27</v>
      </c>
      <c r="O1651" t="s">
        <v>26</v>
      </c>
      <c r="P1651" s="86">
        <v>30</v>
      </c>
      <c r="Q1651" s="87"/>
      <c r="R1651" s="88" t="s">
        <v>28</v>
      </c>
      <c r="S1651" s="98"/>
      <c r="T1651" s="1">
        <v>5941</v>
      </c>
      <c r="U1651" s="90">
        <v>4455.75</v>
      </c>
      <c r="V1651" s="91">
        <v>0.25</v>
      </c>
      <c r="W1651" s="88" t="s">
        <v>11036</v>
      </c>
      <c r="X1651" s="83">
        <v>94054990900</v>
      </c>
      <c r="Y1651" s="83" t="s">
        <v>914</v>
      </c>
      <c r="Z1651" s="83" t="s">
        <v>739</v>
      </c>
    </row>
    <row r="1652" spans="1:26" x14ac:dyDescent="0.25">
      <c r="A1652" t="s">
        <v>3524</v>
      </c>
      <c r="B1652" t="s">
        <v>3524</v>
      </c>
      <c r="C1652" s="94" t="s">
        <v>3525</v>
      </c>
      <c r="D1652" s="93" t="s">
        <v>3526</v>
      </c>
      <c r="E1652" s="93" t="s">
        <v>704</v>
      </c>
      <c r="F1652" s="93" t="s">
        <v>22</v>
      </c>
      <c r="G1652" s="83" t="s">
        <v>23</v>
      </c>
      <c r="H1652" s="93"/>
      <c r="I1652" s="93" t="s">
        <v>24</v>
      </c>
      <c r="J1652" s="93" t="s">
        <v>24</v>
      </c>
      <c r="K1652" s="2">
        <v>100210951095</v>
      </c>
      <c r="L1652" t="s">
        <v>25</v>
      </c>
      <c r="M1652" t="s">
        <v>26</v>
      </c>
      <c r="N1652" t="s">
        <v>27</v>
      </c>
      <c r="O1652" t="s">
        <v>26</v>
      </c>
      <c r="P1652" s="86">
        <v>2</v>
      </c>
      <c r="Q1652" s="87"/>
      <c r="R1652" s="88" t="s">
        <v>28</v>
      </c>
      <c r="S1652" s="98"/>
      <c r="T1652" s="1">
        <v>544</v>
      </c>
      <c r="U1652" s="90">
        <v>408</v>
      </c>
      <c r="V1652" s="91">
        <v>0.25</v>
      </c>
      <c r="W1652" s="88" t="s">
        <v>11036</v>
      </c>
      <c r="X1652" s="83">
        <v>90011090900</v>
      </c>
      <c r="Y1652" s="83" t="s">
        <v>914</v>
      </c>
      <c r="Z1652" s="83" t="s">
        <v>31</v>
      </c>
    </row>
    <row r="1653" spans="1:26" x14ac:dyDescent="0.25">
      <c r="A1653" t="s">
        <v>3527</v>
      </c>
      <c r="B1653" t="s">
        <v>3527</v>
      </c>
      <c r="C1653" s="94" t="s">
        <v>3528</v>
      </c>
      <c r="D1653" s="93" t="s">
        <v>11607</v>
      </c>
      <c r="E1653" s="93" t="s">
        <v>704</v>
      </c>
      <c r="F1653" s="93" t="s">
        <v>22</v>
      </c>
      <c r="G1653" s="83" t="s">
        <v>23</v>
      </c>
      <c r="H1653" s="93"/>
      <c r="I1653" s="93" t="s">
        <v>24</v>
      </c>
      <c r="J1653" s="93" t="s">
        <v>24</v>
      </c>
      <c r="K1653" s="2">
        <v>100210951095</v>
      </c>
      <c r="L1653" t="s">
        <v>25</v>
      </c>
      <c r="M1653" t="s">
        <v>26</v>
      </c>
      <c r="N1653" t="s">
        <v>27</v>
      </c>
      <c r="O1653" t="s">
        <v>26</v>
      </c>
      <c r="P1653" s="86">
        <v>2</v>
      </c>
      <c r="Q1653" s="87"/>
      <c r="R1653" s="88" t="s">
        <v>28</v>
      </c>
      <c r="S1653" s="98"/>
      <c r="T1653" s="1">
        <v>493</v>
      </c>
      <c r="U1653" s="90">
        <v>369.75</v>
      </c>
      <c r="V1653" s="91">
        <v>0.25</v>
      </c>
      <c r="W1653" s="88" t="s">
        <v>11036</v>
      </c>
      <c r="X1653" s="83">
        <v>90119000000</v>
      </c>
      <c r="Y1653" s="83" t="s">
        <v>914</v>
      </c>
      <c r="Z1653" s="83" t="s">
        <v>31</v>
      </c>
    </row>
    <row r="1654" spans="1:26" x14ac:dyDescent="0.25">
      <c r="A1654" t="s">
        <v>3529</v>
      </c>
      <c r="B1654" t="s">
        <v>3529</v>
      </c>
      <c r="C1654" s="94" t="s">
        <v>3530</v>
      </c>
      <c r="D1654" s="93" t="s">
        <v>11608</v>
      </c>
      <c r="E1654" s="93" t="s">
        <v>704</v>
      </c>
      <c r="F1654" s="93" t="s">
        <v>22</v>
      </c>
      <c r="G1654" s="83" t="s">
        <v>23</v>
      </c>
      <c r="H1654" s="93"/>
      <c r="I1654" s="93" t="s">
        <v>24</v>
      </c>
      <c r="J1654" s="93" t="s">
        <v>24</v>
      </c>
      <c r="K1654" s="2">
        <v>100210951095</v>
      </c>
      <c r="L1654" t="s">
        <v>25</v>
      </c>
      <c r="M1654" t="s">
        <v>26</v>
      </c>
      <c r="N1654" t="s">
        <v>27</v>
      </c>
      <c r="O1654" t="s">
        <v>26</v>
      </c>
      <c r="P1654" s="86">
        <v>30</v>
      </c>
      <c r="Q1654" s="87"/>
      <c r="R1654" s="88" t="s">
        <v>28</v>
      </c>
      <c r="S1654" s="98"/>
      <c r="T1654" s="1">
        <v>726</v>
      </c>
      <c r="U1654" s="90">
        <v>544.5</v>
      </c>
      <c r="V1654" s="91">
        <v>0.25</v>
      </c>
      <c r="W1654" s="88" t="s">
        <v>11036</v>
      </c>
      <c r="X1654" s="83">
        <v>90119000000</v>
      </c>
      <c r="Y1654" s="83" t="s">
        <v>914</v>
      </c>
      <c r="Z1654" s="83" t="s">
        <v>31</v>
      </c>
    </row>
    <row r="1655" spans="1:26" x14ac:dyDescent="0.25">
      <c r="A1655" t="s">
        <v>3531</v>
      </c>
      <c r="B1655" t="s">
        <v>3531</v>
      </c>
      <c r="C1655" s="94" t="s">
        <v>3532</v>
      </c>
      <c r="D1655" s="93" t="s">
        <v>3533</v>
      </c>
      <c r="E1655" s="93" t="s">
        <v>704</v>
      </c>
      <c r="F1655" s="93" t="s">
        <v>22</v>
      </c>
      <c r="G1655" s="83" t="s">
        <v>23</v>
      </c>
      <c r="H1655" s="93"/>
      <c r="I1655" s="93" t="s">
        <v>24</v>
      </c>
      <c r="J1655" s="93" t="s">
        <v>24</v>
      </c>
      <c r="K1655" s="2">
        <v>100210951095</v>
      </c>
      <c r="L1655" t="s">
        <v>25</v>
      </c>
      <c r="M1655" t="s">
        <v>26</v>
      </c>
      <c r="N1655" t="s">
        <v>27</v>
      </c>
      <c r="O1655" t="s">
        <v>26</v>
      </c>
      <c r="P1655" s="86">
        <v>2</v>
      </c>
      <c r="Q1655" s="87"/>
      <c r="R1655" s="88" t="s">
        <v>28</v>
      </c>
      <c r="S1655" s="101"/>
      <c r="T1655" s="1">
        <v>1405</v>
      </c>
      <c r="U1655" s="90">
        <v>1053.75</v>
      </c>
      <c r="V1655" s="91">
        <v>0.25</v>
      </c>
      <c r="W1655" s="88" t="s">
        <v>11036</v>
      </c>
      <c r="X1655" s="83">
        <v>90119000000</v>
      </c>
      <c r="Y1655" s="83" t="s">
        <v>30</v>
      </c>
      <c r="Z1655" s="83" t="s">
        <v>739</v>
      </c>
    </row>
    <row r="1656" spans="1:26" x14ac:dyDescent="0.25">
      <c r="A1656" t="s">
        <v>3534</v>
      </c>
      <c r="B1656" t="s">
        <v>3534</v>
      </c>
      <c r="C1656" s="94" t="s">
        <v>3535</v>
      </c>
      <c r="D1656" s="93" t="s">
        <v>3536</v>
      </c>
      <c r="E1656" s="93" t="s">
        <v>704</v>
      </c>
      <c r="F1656" s="93" t="s">
        <v>22</v>
      </c>
      <c r="G1656" s="83" t="s">
        <v>23</v>
      </c>
      <c r="H1656" s="93"/>
      <c r="I1656" s="93" t="s">
        <v>24</v>
      </c>
      <c r="J1656" s="93" t="s">
        <v>24</v>
      </c>
      <c r="K1656" s="2">
        <v>100210951095</v>
      </c>
      <c r="L1656" t="s">
        <v>25</v>
      </c>
      <c r="M1656" t="s">
        <v>26</v>
      </c>
      <c r="N1656" t="s">
        <v>27</v>
      </c>
      <c r="O1656" t="s">
        <v>26</v>
      </c>
      <c r="P1656" s="86">
        <v>28</v>
      </c>
      <c r="Q1656" s="87"/>
      <c r="R1656" s="88" t="s">
        <v>28</v>
      </c>
      <c r="S1656" s="101"/>
      <c r="T1656" s="1">
        <v>1574</v>
      </c>
      <c r="U1656" s="90">
        <v>1180.5</v>
      </c>
      <c r="V1656" s="91">
        <v>0.25</v>
      </c>
      <c r="W1656" s="88" t="s">
        <v>11036</v>
      </c>
      <c r="X1656" s="83">
        <v>90119000000</v>
      </c>
      <c r="Y1656" s="83" t="s">
        <v>30</v>
      </c>
      <c r="Z1656" s="83" t="s">
        <v>739</v>
      </c>
    </row>
    <row r="1657" spans="1:26" x14ac:dyDescent="0.25">
      <c r="A1657" t="s">
        <v>3537</v>
      </c>
      <c r="B1657" t="s">
        <v>3537</v>
      </c>
      <c r="C1657" s="94" t="s">
        <v>3538</v>
      </c>
      <c r="D1657" s="93" t="s">
        <v>3539</v>
      </c>
      <c r="E1657" s="93" t="s">
        <v>704</v>
      </c>
      <c r="F1657" s="93" t="s">
        <v>22</v>
      </c>
      <c r="G1657" s="83" t="s">
        <v>23</v>
      </c>
      <c r="H1657" s="93"/>
      <c r="I1657" s="93" t="s">
        <v>24</v>
      </c>
      <c r="J1657" s="93" t="s">
        <v>24</v>
      </c>
      <c r="K1657" s="2">
        <v>100210951095</v>
      </c>
      <c r="L1657" t="s">
        <v>25</v>
      </c>
      <c r="M1657" t="s">
        <v>26</v>
      </c>
      <c r="N1657" t="s">
        <v>27</v>
      </c>
      <c r="O1657" t="s">
        <v>26</v>
      </c>
      <c r="P1657" s="86">
        <v>23</v>
      </c>
      <c r="Q1657" s="87"/>
      <c r="R1657" s="88" t="s">
        <v>28</v>
      </c>
      <c r="S1657" s="98"/>
      <c r="T1657" s="1">
        <v>837</v>
      </c>
      <c r="U1657" s="90">
        <v>627.75</v>
      </c>
      <c r="V1657" s="91">
        <v>0.25</v>
      </c>
      <c r="W1657" s="88" t="s">
        <v>11036</v>
      </c>
      <c r="X1657" s="83">
        <v>90119000000</v>
      </c>
      <c r="Y1657" s="83" t="s">
        <v>30</v>
      </c>
      <c r="Z1657" s="83" t="s">
        <v>739</v>
      </c>
    </row>
    <row r="1658" spans="1:26" x14ac:dyDescent="0.25">
      <c r="A1658" t="s">
        <v>3540</v>
      </c>
      <c r="B1658" t="s">
        <v>3540</v>
      </c>
      <c r="C1658" s="94" t="s">
        <v>3541</v>
      </c>
      <c r="D1658" s="93" t="s">
        <v>3542</v>
      </c>
      <c r="E1658" s="93" t="s">
        <v>704</v>
      </c>
      <c r="F1658" s="93" t="s">
        <v>22</v>
      </c>
      <c r="G1658" s="83" t="s">
        <v>23</v>
      </c>
      <c r="H1658" s="93"/>
      <c r="I1658" s="93" t="s">
        <v>24</v>
      </c>
      <c r="J1658" s="93" t="s">
        <v>24</v>
      </c>
      <c r="K1658" s="2">
        <v>100210951095</v>
      </c>
      <c r="L1658" t="s">
        <v>25</v>
      </c>
      <c r="M1658" t="s">
        <v>26</v>
      </c>
      <c r="N1658" t="s">
        <v>27</v>
      </c>
      <c r="O1658" t="s">
        <v>26</v>
      </c>
      <c r="P1658" s="86">
        <v>28</v>
      </c>
      <c r="Q1658" s="87"/>
      <c r="R1658" s="88" t="s">
        <v>28</v>
      </c>
      <c r="S1658" s="98"/>
      <c r="T1658" s="1">
        <v>432</v>
      </c>
      <c r="U1658" s="90">
        <v>324</v>
      </c>
      <c r="V1658" s="91">
        <v>0.25</v>
      </c>
      <c r="W1658" s="88" t="s">
        <v>11036</v>
      </c>
      <c r="X1658" s="83">
        <v>85365019900</v>
      </c>
      <c r="Y1658" s="83" t="s">
        <v>30</v>
      </c>
      <c r="Z1658" s="83" t="s">
        <v>739</v>
      </c>
    </row>
    <row r="1659" spans="1:26" x14ac:dyDescent="0.25">
      <c r="A1659" t="s">
        <v>3543</v>
      </c>
      <c r="B1659" t="s">
        <v>3543</v>
      </c>
      <c r="C1659" s="94" t="s">
        <v>3544</v>
      </c>
      <c r="D1659" s="93" t="s">
        <v>3545</v>
      </c>
      <c r="E1659" s="93" t="s">
        <v>704</v>
      </c>
      <c r="F1659" s="93" t="s">
        <v>22</v>
      </c>
      <c r="G1659" s="83" t="s">
        <v>23</v>
      </c>
      <c r="H1659" s="93"/>
      <c r="I1659" s="93" t="s">
        <v>24</v>
      </c>
      <c r="J1659" s="93" t="s">
        <v>24</v>
      </c>
      <c r="K1659" s="2">
        <v>100210951095</v>
      </c>
      <c r="L1659" t="s">
        <v>25</v>
      </c>
      <c r="M1659" t="s">
        <v>26</v>
      </c>
      <c r="N1659" t="s">
        <v>27</v>
      </c>
      <c r="O1659" t="s">
        <v>26</v>
      </c>
      <c r="P1659" s="86">
        <v>20</v>
      </c>
      <c r="Q1659" s="87"/>
      <c r="R1659" s="88" t="s">
        <v>28</v>
      </c>
      <c r="S1659" s="98"/>
      <c r="T1659" s="1">
        <v>855</v>
      </c>
      <c r="U1659" s="90">
        <v>641.25</v>
      </c>
      <c r="V1659" s="91">
        <v>0.25</v>
      </c>
      <c r="W1659" s="88" t="s">
        <v>11036</v>
      </c>
      <c r="X1659" s="83">
        <v>90119000000</v>
      </c>
      <c r="Y1659" s="83" t="s">
        <v>30</v>
      </c>
      <c r="Z1659" s="83" t="s">
        <v>31</v>
      </c>
    </row>
    <row r="1660" spans="1:26" x14ac:dyDescent="0.25">
      <c r="A1660" t="s">
        <v>3546</v>
      </c>
      <c r="B1660" t="s">
        <v>3546</v>
      </c>
      <c r="C1660" s="94" t="s">
        <v>3547</v>
      </c>
      <c r="D1660" s="93" t="s">
        <v>11609</v>
      </c>
      <c r="E1660" s="93" t="s">
        <v>704</v>
      </c>
      <c r="F1660" s="93" t="s">
        <v>22</v>
      </c>
      <c r="G1660" s="83" t="s">
        <v>23</v>
      </c>
      <c r="H1660" s="93"/>
      <c r="I1660" s="93" t="s">
        <v>24</v>
      </c>
      <c r="J1660" s="93" t="s">
        <v>24</v>
      </c>
      <c r="K1660" s="2">
        <v>100210951095</v>
      </c>
      <c r="L1660" t="s">
        <v>25</v>
      </c>
      <c r="M1660" t="s">
        <v>26</v>
      </c>
      <c r="N1660" t="s">
        <v>27</v>
      </c>
      <c r="O1660" t="s">
        <v>26</v>
      </c>
      <c r="P1660" s="86">
        <v>28</v>
      </c>
      <c r="Q1660" s="87"/>
      <c r="R1660" s="88" t="s">
        <v>28</v>
      </c>
      <c r="S1660" s="98"/>
      <c r="T1660" s="1">
        <v>1136</v>
      </c>
      <c r="U1660" s="90">
        <v>852</v>
      </c>
      <c r="V1660" s="91">
        <v>0.25</v>
      </c>
      <c r="W1660" s="88" t="s">
        <v>11036</v>
      </c>
      <c r="X1660" s="83">
        <v>90119000000</v>
      </c>
      <c r="Y1660" s="83" t="s">
        <v>30</v>
      </c>
      <c r="Z1660" s="83" t="s">
        <v>739</v>
      </c>
    </row>
    <row r="1661" spans="1:26" x14ac:dyDescent="0.25">
      <c r="A1661" t="s">
        <v>3548</v>
      </c>
      <c r="B1661" t="s">
        <v>3548</v>
      </c>
      <c r="C1661" s="94" t="s">
        <v>3549</v>
      </c>
      <c r="D1661" s="93" t="s">
        <v>3550</v>
      </c>
      <c r="E1661" s="93" t="s">
        <v>704</v>
      </c>
      <c r="F1661" s="93" t="s">
        <v>22</v>
      </c>
      <c r="G1661" s="83" t="s">
        <v>23</v>
      </c>
      <c r="H1661" s="93"/>
      <c r="I1661" s="93" t="s">
        <v>24</v>
      </c>
      <c r="J1661" s="93" t="s">
        <v>24</v>
      </c>
      <c r="K1661" s="2">
        <v>100210010620</v>
      </c>
      <c r="L1661" t="s">
        <v>25</v>
      </c>
      <c r="M1661" t="s">
        <v>1019</v>
      </c>
      <c r="N1661" t="s">
        <v>1303</v>
      </c>
      <c r="O1661" t="s">
        <v>2009</v>
      </c>
      <c r="P1661" s="86">
        <v>15</v>
      </c>
      <c r="Q1661" s="87"/>
      <c r="R1661" s="88" t="s">
        <v>28</v>
      </c>
      <c r="S1661" s="98"/>
      <c r="T1661" s="1">
        <v>915</v>
      </c>
      <c r="U1661" s="90">
        <v>686.25</v>
      </c>
      <c r="V1661" s="91">
        <v>0.25</v>
      </c>
      <c r="W1661" s="88" t="s">
        <v>11036</v>
      </c>
      <c r="X1661" s="83">
        <v>90119000000</v>
      </c>
      <c r="Y1661" s="83" t="s">
        <v>30</v>
      </c>
      <c r="Z1661" s="83" t="s">
        <v>31</v>
      </c>
    </row>
    <row r="1662" spans="1:26" x14ac:dyDescent="0.25">
      <c r="A1662" t="s">
        <v>3551</v>
      </c>
      <c r="B1662" t="s">
        <v>3551</v>
      </c>
      <c r="C1662" s="94" t="s">
        <v>3552</v>
      </c>
      <c r="D1662" s="93" t="s">
        <v>3553</v>
      </c>
      <c r="E1662" s="93" t="s">
        <v>704</v>
      </c>
      <c r="F1662" s="93" t="s">
        <v>22</v>
      </c>
      <c r="G1662" s="83" t="s">
        <v>23</v>
      </c>
      <c r="H1662" s="93"/>
      <c r="I1662" s="93" t="s">
        <v>24</v>
      </c>
      <c r="J1662" s="93" t="s">
        <v>24</v>
      </c>
      <c r="K1662" s="2">
        <v>100210010620</v>
      </c>
      <c r="L1662" t="s">
        <v>25</v>
      </c>
      <c r="M1662" t="s">
        <v>1019</v>
      </c>
      <c r="N1662" t="s">
        <v>1303</v>
      </c>
      <c r="O1662" t="s">
        <v>2009</v>
      </c>
      <c r="P1662" s="86">
        <v>38</v>
      </c>
      <c r="Q1662" s="87"/>
      <c r="R1662" s="88" t="s">
        <v>28</v>
      </c>
      <c r="S1662" s="98"/>
      <c r="T1662" s="1">
        <v>127</v>
      </c>
      <c r="U1662" s="90">
        <v>95.25</v>
      </c>
      <c r="V1662" s="91">
        <v>0.25</v>
      </c>
      <c r="W1662" s="88" t="s">
        <v>11036</v>
      </c>
      <c r="X1662" s="83">
        <v>90119000000</v>
      </c>
      <c r="Y1662" s="83" t="s">
        <v>30</v>
      </c>
      <c r="Z1662" s="83" t="s">
        <v>31</v>
      </c>
    </row>
    <row r="1663" spans="1:26" x14ac:dyDescent="0.25">
      <c r="A1663" t="s">
        <v>3554</v>
      </c>
      <c r="B1663" t="s">
        <v>3554</v>
      </c>
      <c r="C1663" s="94" t="s">
        <v>3555</v>
      </c>
      <c r="D1663" s="93" t="s">
        <v>3556</v>
      </c>
      <c r="E1663" s="93" t="s">
        <v>704</v>
      </c>
      <c r="F1663" s="93" t="s">
        <v>22</v>
      </c>
      <c r="G1663" s="83" t="s">
        <v>23</v>
      </c>
      <c r="H1663" s="93"/>
      <c r="I1663" s="93" t="s">
        <v>24</v>
      </c>
      <c r="J1663" s="93" t="s">
        <v>24</v>
      </c>
      <c r="K1663" s="2">
        <v>100210010620</v>
      </c>
      <c r="L1663" t="s">
        <v>25</v>
      </c>
      <c r="M1663" t="s">
        <v>1019</v>
      </c>
      <c r="N1663" t="s">
        <v>1303</v>
      </c>
      <c r="O1663" t="s">
        <v>2009</v>
      </c>
      <c r="P1663" s="86">
        <v>2</v>
      </c>
      <c r="Q1663" s="87"/>
      <c r="R1663" s="88" t="s">
        <v>28</v>
      </c>
      <c r="S1663" s="98"/>
      <c r="T1663" s="1">
        <v>2888</v>
      </c>
      <c r="U1663" s="90">
        <v>2166</v>
      </c>
      <c r="V1663" s="91">
        <v>0.25</v>
      </c>
      <c r="W1663" s="88" t="s">
        <v>11036</v>
      </c>
      <c r="X1663" s="83">
        <v>90119000000</v>
      </c>
      <c r="Y1663" s="83" t="s">
        <v>30</v>
      </c>
      <c r="Z1663" s="83" t="s">
        <v>31</v>
      </c>
    </row>
    <row r="1664" spans="1:26" x14ac:dyDescent="0.25">
      <c r="A1664" t="s">
        <v>3557</v>
      </c>
      <c r="B1664" t="s">
        <v>3557</v>
      </c>
      <c r="C1664" s="94" t="s">
        <v>3558</v>
      </c>
      <c r="D1664" s="93" t="s">
        <v>3559</v>
      </c>
      <c r="E1664" s="93" t="s">
        <v>704</v>
      </c>
      <c r="F1664" s="93" t="s">
        <v>22</v>
      </c>
      <c r="G1664" s="83" t="s">
        <v>23</v>
      </c>
      <c r="H1664" s="93"/>
      <c r="I1664" s="93" t="s">
        <v>24</v>
      </c>
      <c r="J1664" s="93" t="s">
        <v>24</v>
      </c>
      <c r="K1664" s="2">
        <v>100210951095</v>
      </c>
      <c r="L1664" t="s">
        <v>25</v>
      </c>
      <c r="M1664" t="s">
        <v>26</v>
      </c>
      <c r="N1664" t="s">
        <v>27</v>
      </c>
      <c r="O1664" t="s">
        <v>26</v>
      </c>
      <c r="P1664" s="86">
        <v>48</v>
      </c>
      <c r="Q1664" s="87"/>
      <c r="R1664" s="88" t="s">
        <v>28</v>
      </c>
      <c r="S1664" s="98"/>
      <c r="T1664" s="1">
        <v>15340</v>
      </c>
      <c r="U1664" s="90">
        <v>11505</v>
      </c>
      <c r="V1664" s="91">
        <v>0.25</v>
      </c>
      <c r="W1664" s="88" t="s">
        <v>11036</v>
      </c>
      <c r="X1664" s="83">
        <v>90119000000</v>
      </c>
      <c r="Y1664" s="83" t="s">
        <v>30</v>
      </c>
      <c r="Z1664" s="83" t="s">
        <v>739</v>
      </c>
    </row>
    <row r="1665" spans="1:26" x14ac:dyDescent="0.25">
      <c r="A1665" t="s">
        <v>3560</v>
      </c>
      <c r="B1665" t="s">
        <v>3560</v>
      </c>
      <c r="C1665" s="94" t="s">
        <v>3561</v>
      </c>
      <c r="D1665" s="93" t="s">
        <v>3562</v>
      </c>
      <c r="E1665" s="93" t="s">
        <v>704</v>
      </c>
      <c r="F1665" s="93" t="s">
        <v>22</v>
      </c>
      <c r="G1665" s="83" t="s">
        <v>23</v>
      </c>
      <c r="H1665" s="93"/>
      <c r="I1665" s="93" t="s">
        <v>24</v>
      </c>
      <c r="J1665" s="93" t="s">
        <v>24</v>
      </c>
      <c r="K1665" s="2">
        <v>100210951095</v>
      </c>
      <c r="L1665" t="s">
        <v>25</v>
      </c>
      <c r="M1665" t="s">
        <v>26</v>
      </c>
      <c r="N1665" t="s">
        <v>27</v>
      </c>
      <c r="O1665" t="s">
        <v>26</v>
      </c>
      <c r="P1665" s="86">
        <v>48</v>
      </c>
      <c r="Q1665" s="87"/>
      <c r="R1665" s="88" t="s">
        <v>28</v>
      </c>
      <c r="S1665" s="98"/>
      <c r="T1665" s="1">
        <v>30721</v>
      </c>
      <c r="U1665" s="90">
        <v>23040.75</v>
      </c>
      <c r="V1665" s="91">
        <v>0.25</v>
      </c>
      <c r="W1665" s="88" t="s">
        <v>11036</v>
      </c>
      <c r="X1665" s="83">
        <v>90119000000</v>
      </c>
      <c r="Y1665" s="83" t="s">
        <v>30</v>
      </c>
      <c r="Z1665" s="83" t="s">
        <v>739</v>
      </c>
    </row>
    <row r="1666" spans="1:26" x14ac:dyDescent="0.25">
      <c r="A1666" t="s">
        <v>5318</v>
      </c>
      <c r="B1666" t="s">
        <v>5318</v>
      </c>
      <c r="C1666" s="94" t="s">
        <v>5319</v>
      </c>
      <c r="D1666" s="93" t="s">
        <v>5319</v>
      </c>
      <c r="E1666" s="93" t="s">
        <v>704</v>
      </c>
      <c r="F1666" s="93" t="s">
        <v>22</v>
      </c>
      <c r="G1666" s="83" t="s">
        <v>23</v>
      </c>
      <c r="H1666" s="93"/>
      <c r="I1666" s="93" t="s">
        <v>24</v>
      </c>
      <c r="J1666" s="93" t="s">
        <v>24</v>
      </c>
      <c r="K1666" s="2">
        <v>100210951095</v>
      </c>
      <c r="L1666" t="s">
        <v>25</v>
      </c>
      <c r="M1666" t="s">
        <v>26</v>
      </c>
      <c r="N1666" t="s">
        <v>27</v>
      </c>
      <c r="O1666" t="s">
        <v>26</v>
      </c>
      <c r="P1666" s="86">
        <v>69</v>
      </c>
      <c r="Q1666" s="87"/>
      <c r="R1666" s="88" t="s">
        <v>28</v>
      </c>
      <c r="S1666" s="98"/>
      <c r="T1666" s="1">
        <v>2690</v>
      </c>
      <c r="U1666" s="90">
        <v>1398.8</v>
      </c>
      <c r="V1666" s="91">
        <v>0.48000000000000004</v>
      </c>
      <c r="W1666" s="88" t="s">
        <v>11035</v>
      </c>
      <c r="X1666" s="83">
        <v>90119000000</v>
      </c>
      <c r="Y1666" s="83" t="s">
        <v>30</v>
      </c>
      <c r="Z1666" s="83" t="s">
        <v>31</v>
      </c>
    </row>
    <row r="1667" spans="1:26" x14ac:dyDescent="0.25">
      <c r="A1667" t="s">
        <v>5320</v>
      </c>
      <c r="B1667" t="s">
        <v>5320</v>
      </c>
      <c r="C1667" s="94" t="s">
        <v>5321</v>
      </c>
      <c r="D1667" s="93" t="s">
        <v>5321</v>
      </c>
      <c r="E1667" s="93" t="s">
        <v>704</v>
      </c>
      <c r="F1667" s="93" t="s">
        <v>22</v>
      </c>
      <c r="G1667" s="83" t="s">
        <v>23</v>
      </c>
      <c r="H1667" s="93"/>
      <c r="I1667" s="93" t="s">
        <v>24</v>
      </c>
      <c r="J1667" s="93" t="s">
        <v>24</v>
      </c>
      <c r="K1667" s="2">
        <v>100210951095</v>
      </c>
      <c r="L1667" t="s">
        <v>25</v>
      </c>
      <c r="M1667" t="s">
        <v>26</v>
      </c>
      <c r="N1667" t="s">
        <v>27</v>
      </c>
      <c r="O1667" t="s">
        <v>26</v>
      </c>
      <c r="P1667" s="86">
        <v>47</v>
      </c>
      <c r="Q1667" s="87"/>
      <c r="R1667" s="88" t="s">
        <v>28</v>
      </c>
      <c r="S1667" s="98"/>
      <c r="T1667" s="1">
        <v>2555</v>
      </c>
      <c r="U1667" s="90">
        <v>1328.6</v>
      </c>
      <c r="V1667" s="91">
        <v>0.48000000000000004</v>
      </c>
      <c r="W1667" s="88" t="s">
        <v>11035</v>
      </c>
      <c r="X1667" s="83">
        <v>90119000000</v>
      </c>
      <c r="Y1667" s="83" t="s">
        <v>30</v>
      </c>
      <c r="Z1667" s="83" t="s">
        <v>31</v>
      </c>
    </row>
    <row r="1668" spans="1:26" x14ac:dyDescent="0.25">
      <c r="A1668" t="s">
        <v>5322</v>
      </c>
      <c r="B1668" t="s">
        <v>5322</v>
      </c>
      <c r="C1668" s="94" t="s">
        <v>5323</v>
      </c>
      <c r="D1668" s="93" t="s">
        <v>5323</v>
      </c>
      <c r="E1668" s="93" t="s">
        <v>704</v>
      </c>
      <c r="F1668" s="93" t="s">
        <v>22</v>
      </c>
      <c r="G1668" s="83" t="s">
        <v>23</v>
      </c>
      <c r="H1668" s="93"/>
      <c r="I1668" s="93" t="s">
        <v>24</v>
      </c>
      <c r="J1668" s="93" t="s">
        <v>24</v>
      </c>
      <c r="K1668" s="2">
        <v>100210951095</v>
      </c>
      <c r="L1668" t="s">
        <v>25</v>
      </c>
      <c r="M1668" t="s">
        <v>26</v>
      </c>
      <c r="N1668" t="s">
        <v>27</v>
      </c>
      <c r="O1668" t="s">
        <v>26</v>
      </c>
      <c r="P1668" s="86">
        <v>69</v>
      </c>
      <c r="Q1668" s="87"/>
      <c r="R1668" s="88" t="s">
        <v>28</v>
      </c>
      <c r="S1668" s="98"/>
      <c r="T1668" s="1">
        <v>279</v>
      </c>
      <c r="U1668" s="90">
        <v>145.08000000000001</v>
      </c>
      <c r="V1668" s="91">
        <v>0.48</v>
      </c>
      <c r="W1668" s="88" t="s">
        <v>11035</v>
      </c>
      <c r="X1668" s="83">
        <v>90119000000</v>
      </c>
      <c r="Y1668" s="83" t="s">
        <v>30</v>
      </c>
      <c r="Z1668" s="83" t="s">
        <v>31</v>
      </c>
    </row>
    <row r="1669" spans="1:26" x14ac:dyDescent="0.25">
      <c r="A1669" t="s">
        <v>5324</v>
      </c>
      <c r="B1669" t="s">
        <v>5324</v>
      </c>
      <c r="C1669" s="94" t="s">
        <v>5325</v>
      </c>
      <c r="D1669" s="93" t="s">
        <v>5325</v>
      </c>
      <c r="E1669" s="93" t="s">
        <v>704</v>
      </c>
      <c r="F1669" s="93" t="s">
        <v>22</v>
      </c>
      <c r="G1669" s="83" t="s">
        <v>23</v>
      </c>
      <c r="H1669" s="93"/>
      <c r="I1669" s="93" t="s">
        <v>24</v>
      </c>
      <c r="J1669" s="93" t="s">
        <v>24</v>
      </c>
      <c r="K1669" s="2">
        <v>100210951095</v>
      </c>
      <c r="L1669" t="s">
        <v>25</v>
      </c>
      <c r="M1669" t="s">
        <v>26</v>
      </c>
      <c r="N1669" t="s">
        <v>27</v>
      </c>
      <c r="O1669" t="s">
        <v>26</v>
      </c>
      <c r="P1669" s="86">
        <v>47</v>
      </c>
      <c r="Q1669" s="87"/>
      <c r="R1669" s="88" t="s">
        <v>28</v>
      </c>
      <c r="S1669" s="98"/>
      <c r="T1669" s="1">
        <v>1744</v>
      </c>
      <c r="U1669" s="90">
        <v>906.88</v>
      </c>
      <c r="V1669" s="91">
        <v>0.48</v>
      </c>
      <c r="W1669" s="88" t="s">
        <v>11035</v>
      </c>
      <c r="X1669" s="83">
        <v>90119000000</v>
      </c>
      <c r="Y1669" s="83" t="s">
        <v>30</v>
      </c>
      <c r="Z1669" s="83" t="s">
        <v>31</v>
      </c>
    </row>
    <row r="1670" spans="1:26" x14ac:dyDescent="0.25">
      <c r="A1670" t="s">
        <v>5326</v>
      </c>
      <c r="B1670" t="s">
        <v>5326</v>
      </c>
      <c r="C1670" s="94" t="s">
        <v>5327</v>
      </c>
      <c r="D1670" s="93" t="s">
        <v>5327</v>
      </c>
      <c r="E1670" s="93" t="s">
        <v>704</v>
      </c>
      <c r="F1670" s="93" t="s">
        <v>22</v>
      </c>
      <c r="G1670" s="83" t="s">
        <v>23</v>
      </c>
      <c r="H1670" s="93"/>
      <c r="I1670" s="93" t="s">
        <v>24</v>
      </c>
      <c r="J1670" s="93" t="s">
        <v>24</v>
      </c>
      <c r="K1670" s="2">
        <v>100210951095</v>
      </c>
      <c r="L1670" t="s">
        <v>25</v>
      </c>
      <c r="M1670" t="s">
        <v>26</v>
      </c>
      <c r="N1670" t="s">
        <v>27</v>
      </c>
      <c r="O1670" t="s">
        <v>26</v>
      </c>
      <c r="P1670" s="86">
        <v>47</v>
      </c>
      <c r="Q1670" s="87"/>
      <c r="R1670" s="88" t="s">
        <v>28</v>
      </c>
      <c r="S1670" s="98"/>
      <c r="T1670" s="1">
        <v>1338</v>
      </c>
      <c r="U1670" s="90">
        <v>695.76</v>
      </c>
      <c r="V1670" s="91">
        <v>0.48</v>
      </c>
      <c r="W1670" s="88" t="s">
        <v>11035</v>
      </c>
      <c r="X1670" s="83">
        <v>90119000000</v>
      </c>
      <c r="Y1670" s="83" t="s">
        <v>30</v>
      </c>
      <c r="Z1670" s="83" t="s">
        <v>31</v>
      </c>
    </row>
    <row r="1671" spans="1:26" x14ac:dyDescent="0.25">
      <c r="A1671" t="s">
        <v>5328</v>
      </c>
      <c r="B1671" t="s">
        <v>5328</v>
      </c>
      <c r="C1671" s="94" t="s">
        <v>5329</v>
      </c>
      <c r="D1671" s="93" t="s">
        <v>5329</v>
      </c>
      <c r="E1671" s="93" t="s">
        <v>704</v>
      </c>
      <c r="F1671" s="93" t="s">
        <v>22</v>
      </c>
      <c r="G1671" s="83" t="s">
        <v>23</v>
      </c>
      <c r="H1671" s="93"/>
      <c r="I1671" s="93" t="s">
        <v>24</v>
      </c>
      <c r="J1671" s="93" t="s">
        <v>24</v>
      </c>
      <c r="K1671" s="2">
        <v>100210951095</v>
      </c>
      <c r="L1671" t="s">
        <v>25</v>
      </c>
      <c r="M1671" t="s">
        <v>26</v>
      </c>
      <c r="N1671" t="s">
        <v>27</v>
      </c>
      <c r="O1671" t="s">
        <v>26</v>
      </c>
      <c r="P1671" s="86">
        <v>69</v>
      </c>
      <c r="Q1671" s="87"/>
      <c r="R1671" s="88" t="s">
        <v>28</v>
      </c>
      <c r="S1671" s="101"/>
      <c r="T1671" s="1">
        <v>482</v>
      </c>
      <c r="U1671" s="90">
        <v>250.64</v>
      </c>
      <c r="V1671" s="91">
        <v>0.48000000000000004</v>
      </c>
      <c r="W1671" s="88" t="s">
        <v>11035</v>
      </c>
      <c r="X1671" s="83">
        <v>90119000000</v>
      </c>
      <c r="Y1671" s="83" t="s">
        <v>30</v>
      </c>
      <c r="Z1671" s="83" t="s">
        <v>31</v>
      </c>
    </row>
    <row r="1672" spans="1:26" x14ac:dyDescent="0.25">
      <c r="A1672" s="3" t="s">
        <v>8512</v>
      </c>
      <c r="B1672" s="3" t="s">
        <v>8512</v>
      </c>
      <c r="C1672" s="94" t="s">
        <v>8513</v>
      </c>
      <c r="D1672" s="93" t="s">
        <v>11610</v>
      </c>
      <c r="E1672" s="88" t="s">
        <v>704</v>
      </c>
      <c r="F1672" s="88" t="s">
        <v>22</v>
      </c>
      <c r="G1672" s="83" t="s">
        <v>23</v>
      </c>
      <c r="H1672" s="88"/>
      <c r="I1672" s="93" t="s">
        <v>24</v>
      </c>
      <c r="J1672" s="93" t="s">
        <v>24</v>
      </c>
      <c r="K1672" s="4">
        <v>100210110199</v>
      </c>
      <c r="L1672" s="3" t="s">
        <v>25</v>
      </c>
      <c r="M1672" s="3" t="s">
        <v>1253</v>
      </c>
      <c r="N1672" s="3" t="s">
        <v>1254</v>
      </c>
      <c r="O1672" s="3" t="s">
        <v>1255</v>
      </c>
      <c r="P1672" s="86" t="s">
        <v>8797</v>
      </c>
      <c r="Q1672" s="87"/>
      <c r="R1672" s="88" t="s">
        <v>28</v>
      </c>
      <c r="S1672" s="89"/>
      <c r="T1672" s="1">
        <v>1464</v>
      </c>
      <c r="U1672" s="90">
        <v>1024.8</v>
      </c>
      <c r="V1672" s="91">
        <v>0.30000000000000004</v>
      </c>
      <c r="W1672" s="88" t="s">
        <v>11041</v>
      </c>
      <c r="X1672" s="83">
        <v>49119900000</v>
      </c>
      <c r="Y1672" s="83" t="s">
        <v>30</v>
      </c>
      <c r="Z1672" s="83" t="s">
        <v>739</v>
      </c>
    </row>
    <row r="1673" spans="1:26" x14ac:dyDescent="0.25">
      <c r="A1673" s="93" t="s">
        <v>3563</v>
      </c>
      <c r="B1673" s="93" t="s">
        <v>3563</v>
      </c>
      <c r="C1673" s="94" t="s">
        <v>3564</v>
      </c>
      <c r="D1673" s="93" t="s">
        <v>3565</v>
      </c>
      <c r="E1673" s="93" t="s">
        <v>704</v>
      </c>
      <c r="F1673" s="93" t="s">
        <v>22</v>
      </c>
      <c r="G1673" s="83" t="s">
        <v>23</v>
      </c>
      <c r="H1673" s="93"/>
      <c r="I1673" s="93" t="s">
        <v>24</v>
      </c>
      <c r="J1673" s="93" t="s">
        <v>24</v>
      </c>
      <c r="K1673" s="95">
        <v>100210951095</v>
      </c>
      <c r="L1673" s="93" t="s">
        <v>25</v>
      </c>
      <c r="M1673" s="93" t="s">
        <v>26</v>
      </c>
      <c r="N1673" s="93" t="s">
        <v>27</v>
      </c>
      <c r="O1673" s="93" t="s">
        <v>26</v>
      </c>
      <c r="P1673" s="86">
        <v>20</v>
      </c>
      <c r="Q1673" s="87"/>
      <c r="R1673" s="88" t="s">
        <v>28</v>
      </c>
      <c r="S1673" s="98"/>
      <c r="T1673" s="1">
        <v>956</v>
      </c>
      <c r="U1673" s="90">
        <v>717</v>
      </c>
      <c r="V1673" s="91">
        <v>0.25</v>
      </c>
      <c r="W1673" s="88" t="s">
        <v>11036</v>
      </c>
      <c r="X1673" s="83">
        <v>90119000000</v>
      </c>
      <c r="Y1673" s="83" t="s">
        <v>994</v>
      </c>
      <c r="Z1673" s="83" t="s">
        <v>31</v>
      </c>
    </row>
    <row r="1674" spans="1:26" x14ac:dyDescent="0.25">
      <c r="A1674" t="s">
        <v>3566</v>
      </c>
      <c r="B1674" t="s">
        <v>3566</v>
      </c>
      <c r="C1674" s="94" t="s">
        <v>3567</v>
      </c>
      <c r="D1674" s="93" t="s">
        <v>3568</v>
      </c>
      <c r="E1674" s="93" t="s">
        <v>704</v>
      </c>
      <c r="F1674" s="93" t="s">
        <v>22</v>
      </c>
      <c r="G1674" s="83" t="s">
        <v>23</v>
      </c>
      <c r="H1674" s="93"/>
      <c r="I1674" s="93" t="s">
        <v>24</v>
      </c>
      <c r="J1674" s="93" t="s">
        <v>24</v>
      </c>
      <c r="K1674" s="2">
        <v>100210951095</v>
      </c>
      <c r="L1674" t="s">
        <v>25</v>
      </c>
      <c r="M1674" t="s">
        <v>26</v>
      </c>
      <c r="N1674" t="s">
        <v>27</v>
      </c>
      <c r="O1674" t="s">
        <v>26</v>
      </c>
      <c r="P1674" s="86">
        <v>20</v>
      </c>
      <c r="Q1674" s="87"/>
      <c r="R1674" s="88" t="s">
        <v>28</v>
      </c>
      <c r="S1674" s="98"/>
      <c r="T1674" s="1">
        <v>956</v>
      </c>
      <c r="U1674" s="90">
        <v>717</v>
      </c>
      <c r="V1674" s="91">
        <v>0.25</v>
      </c>
      <c r="W1674" s="88" t="s">
        <v>11036</v>
      </c>
      <c r="X1674" s="83">
        <v>90119000000</v>
      </c>
      <c r="Y1674" s="83" t="s">
        <v>994</v>
      </c>
      <c r="Z1674" s="83" t="s">
        <v>31</v>
      </c>
    </row>
    <row r="1675" spans="1:26" x14ac:dyDescent="0.25">
      <c r="A1675" s="3" t="s">
        <v>3569</v>
      </c>
      <c r="B1675" s="3" t="s">
        <v>3569</v>
      </c>
      <c r="C1675" s="94" t="s">
        <v>3570</v>
      </c>
      <c r="D1675" s="93" t="s">
        <v>3571</v>
      </c>
      <c r="E1675" s="88" t="s">
        <v>704</v>
      </c>
      <c r="F1675" s="88" t="s">
        <v>22</v>
      </c>
      <c r="G1675" s="83" t="s">
        <v>23</v>
      </c>
      <c r="H1675" s="88"/>
      <c r="I1675" s="93" t="s">
        <v>24</v>
      </c>
      <c r="J1675" s="93" t="s">
        <v>24</v>
      </c>
      <c r="K1675" s="4">
        <v>100210951095</v>
      </c>
      <c r="L1675" s="3" t="s">
        <v>25</v>
      </c>
      <c r="M1675" s="3" t="s">
        <v>26</v>
      </c>
      <c r="N1675" s="3" t="s">
        <v>27</v>
      </c>
      <c r="O1675" s="3" t="s">
        <v>26</v>
      </c>
      <c r="P1675" s="86">
        <v>15</v>
      </c>
      <c r="Q1675" s="87"/>
      <c r="R1675" s="88" t="s">
        <v>28</v>
      </c>
      <c r="S1675" s="89"/>
      <c r="T1675" s="1">
        <v>956</v>
      </c>
      <c r="U1675" s="90">
        <v>717</v>
      </c>
      <c r="V1675" s="91">
        <v>0.25</v>
      </c>
      <c r="W1675" s="88" t="s">
        <v>11036</v>
      </c>
      <c r="X1675" s="83">
        <v>90119000000</v>
      </c>
      <c r="Y1675" s="83" t="s">
        <v>994</v>
      </c>
      <c r="Z1675" s="83" t="s">
        <v>31</v>
      </c>
    </row>
    <row r="1676" spans="1:26" x14ac:dyDescent="0.25">
      <c r="A1676" t="s">
        <v>3572</v>
      </c>
      <c r="B1676" t="s">
        <v>3572</v>
      </c>
      <c r="C1676" s="94" t="s">
        <v>3573</v>
      </c>
      <c r="D1676" s="93" t="s">
        <v>3574</v>
      </c>
      <c r="E1676" s="93" t="s">
        <v>704</v>
      </c>
      <c r="F1676" s="93" t="s">
        <v>22</v>
      </c>
      <c r="G1676" s="83" t="s">
        <v>23</v>
      </c>
      <c r="H1676" s="93"/>
      <c r="I1676" s="93" t="s">
        <v>24</v>
      </c>
      <c r="J1676" s="93" t="s">
        <v>24</v>
      </c>
      <c r="K1676" s="2">
        <v>100210951095</v>
      </c>
      <c r="L1676" t="s">
        <v>25</v>
      </c>
      <c r="M1676" t="s">
        <v>26</v>
      </c>
      <c r="N1676" t="s">
        <v>27</v>
      </c>
      <c r="O1676" t="s">
        <v>26</v>
      </c>
      <c r="P1676" s="86">
        <v>15</v>
      </c>
      <c r="Q1676" s="87"/>
      <c r="R1676" s="88" t="s">
        <v>28</v>
      </c>
      <c r="S1676" s="98"/>
      <c r="T1676" s="1">
        <v>956</v>
      </c>
      <c r="U1676" s="90">
        <v>717</v>
      </c>
      <c r="V1676" s="91">
        <v>0.25</v>
      </c>
      <c r="W1676" s="88" t="s">
        <v>11036</v>
      </c>
      <c r="X1676" s="83">
        <v>90119000000</v>
      </c>
      <c r="Y1676" s="83" t="s">
        <v>994</v>
      </c>
      <c r="Z1676" s="83" t="s">
        <v>31</v>
      </c>
    </row>
    <row r="1677" spans="1:26" x14ac:dyDescent="0.25">
      <c r="A1677" t="s">
        <v>3575</v>
      </c>
      <c r="B1677" t="s">
        <v>3575</v>
      </c>
      <c r="C1677" s="94" t="s">
        <v>3576</v>
      </c>
      <c r="D1677" s="93" t="s">
        <v>3577</v>
      </c>
      <c r="E1677" s="93" t="s">
        <v>704</v>
      </c>
      <c r="F1677" s="93" t="s">
        <v>22</v>
      </c>
      <c r="G1677" s="83" t="s">
        <v>23</v>
      </c>
      <c r="H1677" s="93"/>
      <c r="I1677" s="93" t="s">
        <v>24</v>
      </c>
      <c r="J1677" s="93" t="s">
        <v>24</v>
      </c>
      <c r="K1677" s="2">
        <v>100210951095</v>
      </c>
      <c r="L1677" t="s">
        <v>25</v>
      </c>
      <c r="M1677" t="s">
        <v>26</v>
      </c>
      <c r="N1677" t="s">
        <v>27</v>
      </c>
      <c r="O1677" t="s">
        <v>26</v>
      </c>
      <c r="P1677" s="86">
        <v>15</v>
      </c>
      <c r="Q1677" s="87"/>
      <c r="R1677" s="88" t="s">
        <v>28</v>
      </c>
      <c r="S1677" s="98"/>
      <c r="T1677" s="1">
        <v>956</v>
      </c>
      <c r="U1677" s="90">
        <v>717</v>
      </c>
      <c r="V1677" s="91">
        <v>0.25</v>
      </c>
      <c r="W1677" s="88" t="s">
        <v>11036</v>
      </c>
      <c r="X1677" s="83">
        <v>90119000000</v>
      </c>
      <c r="Y1677" s="83" t="s">
        <v>994</v>
      </c>
      <c r="Z1677" s="83" t="s">
        <v>31</v>
      </c>
    </row>
    <row r="1678" spans="1:26" x14ac:dyDescent="0.25">
      <c r="A1678" t="s">
        <v>3578</v>
      </c>
      <c r="B1678" t="s">
        <v>3578</v>
      </c>
      <c r="C1678" s="94" t="s">
        <v>3579</v>
      </c>
      <c r="D1678" s="93" t="s">
        <v>3580</v>
      </c>
      <c r="E1678" s="93" t="s">
        <v>704</v>
      </c>
      <c r="F1678" s="93" t="s">
        <v>22</v>
      </c>
      <c r="G1678" s="83" t="s">
        <v>23</v>
      </c>
      <c r="H1678" s="93"/>
      <c r="I1678" s="93" t="s">
        <v>24</v>
      </c>
      <c r="J1678" s="93" t="s">
        <v>24</v>
      </c>
      <c r="K1678" s="2">
        <v>100210951095</v>
      </c>
      <c r="L1678" t="s">
        <v>25</v>
      </c>
      <c r="M1678" t="s">
        <v>26</v>
      </c>
      <c r="N1678" t="s">
        <v>27</v>
      </c>
      <c r="O1678" t="s">
        <v>26</v>
      </c>
      <c r="P1678" s="86">
        <v>15</v>
      </c>
      <c r="Q1678" s="87"/>
      <c r="R1678" s="88" t="s">
        <v>28</v>
      </c>
      <c r="S1678" s="98"/>
      <c r="T1678" s="1">
        <v>631</v>
      </c>
      <c r="U1678" s="90">
        <v>473.25</v>
      </c>
      <c r="V1678" s="91">
        <v>0.25</v>
      </c>
      <c r="W1678" s="88" t="s">
        <v>11036</v>
      </c>
      <c r="X1678" s="83">
        <v>90119000000</v>
      </c>
      <c r="Y1678" s="83" t="s">
        <v>994</v>
      </c>
      <c r="Z1678" s="83" t="s">
        <v>31</v>
      </c>
    </row>
    <row r="1679" spans="1:26" x14ac:dyDescent="0.25">
      <c r="A1679" t="s">
        <v>3581</v>
      </c>
      <c r="B1679" t="s">
        <v>3581</v>
      </c>
      <c r="C1679" s="94" t="s">
        <v>3582</v>
      </c>
      <c r="D1679" s="93" t="s">
        <v>3583</v>
      </c>
      <c r="E1679" s="93" t="s">
        <v>704</v>
      </c>
      <c r="F1679" s="93" t="s">
        <v>22</v>
      </c>
      <c r="G1679" s="83" t="s">
        <v>23</v>
      </c>
      <c r="H1679" s="93"/>
      <c r="I1679" s="93" t="s">
        <v>24</v>
      </c>
      <c r="J1679" s="93" t="s">
        <v>24</v>
      </c>
      <c r="K1679" s="2">
        <v>100210951095</v>
      </c>
      <c r="L1679" t="s">
        <v>25</v>
      </c>
      <c r="M1679" t="s">
        <v>26</v>
      </c>
      <c r="N1679" t="s">
        <v>27</v>
      </c>
      <c r="O1679" t="s">
        <v>26</v>
      </c>
      <c r="P1679" s="86">
        <v>20</v>
      </c>
      <c r="Q1679" s="87"/>
      <c r="R1679" s="88" t="s">
        <v>28</v>
      </c>
      <c r="S1679" s="98"/>
      <c r="T1679" s="1">
        <v>822</v>
      </c>
      <c r="U1679" s="90">
        <v>616.5</v>
      </c>
      <c r="V1679" s="91">
        <v>0.25</v>
      </c>
      <c r="W1679" s="88" t="s">
        <v>11036</v>
      </c>
      <c r="X1679" s="83">
        <v>90119000000</v>
      </c>
      <c r="Y1679" s="83" t="s">
        <v>994</v>
      </c>
      <c r="Z1679" s="83" t="s">
        <v>31</v>
      </c>
    </row>
    <row r="1680" spans="1:26" x14ac:dyDescent="0.25">
      <c r="A1680" t="s">
        <v>3584</v>
      </c>
      <c r="B1680" t="s">
        <v>3584</v>
      </c>
      <c r="C1680" s="94" t="s">
        <v>3585</v>
      </c>
      <c r="D1680" s="93" t="s">
        <v>3586</v>
      </c>
      <c r="E1680" s="93" t="s">
        <v>704</v>
      </c>
      <c r="F1680" s="93" t="s">
        <v>22</v>
      </c>
      <c r="G1680" s="83" t="s">
        <v>23</v>
      </c>
      <c r="H1680" s="93"/>
      <c r="I1680" s="93" t="s">
        <v>24</v>
      </c>
      <c r="J1680" s="93" t="s">
        <v>24</v>
      </c>
      <c r="K1680" s="2">
        <v>100210951095</v>
      </c>
      <c r="L1680" t="s">
        <v>25</v>
      </c>
      <c r="M1680" t="s">
        <v>26</v>
      </c>
      <c r="N1680" t="s">
        <v>27</v>
      </c>
      <c r="O1680" t="s">
        <v>26</v>
      </c>
      <c r="P1680" s="86">
        <v>20</v>
      </c>
      <c r="Q1680" s="87"/>
      <c r="R1680" s="88" t="s">
        <v>28</v>
      </c>
      <c r="S1680" s="98"/>
      <c r="T1680" s="1">
        <v>899</v>
      </c>
      <c r="U1680" s="90">
        <v>674.25</v>
      </c>
      <c r="V1680" s="91">
        <v>0.25</v>
      </c>
      <c r="W1680" s="88" t="s">
        <v>11036</v>
      </c>
      <c r="X1680" s="83">
        <v>90119000000</v>
      </c>
      <c r="Y1680" s="83" t="s">
        <v>994</v>
      </c>
      <c r="Z1680" s="83" t="s">
        <v>31</v>
      </c>
    </row>
    <row r="1681" spans="1:26" x14ac:dyDescent="0.25">
      <c r="A1681" t="s">
        <v>3587</v>
      </c>
      <c r="B1681" t="s">
        <v>3587</v>
      </c>
      <c r="C1681" s="94" t="s">
        <v>3588</v>
      </c>
      <c r="D1681" s="93" t="s">
        <v>3589</v>
      </c>
      <c r="E1681" s="93" t="s">
        <v>704</v>
      </c>
      <c r="F1681" s="93" t="s">
        <v>22</v>
      </c>
      <c r="G1681" s="83" t="s">
        <v>23</v>
      </c>
      <c r="H1681" s="93"/>
      <c r="I1681" s="93" t="s">
        <v>24</v>
      </c>
      <c r="J1681" s="93" t="s">
        <v>24</v>
      </c>
      <c r="K1681" s="2">
        <v>100210951095</v>
      </c>
      <c r="L1681" t="s">
        <v>25</v>
      </c>
      <c r="M1681" t="s">
        <v>26</v>
      </c>
      <c r="N1681" t="s">
        <v>27</v>
      </c>
      <c r="O1681" t="s">
        <v>26</v>
      </c>
      <c r="P1681" s="86">
        <v>20</v>
      </c>
      <c r="Q1681" s="87"/>
      <c r="R1681" s="88" t="s">
        <v>28</v>
      </c>
      <c r="S1681" s="98"/>
      <c r="T1681" s="1">
        <v>899</v>
      </c>
      <c r="U1681" s="90">
        <v>674.25</v>
      </c>
      <c r="V1681" s="91">
        <v>0.25</v>
      </c>
      <c r="W1681" s="88" t="s">
        <v>11036</v>
      </c>
      <c r="X1681" s="83">
        <v>90119000000</v>
      </c>
      <c r="Y1681" s="83" t="s">
        <v>994</v>
      </c>
      <c r="Z1681" s="83" t="s">
        <v>31</v>
      </c>
    </row>
    <row r="1682" spans="1:26" x14ac:dyDescent="0.25">
      <c r="A1682" t="s">
        <v>3590</v>
      </c>
      <c r="B1682" t="s">
        <v>3590</v>
      </c>
      <c r="C1682" s="94" t="s">
        <v>3591</v>
      </c>
      <c r="D1682" s="93" t="s">
        <v>11611</v>
      </c>
      <c r="E1682" s="93" t="s">
        <v>704</v>
      </c>
      <c r="F1682" s="93" t="s">
        <v>22</v>
      </c>
      <c r="G1682" s="83" t="s">
        <v>23</v>
      </c>
      <c r="H1682" s="93"/>
      <c r="I1682" s="93" t="s">
        <v>24</v>
      </c>
      <c r="J1682" s="93" t="s">
        <v>24</v>
      </c>
      <c r="K1682" s="2">
        <v>100210951095</v>
      </c>
      <c r="L1682" t="s">
        <v>25</v>
      </c>
      <c r="M1682" t="s">
        <v>26</v>
      </c>
      <c r="N1682" t="s">
        <v>27</v>
      </c>
      <c r="O1682" t="s">
        <v>26</v>
      </c>
      <c r="P1682" s="86">
        <v>25</v>
      </c>
      <c r="Q1682" s="87"/>
      <c r="R1682" s="88" t="s">
        <v>28</v>
      </c>
      <c r="S1682" s="98"/>
      <c r="T1682" s="1">
        <v>12361</v>
      </c>
      <c r="U1682" s="90">
        <v>9270.75</v>
      </c>
      <c r="V1682" s="91">
        <v>0.25</v>
      </c>
      <c r="W1682" s="88" t="s">
        <v>11036</v>
      </c>
      <c r="X1682" s="83">
        <v>90119000000</v>
      </c>
      <c r="Y1682" s="83" t="s">
        <v>994</v>
      </c>
      <c r="Z1682" s="83" t="s">
        <v>739</v>
      </c>
    </row>
    <row r="1683" spans="1:26" x14ac:dyDescent="0.25">
      <c r="A1683" t="s">
        <v>3592</v>
      </c>
      <c r="B1683" t="s">
        <v>3592</v>
      </c>
      <c r="C1683" s="94" t="s">
        <v>3593</v>
      </c>
      <c r="D1683" s="93" t="s">
        <v>11612</v>
      </c>
      <c r="E1683" s="93" t="s">
        <v>704</v>
      </c>
      <c r="F1683" s="93" t="s">
        <v>22</v>
      </c>
      <c r="G1683" s="83" t="s">
        <v>23</v>
      </c>
      <c r="H1683" s="93"/>
      <c r="I1683" s="93" t="s">
        <v>745</v>
      </c>
      <c r="J1683" s="93" t="s">
        <v>24</v>
      </c>
      <c r="K1683" s="2">
        <v>100210951095</v>
      </c>
      <c r="L1683" t="s">
        <v>25</v>
      </c>
      <c r="M1683" t="s">
        <v>26</v>
      </c>
      <c r="N1683" t="s">
        <v>27</v>
      </c>
      <c r="O1683" t="s">
        <v>26</v>
      </c>
      <c r="P1683" s="86">
        <v>20</v>
      </c>
      <c r="Q1683" s="87"/>
      <c r="R1683" s="88" t="s">
        <v>28</v>
      </c>
      <c r="S1683" s="98"/>
      <c r="T1683" s="1">
        <v>899</v>
      </c>
      <c r="U1683" s="90">
        <v>674.25</v>
      </c>
      <c r="V1683" s="91">
        <v>0.25</v>
      </c>
      <c r="W1683" s="88" t="s">
        <v>11036</v>
      </c>
      <c r="X1683" s="83">
        <v>90119000000</v>
      </c>
      <c r="Y1683" s="83" t="s">
        <v>994</v>
      </c>
      <c r="Z1683" s="83" t="s">
        <v>31</v>
      </c>
    </row>
    <row r="1684" spans="1:26" x14ac:dyDescent="0.25">
      <c r="A1684" t="s">
        <v>3594</v>
      </c>
      <c r="B1684" t="s">
        <v>3594</v>
      </c>
      <c r="C1684" s="94" t="s">
        <v>3595</v>
      </c>
      <c r="D1684" s="93" t="s">
        <v>3596</v>
      </c>
      <c r="E1684" s="93" t="s">
        <v>704</v>
      </c>
      <c r="F1684" s="93" t="s">
        <v>22</v>
      </c>
      <c r="G1684" s="83" t="s">
        <v>23</v>
      </c>
      <c r="H1684" s="93"/>
      <c r="I1684" s="93" t="s">
        <v>745</v>
      </c>
      <c r="J1684" s="93" t="s">
        <v>24</v>
      </c>
      <c r="K1684" s="2">
        <v>100210951095</v>
      </c>
      <c r="L1684" t="s">
        <v>25</v>
      </c>
      <c r="M1684" t="s">
        <v>26</v>
      </c>
      <c r="N1684" t="s">
        <v>27</v>
      </c>
      <c r="O1684" t="s">
        <v>26</v>
      </c>
      <c r="P1684" s="86">
        <v>20</v>
      </c>
      <c r="Q1684" s="87"/>
      <c r="R1684" s="88" t="s">
        <v>28</v>
      </c>
      <c r="S1684" s="98"/>
      <c r="T1684" s="1">
        <v>899</v>
      </c>
      <c r="U1684" s="90">
        <v>674.25</v>
      </c>
      <c r="V1684" s="91">
        <v>0.25</v>
      </c>
      <c r="W1684" s="88" t="s">
        <v>11036</v>
      </c>
      <c r="X1684" s="83">
        <v>90119000000</v>
      </c>
      <c r="Y1684" s="83" t="s">
        <v>994</v>
      </c>
      <c r="Z1684" s="83" t="s">
        <v>31</v>
      </c>
    </row>
    <row r="1685" spans="1:26" x14ac:dyDescent="0.25">
      <c r="A1685" t="s">
        <v>3597</v>
      </c>
      <c r="B1685" t="s">
        <v>3597</v>
      </c>
      <c r="C1685" s="94" t="s">
        <v>3598</v>
      </c>
      <c r="D1685" s="93" t="s">
        <v>3599</v>
      </c>
      <c r="E1685" s="93" t="s">
        <v>704</v>
      </c>
      <c r="F1685" s="93" t="s">
        <v>22</v>
      </c>
      <c r="G1685" s="83" t="s">
        <v>23</v>
      </c>
      <c r="H1685" s="93"/>
      <c r="I1685" s="93" t="s">
        <v>745</v>
      </c>
      <c r="J1685" s="93" t="s">
        <v>24</v>
      </c>
      <c r="K1685" s="2">
        <v>100210951095</v>
      </c>
      <c r="L1685" t="s">
        <v>25</v>
      </c>
      <c r="M1685" t="s">
        <v>26</v>
      </c>
      <c r="N1685" t="s">
        <v>27</v>
      </c>
      <c r="O1685" t="s">
        <v>26</v>
      </c>
      <c r="P1685" s="86">
        <v>20</v>
      </c>
      <c r="Q1685" s="87"/>
      <c r="R1685" s="88" t="s">
        <v>28</v>
      </c>
      <c r="S1685" s="98"/>
      <c r="T1685" s="1">
        <v>899</v>
      </c>
      <c r="U1685" s="90">
        <v>674.25</v>
      </c>
      <c r="V1685" s="91">
        <v>0.25</v>
      </c>
      <c r="W1685" s="88" t="s">
        <v>11036</v>
      </c>
      <c r="X1685" s="83">
        <v>90119000000</v>
      </c>
      <c r="Y1685" s="83" t="s">
        <v>994</v>
      </c>
      <c r="Z1685" s="83" t="s">
        <v>31</v>
      </c>
    </row>
    <row r="1686" spans="1:26" x14ac:dyDescent="0.25">
      <c r="A1686" t="s">
        <v>5330</v>
      </c>
      <c r="B1686" t="s">
        <v>5330</v>
      </c>
      <c r="C1686" s="94" t="s">
        <v>5331</v>
      </c>
      <c r="D1686" s="93" t="s">
        <v>5332</v>
      </c>
      <c r="E1686" s="93" t="s">
        <v>704</v>
      </c>
      <c r="F1686" s="93" t="s">
        <v>22</v>
      </c>
      <c r="G1686" s="83" t="s">
        <v>23</v>
      </c>
      <c r="H1686" s="93"/>
      <c r="I1686" s="93" t="s">
        <v>24</v>
      </c>
      <c r="J1686" s="93" t="s">
        <v>24</v>
      </c>
      <c r="K1686" s="2">
        <v>100210010109</v>
      </c>
      <c r="L1686" t="s">
        <v>25</v>
      </c>
      <c r="M1686" t="s">
        <v>1019</v>
      </c>
      <c r="N1686" t="s">
        <v>5234</v>
      </c>
      <c r="O1686" t="s">
        <v>4189</v>
      </c>
      <c r="P1686" s="86">
        <v>2</v>
      </c>
      <c r="Q1686" s="87"/>
      <c r="R1686" s="88" t="s">
        <v>28</v>
      </c>
      <c r="S1686" s="98"/>
      <c r="T1686" s="1">
        <v>407</v>
      </c>
      <c r="U1686" s="90">
        <v>211.64</v>
      </c>
      <c r="V1686" s="91">
        <v>0.48000000000000004</v>
      </c>
      <c r="W1686" s="88" t="s">
        <v>11035</v>
      </c>
      <c r="X1686" s="83">
        <v>90119000000</v>
      </c>
      <c r="Y1686" s="83" t="s">
        <v>1652</v>
      </c>
      <c r="Z1686" s="83" t="s">
        <v>31</v>
      </c>
    </row>
    <row r="1687" spans="1:26" x14ac:dyDescent="0.25">
      <c r="A1687" t="s">
        <v>3600</v>
      </c>
      <c r="B1687" t="s">
        <v>3600</v>
      </c>
      <c r="C1687" s="94" t="s">
        <v>3601</v>
      </c>
      <c r="D1687" s="93" t="s">
        <v>3602</v>
      </c>
      <c r="E1687" s="93" t="s">
        <v>704</v>
      </c>
      <c r="F1687" s="93" t="s">
        <v>22</v>
      </c>
      <c r="G1687" s="83" t="s">
        <v>23</v>
      </c>
      <c r="H1687" s="93"/>
      <c r="I1687" s="93" t="s">
        <v>24</v>
      </c>
      <c r="J1687" s="93" t="s">
        <v>24</v>
      </c>
      <c r="K1687" s="2">
        <v>100210951095</v>
      </c>
      <c r="L1687" t="s">
        <v>25</v>
      </c>
      <c r="M1687" t="s">
        <v>26</v>
      </c>
      <c r="N1687" t="s">
        <v>27</v>
      </c>
      <c r="O1687" t="s">
        <v>26</v>
      </c>
      <c r="P1687" s="86">
        <v>35</v>
      </c>
      <c r="Q1687" s="87"/>
      <c r="R1687" s="88" t="s">
        <v>28</v>
      </c>
      <c r="S1687" s="98"/>
      <c r="T1687" s="1">
        <v>106</v>
      </c>
      <c r="U1687" s="90">
        <v>79.5</v>
      </c>
      <c r="V1687" s="91">
        <v>0.25</v>
      </c>
      <c r="W1687" s="88" t="s">
        <v>11036</v>
      </c>
      <c r="X1687" s="83">
        <v>90119000000</v>
      </c>
      <c r="Y1687" s="83" t="s">
        <v>30</v>
      </c>
      <c r="Z1687" s="83" t="s">
        <v>31</v>
      </c>
    </row>
    <row r="1688" spans="1:26" x14ac:dyDescent="0.25">
      <c r="A1688" t="s">
        <v>3603</v>
      </c>
      <c r="B1688" t="s">
        <v>3603</v>
      </c>
      <c r="C1688" s="94" t="s">
        <v>3604</v>
      </c>
      <c r="D1688" s="93" t="s">
        <v>11613</v>
      </c>
      <c r="E1688" s="93" t="s">
        <v>704</v>
      </c>
      <c r="F1688" s="93" t="s">
        <v>22</v>
      </c>
      <c r="G1688" s="83" t="s">
        <v>23</v>
      </c>
      <c r="H1688" s="93"/>
      <c r="I1688" s="93" t="s">
        <v>745</v>
      </c>
      <c r="J1688" s="93" t="s">
        <v>24</v>
      </c>
      <c r="K1688" s="2">
        <v>100210951095</v>
      </c>
      <c r="L1688" t="s">
        <v>25</v>
      </c>
      <c r="M1688" t="s">
        <v>26</v>
      </c>
      <c r="N1688" t="s">
        <v>27</v>
      </c>
      <c r="O1688" t="s">
        <v>26</v>
      </c>
      <c r="P1688" s="86">
        <v>2</v>
      </c>
      <c r="Q1688" s="87"/>
      <c r="R1688" s="88" t="s">
        <v>28</v>
      </c>
      <c r="S1688" s="98"/>
      <c r="T1688" s="1">
        <v>16277</v>
      </c>
      <c r="U1688" s="90">
        <v>12207.75</v>
      </c>
      <c r="V1688" s="91">
        <v>0.25</v>
      </c>
      <c r="W1688" s="88" t="s">
        <v>11036</v>
      </c>
      <c r="X1688" s="83">
        <v>90119000000</v>
      </c>
      <c r="Y1688" s="83" t="s">
        <v>1601</v>
      </c>
      <c r="Z1688" s="83" t="s">
        <v>31</v>
      </c>
    </row>
    <row r="1689" spans="1:26" x14ac:dyDescent="0.25">
      <c r="A1689" t="s">
        <v>3605</v>
      </c>
      <c r="B1689" t="s">
        <v>3605</v>
      </c>
      <c r="C1689" s="94" t="s">
        <v>3606</v>
      </c>
      <c r="D1689" s="93" t="s">
        <v>11614</v>
      </c>
      <c r="E1689" s="93" t="s">
        <v>704</v>
      </c>
      <c r="F1689" s="93" t="s">
        <v>22</v>
      </c>
      <c r="G1689" s="83" t="s">
        <v>23</v>
      </c>
      <c r="H1689" s="93"/>
      <c r="I1689" s="93" t="s">
        <v>745</v>
      </c>
      <c r="J1689" s="93" t="s">
        <v>24</v>
      </c>
      <c r="K1689" s="2">
        <v>100210951095</v>
      </c>
      <c r="L1689" t="s">
        <v>25</v>
      </c>
      <c r="M1689" t="s">
        <v>26</v>
      </c>
      <c r="N1689" t="s">
        <v>27</v>
      </c>
      <c r="O1689" t="s">
        <v>26</v>
      </c>
      <c r="P1689" s="86">
        <v>75</v>
      </c>
      <c r="Q1689" s="87"/>
      <c r="R1689" s="88" t="s">
        <v>28</v>
      </c>
      <c r="S1689" s="101"/>
      <c r="T1689" s="1">
        <v>217260</v>
      </c>
      <c r="U1689" s="90">
        <v>162945</v>
      </c>
      <c r="V1689" s="91">
        <v>0.25</v>
      </c>
      <c r="W1689" s="88" t="s">
        <v>11036</v>
      </c>
      <c r="X1689" s="83">
        <v>90132000000</v>
      </c>
      <c r="Y1689" s="83" t="s">
        <v>1276</v>
      </c>
      <c r="Z1689" s="83" t="s">
        <v>739</v>
      </c>
    </row>
    <row r="1690" spans="1:26" x14ac:dyDescent="0.25">
      <c r="A1690" t="s">
        <v>3607</v>
      </c>
      <c r="B1690" t="s">
        <v>3607</v>
      </c>
      <c r="C1690" s="94" t="s">
        <v>3608</v>
      </c>
      <c r="D1690" s="93" t="s">
        <v>11615</v>
      </c>
      <c r="E1690" s="93" t="s">
        <v>704</v>
      </c>
      <c r="F1690" s="93" t="s">
        <v>22</v>
      </c>
      <c r="G1690" s="83" t="s">
        <v>23</v>
      </c>
      <c r="H1690" s="93"/>
      <c r="I1690" s="93" t="s">
        <v>745</v>
      </c>
      <c r="J1690" s="93" t="s">
        <v>24</v>
      </c>
      <c r="K1690" s="2">
        <v>100210951095</v>
      </c>
      <c r="L1690" t="s">
        <v>25</v>
      </c>
      <c r="M1690" t="s">
        <v>26</v>
      </c>
      <c r="N1690" t="s">
        <v>27</v>
      </c>
      <c r="O1690" t="s">
        <v>26</v>
      </c>
      <c r="P1690" s="86">
        <v>2</v>
      </c>
      <c r="Q1690" s="87"/>
      <c r="R1690" s="88" t="s">
        <v>28</v>
      </c>
      <c r="S1690" s="101"/>
      <c r="T1690" s="1">
        <v>16524</v>
      </c>
      <c r="U1690" s="90">
        <v>12393</v>
      </c>
      <c r="V1690" s="91">
        <v>0.25</v>
      </c>
      <c r="W1690" s="88" t="s">
        <v>11036</v>
      </c>
      <c r="X1690" s="83">
        <v>90119000000</v>
      </c>
      <c r="Y1690" s="83" t="s">
        <v>1601</v>
      </c>
      <c r="Z1690" s="83" t="s">
        <v>31</v>
      </c>
    </row>
    <row r="1691" spans="1:26" x14ac:dyDescent="0.25">
      <c r="A1691" t="s">
        <v>3609</v>
      </c>
      <c r="B1691" t="s">
        <v>3609</v>
      </c>
      <c r="C1691" s="94" t="s">
        <v>3610</v>
      </c>
      <c r="D1691" s="93" t="s">
        <v>11616</v>
      </c>
      <c r="E1691" s="93" t="s">
        <v>704</v>
      </c>
      <c r="F1691" s="93" t="s">
        <v>22</v>
      </c>
      <c r="G1691" s="83" t="s">
        <v>23</v>
      </c>
      <c r="H1691" s="93"/>
      <c r="I1691" s="93" t="s">
        <v>745</v>
      </c>
      <c r="J1691" s="93" t="s">
        <v>24</v>
      </c>
      <c r="K1691" s="2">
        <v>100210951095</v>
      </c>
      <c r="L1691" t="s">
        <v>25</v>
      </c>
      <c r="M1691" t="s">
        <v>26</v>
      </c>
      <c r="N1691" t="s">
        <v>27</v>
      </c>
      <c r="O1691" t="s">
        <v>26</v>
      </c>
      <c r="P1691" s="86">
        <v>2</v>
      </c>
      <c r="Q1691" s="87"/>
      <c r="R1691" s="88" t="s">
        <v>28</v>
      </c>
      <c r="S1691" s="101"/>
      <c r="T1691" s="1">
        <v>17442</v>
      </c>
      <c r="U1691" s="90">
        <v>13081.5</v>
      </c>
      <c r="V1691" s="91">
        <v>0.25</v>
      </c>
      <c r="W1691" s="88" t="s">
        <v>11036</v>
      </c>
      <c r="X1691" s="83">
        <v>90119000000</v>
      </c>
      <c r="Y1691" s="83" t="s">
        <v>1601</v>
      </c>
      <c r="Z1691" s="83" t="s">
        <v>31</v>
      </c>
    </row>
    <row r="1692" spans="1:26" x14ac:dyDescent="0.25">
      <c r="A1692" t="s">
        <v>3611</v>
      </c>
      <c r="B1692" t="s">
        <v>3611</v>
      </c>
      <c r="C1692" s="94" t="s">
        <v>3612</v>
      </c>
      <c r="D1692" s="93" t="s">
        <v>3612</v>
      </c>
      <c r="E1692" s="93" t="s">
        <v>704</v>
      </c>
      <c r="F1692" s="93" t="s">
        <v>22</v>
      </c>
      <c r="G1692" s="83" t="s">
        <v>752</v>
      </c>
      <c r="H1692" s="93"/>
      <c r="I1692" s="93" t="s">
        <v>745</v>
      </c>
      <c r="J1692" s="93" t="s">
        <v>24</v>
      </c>
      <c r="K1692" s="2">
        <v>100210951095</v>
      </c>
      <c r="L1692" t="s">
        <v>25</v>
      </c>
      <c r="M1692" t="s">
        <v>26</v>
      </c>
      <c r="N1692" t="s">
        <v>27</v>
      </c>
      <c r="O1692" t="s">
        <v>26</v>
      </c>
      <c r="P1692" s="86" t="s">
        <v>8797</v>
      </c>
      <c r="Q1692" s="87"/>
      <c r="R1692" s="88" t="s">
        <v>28</v>
      </c>
      <c r="S1692" s="101"/>
      <c r="T1692" s="1">
        <v>1473</v>
      </c>
      <c r="U1692" s="90">
        <v>1104.75</v>
      </c>
      <c r="V1692" s="91">
        <v>0.25</v>
      </c>
      <c r="W1692" s="88" t="s">
        <v>11036</v>
      </c>
      <c r="X1692" s="83">
        <v>90029000900</v>
      </c>
      <c r="Y1692" s="83" t="s">
        <v>1276</v>
      </c>
      <c r="Z1692" s="83" t="s">
        <v>31</v>
      </c>
    </row>
    <row r="1693" spans="1:26" x14ac:dyDescent="0.25">
      <c r="A1693" t="s">
        <v>8023</v>
      </c>
      <c r="B1693" t="s">
        <v>8023</v>
      </c>
      <c r="C1693" s="94" t="s">
        <v>8024</v>
      </c>
      <c r="D1693" s="93" t="s">
        <v>8024</v>
      </c>
      <c r="E1693" s="93" t="s">
        <v>704</v>
      </c>
      <c r="F1693" s="93" t="s">
        <v>22</v>
      </c>
      <c r="G1693" s="83" t="s">
        <v>23</v>
      </c>
      <c r="H1693" s="93"/>
      <c r="I1693" s="93" t="s">
        <v>24</v>
      </c>
      <c r="J1693" s="93" t="s">
        <v>24</v>
      </c>
      <c r="K1693" s="2">
        <v>100210951095</v>
      </c>
      <c r="L1693" t="s">
        <v>25</v>
      </c>
      <c r="M1693" t="s">
        <v>26</v>
      </c>
      <c r="N1693" t="s">
        <v>27</v>
      </c>
      <c r="O1693" t="s">
        <v>26</v>
      </c>
      <c r="P1693" s="86">
        <v>38</v>
      </c>
      <c r="Q1693" s="87"/>
      <c r="R1693" s="88" t="s">
        <v>28</v>
      </c>
      <c r="S1693" s="101"/>
      <c r="T1693" s="1">
        <v>21102</v>
      </c>
      <c r="U1693" s="90">
        <v>14771.4</v>
      </c>
      <c r="V1693" s="91">
        <v>0.30000000000000004</v>
      </c>
      <c r="W1693" s="88" t="s">
        <v>11038</v>
      </c>
      <c r="X1693" s="83">
        <v>90132000000</v>
      </c>
      <c r="Y1693" s="83" t="s">
        <v>30</v>
      </c>
      <c r="Z1693" s="83" t="s">
        <v>739</v>
      </c>
    </row>
    <row r="1694" spans="1:26" x14ac:dyDescent="0.25">
      <c r="A1694" s="3" t="s">
        <v>8025</v>
      </c>
      <c r="B1694" s="3" t="s">
        <v>8025</v>
      </c>
      <c r="C1694" s="94" t="s">
        <v>8026</v>
      </c>
      <c r="D1694" s="93" t="s">
        <v>8027</v>
      </c>
      <c r="E1694" s="88" t="s">
        <v>704</v>
      </c>
      <c r="F1694" s="88" t="s">
        <v>22</v>
      </c>
      <c r="G1694" s="83" t="s">
        <v>23</v>
      </c>
      <c r="H1694" s="88"/>
      <c r="I1694" s="93" t="s">
        <v>24</v>
      </c>
      <c r="J1694" s="93" t="s">
        <v>24</v>
      </c>
      <c r="K1694" s="4">
        <v>100210951095</v>
      </c>
      <c r="L1694" s="3" t="s">
        <v>25</v>
      </c>
      <c r="M1694" s="3" t="s">
        <v>26</v>
      </c>
      <c r="N1694" s="3" t="s">
        <v>27</v>
      </c>
      <c r="O1694" s="3" t="s">
        <v>26</v>
      </c>
      <c r="P1694" s="86">
        <v>38</v>
      </c>
      <c r="Q1694" s="87"/>
      <c r="R1694" s="88" t="s">
        <v>28</v>
      </c>
      <c r="S1694" s="89"/>
      <c r="T1694" s="1">
        <v>26343</v>
      </c>
      <c r="U1694" s="90">
        <v>18440.099999999999</v>
      </c>
      <c r="V1694" s="91">
        <v>0.30000000000000004</v>
      </c>
      <c r="W1694" s="88" t="s">
        <v>11038</v>
      </c>
      <c r="X1694" s="83">
        <v>90132000000</v>
      </c>
      <c r="Y1694" s="83" t="s">
        <v>30</v>
      </c>
      <c r="Z1694" s="83" t="s">
        <v>739</v>
      </c>
    </row>
    <row r="1695" spans="1:26" x14ac:dyDescent="0.25">
      <c r="A1695" s="3" t="s">
        <v>3613</v>
      </c>
      <c r="B1695" s="3" t="s">
        <v>3613</v>
      </c>
      <c r="C1695" s="94" t="s">
        <v>3614</v>
      </c>
      <c r="D1695" s="93" t="s">
        <v>3615</v>
      </c>
      <c r="E1695" s="88" t="s">
        <v>704</v>
      </c>
      <c r="F1695" s="88" t="s">
        <v>22</v>
      </c>
      <c r="G1695" s="83" t="s">
        <v>23</v>
      </c>
      <c r="H1695" s="88"/>
      <c r="I1695" s="93" t="s">
        <v>24</v>
      </c>
      <c r="J1695" s="93" t="s">
        <v>24</v>
      </c>
      <c r="K1695" s="4">
        <v>100210951095</v>
      </c>
      <c r="L1695" s="3" t="s">
        <v>25</v>
      </c>
      <c r="M1695" s="3" t="s">
        <v>26</v>
      </c>
      <c r="N1695" s="3" t="s">
        <v>27</v>
      </c>
      <c r="O1695" s="3" t="s">
        <v>26</v>
      </c>
      <c r="P1695" s="86">
        <v>27</v>
      </c>
      <c r="Q1695" s="87"/>
      <c r="R1695" s="88" t="s">
        <v>28</v>
      </c>
      <c r="S1695" s="89"/>
      <c r="T1695" s="1">
        <v>182142</v>
      </c>
      <c r="U1695" s="90">
        <v>136606.5</v>
      </c>
      <c r="V1695" s="91">
        <v>0.25</v>
      </c>
      <c r="W1695" s="88" t="s">
        <v>11036</v>
      </c>
      <c r="X1695" s="83">
        <v>90132000000</v>
      </c>
      <c r="Y1695" s="83" t="s">
        <v>914</v>
      </c>
      <c r="Z1695" s="83" t="s">
        <v>739</v>
      </c>
    </row>
    <row r="1696" spans="1:26" x14ac:dyDescent="0.25">
      <c r="A1696" s="3" t="s">
        <v>5333</v>
      </c>
      <c r="B1696" s="3" t="s">
        <v>5333</v>
      </c>
      <c r="C1696" s="94" t="s">
        <v>5334</v>
      </c>
      <c r="D1696" s="93" t="s">
        <v>5335</v>
      </c>
      <c r="E1696" s="88" t="s">
        <v>704</v>
      </c>
      <c r="F1696" s="88" t="s">
        <v>22</v>
      </c>
      <c r="G1696" s="83" t="s">
        <v>23</v>
      </c>
      <c r="H1696" s="88"/>
      <c r="I1696" s="93" t="s">
        <v>24</v>
      </c>
      <c r="J1696" s="93" t="s">
        <v>24</v>
      </c>
      <c r="K1696" s="4">
        <v>100210951095</v>
      </c>
      <c r="L1696" s="3" t="s">
        <v>25</v>
      </c>
      <c r="M1696" s="3" t="s">
        <v>26</v>
      </c>
      <c r="N1696" s="3" t="s">
        <v>27</v>
      </c>
      <c r="O1696" s="3" t="s">
        <v>26</v>
      </c>
      <c r="P1696" s="86">
        <v>15</v>
      </c>
      <c r="Q1696" s="87"/>
      <c r="R1696" s="88" t="s">
        <v>28</v>
      </c>
      <c r="S1696" s="89"/>
      <c r="T1696" s="1">
        <v>819</v>
      </c>
      <c r="U1696" s="90">
        <v>614.25</v>
      </c>
      <c r="V1696" s="91">
        <v>0.25</v>
      </c>
      <c r="W1696" s="88" t="s">
        <v>11036</v>
      </c>
      <c r="X1696" s="83">
        <v>42021219000</v>
      </c>
      <c r="Y1696" s="83" t="s">
        <v>30</v>
      </c>
      <c r="Z1696" s="83" t="s">
        <v>31</v>
      </c>
    </row>
    <row r="1697" spans="1:26" x14ac:dyDescent="0.25">
      <c r="A1697" s="3" t="s">
        <v>5336</v>
      </c>
      <c r="B1697" s="3" t="s">
        <v>5336</v>
      </c>
      <c r="C1697" s="94" t="s">
        <v>5337</v>
      </c>
      <c r="D1697" s="93" t="s">
        <v>5338</v>
      </c>
      <c r="E1697" s="88" t="s">
        <v>704</v>
      </c>
      <c r="F1697" s="88" t="s">
        <v>22</v>
      </c>
      <c r="G1697" s="83" t="s">
        <v>23</v>
      </c>
      <c r="H1697" s="88"/>
      <c r="I1697" s="93" t="s">
        <v>24</v>
      </c>
      <c r="J1697" s="93" t="s">
        <v>24</v>
      </c>
      <c r="K1697" s="4">
        <v>100210951095</v>
      </c>
      <c r="L1697" s="3" t="s">
        <v>25</v>
      </c>
      <c r="M1697" s="3" t="s">
        <v>26</v>
      </c>
      <c r="N1697" s="3" t="s">
        <v>27</v>
      </c>
      <c r="O1697" s="3" t="s">
        <v>26</v>
      </c>
      <c r="P1697" s="86">
        <v>15</v>
      </c>
      <c r="Q1697" s="87"/>
      <c r="R1697" s="88" t="s">
        <v>28</v>
      </c>
      <c r="S1697" s="98"/>
      <c r="T1697" s="1">
        <v>786</v>
      </c>
      <c r="U1697" s="90">
        <v>408.72</v>
      </c>
      <c r="V1697" s="91">
        <v>0.48</v>
      </c>
      <c r="W1697" s="88" t="s">
        <v>11035</v>
      </c>
      <c r="X1697" s="83">
        <v>42021219000</v>
      </c>
      <c r="Y1697" s="83" t="s">
        <v>30</v>
      </c>
      <c r="Z1697" s="83" t="s">
        <v>31</v>
      </c>
    </row>
    <row r="1698" spans="1:26" x14ac:dyDescent="0.25">
      <c r="A1698" s="3" t="s">
        <v>5339</v>
      </c>
      <c r="B1698" s="3" t="s">
        <v>5339</v>
      </c>
      <c r="C1698" s="94" t="s">
        <v>5340</v>
      </c>
      <c r="D1698" s="93" t="s">
        <v>5341</v>
      </c>
      <c r="E1698" s="88" t="s">
        <v>704</v>
      </c>
      <c r="F1698" s="88" t="s">
        <v>22</v>
      </c>
      <c r="G1698" s="83" t="s">
        <v>23</v>
      </c>
      <c r="H1698" s="88"/>
      <c r="I1698" s="93" t="s">
        <v>24</v>
      </c>
      <c r="J1698" s="93" t="s">
        <v>24</v>
      </c>
      <c r="K1698" s="4">
        <v>100210951095</v>
      </c>
      <c r="L1698" s="3" t="s">
        <v>25</v>
      </c>
      <c r="M1698" s="3" t="s">
        <v>26</v>
      </c>
      <c r="N1698" s="3" t="s">
        <v>27</v>
      </c>
      <c r="O1698" s="3" t="s">
        <v>26</v>
      </c>
      <c r="P1698" s="86">
        <v>25</v>
      </c>
      <c r="Q1698" s="87">
        <v>46218</v>
      </c>
      <c r="R1698" s="88" t="s">
        <v>10846</v>
      </c>
      <c r="S1698" s="89" t="s">
        <v>11287</v>
      </c>
      <c r="T1698" s="1">
        <v>986</v>
      </c>
      <c r="U1698" s="90">
        <v>739.5</v>
      </c>
      <c r="V1698" s="91">
        <v>0.25</v>
      </c>
      <c r="W1698" s="88" t="s">
        <v>11036</v>
      </c>
      <c r="X1698" s="83">
        <v>42021219000</v>
      </c>
      <c r="Y1698" s="83" t="s">
        <v>30</v>
      </c>
      <c r="Z1698" s="83" t="s">
        <v>31</v>
      </c>
    </row>
    <row r="1699" spans="1:26" x14ac:dyDescent="0.25">
      <c r="A1699" s="3" t="s">
        <v>3616</v>
      </c>
      <c r="B1699" s="3" t="s">
        <v>3616</v>
      </c>
      <c r="C1699" s="94" t="s">
        <v>3617</v>
      </c>
      <c r="D1699" s="93" t="s">
        <v>11617</v>
      </c>
      <c r="E1699" s="88" t="s">
        <v>704</v>
      </c>
      <c r="F1699" s="88" t="s">
        <v>22</v>
      </c>
      <c r="G1699" s="83" t="s">
        <v>23</v>
      </c>
      <c r="H1699" s="88"/>
      <c r="I1699" s="93" t="s">
        <v>24</v>
      </c>
      <c r="J1699" s="93" t="s">
        <v>24</v>
      </c>
      <c r="K1699" s="4">
        <v>100210951095</v>
      </c>
      <c r="L1699" s="3" t="s">
        <v>25</v>
      </c>
      <c r="M1699" s="3" t="s">
        <v>26</v>
      </c>
      <c r="N1699" s="3" t="s">
        <v>27</v>
      </c>
      <c r="O1699" s="3" t="s">
        <v>26</v>
      </c>
      <c r="P1699" s="86">
        <v>2</v>
      </c>
      <c r="Q1699" s="87"/>
      <c r="R1699" s="88" t="s">
        <v>28</v>
      </c>
      <c r="S1699" s="89"/>
      <c r="T1699" s="1">
        <v>8056</v>
      </c>
      <c r="U1699" s="90">
        <v>6042</v>
      </c>
      <c r="V1699" s="91">
        <v>0.25</v>
      </c>
      <c r="W1699" s="88" t="s">
        <v>11036</v>
      </c>
      <c r="X1699" s="83">
        <v>90119000000</v>
      </c>
      <c r="Y1699" s="83" t="s">
        <v>1601</v>
      </c>
      <c r="Z1699" s="83" t="s">
        <v>31</v>
      </c>
    </row>
    <row r="1700" spans="1:26" x14ac:dyDescent="0.25">
      <c r="A1700" s="93" t="s">
        <v>3618</v>
      </c>
      <c r="B1700" s="93" t="s">
        <v>3618</v>
      </c>
      <c r="C1700" s="94" t="s">
        <v>3619</v>
      </c>
      <c r="D1700" s="93" t="s">
        <v>3620</v>
      </c>
      <c r="E1700" s="93" t="s">
        <v>704</v>
      </c>
      <c r="F1700" s="93" t="s">
        <v>22</v>
      </c>
      <c r="G1700" s="83" t="s">
        <v>23</v>
      </c>
      <c r="H1700" s="93"/>
      <c r="I1700" s="93" t="s">
        <v>24</v>
      </c>
      <c r="J1700" s="93" t="s">
        <v>24</v>
      </c>
      <c r="K1700" s="95">
        <v>100210951095</v>
      </c>
      <c r="L1700" s="93" t="s">
        <v>25</v>
      </c>
      <c r="M1700" s="93" t="s">
        <v>26</v>
      </c>
      <c r="N1700" s="93" t="s">
        <v>27</v>
      </c>
      <c r="O1700" s="93" t="s">
        <v>26</v>
      </c>
      <c r="P1700" s="86">
        <v>45</v>
      </c>
      <c r="Q1700" s="87"/>
      <c r="R1700" s="88" t="s">
        <v>28</v>
      </c>
      <c r="S1700" s="89"/>
      <c r="T1700" s="1">
        <v>6775</v>
      </c>
      <c r="U1700" s="90">
        <v>5081.25</v>
      </c>
      <c r="V1700" s="91">
        <v>0.25</v>
      </c>
      <c r="W1700" s="88" t="s">
        <v>11036</v>
      </c>
      <c r="X1700" s="83">
        <v>90119000000</v>
      </c>
      <c r="Y1700" s="83" t="s">
        <v>1601</v>
      </c>
      <c r="Z1700" s="83" t="s">
        <v>31</v>
      </c>
    </row>
    <row r="1701" spans="1:26" x14ac:dyDescent="0.25">
      <c r="A1701" t="s">
        <v>3621</v>
      </c>
      <c r="B1701" t="s">
        <v>3621</v>
      </c>
      <c r="C1701" s="94" t="s">
        <v>3622</v>
      </c>
      <c r="D1701" s="93" t="s">
        <v>11618</v>
      </c>
      <c r="E1701" s="93" t="s">
        <v>704</v>
      </c>
      <c r="F1701" s="93" t="s">
        <v>22</v>
      </c>
      <c r="G1701" s="83" t="s">
        <v>23</v>
      </c>
      <c r="H1701" s="93"/>
      <c r="I1701" s="93" t="s">
        <v>24</v>
      </c>
      <c r="J1701" s="93" t="s">
        <v>24</v>
      </c>
      <c r="K1701" s="2">
        <v>100210951095</v>
      </c>
      <c r="L1701" t="s">
        <v>25</v>
      </c>
      <c r="M1701" t="s">
        <v>26</v>
      </c>
      <c r="N1701" t="s">
        <v>27</v>
      </c>
      <c r="O1701" t="s">
        <v>26</v>
      </c>
      <c r="P1701" s="86">
        <v>2</v>
      </c>
      <c r="Q1701" s="87"/>
      <c r="R1701" s="88" t="s">
        <v>28</v>
      </c>
      <c r="S1701" s="98"/>
      <c r="T1701" s="1">
        <v>6775</v>
      </c>
      <c r="U1701" s="90">
        <v>5081.25</v>
      </c>
      <c r="V1701" s="91">
        <v>0.25</v>
      </c>
      <c r="W1701" s="88" t="s">
        <v>11036</v>
      </c>
      <c r="X1701" s="83">
        <v>90119000000</v>
      </c>
      <c r="Y1701" s="83" t="s">
        <v>1601</v>
      </c>
      <c r="Z1701" s="83" t="s">
        <v>31</v>
      </c>
    </row>
    <row r="1702" spans="1:26" x14ac:dyDescent="0.25">
      <c r="A1702" t="s">
        <v>3623</v>
      </c>
      <c r="B1702" t="s">
        <v>3623</v>
      </c>
      <c r="C1702" s="94" t="s">
        <v>3624</v>
      </c>
      <c r="D1702" s="93" t="s">
        <v>3625</v>
      </c>
      <c r="E1702" s="93" t="s">
        <v>704</v>
      </c>
      <c r="F1702" s="93" t="s">
        <v>22</v>
      </c>
      <c r="G1702" s="83" t="s">
        <v>23</v>
      </c>
      <c r="H1702" s="93"/>
      <c r="I1702" s="93" t="s">
        <v>24</v>
      </c>
      <c r="J1702" s="93" t="s">
        <v>24</v>
      </c>
      <c r="K1702" s="2">
        <v>100210951095</v>
      </c>
      <c r="L1702" t="s">
        <v>25</v>
      </c>
      <c r="M1702" t="s">
        <v>26</v>
      </c>
      <c r="N1702" t="s">
        <v>27</v>
      </c>
      <c r="O1702" t="s">
        <v>26</v>
      </c>
      <c r="P1702" s="86">
        <v>2</v>
      </c>
      <c r="Q1702" s="87"/>
      <c r="R1702" s="88" t="s">
        <v>28</v>
      </c>
      <c r="S1702" s="98"/>
      <c r="T1702" s="1">
        <v>7230</v>
      </c>
      <c r="U1702" s="90">
        <v>5422.5</v>
      </c>
      <c r="V1702" s="91">
        <v>0.25</v>
      </c>
      <c r="W1702" s="88" t="s">
        <v>11036</v>
      </c>
      <c r="X1702" s="83">
        <v>90119000000</v>
      </c>
      <c r="Y1702" s="83" t="s">
        <v>1601</v>
      </c>
      <c r="Z1702" s="83" t="s">
        <v>31</v>
      </c>
    </row>
    <row r="1703" spans="1:26" x14ac:dyDescent="0.25">
      <c r="A1703" t="s">
        <v>3626</v>
      </c>
      <c r="B1703" t="s">
        <v>3626</v>
      </c>
      <c r="C1703" s="94" t="s">
        <v>3627</v>
      </c>
      <c r="D1703" s="93" t="s">
        <v>11619</v>
      </c>
      <c r="E1703" s="93" t="s">
        <v>704</v>
      </c>
      <c r="F1703" s="93" t="s">
        <v>22</v>
      </c>
      <c r="G1703" s="83" t="s">
        <v>23</v>
      </c>
      <c r="H1703" s="93"/>
      <c r="I1703" s="93" t="s">
        <v>24</v>
      </c>
      <c r="J1703" s="93" t="s">
        <v>24</v>
      </c>
      <c r="K1703" s="2">
        <v>100210951095</v>
      </c>
      <c r="L1703" t="s">
        <v>25</v>
      </c>
      <c r="M1703" t="s">
        <v>26</v>
      </c>
      <c r="N1703" t="s">
        <v>27</v>
      </c>
      <c r="O1703" t="s">
        <v>26</v>
      </c>
      <c r="P1703" s="86">
        <v>2</v>
      </c>
      <c r="Q1703" s="87"/>
      <c r="R1703" s="88" t="s">
        <v>28</v>
      </c>
      <c r="S1703" s="98"/>
      <c r="T1703" s="1">
        <v>7271</v>
      </c>
      <c r="U1703" s="90">
        <v>5453.25</v>
      </c>
      <c r="V1703" s="91">
        <v>0.25</v>
      </c>
      <c r="W1703" s="88" t="s">
        <v>11036</v>
      </c>
      <c r="X1703" s="83">
        <v>90119000000</v>
      </c>
      <c r="Y1703" s="83" t="s">
        <v>1601</v>
      </c>
      <c r="Z1703" s="83" t="s">
        <v>31</v>
      </c>
    </row>
    <row r="1704" spans="1:26" x14ac:dyDescent="0.25">
      <c r="A1704" t="s">
        <v>5342</v>
      </c>
      <c r="B1704" t="s">
        <v>5342</v>
      </c>
      <c r="C1704" s="94" t="s">
        <v>5343</v>
      </c>
      <c r="D1704" s="93" t="s">
        <v>5343</v>
      </c>
      <c r="E1704" s="93" t="s">
        <v>704</v>
      </c>
      <c r="F1704" s="93" t="s">
        <v>22</v>
      </c>
      <c r="G1704" s="83" t="s">
        <v>23</v>
      </c>
      <c r="H1704" s="93"/>
      <c r="I1704" s="93" t="s">
        <v>745</v>
      </c>
      <c r="J1704" s="93" t="s">
        <v>24</v>
      </c>
      <c r="K1704" s="2">
        <v>100210951095</v>
      </c>
      <c r="L1704" t="s">
        <v>25</v>
      </c>
      <c r="M1704" t="s">
        <v>26</v>
      </c>
      <c r="N1704" t="s">
        <v>27</v>
      </c>
      <c r="O1704" t="s">
        <v>26</v>
      </c>
      <c r="P1704" s="86">
        <v>22</v>
      </c>
      <c r="Q1704" s="87"/>
      <c r="R1704" s="88" t="s">
        <v>28</v>
      </c>
      <c r="S1704" s="98"/>
      <c r="T1704" s="1">
        <v>8073</v>
      </c>
      <c r="U1704" s="90">
        <v>4197.96</v>
      </c>
      <c r="V1704" s="91">
        <v>0.48</v>
      </c>
      <c r="W1704" s="88" t="s">
        <v>11035</v>
      </c>
      <c r="X1704" s="83">
        <v>85234910009</v>
      </c>
      <c r="Y1704" s="83" t="s">
        <v>30</v>
      </c>
      <c r="Z1704" s="83" t="s">
        <v>31</v>
      </c>
    </row>
    <row r="1705" spans="1:26" x14ac:dyDescent="0.25">
      <c r="A1705" t="s">
        <v>5344</v>
      </c>
      <c r="B1705" t="s">
        <v>5344</v>
      </c>
      <c r="C1705" s="94" t="s">
        <v>5345</v>
      </c>
      <c r="D1705" s="93" t="s">
        <v>5345</v>
      </c>
      <c r="E1705" s="93" t="s">
        <v>704</v>
      </c>
      <c r="F1705" s="93" t="s">
        <v>22</v>
      </c>
      <c r="G1705" s="83" t="s">
        <v>23</v>
      </c>
      <c r="H1705" s="93"/>
      <c r="I1705" s="93" t="s">
        <v>745</v>
      </c>
      <c r="J1705" s="93" t="s">
        <v>24</v>
      </c>
      <c r="K1705" s="2">
        <v>100210951095</v>
      </c>
      <c r="L1705" t="s">
        <v>25</v>
      </c>
      <c r="M1705" t="s">
        <v>26</v>
      </c>
      <c r="N1705" t="s">
        <v>27</v>
      </c>
      <c r="O1705" t="s">
        <v>26</v>
      </c>
      <c r="P1705" s="86">
        <v>22</v>
      </c>
      <c r="Q1705" s="87"/>
      <c r="R1705" s="88" t="s">
        <v>28</v>
      </c>
      <c r="S1705" s="98"/>
      <c r="T1705" s="1">
        <v>6063</v>
      </c>
      <c r="U1705" s="90">
        <v>3152.76</v>
      </c>
      <c r="V1705" s="91">
        <v>0.48</v>
      </c>
      <c r="W1705" s="88" t="s">
        <v>11035</v>
      </c>
      <c r="X1705" s="83">
        <v>85234910009</v>
      </c>
      <c r="Y1705" s="83" t="s">
        <v>1276</v>
      </c>
      <c r="Z1705" s="83" t="s">
        <v>31</v>
      </c>
    </row>
    <row r="1706" spans="1:26" x14ac:dyDescent="0.25">
      <c r="A1706" t="s">
        <v>3628</v>
      </c>
      <c r="B1706" t="s">
        <v>3628</v>
      </c>
      <c r="C1706" s="94" t="s">
        <v>3629</v>
      </c>
      <c r="D1706" s="93" t="s">
        <v>3629</v>
      </c>
      <c r="E1706" s="93" t="s">
        <v>704</v>
      </c>
      <c r="F1706" s="93" t="s">
        <v>22</v>
      </c>
      <c r="G1706" s="83" t="s">
        <v>23</v>
      </c>
      <c r="H1706" s="93"/>
      <c r="I1706" s="93" t="s">
        <v>745</v>
      </c>
      <c r="J1706" s="93" t="s">
        <v>24</v>
      </c>
      <c r="K1706" s="2">
        <v>100210951095</v>
      </c>
      <c r="L1706" t="s">
        <v>25</v>
      </c>
      <c r="M1706" t="s">
        <v>26</v>
      </c>
      <c r="N1706" t="s">
        <v>27</v>
      </c>
      <c r="O1706" t="s">
        <v>26</v>
      </c>
      <c r="P1706" s="86">
        <v>32</v>
      </c>
      <c r="Q1706" s="87"/>
      <c r="R1706" s="88" t="s">
        <v>28</v>
      </c>
      <c r="S1706" s="98"/>
      <c r="T1706" s="1">
        <v>937</v>
      </c>
      <c r="U1706" s="90">
        <v>702.75</v>
      </c>
      <c r="V1706" s="91">
        <v>0.25</v>
      </c>
      <c r="W1706" s="88" t="s">
        <v>11036</v>
      </c>
      <c r="X1706" s="83">
        <v>90022000000</v>
      </c>
      <c r="Y1706" s="83" t="s">
        <v>1276</v>
      </c>
      <c r="Z1706" s="83" t="s">
        <v>31</v>
      </c>
    </row>
    <row r="1707" spans="1:26" x14ac:dyDescent="0.25">
      <c r="A1707" t="s">
        <v>5346</v>
      </c>
      <c r="B1707" t="s">
        <v>5346</v>
      </c>
      <c r="C1707" s="94" t="s">
        <v>5347</v>
      </c>
      <c r="D1707" s="93" t="s">
        <v>5347</v>
      </c>
      <c r="E1707" s="93" t="s">
        <v>704</v>
      </c>
      <c r="F1707" s="93" t="s">
        <v>22</v>
      </c>
      <c r="G1707" s="83" t="s">
        <v>23</v>
      </c>
      <c r="H1707" s="93"/>
      <c r="I1707" s="93" t="s">
        <v>24</v>
      </c>
      <c r="J1707" s="93" t="s">
        <v>24</v>
      </c>
      <c r="K1707" s="2">
        <v>100210951095</v>
      </c>
      <c r="L1707" t="s">
        <v>25</v>
      </c>
      <c r="M1707" t="s">
        <v>26</v>
      </c>
      <c r="N1707" t="s">
        <v>27</v>
      </c>
      <c r="O1707" t="s">
        <v>26</v>
      </c>
      <c r="P1707" s="86">
        <v>22</v>
      </c>
      <c r="Q1707" s="87"/>
      <c r="R1707" s="88" t="s">
        <v>28</v>
      </c>
      <c r="S1707" s="98"/>
      <c r="T1707" s="1">
        <v>9061</v>
      </c>
      <c r="U1707" s="90">
        <v>4711.72</v>
      </c>
      <c r="V1707" s="91">
        <v>0.48</v>
      </c>
      <c r="W1707" s="88" t="s">
        <v>11035</v>
      </c>
      <c r="X1707" s="83">
        <v>90022000000</v>
      </c>
      <c r="Y1707" s="83" t="s">
        <v>30</v>
      </c>
      <c r="Z1707" s="83" t="s">
        <v>31</v>
      </c>
    </row>
    <row r="1708" spans="1:26" x14ac:dyDescent="0.25">
      <c r="A1708" t="s">
        <v>3630</v>
      </c>
      <c r="B1708" t="s">
        <v>3630</v>
      </c>
      <c r="C1708" s="94" t="s">
        <v>3631</v>
      </c>
      <c r="D1708" s="93" t="s">
        <v>3631</v>
      </c>
      <c r="E1708" s="93" t="s">
        <v>704</v>
      </c>
      <c r="F1708" s="93" t="s">
        <v>22</v>
      </c>
      <c r="G1708" s="83" t="s">
        <v>23</v>
      </c>
      <c r="H1708" s="93"/>
      <c r="I1708" s="93" t="s">
        <v>745</v>
      </c>
      <c r="J1708" s="93" t="s">
        <v>24</v>
      </c>
      <c r="K1708" s="2">
        <v>100210951095</v>
      </c>
      <c r="L1708" t="s">
        <v>25</v>
      </c>
      <c r="M1708" t="s">
        <v>26</v>
      </c>
      <c r="N1708" t="s">
        <v>27</v>
      </c>
      <c r="O1708" t="s">
        <v>26</v>
      </c>
      <c r="P1708" s="86">
        <v>22</v>
      </c>
      <c r="Q1708" s="87"/>
      <c r="R1708" s="88" t="s">
        <v>28</v>
      </c>
      <c r="S1708" s="98"/>
      <c r="T1708" s="1">
        <v>2608</v>
      </c>
      <c r="U1708" s="90">
        <v>1956</v>
      </c>
      <c r="V1708" s="91">
        <v>0.25</v>
      </c>
      <c r="W1708" s="88" t="s">
        <v>11036</v>
      </c>
      <c r="X1708" s="83">
        <v>90022000000</v>
      </c>
      <c r="Y1708" s="83" t="s">
        <v>1276</v>
      </c>
      <c r="Z1708" s="83" t="s">
        <v>31</v>
      </c>
    </row>
    <row r="1709" spans="1:26" x14ac:dyDescent="0.25">
      <c r="A1709" t="s">
        <v>3632</v>
      </c>
      <c r="B1709" t="s">
        <v>3632</v>
      </c>
      <c r="C1709" s="94" t="s">
        <v>3633</v>
      </c>
      <c r="D1709" s="93" t="s">
        <v>3633</v>
      </c>
      <c r="E1709" s="93" t="s">
        <v>704</v>
      </c>
      <c r="F1709" s="93" t="s">
        <v>22</v>
      </c>
      <c r="G1709" s="83" t="s">
        <v>23</v>
      </c>
      <c r="H1709" s="93"/>
      <c r="I1709" s="93" t="s">
        <v>745</v>
      </c>
      <c r="J1709" s="93" t="s">
        <v>24</v>
      </c>
      <c r="K1709" s="2">
        <v>100210951095</v>
      </c>
      <c r="L1709" t="s">
        <v>25</v>
      </c>
      <c r="M1709" t="s">
        <v>26</v>
      </c>
      <c r="N1709" t="s">
        <v>27</v>
      </c>
      <c r="O1709" t="s">
        <v>26</v>
      </c>
      <c r="P1709" s="86">
        <v>37</v>
      </c>
      <c r="Q1709" s="87"/>
      <c r="R1709" s="88" t="s">
        <v>28</v>
      </c>
      <c r="S1709" s="98"/>
      <c r="T1709" s="1">
        <v>2396</v>
      </c>
      <c r="U1709" s="90">
        <v>1797</v>
      </c>
      <c r="V1709" s="91">
        <v>0.25</v>
      </c>
      <c r="W1709" s="88" t="s">
        <v>11036</v>
      </c>
      <c r="X1709" s="83">
        <v>90022000000</v>
      </c>
      <c r="Y1709" s="83" t="s">
        <v>1276</v>
      </c>
      <c r="Z1709" s="83" t="s">
        <v>31</v>
      </c>
    </row>
    <row r="1710" spans="1:26" x14ac:dyDescent="0.25">
      <c r="A1710" t="s">
        <v>3634</v>
      </c>
      <c r="B1710" t="s">
        <v>3634</v>
      </c>
      <c r="C1710" s="94" t="s">
        <v>3635</v>
      </c>
      <c r="D1710" s="93" t="s">
        <v>3635</v>
      </c>
      <c r="E1710" s="93" t="s">
        <v>704</v>
      </c>
      <c r="F1710" s="93" t="s">
        <v>22</v>
      </c>
      <c r="G1710" s="83" t="s">
        <v>23</v>
      </c>
      <c r="H1710" s="93"/>
      <c r="I1710" s="93" t="s">
        <v>745</v>
      </c>
      <c r="J1710" s="93" t="s">
        <v>24</v>
      </c>
      <c r="K1710" s="2">
        <v>100210951095</v>
      </c>
      <c r="L1710" t="s">
        <v>25</v>
      </c>
      <c r="M1710" t="s">
        <v>26</v>
      </c>
      <c r="N1710" t="s">
        <v>27</v>
      </c>
      <c r="O1710" t="s">
        <v>26</v>
      </c>
      <c r="P1710" s="86">
        <v>57</v>
      </c>
      <c r="Q1710" s="87"/>
      <c r="R1710" s="88" t="s">
        <v>28</v>
      </c>
      <c r="S1710" s="98"/>
      <c r="T1710" s="1">
        <v>414</v>
      </c>
      <c r="U1710" s="90">
        <v>310.5</v>
      </c>
      <c r="V1710" s="91">
        <v>0.25</v>
      </c>
      <c r="W1710" s="88" t="s">
        <v>11036</v>
      </c>
      <c r="X1710" s="83">
        <v>90029000900</v>
      </c>
      <c r="Y1710" s="83" t="s">
        <v>1276</v>
      </c>
      <c r="Z1710" s="83" t="s">
        <v>31</v>
      </c>
    </row>
    <row r="1711" spans="1:26" x14ac:dyDescent="0.25">
      <c r="A1711" t="s">
        <v>3636</v>
      </c>
      <c r="B1711" t="s">
        <v>3636</v>
      </c>
      <c r="C1711" s="94" t="s">
        <v>3637</v>
      </c>
      <c r="D1711" s="93" t="s">
        <v>3637</v>
      </c>
      <c r="E1711" s="93" t="s">
        <v>704</v>
      </c>
      <c r="F1711" s="93" t="s">
        <v>22</v>
      </c>
      <c r="G1711" s="83" t="s">
        <v>23</v>
      </c>
      <c r="H1711" s="93"/>
      <c r="I1711" s="93" t="s">
        <v>745</v>
      </c>
      <c r="J1711" s="93" t="s">
        <v>24</v>
      </c>
      <c r="K1711" s="2">
        <v>100210951095</v>
      </c>
      <c r="L1711" t="s">
        <v>25</v>
      </c>
      <c r="M1711" t="s">
        <v>26</v>
      </c>
      <c r="N1711" t="s">
        <v>27</v>
      </c>
      <c r="O1711" t="s">
        <v>26</v>
      </c>
      <c r="P1711" s="86">
        <v>22</v>
      </c>
      <c r="Q1711" s="87"/>
      <c r="R1711" s="88" t="s">
        <v>28</v>
      </c>
      <c r="S1711" s="98"/>
      <c r="T1711" s="1">
        <v>464</v>
      </c>
      <c r="U1711" s="90">
        <v>348</v>
      </c>
      <c r="V1711" s="91">
        <v>0.25</v>
      </c>
      <c r="W1711" s="88" t="s">
        <v>11036</v>
      </c>
      <c r="X1711" s="83">
        <v>90029000900</v>
      </c>
      <c r="Y1711" s="83" t="s">
        <v>1276</v>
      </c>
      <c r="Z1711" s="83" t="s">
        <v>31</v>
      </c>
    </row>
    <row r="1712" spans="1:26" x14ac:dyDescent="0.25">
      <c r="A1712" t="s">
        <v>3638</v>
      </c>
      <c r="B1712" t="s">
        <v>3638</v>
      </c>
      <c r="C1712" s="94" t="s">
        <v>3639</v>
      </c>
      <c r="D1712" s="93" t="s">
        <v>3639</v>
      </c>
      <c r="E1712" s="93" t="s">
        <v>704</v>
      </c>
      <c r="F1712" s="93" t="s">
        <v>22</v>
      </c>
      <c r="G1712" s="83" t="s">
        <v>23</v>
      </c>
      <c r="H1712" s="93"/>
      <c r="I1712" s="93" t="s">
        <v>745</v>
      </c>
      <c r="J1712" s="93" t="s">
        <v>24</v>
      </c>
      <c r="K1712" s="2">
        <v>100210951095</v>
      </c>
      <c r="L1712" t="s">
        <v>25</v>
      </c>
      <c r="M1712" t="s">
        <v>26</v>
      </c>
      <c r="N1712" t="s">
        <v>27</v>
      </c>
      <c r="O1712" t="s">
        <v>26</v>
      </c>
      <c r="P1712" s="86">
        <v>22</v>
      </c>
      <c r="Q1712" s="87"/>
      <c r="R1712" s="88" t="s">
        <v>28</v>
      </c>
      <c r="S1712" s="98"/>
      <c r="T1712" s="1">
        <v>844</v>
      </c>
      <c r="U1712" s="90">
        <v>633</v>
      </c>
      <c r="V1712" s="91">
        <v>0.25</v>
      </c>
      <c r="W1712" s="88" t="s">
        <v>11036</v>
      </c>
      <c r="X1712" s="83">
        <v>90022000000</v>
      </c>
      <c r="Y1712" s="83" t="s">
        <v>1276</v>
      </c>
      <c r="Z1712" s="83" t="s">
        <v>31</v>
      </c>
    </row>
    <row r="1713" spans="1:26" x14ac:dyDescent="0.25">
      <c r="A1713" t="s">
        <v>3640</v>
      </c>
      <c r="B1713" t="s">
        <v>3640</v>
      </c>
      <c r="C1713" s="94" t="s">
        <v>3641</v>
      </c>
      <c r="D1713" s="93" t="s">
        <v>3641</v>
      </c>
      <c r="E1713" s="93" t="s">
        <v>704</v>
      </c>
      <c r="F1713" s="93" t="s">
        <v>22</v>
      </c>
      <c r="G1713" s="83" t="s">
        <v>23</v>
      </c>
      <c r="H1713" s="93"/>
      <c r="I1713" s="93" t="s">
        <v>745</v>
      </c>
      <c r="J1713" s="93" t="s">
        <v>24</v>
      </c>
      <c r="K1713" s="2">
        <v>100210951095</v>
      </c>
      <c r="L1713" t="s">
        <v>25</v>
      </c>
      <c r="M1713" t="s">
        <v>26</v>
      </c>
      <c r="N1713" t="s">
        <v>27</v>
      </c>
      <c r="O1713" t="s">
        <v>26</v>
      </c>
      <c r="P1713" s="86">
        <v>37</v>
      </c>
      <c r="Q1713" s="87"/>
      <c r="R1713" s="88" t="s">
        <v>28</v>
      </c>
      <c r="S1713" s="98"/>
      <c r="T1713" s="1">
        <v>827</v>
      </c>
      <c r="U1713" s="90">
        <v>620.25</v>
      </c>
      <c r="V1713" s="91">
        <v>0.25</v>
      </c>
      <c r="W1713" s="88" t="s">
        <v>11036</v>
      </c>
      <c r="X1713" s="83">
        <v>90022000000</v>
      </c>
      <c r="Y1713" s="83" t="s">
        <v>1276</v>
      </c>
      <c r="Z1713" s="83" t="s">
        <v>31</v>
      </c>
    </row>
    <row r="1714" spans="1:26" x14ac:dyDescent="0.25">
      <c r="A1714" s="3" t="s">
        <v>3642</v>
      </c>
      <c r="B1714" s="3" t="s">
        <v>3642</v>
      </c>
      <c r="C1714" s="94" t="s">
        <v>3643</v>
      </c>
      <c r="D1714" s="93" t="s">
        <v>3643</v>
      </c>
      <c r="E1714" s="88" t="s">
        <v>704</v>
      </c>
      <c r="F1714" s="88" t="s">
        <v>22</v>
      </c>
      <c r="G1714" s="83" t="s">
        <v>23</v>
      </c>
      <c r="H1714" s="88"/>
      <c r="I1714" s="93" t="s">
        <v>745</v>
      </c>
      <c r="J1714" s="93" t="s">
        <v>24</v>
      </c>
      <c r="K1714" s="4">
        <v>100210951095</v>
      </c>
      <c r="L1714" s="3" t="s">
        <v>25</v>
      </c>
      <c r="M1714" s="3" t="s">
        <v>26</v>
      </c>
      <c r="N1714" s="3" t="s">
        <v>27</v>
      </c>
      <c r="O1714" s="3" t="s">
        <v>26</v>
      </c>
      <c r="P1714" s="86">
        <v>13</v>
      </c>
      <c r="Q1714" s="87"/>
      <c r="R1714" s="88" t="s">
        <v>28</v>
      </c>
      <c r="S1714" s="89"/>
      <c r="T1714" s="1">
        <v>827</v>
      </c>
      <c r="U1714" s="90">
        <v>620.25</v>
      </c>
      <c r="V1714" s="91">
        <v>0.25</v>
      </c>
      <c r="W1714" s="88" t="s">
        <v>11036</v>
      </c>
      <c r="X1714" s="83">
        <v>90022000000</v>
      </c>
      <c r="Y1714" s="83" t="s">
        <v>1276</v>
      </c>
      <c r="Z1714" s="83" t="s">
        <v>31</v>
      </c>
    </row>
    <row r="1715" spans="1:26" x14ac:dyDescent="0.25">
      <c r="A1715" t="s">
        <v>3644</v>
      </c>
      <c r="B1715" t="s">
        <v>3644</v>
      </c>
      <c r="C1715" s="94" t="s">
        <v>3645</v>
      </c>
      <c r="D1715" s="93" t="s">
        <v>3645</v>
      </c>
      <c r="E1715" s="93" t="s">
        <v>704</v>
      </c>
      <c r="F1715" s="93" t="s">
        <v>22</v>
      </c>
      <c r="G1715" s="83" t="s">
        <v>23</v>
      </c>
      <c r="H1715" s="93"/>
      <c r="I1715" s="93" t="s">
        <v>745</v>
      </c>
      <c r="J1715" s="93" t="s">
        <v>24</v>
      </c>
      <c r="K1715" s="2">
        <v>100210951095</v>
      </c>
      <c r="L1715" t="s">
        <v>25</v>
      </c>
      <c r="M1715" t="s">
        <v>26</v>
      </c>
      <c r="N1715" t="s">
        <v>27</v>
      </c>
      <c r="O1715" t="s">
        <v>26</v>
      </c>
      <c r="P1715" s="86">
        <v>57</v>
      </c>
      <c r="Q1715" s="87"/>
      <c r="R1715" s="88" t="s">
        <v>28</v>
      </c>
      <c r="S1715" s="98"/>
      <c r="T1715" s="1">
        <v>856</v>
      </c>
      <c r="U1715" s="90">
        <v>642</v>
      </c>
      <c r="V1715" s="91">
        <v>0.25</v>
      </c>
      <c r="W1715" s="88" t="s">
        <v>11036</v>
      </c>
      <c r="X1715" s="83">
        <v>90022000000</v>
      </c>
      <c r="Y1715" s="83" t="s">
        <v>1276</v>
      </c>
      <c r="Z1715" s="83" t="s">
        <v>31</v>
      </c>
    </row>
    <row r="1716" spans="1:26" x14ac:dyDescent="0.25">
      <c r="A1716" t="s">
        <v>3646</v>
      </c>
      <c r="B1716" t="s">
        <v>3646</v>
      </c>
      <c r="C1716" s="94" t="s">
        <v>3647</v>
      </c>
      <c r="D1716" s="93" t="s">
        <v>3647</v>
      </c>
      <c r="E1716" s="93" t="s">
        <v>704</v>
      </c>
      <c r="F1716" s="93" t="s">
        <v>22</v>
      </c>
      <c r="G1716" s="83" t="s">
        <v>23</v>
      </c>
      <c r="H1716" s="93"/>
      <c r="I1716" s="93" t="s">
        <v>745</v>
      </c>
      <c r="J1716" s="93" t="s">
        <v>24</v>
      </c>
      <c r="K1716" s="2">
        <v>100210951095</v>
      </c>
      <c r="L1716" t="s">
        <v>25</v>
      </c>
      <c r="M1716" t="s">
        <v>26</v>
      </c>
      <c r="N1716" t="s">
        <v>27</v>
      </c>
      <c r="O1716" t="s">
        <v>26</v>
      </c>
      <c r="P1716" s="86">
        <v>26</v>
      </c>
      <c r="Q1716" s="87"/>
      <c r="R1716" s="88" t="s">
        <v>28</v>
      </c>
      <c r="S1716" s="98"/>
      <c r="T1716" s="1">
        <v>827</v>
      </c>
      <c r="U1716" s="90">
        <v>620.25</v>
      </c>
      <c r="V1716" s="91">
        <v>0.25</v>
      </c>
      <c r="W1716" s="88" t="s">
        <v>11036</v>
      </c>
      <c r="X1716" s="83">
        <v>90022000000</v>
      </c>
      <c r="Y1716" s="83" t="s">
        <v>1276</v>
      </c>
      <c r="Z1716" s="83" t="s">
        <v>31</v>
      </c>
    </row>
    <row r="1717" spans="1:26" x14ac:dyDescent="0.25">
      <c r="A1717" t="s">
        <v>3648</v>
      </c>
      <c r="B1717" t="s">
        <v>3648</v>
      </c>
      <c r="C1717" s="94" t="s">
        <v>3649</v>
      </c>
      <c r="D1717" s="93" t="s">
        <v>3649</v>
      </c>
      <c r="E1717" s="93" t="s">
        <v>704</v>
      </c>
      <c r="F1717" s="93" t="s">
        <v>22</v>
      </c>
      <c r="G1717" s="83" t="s">
        <v>23</v>
      </c>
      <c r="H1717" s="93"/>
      <c r="I1717" s="93" t="s">
        <v>745</v>
      </c>
      <c r="J1717" s="93" t="s">
        <v>24</v>
      </c>
      <c r="K1717" s="2">
        <v>100210951095</v>
      </c>
      <c r="L1717" t="s">
        <v>25</v>
      </c>
      <c r="M1717" t="s">
        <v>26</v>
      </c>
      <c r="N1717" t="s">
        <v>27</v>
      </c>
      <c r="O1717" t="s">
        <v>26</v>
      </c>
      <c r="P1717" s="86">
        <v>37</v>
      </c>
      <c r="Q1717" s="87"/>
      <c r="R1717" s="88" t="s">
        <v>28</v>
      </c>
      <c r="S1717" s="98"/>
      <c r="T1717" s="1">
        <v>827</v>
      </c>
      <c r="U1717" s="90">
        <v>620.25</v>
      </c>
      <c r="V1717" s="91">
        <v>0.25</v>
      </c>
      <c r="W1717" s="88" t="s">
        <v>11036</v>
      </c>
      <c r="X1717" s="83">
        <v>90022000000</v>
      </c>
      <c r="Y1717" s="83" t="s">
        <v>1276</v>
      </c>
      <c r="Z1717" s="83" t="s">
        <v>31</v>
      </c>
    </row>
    <row r="1718" spans="1:26" x14ac:dyDescent="0.25">
      <c r="A1718" t="s">
        <v>3650</v>
      </c>
      <c r="B1718" t="s">
        <v>3650</v>
      </c>
      <c r="C1718" s="94" t="s">
        <v>3651</v>
      </c>
      <c r="D1718" s="93" t="s">
        <v>3651</v>
      </c>
      <c r="E1718" s="93" t="s">
        <v>704</v>
      </c>
      <c r="F1718" s="93" t="s">
        <v>22</v>
      </c>
      <c r="G1718" s="83" t="s">
        <v>23</v>
      </c>
      <c r="H1718" s="93"/>
      <c r="I1718" s="93" t="s">
        <v>745</v>
      </c>
      <c r="J1718" s="93" t="s">
        <v>24</v>
      </c>
      <c r="K1718" s="2">
        <v>100210951095</v>
      </c>
      <c r="L1718" t="s">
        <v>25</v>
      </c>
      <c r="M1718" t="s">
        <v>26</v>
      </c>
      <c r="N1718" t="s">
        <v>27</v>
      </c>
      <c r="O1718" t="s">
        <v>26</v>
      </c>
      <c r="P1718" s="86">
        <v>57</v>
      </c>
      <c r="Q1718" s="87"/>
      <c r="R1718" s="88" t="s">
        <v>28</v>
      </c>
      <c r="S1718" s="98"/>
      <c r="T1718" s="1">
        <v>827</v>
      </c>
      <c r="U1718" s="90">
        <v>620.25</v>
      </c>
      <c r="V1718" s="91">
        <v>0.25</v>
      </c>
      <c r="W1718" s="88" t="s">
        <v>11036</v>
      </c>
      <c r="X1718" s="83">
        <v>90022000000</v>
      </c>
      <c r="Y1718" s="83" t="s">
        <v>1276</v>
      </c>
      <c r="Z1718" s="83" t="s">
        <v>31</v>
      </c>
    </row>
    <row r="1719" spans="1:26" x14ac:dyDescent="0.25">
      <c r="A1719" t="s">
        <v>3652</v>
      </c>
      <c r="B1719" t="s">
        <v>3652</v>
      </c>
      <c r="C1719" s="94" t="s">
        <v>3653</v>
      </c>
      <c r="D1719" s="93" t="s">
        <v>3653</v>
      </c>
      <c r="E1719" s="93" t="s">
        <v>704</v>
      </c>
      <c r="F1719" s="93" t="s">
        <v>22</v>
      </c>
      <c r="G1719" s="83" t="s">
        <v>23</v>
      </c>
      <c r="H1719" s="93"/>
      <c r="I1719" s="93" t="s">
        <v>745</v>
      </c>
      <c r="J1719" s="93" t="s">
        <v>24</v>
      </c>
      <c r="K1719" s="2">
        <v>100210951095</v>
      </c>
      <c r="L1719" t="s">
        <v>25</v>
      </c>
      <c r="M1719" t="s">
        <v>26</v>
      </c>
      <c r="N1719" t="s">
        <v>27</v>
      </c>
      <c r="O1719" t="s">
        <v>26</v>
      </c>
      <c r="P1719" s="86">
        <v>57</v>
      </c>
      <c r="Q1719" s="87"/>
      <c r="R1719" s="88" t="s">
        <v>28</v>
      </c>
      <c r="S1719" s="98"/>
      <c r="T1719" s="1">
        <v>827</v>
      </c>
      <c r="U1719" s="90">
        <v>620.25</v>
      </c>
      <c r="V1719" s="91">
        <v>0.25</v>
      </c>
      <c r="W1719" s="88" t="s">
        <v>11036</v>
      </c>
      <c r="X1719" s="83">
        <v>90022000000</v>
      </c>
      <c r="Y1719" s="83" t="s">
        <v>1276</v>
      </c>
      <c r="Z1719" s="83" t="s">
        <v>31</v>
      </c>
    </row>
    <row r="1720" spans="1:26" x14ac:dyDescent="0.25">
      <c r="A1720" t="s">
        <v>3654</v>
      </c>
      <c r="B1720" t="s">
        <v>3654</v>
      </c>
      <c r="C1720" s="94" t="s">
        <v>3655</v>
      </c>
      <c r="D1720" s="93" t="s">
        <v>3655</v>
      </c>
      <c r="E1720" s="93" t="s">
        <v>704</v>
      </c>
      <c r="F1720" s="93" t="s">
        <v>22</v>
      </c>
      <c r="G1720" s="93" t="s">
        <v>23</v>
      </c>
      <c r="H1720" s="93"/>
      <c r="I1720" s="93" t="s">
        <v>745</v>
      </c>
      <c r="J1720" s="93" t="s">
        <v>24</v>
      </c>
      <c r="K1720" s="2">
        <v>100210951095</v>
      </c>
      <c r="L1720" t="s">
        <v>25</v>
      </c>
      <c r="M1720" t="s">
        <v>26</v>
      </c>
      <c r="N1720" t="s">
        <v>27</v>
      </c>
      <c r="O1720" t="s">
        <v>26</v>
      </c>
      <c r="P1720" s="86">
        <v>37</v>
      </c>
      <c r="Q1720" s="87"/>
      <c r="R1720" s="88" t="s">
        <v>28</v>
      </c>
      <c r="S1720" s="89"/>
      <c r="T1720" s="1">
        <v>827</v>
      </c>
      <c r="U1720" s="90">
        <v>620.25</v>
      </c>
      <c r="V1720" s="91">
        <v>0.25</v>
      </c>
      <c r="W1720" s="88" t="s">
        <v>11036</v>
      </c>
      <c r="X1720" s="83">
        <v>90022000000</v>
      </c>
      <c r="Y1720" s="83" t="s">
        <v>1276</v>
      </c>
      <c r="Z1720" s="83" t="s">
        <v>31</v>
      </c>
    </row>
    <row r="1721" spans="1:26" x14ac:dyDescent="0.25">
      <c r="A1721" s="93" t="s">
        <v>3656</v>
      </c>
      <c r="B1721" s="93" t="s">
        <v>3656</v>
      </c>
      <c r="C1721" s="94" t="s">
        <v>3657</v>
      </c>
      <c r="D1721" s="93" t="s">
        <v>3657</v>
      </c>
      <c r="E1721" s="93" t="s">
        <v>704</v>
      </c>
      <c r="F1721" s="93" t="s">
        <v>22</v>
      </c>
      <c r="G1721" s="83" t="s">
        <v>23</v>
      </c>
      <c r="H1721" s="93"/>
      <c r="I1721" s="93" t="s">
        <v>745</v>
      </c>
      <c r="J1721" s="93" t="s">
        <v>24</v>
      </c>
      <c r="K1721" s="95">
        <v>100210951095</v>
      </c>
      <c r="L1721" s="93" t="s">
        <v>25</v>
      </c>
      <c r="M1721" s="93" t="s">
        <v>26</v>
      </c>
      <c r="N1721" s="93" t="s">
        <v>27</v>
      </c>
      <c r="O1721" s="93" t="s">
        <v>26</v>
      </c>
      <c r="P1721" s="86">
        <v>57</v>
      </c>
      <c r="Q1721" s="87"/>
      <c r="R1721" s="88" t="s">
        <v>28</v>
      </c>
      <c r="S1721" s="89"/>
      <c r="T1721" s="1">
        <v>928</v>
      </c>
      <c r="U1721" s="90">
        <v>696</v>
      </c>
      <c r="V1721" s="91">
        <v>0.25</v>
      </c>
      <c r="W1721" s="88" t="s">
        <v>11036</v>
      </c>
      <c r="X1721" s="83">
        <v>90022000000</v>
      </c>
      <c r="Y1721" s="83" t="s">
        <v>1276</v>
      </c>
      <c r="Z1721" s="83" t="s">
        <v>31</v>
      </c>
    </row>
    <row r="1722" spans="1:26" x14ac:dyDescent="0.25">
      <c r="A1722" s="93" t="s">
        <v>3658</v>
      </c>
      <c r="B1722" s="93" t="s">
        <v>3658</v>
      </c>
      <c r="C1722" s="94" t="s">
        <v>3659</v>
      </c>
      <c r="D1722" s="93" t="s">
        <v>3660</v>
      </c>
      <c r="E1722" s="93" t="s">
        <v>704</v>
      </c>
      <c r="F1722" s="93" t="s">
        <v>22</v>
      </c>
      <c r="G1722" s="83" t="s">
        <v>23</v>
      </c>
      <c r="H1722" s="93"/>
      <c r="I1722" s="93" t="s">
        <v>745</v>
      </c>
      <c r="J1722" s="93" t="s">
        <v>24</v>
      </c>
      <c r="K1722" s="95">
        <v>100210951095</v>
      </c>
      <c r="L1722" s="93" t="s">
        <v>25</v>
      </c>
      <c r="M1722" s="93" t="s">
        <v>26</v>
      </c>
      <c r="N1722" s="93" t="s">
        <v>27</v>
      </c>
      <c r="O1722" s="93" t="s">
        <v>26</v>
      </c>
      <c r="P1722" s="86">
        <v>2</v>
      </c>
      <c r="Q1722" s="87"/>
      <c r="R1722" s="88" t="s">
        <v>28</v>
      </c>
      <c r="S1722" s="89"/>
      <c r="T1722" s="1">
        <v>819</v>
      </c>
      <c r="U1722" s="90">
        <v>614.25</v>
      </c>
      <c r="V1722" s="91">
        <v>0.25</v>
      </c>
      <c r="W1722" s="88" t="s">
        <v>11036</v>
      </c>
      <c r="X1722" s="83">
        <v>85393290900</v>
      </c>
      <c r="Y1722" s="83" t="s">
        <v>722</v>
      </c>
      <c r="Z1722" s="83" t="s">
        <v>31</v>
      </c>
    </row>
    <row r="1723" spans="1:26" x14ac:dyDescent="0.25">
      <c r="A1723" t="s">
        <v>3661</v>
      </c>
      <c r="B1723" t="s">
        <v>3661</v>
      </c>
      <c r="C1723" s="94" t="s">
        <v>3662</v>
      </c>
      <c r="D1723" s="93" t="s">
        <v>3663</v>
      </c>
      <c r="E1723" s="93" t="s">
        <v>704</v>
      </c>
      <c r="F1723" s="93" t="s">
        <v>22</v>
      </c>
      <c r="G1723" s="83" t="s">
        <v>23</v>
      </c>
      <c r="H1723" s="93"/>
      <c r="I1723" s="93" t="s">
        <v>745</v>
      </c>
      <c r="J1723" s="93" t="s">
        <v>24</v>
      </c>
      <c r="K1723" s="2">
        <v>100210951095</v>
      </c>
      <c r="L1723" t="s">
        <v>25</v>
      </c>
      <c r="M1723" t="s">
        <v>26</v>
      </c>
      <c r="N1723" t="s">
        <v>27</v>
      </c>
      <c r="O1723" t="s">
        <v>26</v>
      </c>
      <c r="P1723" s="86">
        <v>2</v>
      </c>
      <c r="Q1723" s="87"/>
      <c r="R1723" s="88" t="s">
        <v>28</v>
      </c>
      <c r="S1723" s="98"/>
      <c r="T1723" s="1">
        <v>579</v>
      </c>
      <c r="U1723" s="90">
        <v>434.25</v>
      </c>
      <c r="V1723" s="91">
        <v>0.25</v>
      </c>
      <c r="W1723" s="88" t="s">
        <v>11036</v>
      </c>
      <c r="X1723" s="83">
        <v>90119000000</v>
      </c>
      <c r="Y1723" s="83" t="s">
        <v>903</v>
      </c>
      <c r="Z1723" s="83" t="s">
        <v>31</v>
      </c>
    </row>
    <row r="1724" spans="1:26" x14ac:dyDescent="0.25">
      <c r="A1724" s="3" t="s">
        <v>3664</v>
      </c>
      <c r="B1724" s="3" t="s">
        <v>3664</v>
      </c>
      <c r="C1724" s="94" t="s">
        <v>3665</v>
      </c>
      <c r="D1724" s="93" t="s">
        <v>3666</v>
      </c>
      <c r="E1724" s="88" t="s">
        <v>704</v>
      </c>
      <c r="F1724" s="88" t="s">
        <v>22</v>
      </c>
      <c r="G1724" s="83" t="s">
        <v>23</v>
      </c>
      <c r="H1724" s="88"/>
      <c r="I1724" s="93" t="s">
        <v>745</v>
      </c>
      <c r="J1724" s="93" t="s">
        <v>24</v>
      </c>
      <c r="K1724" s="4">
        <v>100210951095</v>
      </c>
      <c r="L1724" s="3" t="s">
        <v>25</v>
      </c>
      <c r="M1724" s="3" t="s">
        <v>26</v>
      </c>
      <c r="N1724" s="3" t="s">
        <v>27</v>
      </c>
      <c r="O1724" s="3" t="s">
        <v>26</v>
      </c>
      <c r="P1724" s="86">
        <v>2</v>
      </c>
      <c r="Q1724" s="87"/>
      <c r="R1724" s="88" t="s">
        <v>28</v>
      </c>
      <c r="S1724" s="89"/>
      <c r="T1724" s="1">
        <v>579</v>
      </c>
      <c r="U1724" s="90">
        <v>434.25</v>
      </c>
      <c r="V1724" s="91">
        <v>0.25</v>
      </c>
      <c r="W1724" s="88" t="s">
        <v>11036</v>
      </c>
      <c r="X1724" s="83">
        <v>90119000000</v>
      </c>
      <c r="Y1724" s="83" t="s">
        <v>903</v>
      </c>
      <c r="Z1724" s="83" t="s">
        <v>31</v>
      </c>
    </row>
    <row r="1725" spans="1:26" x14ac:dyDescent="0.25">
      <c r="A1725" s="3" t="s">
        <v>3667</v>
      </c>
      <c r="B1725" s="3" t="s">
        <v>3667</v>
      </c>
      <c r="C1725" s="94" t="s">
        <v>3668</v>
      </c>
      <c r="D1725" s="93" t="s">
        <v>3669</v>
      </c>
      <c r="E1725" s="88" t="s">
        <v>704</v>
      </c>
      <c r="F1725" s="88" t="s">
        <v>22</v>
      </c>
      <c r="G1725" s="83" t="s">
        <v>23</v>
      </c>
      <c r="H1725" s="88"/>
      <c r="I1725" s="93" t="s">
        <v>24</v>
      </c>
      <c r="J1725" s="93" t="s">
        <v>24</v>
      </c>
      <c r="K1725" s="4">
        <v>100210951095</v>
      </c>
      <c r="L1725" s="3" t="s">
        <v>25</v>
      </c>
      <c r="M1725" s="3" t="s">
        <v>26</v>
      </c>
      <c r="N1725" s="3" t="s">
        <v>27</v>
      </c>
      <c r="O1725" s="3" t="s">
        <v>26</v>
      </c>
      <c r="P1725" s="86">
        <v>2</v>
      </c>
      <c r="Q1725" s="87"/>
      <c r="R1725" s="88" t="s">
        <v>28</v>
      </c>
      <c r="S1725" s="89"/>
      <c r="T1725" s="1">
        <v>563</v>
      </c>
      <c r="U1725" s="90">
        <v>422.25</v>
      </c>
      <c r="V1725" s="91">
        <v>0.25</v>
      </c>
      <c r="W1725" s="88" t="s">
        <v>11036</v>
      </c>
      <c r="X1725" s="83">
        <v>90011090900</v>
      </c>
      <c r="Y1725" s="83" t="s">
        <v>30</v>
      </c>
      <c r="Z1725" s="83" t="s">
        <v>31</v>
      </c>
    </row>
    <row r="1726" spans="1:26" x14ac:dyDescent="0.25">
      <c r="A1726" s="3" t="s">
        <v>3670</v>
      </c>
      <c r="B1726" s="3" t="s">
        <v>3670</v>
      </c>
      <c r="C1726" s="94" t="s">
        <v>3671</v>
      </c>
      <c r="D1726" s="93" t="s">
        <v>3672</v>
      </c>
      <c r="E1726" s="88" t="s">
        <v>704</v>
      </c>
      <c r="F1726" s="88" t="s">
        <v>22</v>
      </c>
      <c r="G1726" s="83" t="s">
        <v>23</v>
      </c>
      <c r="H1726" s="88"/>
      <c r="I1726" s="93" t="s">
        <v>745</v>
      </c>
      <c r="J1726" s="93" t="s">
        <v>24</v>
      </c>
      <c r="K1726" s="4">
        <v>100210951095</v>
      </c>
      <c r="L1726" s="3" t="s">
        <v>25</v>
      </c>
      <c r="M1726" s="3" t="s">
        <v>26</v>
      </c>
      <c r="N1726" s="3" t="s">
        <v>27</v>
      </c>
      <c r="O1726" s="3" t="s">
        <v>26</v>
      </c>
      <c r="P1726" s="86">
        <v>30</v>
      </c>
      <c r="Q1726" s="87"/>
      <c r="R1726" s="88" t="s">
        <v>28</v>
      </c>
      <c r="S1726" s="89"/>
      <c r="T1726" s="1">
        <v>703</v>
      </c>
      <c r="U1726" s="90">
        <v>527.25</v>
      </c>
      <c r="V1726" s="91">
        <v>0.25</v>
      </c>
      <c r="W1726" s="88" t="s">
        <v>11036</v>
      </c>
      <c r="X1726" s="83">
        <v>90011090900</v>
      </c>
      <c r="Y1726" s="83" t="s">
        <v>30</v>
      </c>
      <c r="Z1726" s="83" t="s">
        <v>31</v>
      </c>
    </row>
    <row r="1727" spans="1:26" x14ac:dyDescent="0.25">
      <c r="A1727" t="s">
        <v>3673</v>
      </c>
      <c r="B1727" t="s">
        <v>3673</v>
      </c>
      <c r="C1727" s="94" t="s">
        <v>3674</v>
      </c>
      <c r="D1727" s="93" t="s">
        <v>3675</v>
      </c>
      <c r="E1727" s="93" t="s">
        <v>704</v>
      </c>
      <c r="F1727" s="93" t="s">
        <v>22</v>
      </c>
      <c r="G1727" s="83" t="s">
        <v>23</v>
      </c>
      <c r="H1727" s="93"/>
      <c r="I1727" s="93" t="s">
        <v>745</v>
      </c>
      <c r="J1727" s="93" t="s">
        <v>24</v>
      </c>
      <c r="K1727" s="2">
        <v>100210951095</v>
      </c>
      <c r="L1727" t="s">
        <v>25</v>
      </c>
      <c r="M1727" t="s">
        <v>26</v>
      </c>
      <c r="N1727" t="s">
        <v>27</v>
      </c>
      <c r="O1727" t="s">
        <v>26</v>
      </c>
      <c r="P1727" s="86">
        <v>37</v>
      </c>
      <c r="Q1727" s="87"/>
      <c r="R1727" s="88" t="s">
        <v>28</v>
      </c>
      <c r="S1727" s="98"/>
      <c r="T1727" s="1">
        <v>1555</v>
      </c>
      <c r="U1727" s="90">
        <v>1166.25</v>
      </c>
      <c r="V1727" s="91">
        <v>0.25</v>
      </c>
      <c r="W1727" s="88" t="s">
        <v>11036</v>
      </c>
      <c r="X1727" s="83">
        <v>90022000000</v>
      </c>
      <c r="Y1727" s="83" t="s">
        <v>1276</v>
      </c>
      <c r="Z1727" s="83" t="s">
        <v>31</v>
      </c>
    </row>
    <row r="1728" spans="1:26" x14ac:dyDescent="0.25">
      <c r="A1728" t="s">
        <v>3676</v>
      </c>
      <c r="B1728" t="s">
        <v>3676</v>
      </c>
      <c r="C1728" s="94" t="s">
        <v>3677</v>
      </c>
      <c r="D1728" s="93" t="s">
        <v>3678</v>
      </c>
      <c r="E1728" s="93" t="s">
        <v>704</v>
      </c>
      <c r="F1728" s="93" t="s">
        <v>22</v>
      </c>
      <c r="G1728" s="83" t="s">
        <v>23</v>
      </c>
      <c r="H1728" s="93"/>
      <c r="I1728" s="93" t="s">
        <v>745</v>
      </c>
      <c r="J1728" s="93" t="s">
        <v>24</v>
      </c>
      <c r="K1728" s="2">
        <v>100210951095</v>
      </c>
      <c r="L1728" t="s">
        <v>25</v>
      </c>
      <c r="M1728" t="s">
        <v>26</v>
      </c>
      <c r="N1728" t="s">
        <v>27</v>
      </c>
      <c r="O1728" t="s">
        <v>26</v>
      </c>
      <c r="P1728" s="86">
        <v>37</v>
      </c>
      <c r="Q1728" s="87"/>
      <c r="R1728" s="88" t="s">
        <v>28</v>
      </c>
      <c r="S1728" s="98"/>
      <c r="T1728" s="1">
        <v>1555</v>
      </c>
      <c r="U1728" s="90">
        <v>1166.25</v>
      </c>
      <c r="V1728" s="91">
        <v>0.25</v>
      </c>
      <c r="W1728" s="88" t="s">
        <v>11036</v>
      </c>
      <c r="X1728" s="83">
        <v>90022000000</v>
      </c>
      <c r="Y1728" s="83" t="s">
        <v>1276</v>
      </c>
      <c r="Z1728" s="83" t="s">
        <v>31</v>
      </c>
    </row>
    <row r="1729" spans="1:26" x14ac:dyDescent="0.25">
      <c r="A1729" t="s">
        <v>3679</v>
      </c>
      <c r="B1729" t="s">
        <v>3679</v>
      </c>
      <c r="C1729" s="94" t="s">
        <v>3680</v>
      </c>
      <c r="D1729" s="93" t="s">
        <v>3681</v>
      </c>
      <c r="E1729" s="93" t="s">
        <v>704</v>
      </c>
      <c r="F1729" s="93" t="s">
        <v>22</v>
      </c>
      <c r="G1729" s="83" t="s">
        <v>23</v>
      </c>
      <c r="H1729" s="93"/>
      <c r="I1729" s="93" t="s">
        <v>745</v>
      </c>
      <c r="J1729" s="93" t="s">
        <v>24</v>
      </c>
      <c r="K1729" s="2">
        <v>100210951095</v>
      </c>
      <c r="L1729" t="s">
        <v>25</v>
      </c>
      <c r="M1729" t="s">
        <v>26</v>
      </c>
      <c r="N1729" t="s">
        <v>27</v>
      </c>
      <c r="O1729" t="s">
        <v>26</v>
      </c>
      <c r="P1729" s="86">
        <v>37</v>
      </c>
      <c r="Q1729" s="87"/>
      <c r="R1729" s="88" t="s">
        <v>28</v>
      </c>
      <c r="S1729" s="98"/>
      <c r="T1729" s="1">
        <v>1555</v>
      </c>
      <c r="U1729" s="90">
        <v>1166.25</v>
      </c>
      <c r="V1729" s="91">
        <v>0.25</v>
      </c>
      <c r="W1729" s="88" t="s">
        <v>11036</v>
      </c>
      <c r="X1729" s="83">
        <v>90022000000</v>
      </c>
      <c r="Y1729" s="83" t="s">
        <v>1276</v>
      </c>
      <c r="Z1729" s="83" t="s">
        <v>31</v>
      </c>
    </row>
    <row r="1730" spans="1:26" x14ac:dyDescent="0.25">
      <c r="A1730" t="s">
        <v>3682</v>
      </c>
      <c r="B1730" t="s">
        <v>3682</v>
      </c>
      <c r="C1730" s="94" t="s">
        <v>3683</v>
      </c>
      <c r="D1730" s="93" t="s">
        <v>3684</v>
      </c>
      <c r="E1730" s="93" t="s">
        <v>704</v>
      </c>
      <c r="F1730" s="93" t="s">
        <v>22</v>
      </c>
      <c r="G1730" s="83" t="s">
        <v>23</v>
      </c>
      <c r="H1730" s="93"/>
      <c r="I1730" s="93" t="s">
        <v>745</v>
      </c>
      <c r="J1730" s="93" t="s">
        <v>24</v>
      </c>
      <c r="K1730" s="2">
        <v>100210951095</v>
      </c>
      <c r="L1730" t="s">
        <v>25</v>
      </c>
      <c r="M1730" t="s">
        <v>26</v>
      </c>
      <c r="N1730" t="s">
        <v>27</v>
      </c>
      <c r="O1730" t="s">
        <v>26</v>
      </c>
      <c r="P1730" s="86">
        <v>37</v>
      </c>
      <c r="Q1730" s="87"/>
      <c r="R1730" s="88" t="s">
        <v>28</v>
      </c>
      <c r="S1730" s="98"/>
      <c r="T1730" s="1">
        <v>1555</v>
      </c>
      <c r="U1730" s="90">
        <v>1166.25</v>
      </c>
      <c r="V1730" s="91">
        <v>0.25</v>
      </c>
      <c r="W1730" s="88" t="s">
        <v>11036</v>
      </c>
      <c r="X1730" s="83">
        <v>90022000000</v>
      </c>
      <c r="Y1730" s="83" t="s">
        <v>1276</v>
      </c>
      <c r="Z1730" s="83" t="s">
        <v>31</v>
      </c>
    </row>
    <row r="1731" spans="1:26" x14ac:dyDescent="0.25">
      <c r="A1731" t="s">
        <v>3685</v>
      </c>
      <c r="B1731" t="s">
        <v>3685</v>
      </c>
      <c r="C1731" s="94" t="s">
        <v>3686</v>
      </c>
      <c r="D1731" s="93" t="s">
        <v>3687</v>
      </c>
      <c r="E1731" s="93" t="s">
        <v>704</v>
      </c>
      <c r="F1731" s="93" t="s">
        <v>22</v>
      </c>
      <c r="G1731" s="83" t="s">
        <v>23</v>
      </c>
      <c r="H1731" s="93"/>
      <c r="I1731" s="93" t="s">
        <v>745</v>
      </c>
      <c r="J1731" s="93" t="s">
        <v>24</v>
      </c>
      <c r="K1731" s="2">
        <v>100210951095</v>
      </c>
      <c r="L1731" t="s">
        <v>25</v>
      </c>
      <c r="M1731" t="s">
        <v>26</v>
      </c>
      <c r="N1731" t="s">
        <v>27</v>
      </c>
      <c r="O1731" t="s">
        <v>26</v>
      </c>
      <c r="P1731" s="86">
        <v>2</v>
      </c>
      <c r="Q1731" s="87"/>
      <c r="R1731" s="88" t="s">
        <v>28</v>
      </c>
      <c r="S1731" s="98"/>
      <c r="T1731" s="1">
        <v>579</v>
      </c>
      <c r="U1731" s="90">
        <v>434.25</v>
      </c>
      <c r="V1731" s="91">
        <v>0.25</v>
      </c>
      <c r="W1731" s="83" t="s">
        <v>11036</v>
      </c>
      <c r="X1731" s="83">
        <v>90119000000</v>
      </c>
      <c r="Y1731" s="83" t="s">
        <v>1306</v>
      </c>
      <c r="Z1731" s="83" t="s">
        <v>31</v>
      </c>
    </row>
    <row r="1732" spans="1:26" x14ac:dyDescent="0.25">
      <c r="A1732" s="3" t="s">
        <v>3688</v>
      </c>
      <c r="B1732" s="3" t="s">
        <v>3688</v>
      </c>
      <c r="C1732" s="94" t="s">
        <v>3689</v>
      </c>
      <c r="D1732" s="93" t="s">
        <v>3690</v>
      </c>
      <c r="E1732" s="88" t="s">
        <v>704</v>
      </c>
      <c r="F1732" s="88" t="s">
        <v>22</v>
      </c>
      <c r="G1732" s="83" t="s">
        <v>23</v>
      </c>
      <c r="H1732" s="88"/>
      <c r="I1732" s="93" t="s">
        <v>745</v>
      </c>
      <c r="J1732" s="93" t="s">
        <v>24</v>
      </c>
      <c r="K1732" s="4">
        <v>100210951095</v>
      </c>
      <c r="L1732" s="3" t="s">
        <v>25</v>
      </c>
      <c r="M1732" s="3" t="s">
        <v>26</v>
      </c>
      <c r="N1732" s="3" t="s">
        <v>27</v>
      </c>
      <c r="O1732" s="3" t="s">
        <v>26</v>
      </c>
      <c r="P1732" s="86">
        <v>40</v>
      </c>
      <c r="Q1732" s="87"/>
      <c r="R1732" s="88" t="s">
        <v>28</v>
      </c>
      <c r="S1732" s="89"/>
      <c r="T1732" s="1">
        <v>1359</v>
      </c>
      <c r="U1732" s="90">
        <v>1019.25</v>
      </c>
      <c r="V1732" s="91">
        <v>0.25</v>
      </c>
      <c r="W1732" s="88" t="s">
        <v>11036</v>
      </c>
      <c r="X1732" s="83">
        <v>90022000000</v>
      </c>
      <c r="Y1732" s="83" t="s">
        <v>1276</v>
      </c>
      <c r="Z1732" s="83" t="s">
        <v>31</v>
      </c>
    </row>
    <row r="1733" spans="1:26" x14ac:dyDescent="0.25">
      <c r="A1733" s="3" t="s">
        <v>3691</v>
      </c>
      <c r="B1733" s="3" t="s">
        <v>3691</v>
      </c>
      <c r="C1733" s="94" t="s">
        <v>3692</v>
      </c>
      <c r="D1733" s="93" t="s">
        <v>3693</v>
      </c>
      <c r="E1733" s="88" t="s">
        <v>704</v>
      </c>
      <c r="F1733" s="88" t="s">
        <v>22</v>
      </c>
      <c r="G1733" s="83" t="s">
        <v>23</v>
      </c>
      <c r="H1733" s="88"/>
      <c r="I1733" s="93" t="s">
        <v>745</v>
      </c>
      <c r="J1733" s="93" t="s">
        <v>24</v>
      </c>
      <c r="K1733" s="4">
        <v>100210951095</v>
      </c>
      <c r="L1733" s="3" t="s">
        <v>25</v>
      </c>
      <c r="M1733" s="3" t="s">
        <v>26</v>
      </c>
      <c r="N1733" s="3" t="s">
        <v>27</v>
      </c>
      <c r="O1733" s="3" t="s">
        <v>26</v>
      </c>
      <c r="P1733" s="86">
        <v>37</v>
      </c>
      <c r="Q1733" s="87"/>
      <c r="R1733" s="88" t="s">
        <v>28</v>
      </c>
      <c r="S1733" s="89"/>
      <c r="T1733" s="1">
        <v>1134</v>
      </c>
      <c r="U1733" s="90">
        <v>850.5</v>
      </c>
      <c r="V1733" s="91">
        <v>0.25</v>
      </c>
      <c r="W1733" s="88" t="s">
        <v>11036</v>
      </c>
      <c r="X1733" s="83">
        <v>90022000000</v>
      </c>
      <c r="Y1733" s="83" t="s">
        <v>1276</v>
      </c>
      <c r="Z1733" s="83" t="s">
        <v>31</v>
      </c>
    </row>
    <row r="1734" spans="1:26" x14ac:dyDescent="0.25">
      <c r="A1734" t="s">
        <v>3694</v>
      </c>
      <c r="B1734" t="s">
        <v>3694</v>
      </c>
      <c r="C1734" s="94" t="s">
        <v>3695</v>
      </c>
      <c r="D1734" s="93" t="s">
        <v>3696</v>
      </c>
      <c r="E1734" s="93" t="s">
        <v>704</v>
      </c>
      <c r="F1734" s="93" t="s">
        <v>22</v>
      </c>
      <c r="G1734" s="83" t="s">
        <v>23</v>
      </c>
      <c r="H1734" s="93"/>
      <c r="I1734" s="93" t="s">
        <v>745</v>
      </c>
      <c r="J1734" s="93" t="s">
        <v>24</v>
      </c>
      <c r="K1734" s="2">
        <v>100210951095</v>
      </c>
      <c r="L1734" t="s">
        <v>25</v>
      </c>
      <c r="M1734" t="s">
        <v>26</v>
      </c>
      <c r="N1734" t="s">
        <v>27</v>
      </c>
      <c r="O1734" t="s">
        <v>26</v>
      </c>
      <c r="P1734" s="86">
        <v>40</v>
      </c>
      <c r="Q1734" s="87"/>
      <c r="R1734" s="88" t="s">
        <v>28</v>
      </c>
      <c r="S1734" s="98"/>
      <c r="T1734" s="1">
        <v>1330</v>
      </c>
      <c r="U1734" s="90">
        <v>997.5</v>
      </c>
      <c r="V1734" s="91">
        <v>0.25</v>
      </c>
      <c r="W1734" s="88" t="s">
        <v>11036</v>
      </c>
      <c r="X1734" s="83">
        <v>90022000000</v>
      </c>
      <c r="Y1734" s="83" t="s">
        <v>1276</v>
      </c>
      <c r="Z1734" s="83" t="s">
        <v>31</v>
      </c>
    </row>
    <row r="1735" spans="1:26" x14ac:dyDescent="0.25">
      <c r="A1735" s="3" t="s">
        <v>3697</v>
      </c>
      <c r="B1735" s="3" t="s">
        <v>3697</v>
      </c>
      <c r="C1735" s="94" t="s">
        <v>3698</v>
      </c>
      <c r="D1735" s="93" t="s">
        <v>3699</v>
      </c>
      <c r="E1735" s="88" t="s">
        <v>704</v>
      </c>
      <c r="F1735" s="88" t="s">
        <v>22</v>
      </c>
      <c r="G1735" s="83" t="s">
        <v>23</v>
      </c>
      <c r="H1735" s="88"/>
      <c r="I1735" s="93" t="s">
        <v>745</v>
      </c>
      <c r="J1735" s="93" t="s">
        <v>24</v>
      </c>
      <c r="K1735" s="4">
        <v>100210951095</v>
      </c>
      <c r="L1735" s="3" t="s">
        <v>25</v>
      </c>
      <c r="M1735" s="3" t="s">
        <v>26</v>
      </c>
      <c r="N1735" s="3" t="s">
        <v>27</v>
      </c>
      <c r="O1735" s="3" t="s">
        <v>26</v>
      </c>
      <c r="P1735" s="86">
        <v>37</v>
      </c>
      <c r="Q1735" s="87"/>
      <c r="R1735" s="88" t="s">
        <v>28</v>
      </c>
      <c r="S1735" s="89"/>
      <c r="T1735" s="1">
        <v>1330</v>
      </c>
      <c r="U1735" s="90">
        <v>997.5</v>
      </c>
      <c r="V1735" s="91">
        <v>0.25</v>
      </c>
      <c r="W1735" s="88" t="s">
        <v>11036</v>
      </c>
      <c r="X1735" s="83">
        <v>90022000000</v>
      </c>
      <c r="Y1735" s="83" t="s">
        <v>1276</v>
      </c>
      <c r="Z1735" s="83" t="s">
        <v>31</v>
      </c>
    </row>
    <row r="1736" spans="1:26" x14ac:dyDescent="0.25">
      <c r="A1736" t="s">
        <v>3700</v>
      </c>
      <c r="B1736" t="s">
        <v>3700</v>
      </c>
      <c r="C1736" s="94" t="s">
        <v>3701</v>
      </c>
      <c r="D1736" s="93" t="s">
        <v>3702</v>
      </c>
      <c r="E1736" s="93" t="s">
        <v>704</v>
      </c>
      <c r="F1736" s="93" t="s">
        <v>22</v>
      </c>
      <c r="G1736" s="83" t="s">
        <v>23</v>
      </c>
      <c r="H1736" s="93"/>
      <c r="I1736" s="93" t="s">
        <v>745</v>
      </c>
      <c r="J1736" s="93" t="s">
        <v>24</v>
      </c>
      <c r="K1736" s="2">
        <v>100210951095</v>
      </c>
      <c r="L1736" t="s">
        <v>25</v>
      </c>
      <c r="M1736" t="s">
        <v>26</v>
      </c>
      <c r="N1736" t="s">
        <v>27</v>
      </c>
      <c r="O1736" t="s">
        <v>26</v>
      </c>
      <c r="P1736" s="86">
        <v>18</v>
      </c>
      <c r="Q1736" s="87"/>
      <c r="R1736" s="88" t="s">
        <v>28</v>
      </c>
      <c r="S1736" s="98"/>
      <c r="T1736" s="1">
        <v>806</v>
      </c>
      <c r="U1736" s="90">
        <v>604.5</v>
      </c>
      <c r="V1736" s="91">
        <v>0.25</v>
      </c>
      <c r="W1736" s="88" t="s">
        <v>11036</v>
      </c>
      <c r="X1736" s="83">
        <v>85393290900</v>
      </c>
      <c r="Y1736" s="83" t="s">
        <v>1276</v>
      </c>
      <c r="Z1736" s="83" t="s">
        <v>31</v>
      </c>
    </row>
    <row r="1737" spans="1:26" x14ac:dyDescent="0.25">
      <c r="A1737" t="s">
        <v>3703</v>
      </c>
      <c r="B1737" t="s">
        <v>3703</v>
      </c>
      <c r="C1737" s="94" t="s">
        <v>3704</v>
      </c>
      <c r="D1737" s="93" t="s">
        <v>3705</v>
      </c>
      <c r="E1737" s="93" t="s">
        <v>704</v>
      </c>
      <c r="F1737" s="93" t="s">
        <v>22</v>
      </c>
      <c r="G1737" s="83" t="s">
        <v>23</v>
      </c>
      <c r="H1737" s="93"/>
      <c r="I1737" s="93" t="s">
        <v>745</v>
      </c>
      <c r="J1737" s="93" t="s">
        <v>24</v>
      </c>
      <c r="K1737" s="2">
        <v>100210951095</v>
      </c>
      <c r="L1737" t="s">
        <v>25</v>
      </c>
      <c r="M1737" t="s">
        <v>26</v>
      </c>
      <c r="N1737" t="s">
        <v>27</v>
      </c>
      <c r="O1737" t="s">
        <v>26</v>
      </c>
      <c r="P1737" s="86">
        <v>37</v>
      </c>
      <c r="Q1737" s="87"/>
      <c r="R1737" s="88" t="s">
        <v>28</v>
      </c>
      <c r="S1737" s="98"/>
      <c r="T1737" s="1">
        <v>1330</v>
      </c>
      <c r="U1737" s="90">
        <v>997.5</v>
      </c>
      <c r="V1737" s="91">
        <v>0.25</v>
      </c>
      <c r="W1737" s="88" t="s">
        <v>11036</v>
      </c>
      <c r="X1737" s="83">
        <v>90022000000</v>
      </c>
      <c r="Y1737" s="83" t="s">
        <v>1276</v>
      </c>
      <c r="Z1737" s="83" t="s">
        <v>31</v>
      </c>
    </row>
    <row r="1738" spans="1:26" x14ac:dyDescent="0.25">
      <c r="A1738" t="s">
        <v>3706</v>
      </c>
      <c r="B1738" t="s">
        <v>3706</v>
      </c>
      <c r="C1738" s="94" t="s">
        <v>3707</v>
      </c>
      <c r="D1738" s="93" t="s">
        <v>3708</v>
      </c>
      <c r="E1738" s="93" t="s">
        <v>704</v>
      </c>
      <c r="F1738" s="93" t="s">
        <v>22</v>
      </c>
      <c r="G1738" s="83" t="s">
        <v>23</v>
      </c>
      <c r="H1738" s="93"/>
      <c r="I1738" s="93" t="s">
        <v>745</v>
      </c>
      <c r="J1738" s="93" t="s">
        <v>24</v>
      </c>
      <c r="K1738" s="2">
        <v>100210951095</v>
      </c>
      <c r="L1738" t="s">
        <v>25</v>
      </c>
      <c r="M1738" t="s">
        <v>26</v>
      </c>
      <c r="N1738" t="s">
        <v>27</v>
      </c>
      <c r="O1738" t="s">
        <v>26</v>
      </c>
      <c r="P1738" s="86">
        <v>37</v>
      </c>
      <c r="Q1738" s="87"/>
      <c r="R1738" s="88" t="s">
        <v>28</v>
      </c>
      <c r="S1738" s="98"/>
      <c r="T1738" s="1">
        <v>1330</v>
      </c>
      <c r="U1738" s="90">
        <v>997.5</v>
      </c>
      <c r="V1738" s="91">
        <v>0.25</v>
      </c>
      <c r="W1738" s="88" t="s">
        <v>11036</v>
      </c>
      <c r="X1738" s="83">
        <v>90022000000</v>
      </c>
      <c r="Y1738" s="83" t="s">
        <v>1276</v>
      </c>
      <c r="Z1738" s="83" t="s">
        <v>31</v>
      </c>
    </row>
    <row r="1739" spans="1:26" x14ac:dyDescent="0.25">
      <c r="A1739" t="s">
        <v>3709</v>
      </c>
      <c r="B1739" t="s">
        <v>3709</v>
      </c>
      <c r="C1739" s="94" t="s">
        <v>3710</v>
      </c>
      <c r="D1739" s="93" t="s">
        <v>3711</v>
      </c>
      <c r="E1739" s="93" t="s">
        <v>704</v>
      </c>
      <c r="F1739" s="93" t="s">
        <v>22</v>
      </c>
      <c r="G1739" s="83" t="s">
        <v>23</v>
      </c>
      <c r="H1739" s="93"/>
      <c r="I1739" s="93" t="s">
        <v>745</v>
      </c>
      <c r="J1739" s="93" t="s">
        <v>24</v>
      </c>
      <c r="K1739" s="2">
        <v>100210951095</v>
      </c>
      <c r="L1739" t="s">
        <v>25</v>
      </c>
      <c r="M1739" t="s">
        <v>26</v>
      </c>
      <c r="N1739" t="s">
        <v>27</v>
      </c>
      <c r="O1739" t="s">
        <v>26</v>
      </c>
      <c r="P1739" s="86">
        <v>37</v>
      </c>
      <c r="Q1739" s="87"/>
      <c r="R1739" s="88" t="s">
        <v>28</v>
      </c>
      <c r="S1739" s="98"/>
      <c r="T1739" s="1">
        <v>1330</v>
      </c>
      <c r="U1739" s="90">
        <v>997.5</v>
      </c>
      <c r="V1739" s="91">
        <v>0.25</v>
      </c>
      <c r="W1739" s="88" t="s">
        <v>11036</v>
      </c>
      <c r="X1739" s="83">
        <v>90022000000</v>
      </c>
      <c r="Y1739" s="83" t="s">
        <v>1276</v>
      </c>
      <c r="Z1739" s="83" t="s">
        <v>31</v>
      </c>
    </row>
    <row r="1740" spans="1:26" x14ac:dyDescent="0.25">
      <c r="A1740" t="s">
        <v>3712</v>
      </c>
      <c r="B1740" t="s">
        <v>3712</v>
      </c>
      <c r="C1740" s="94" t="s">
        <v>3713</v>
      </c>
      <c r="D1740" s="93" t="s">
        <v>3714</v>
      </c>
      <c r="E1740" s="93" t="s">
        <v>704</v>
      </c>
      <c r="F1740" s="93" t="s">
        <v>22</v>
      </c>
      <c r="G1740" s="83" t="s">
        <v>23</v>
      </c>
      <c r="H1740" s="93"/>
      <c r="I1740" s="93" t="s">
        <v>745</v>
      </c>
      <c r="J1740" s="93" t="s">
        <v>24</v>
      </c>
      <c r="K1740" s="2">
        <v>100210951095</v>
      </c>
      <c r="L1740" t="s">
        <v>25</v>
      </c>
      <c r="M1740" t="s">
        <v>26</v>
      </c>
      <c r="N1740" t="s">
        <v>27</v>
      </c>
      <c r="O1740" t="s">
        <v>26</v>
      </c>
      <c r="P1740" s="86">
        <v>37</v>
      </c>
      <c r="Q1740" s="87"/>
      <c r="R1740" s="88" t="s">
        <v>28</v>
      </c>
      <c r="S1740" s="98"/>
      <c r="T1740" s="1">
        <v>1330</v>
      </c>
      <c r="U1740" s="90">
        <v>997.5</v>
      </c>
      <c r="V1740" s="91">
        <v>0.25</v>
      </c>
      <c r="W1740" s="88" t="s">
        <v>11036</v>
      </c>
      <c r="X1740" s="83">
        <v>90022000000</v>
      </c>
      <c r="Y1740" s="83" t="s">
        <v>1276</v>
      </c>
      <c r="Z1740" s="83" t="s">
        <v>31</v>
      </c>
    </row>
    <row r="1741" spans="1:26" x14ac:dyDescent="0.25">
      <c r="A1741" t="s">
        <v>3715</v>
      </c>
      <c r="B1741" t="s">
        <v>3715</v>
      </c>
      <c r="C1741" s="94" t="s">
        <v>3716</v>
      </c>
      <c r="D1741" s="93" t="s">
        <v>3717</v>
      </c>
      <c r="E1741" s="93" t="s">
        <v>704</v>
      </c>
      <c r="F1741" s="93" t="s">
        <v>22</v>
      </c>
      <c r="G1741" s="83" t="s">
        <v>23</v>
      </c>
      <c r="H1741" s="93"/>
      <c r="I1741" s="93" t="s">
        <v>745</v>
      </c>
      <c r="J1741" s="93" t="s">
        <v>24</v>
      </c>
      <c r="K1741" s="2">
        <v>100210951095</v>
      </c>
      <c r="L1741" t="s">
        <v>25</v>
      </c>
      <c r="M1741" t="s">
        <v>26</v>
      </c>
      <c r="N1741" t="s">
        <v>27</v>
      </c>
      <c r="O1741" t="s">
        <v>26</v>
      </c>
      <c r="P1741" s="86">
        <v>37</v>
      </c>
      <c r="Q1741" s="87"/>
      <c r="R1741" s="88" t="s">
        <v>28</v>
      </c>
      <c r="S1741" s="98"/>
      <c r="T1741" s="1">
        <v>1330</v>
      </c>
      <c r="U1741" s="90">
        <v>997.5</v>
      </c>
      <c r="V1741" s="91">
        <v>0.25</v>
      </c>
      <c r="W1741" s="88" t="s">
        <v>11036</v>
      </c>
      <c r="X1741" s="83">
        <v>90022000000</v>
      </c>
      <c r="Y1741" s="83" t="s">
        <v>1276</v>
      </c>
      <c r="Z1741" s="83" t="s">
        <v>31</v>
      </c>
    </row>
    <row r="1742" spans="1:26" x14ac:dyDescent="0.25">
      <c r="A1742" t="s">
        <v>3718</v>
      </c>
      <c r="B1742" t="s">
        <v>3718</v>
      </c>
      <c r="C1742" s="94" t="s">
        <v>3719</v>
      </c>
      <c r="D1742" s="93" t="s">
        <v>3720</v>
      </c>
      <c r="E1742" s="93" t="s">
        <v>704</v>
      </c>
      <c r="F1742" s="93" t="s">
        <v>22</v>
      </c>
      <c r="G1742" s="83" t="s">
        <v>23</v>
      </c>
      <c r="H1742" s="93"/>
      <c r="I1742" s="93" t="s">
        <v>745</v>
      </c>
      <c r="J1742" s="93" t="s">
        <v>24</v>
      </c>
      <c r="K1742" s="2">
        <v>100210951095</v>
      </c>
      <c r="L1742" t="s">
        <v>25</v>
      </c>
      <c r="M1742" t="s">
        <v>26</v>
      </c>
      <c r="N1742" t="s">
        <v>27</v>
      </c>
      <c r="O1742" t="s">
        <v>26</v>
      </c>
      <c r="P1742" s="86">
        <v>37</v>
      </c>
      <c r="Q1742" s="87"/>
      <c r="R1742" s="88" t="s">
        <v>28</v>
      </c>
      <c r="S1742" s="98"/>
      <c r="T1742" s="1">
        <v>1330</v>
      </c>
      <c r="U1742" s="90">
        <v>997.5</v>
      </c>
      <c r="V1742" s="91">
        <v>0.25</v>
      </c>
      <c r="W1742" s="88" t="s">
        <v>11036</v>
      </c>
      <c r="X1742" s="83">
        <v>90022000000</v>
      </c>
      <c r="Y1742" s="83" t="s">
        <v>1276</v>
      </c>
      <c r="Z1742" s="83" t="s">
        <v>31</v>
      </c>
    </row>
    <row r="1743" spans="1:26" x14ac:dyDescent="0.25">
      <c r="A1743" t="s">
        <v>3721</v>
      </c>
      <c r="B1743" t="s">
        <v>3721</v>
      </c>
      <c r="C1743" s="94" t="s">
        <v>3722</v>
      </c>
      <c r="D1743" s="93" t="s">
        <v>3723</v>
      </c>
      <c r="E1743" s="93" t="s">
        <v>704</v>
      </c>
      <c r="F1743" s="93" t="s">
        <v>22</v>
      </c>
      <c r="G1743" s="83" t="s">
        <v>23</v>
      </c>
      <c r="H1743" s="93"/>
      <c r="I1743" s="93" t="s">
        <v>745</v>
      </c>
      <c r="J1743" s="93" t="s">
        <v>24</v>
      </c>
      <c r="K1743" s="2">
        <v>100210951095</v>
      </c>
      <c r="L1743" t="s">
        <v>25</v>
      </c>
      <c r="M1743" t="s">
        <v>26</v>
      </c>
      <c r="N1743" t="s">
        <v>27</v>
      </c>
      <c r="O1743" t="s">
        <v>26</v>
      </c>
      <c r="P1743" s="86">
        <v>27</v>
      </c>
      <c r="Q1743" s="87"/>
      <c r="R1743" s="88" t="s">
        <v>28</v>
      </c>
      <c r="S1743" s="98"/>
      <c r="T1743" s="1">
        <v>1747</v>
      </c>
      <c r="U1743" s="90">
        <v>1310.25</v>
      </c>
      <c r="V1743" s="91">
        <v>0.25</v>
      </c>
      <c r="W1743" s="88" t="s">
        <v>11036</v>
      </c>
      <c r="X1743" s="83">
        <v>90022000000</v>
      </c>
      <c r="Y1743" s="83" t="s">
        <v>1276</v>
      </c>
      <c r="Z1743" s="83" t="s">
        <v>31</v>
      </c>
    </row>
    <row r="1744" spans="1:26" x14ac:dyDescent="0.25">
      <c r="A1744" t="s">
        <v>8728</v>
      </c>
      <c r="B1744" t="s">
        <v>8728</v>
      </c>
      <c r="C1744" s="94" t="s">
        <v>8729</v>
      </c>
      <c r="D1744" s="93" t="s">
        <v>8729</v>
      </c>
      <c r="E1744" s="93" t="s">
        <v>21</v>
      </c>
      <c r="F1744" s="93" t="s">
        <v>22</v>
      </c>
      <c r="G1744" s="83" t="s">
        <v>23</v>
      </c>
      <c r="H1744" s="93"/>
      <c r="I1744" s="93" t="s">
        <v>24</v>
      </c>
      <c r="J1744" s="93" t="s">
        <v>24</v>
      </c>
      <c r="K1744" s="2">
        <v>100210951095</v>
      </c>
      <c r="L1744" t="s">
        <v>25</v>
      </c>
      <c r="M1744" t="s">
        <v>26</v>
      </c>
      <c r="N1744" t="s">
        <v>27</v>
      </c>
      <c r="O1744" t="s">
        <v>26</v>
      </c>
      <c r="P1744" s="86" t="s">
        <v>8797</v>
      </c>
      <c r="Q1744" s="87"/>
      <c r="R1744" s="88" t="s">
        <v>28</v>
      </c>
      <c r="S1744" s="98"/>
      <c r="T1744" s="1">
        <v>18896</v>
      </c>
      <c r="U1744" s="90">
        <v>17951.2</v>
      </c>
      <c r="V1744" s="91">
        <v>4.9999999999999961E-2</v>
      </c>
      <c r="W1744" s="88" t="s">
        <v>11230</v>
      </c>
      <c r="X1744" s="83">
        <v>49119900000</v>
      </c>
      <c r="Y1744" s="83" t="s">
        <v>30</v>
      </c>
      <c r="Z1744" s="83" t="s">
        <v>31</v>
      </c>
    </row>
    <row r="1745" spans="1:26" x14ac:dyDescent="0.25">
      <c r="A1745" t="s">
        <v>8730</v>
      </c>
      <c r="B1745" t="s">
        <v>8730</v>
      </c>
      <c r="C1745" s="94" t="s">
        <v>8731</v>
      </c>
      <c r="D1745" s="93" t="s">
        <v>8731</v>
      </c>
      <c r="E1745" s="93" t="s">
        <v>704</v>
      </c>
      <c r="F1745" s="93" t="s">
        <v>22</v>
      </c>
      <c r="G1745" s="83" t="s">
        <v>23</v>
      </c>
      <c r="H1745" s="93"/>
      <c r="I1745" s="93" t="s">
        <v>24</v>
      </c>
      <c r="J1745" s="93" t="s">
        <v>24</v>
      </c>
      <c r="K1745" s="2">
        <v>100210951095</v>
      </c>
      <c r="L1745" t="s">
        <v>25</v>
      </c>
      <c r="M1745" t="s">
        <v>26</v>
      </c>
      <c r="N1745" t="s">
        <v>27</v>
      </c>
      <c r="O1745" t="s">
        <v>26</v>
      </c>
      <c r="P1745" s="86">
        <v>52</v>
      </c>
      <c r="Q1745" s="87"/>
      <c r="R1745" s="88" t="s">
        <v>28</v>
      </c>
      <c r="S1745" s="98"/>
      <c r="T1745" s="1">
        <v>13276</v>
      </c>
      <c r="U1745" s="90">
        <v>12612.2</v>
      </c>
      <c r="V1745" s="91">
        <v>4.9999999999999947E-2</v>
      </c>
      <c r="W1745" s="88" t="s">
        <v>11230</v>
      </c>
      <c r="X1745" s="83">
        <v>49119900000</v>
      </c>
      <c r="Y1745" s="83" t="s">
        <v>30</v>
      </c>
      <c r="Z1745" s="83" t="s">
        <v>31</v>
      </c>
    </row>
    <row r="1746" spans="1:26" x14ac:dyDescent="0.25">
      <c r="A1746" t="s">
        <v>3724</v>
      </c>
      <c r="B1746" t="s">
        <v>3724</v>
      </c>
      <c r="C1746" s="94" t="s">
        <v>3725</v>
      </c>
      <c r="D1746" s="93" t="s">
        <v>3725</v>
      </c>
      <c r="E1746" s="93" t="s">
        <v>704</v>
      </c>
      <c r="F1746" s="93" t="s">
        <v>22</v>
      </c>
      <c r="G1746" s="83" t="s">
        <v>23</v>
      </c>
      <c r="H1746" s="93"/>
      <c r="I1746" s="93" t="s">
        <v>745</v>
      </c>
      <c r="J1746" s="93" t="s">
        <v>24</v>
      </c>
      <c r="K1746" s="2">
        <v>100210951095</v>
      </c>
      <c r="L1746" t="s">
        <v>25</v>
      </c>
      <c r="M1746" t="s">
        <v>26</v>
      </c>
      <c r="N1746" t="s">
        <v>27</v>
      </c>
      <c r="O1746" t="s">
        <v>26</v>
      </c>
      <c r="P1746" s="86">
        <v>22</v>
      </c>
      <c r="Q1746" s="87"/>
      <c r="R1746" s="88" t="s">
        <v>28</v>
      </c>
      <c r="S1746" s="98"/>
      <c r="T1746" s="1">
        <v>869</v>
      </c>
      <c r="U1746" s="90">
        <v>651.75</v>
      </c>
      <c r="V1746" s="91">
        <v>0.25</v>
      </c>
      <c r="W1746" s="88" t="s">
        <v>11036</v>
      </c>
      <c r="X1746" s="83">
        <v>90119000000</v>
      </c>
      <c r="Y1746" s="83" t="s">
        <v>1276</v>
      </c>
      <c r="Z1746" s="83" t="s">
        <v>31</v>
      </c>
    </row>
    <row r="1747" spans="1:26" x14ac:dyDescent="0.25">
      <c r="A1747" t="s">
        <v>3726</v>
      </c>
      <c r="B1747" t="s">
        <v>3726</v>
      </c>
      <c r="C1747" s="94" t="s">
        <v>3727</v>
      </c>
      <c r="D1747" s="93" t="s">
        <v>3727</v>
      </c>
      <c r="E1747" s="93" t="s">
        <v>704</v>
      </c>
      <c r="F1747" s="93" t="s">
        <v>22</v>
      </c>
      <c r="G1747" s="83" t="s">
        <v>23</v>
      </c>
      <c r="H1747" s="93"/>
      <c r="I1747" s="93" t="s">
        <v>745</v>
      </c>
      <c r="J1747" s="93" t="s">
        <v>24</v>
      </c>
      <c r="K1747" s="2">
        <v>100210951095</v>
      </c>
      <c r="L1747" t="s">
        <v>25</v>
      </c>
      <c r="M1747" t="s">
        <v>26</v>
      </c>
      <c r="N1747" t="s">
        <v>27</v>
      </c>
      <c r="O1747" t="s">
        <v>26</v>
      </c>
      <c r="P1747" s="86">
        <v>22</v>
      </c>
      <c r="Q1747" s="87"/>
      <c r="R1747" s="88" t="s">
        <v>28</v>
      </c>
      <c r="S1747" s="98"/>
      <c r="T1747" s="1">
        <v>869</v>
      </c>
      <c r="U1747" s="90">
        <v>651.75</v>
      </c>
      <c r="V1747" s="91">
        <v>0.25</v>
      </c>
      <c r="W1747" s="88" t="s">
        <v>11036</v>
      </c>
      <c r="X1747" s="83">
        <v>70099200000</v>
      </c>
      <c r="Y1747" s="83" t="s">
        <v>1276</v>
      </c>
      <c r="Z1747" s="83" t="s">
        <v>31</v>
      </c>
    </row>
    <row r="1748" spans="1:26" x14ac:dyDescent="0.25">
      <c r="A1748" t="s">
        <v>3728</v>
      </c>
      <c r="B1748" t="s">
        <v>3728</v>
      </c>
      <c r="C1748" s="94" t="s">
        <v>3729</v>
      </c>
      <c r="D1748" s="93" t="s">
        <v>3729</v>
      </c>
      <c r="E1748" s="93" t="s">
        <v>704</v>
      </c>
      <c r="F1748" s="93" t="s">
        <v>22</v>
      </c>
      <c r="G1748" s="83" t="s">
        <v>23</v>
      </c>
      <c r="H1748" s="93"/>
      <c r="I1748" s="93" t="s">
        <v>745</v>
      </c>
      <c r="J1748" s="93" t="s">
        <v>24</v>
      </c>
      <c r="K1748" s="2">
        <v>100210951095</v>
      </c>
      <c r="L1748" t="s">
        <v>25</v>
      </c>
      <c r="M1748" t="s">
        <v>26</v>
      </c>
      <c r="N1748" t="s">
        <v>27</v>
      </c>
      <c r="O1748" t="s">
        <v>26</v>
      </c>
      <c r="P1748" s="86">
        <v>22</v>
      </c>
      <c r="Q1748" s="87"/>
      <c r="R1748" s="88" t="s">
        <v>28</v>
      </c>
      <c r="S1748" s="98"/>
      <c r="T1748" s="1">
        <v>717</v>
      </c>
      <c r="U1748" s="90">
        <v>537.75</v>
      </c>
      <c r="V1748" s="91">
        <v>0.25</v>
      </c>
      <c r="W1748" s="88" t="s">
        <v>11036</v>
      </c>
      <c r="X1748" s="83">
        <v>70099200000</v>
      </c>
      <c r="Y1748" s="83" t="s">
        <v>1276</v>
      </c>
      <c r="Z1748" s="83" t="s">
        <v>31</v>
      </c>
    </row>
    <row r="1749" spans="1:26" x14ac:dyDescent="0.25">
      <c r="A1749" t="s">
        <v>5348</v>
      </c>
      <c r="B1749" t="s">
        <v>5348</v>
      </c>
      <c r="C1749" s="94" t="s">
        <v>5349</v>
      </c>
      <c r="D1749" s="93" t="s">
        <v>5349</v>
      </c>
      <c r="E1749" s="93" t="s">
        <v>704</v>
      </c>
      <c r="F1749" s="93" t="s">
        <v>22</v>
      </c>
      <c r="G1749" s="83" t="s">
        <v>23</v>
      </c>
      <c r="H1749" s="93"/>
      <c r="I1749" s="93" t="s">
        <v>745</v>
      </c>
      <c r="J1749" s="93" t="s">
        <v>24</v>
      </c>
      <c r="K1749" s="2">
        <v>100210951095</v>
      </c>
      <c r="L1749" t="s">
        <v>25</v>
      </c>
      <c r="M1749" t="s">
        <v>26</v>
      </c>
      <c r="N1749" t="s">
        <v>27</v>
      </c>
      <c r="O1749" t="s">
        <v>26</v>
      </c>
      <c r="P1749" s="86">
        <v>22</v>
      </c>
      <c r="Q1749" s="87"/>
      <c r="R1749" s="88" t="s">
        <v>28</v>
      </c>
      <c r="S1749" s="98"/>
      <c r="T1749" s="1">
        <v>298</v>
      </c>
      <c r="U1749" s="90">
        <v>154.96</v>
      </c>
      <c r="V1749" s="91">
        <v>0.48</v>
      </c>
      <c r="W1749" s="88" t="s">
        <v>11035</v>
      </c>
      <c r="X1749" s="83">
        <v>85235110000</v>
      </c>
      <c r="Y1749" s="83" t="s">
        <v>1276</v>
      </c>
      <c r="Z1749" s="83" t="s">
        <v>31</v>
      </c>
    </row>
    <row r="1750" spans="1:26" x14ac:dyDescent="0.25">
      <c r="A1750" t="s">
        <v>3730</v>
      </c>
      <c r="B1750" t="s">
        <v>3730</v>
      </c>
      <c r="C1750" s="94" t="s">
        <v>3731</v>
      </c>
      <c r="D1750" s="93" t="s">
        <v>3731</v>
      </c>
      <c r="E1750" s="93" t="s">
        <v>704</v>
      </c>
      <c r="F1750" s="93" t="s">
        <v>22</v>
      </c>
      <c r="G1750" s="83" t="s">
        <v>23</v>
      </c>
      <c r="H1750" s="93"/>
      <c r="I1750" s="93" t="s">
        <v>745</v>
      </c>
      <c r="J1750" s="93" t="s">
        <v>24</v>
      </c>
      <c r="K1750" s="2">
        <v>100210951095</v>
      </c>
      <c r="L1750" t="s">
        <v>25</v>
      </c>
      <c r="M1750" t="s">
        <v>26</v>
      </c>
      <c r="N1750" t="s">
        <v>27</v>
      </c>
      <c r="O1750" t="s">
        <v>26</v>
      </c>
      <c r="P1750" s="86">
        <v>37</v>
      </c>
      <c r="Q1750" s="87"/>
      <c r="R1750" s="88" t="s">
        <v>28</v>
      </c>
      <c r="S1750" s="98"/>
      <c r="T1750" s="1">
        <v>587</v>
      </c>
      <c r="U1750" s="90">
        <v>440.25</v>
      </c>
      <c r="V1750" s="91">
        <v>0.25</v>
      </c>
      <c r="W1750" s="88" t="s">
        <v>11036</v>
      </c>
      <c r="X1750" s="83">
        <v>90022000000</v>
      </c>
      <c r="Y1750" s="83" t="s">
        <v>1276</v>
      </c>
      <c r="Z1750" s="83" t="s">
        <v>31</v>
      </c>
    </row>
    <row r="1751" spans="1:26" x14ac:dyDescent="0.25">
      <c r="A1751" t="s">
        <v>3732</v>
      </c>
      <c r="B1751" t="s">
        <v>3732</v>
      </c>
      <c r="C1751" s="94" t="s">
        <v>3733</v>
      </c>
      <c r="D1751" s="93" t="s">
        <v>3733</v>
      </c>
      <c r="E1751" s="93" t="s">
        <v>704</v>
      </c>
      <c r="F1751" s="93" t="s">
        <v>22</v>
      </c>
      <c r="G1751" s="83" t="s">
        <v>23</v>
      </c>
      <c r="H1751" s="93"/>
      <c r="I1751" s="93" t="s">
        <v>745</v>
      </c>
      <c r="J1751" s="93" t="s">
        <v>24</v>
      </c>
      <c r="K1751" s="2">
        <v>100210951095</v>
      </c>
      <c r="L1751" t="s">
        <v>25</v>
      </c>
      <c r="M1751" t="s">
        <v>26</v>
      </c>
      <c r="N1751" t="s">
        <v>27</v>
      </c>
      <c r="O1751" t="s">
        <v>26</v>
      </c>
      <c r="P1751" s="86">
        <v>22</v>
      </c>
      <c r="Q1751" s="87"/>
      <c r="R1751" s="88" t="s">
        <v>28</v>
      </c>
      <c r="S1751" s="98"/>
      <c r="T1751" s="1">
        <v>876</v>
      </c>
      <c r="U1751" s="90">
        <v>657</v>
      </c>
      <c r="V1751" s="91">
        <v>0.25</v>
      </c>
      <c r="W1751" s="88" t="s">
        <v>11036</v>
      </c>
      <c r="X1751" s="83">
        <v>90022000000</v>
      </c>
      <c r="Y1751" s="83" t="s">
        <v>1276</v>
      </c>
      <c r="Z1751" s="83" t="s">
        <v>31</v>
      </c>
    </row>
    <row r="1752" spans="1:26" x14ac:dyDescent="0.25">
      <c r="A1752" t="s">
        <v>3734</v>
      </c>
      <c r="B1752" t="s">
        <v>3734</v>
      </c>
      <c r="C1752" s="94" t="s">
        <v>3735</v>
      </c>
      <c r="D1752" s="93" t="s">
        <v>3735</v>
      </c>
      <c r="E1752" s="93" t="s">
        <v>704</v>
      </c>
      <c r="F1752" s="93" t="s">
        <v>22</v>
      </c>
      <c r="G1752" s="83" t="s">
        <v>23</v>
      </c>
      <c r="H1752" s="93"/>
      <c r="I1752" s="93" t="s">
        <v>745</v>
      </c>
      <c r="J1752" s="93" t="s">
        <v>24</v>
      </c>
      <c r="K1752" s="2">
        <v>100210951095</v>
      </c>
      <c r="L1752" t="s">
        <v>25</v>
      </c>
      <c r="M1752" t="s">
        <v>26</v>
      </c>
      <c r="N1752" t="s">
        <v>27</v>
      </c>
      <c r="O1752" t="s">
        <v>26</v>
      </c>
      <c r="P1752" s="86">
        <v>22</v>
      </c>
      <c r="Q1752" s="87"/>
      <c r="R1752" s="88" t="s">
        <v>28</v>
      </c>
      <c r="S1752" s="98"/>
      <c r="T1752" s="1">
        <v>1314</v>
      </c>
      <c r="U1752" s="90">
        <v>985.5</v>
      </c>
      <c r="V1752" s="91">
        <v>0.25</v>
      </c>
      <c r="W1752" s="88" t="s">
        <v>11036</v>
      </c>
      <c r="X1752" s="83">
        <v>90022000000</v>
      </c>
      <c r="Y1752" s="83" t="s">
        <v>1276</v>
      </c>
      <c r="Z1752" s="83" t="s">
        <v>31</v>
      </c>
    </row>
    <row r="1753" spans="1:26" x14ac:dyDescent="0.25">
      <c r="A1753" t="s">
        <v>3736</v>
      </c>
      <c r="B1753" t="s">
        <v>3736</v>
      </c>
      <c r="C1753" s="94" t="s">
        <v>3737</v>
      </c>
      <c r="D1753" s="93" t="s">
        <v>3737</v>
      </c>
      <c r="E1753" s="93" t="s">
        <v>704</v>
      </c>
      <c r="F1753" s="93" t="s">
        <v>22</v>
      </c>
      <c r="G1753" s="83" t="s">
        <v>23</v>
      </c>
      <c r="H1753" s="93"/>
      <c r="I1753" s="93" t="s">
        <v>745</v>
      </c>
      <c r="J1753" s="93" t="s">
        <v>24</v>
      </c>
      <c r="K1753" s="2">
        <v>100210951095</v>
      </c>
      <c r="L1753" t="s">
        <v>25</v>
      </c>
      <c r="M1753" t="s">
        <v>26</v>
      </c>
      <c r="N1753" t="s">
        <v>27</v>
      </c>
      <c r="O1753" t="s">
        <v>26</v>
      </c>
      <c r="P1753" s="86">
        <v>22</v>
      </c>
      <c r="Q1753" s="87"/>
      <c r="R1753" s="88" t="s">
        <v>28</v>
      </c>
      <c r="S1753" s="98"/>
      <c r="T1753" s="1">
        <v>1314</v>
      </c>
      <c r="U1753" s="90">
        <v>985.5</v>
      </c>
      <c r="V1753" s="91">
        <v>0.25</v>
      </c>
      <c r="W1753" s="88" t="s">
        <v>11036</v>
      </c>
      <c r="X1753" s="83">
        <v>90022000000</v>
      </c>
      <c r="Y1753" s="83" t="s">
        <v>1276</v>
      </c>
      <c r="Z1753" s="83" t="s">
        <v>31</v>
      </c>
    </row>
    <row r="1754" spans="1:26" x14ac:dyDescent="0.25">
      <c r="A1754" t="s">
        <v>3738</v>
      </c>
      <c r="B1754" t="s">
        <v>3738</v>
      </c>
      <c r="C1754" s="94" t="s">
        <v>3739</v>
      </c>
      <c r="D1754" s="93" t="s">
        <v>3739</v>
      </c>
      <c r="E1754" s="93" t="s">
        <v>704</v>
      </c>
      <c r="F1754" s="93" t="s">
        <v>22</v>
      </c>
      <c r="G1754" s="83" t="s">
        <v>23</v>
      </c>
      <c r="H1754" s="93"/>
      <c r="I1754" s="93" t="s">
        <v>745</v>
      </c>
      <c r="J1754" s="93" t="s">
        <v>24</v>
      </c>
      <c r="K1754" s="2">
        <v>100210951095</v>
      </c>
      <c r="L1754" t="s">
        <v>25</v>
      </c>
      <c r="M1754" t="s">
        <v>26</v>
      </c>
      <c r="N1754" t="s">
        <v>27</v>
      </c>
      <c r="O1754" t="s">
        <v>26</v>
      </c>
      <c r="P1754" s="86">
        <v>22</v>
      </c>
      <c r="Q1754" s="87"/>
      <c r="R1754" s="88" t="s">
        <v>28</v>
      </c>
      <c r="S1754" s="98"/>
      <c r="T1754" s="1">
        <v>354</v>
      </c>
      <c r="U1754" s="90">
        <v>265.5</v>
      </c>
      <c r="V1754" s="91">
        <v>0.25</v>
      </c>
      <c r="W1754" s="88" t="s">
        <v>11036</v>
      </c>
      <c r="X1754" s="83">
        <v>90022000000</v>
      </c>
      <c r="Y1754" s="83" t="s">
        <v>1276</v>
      </c>
      <c r="Z1754" s="83" t="s">
        <v>31</v>
      </c>
    </row>
    <row r="1755" spans="1:26" x14ac:dyDescent="0.25">
      <c r="A1755" t="s">
        <v>3740</v>
      </c>
      <c r="B1755" t="s">
        <v>3740</v>
      </c>
      <c r="C1755" s="94" t="s">
        <v>3741</v>
      </c>
      <c r="D1755" s="93" t="s">
        <v>3741</v>
      </c>
      <c r="E1755" s="93" t="s">
        <v>704</v>
      </c>
      <c r="F1755" s="93" t="s">
        <v>22</v>
      </c>
      <c r="G1755" s="83" t="s">
        <v>23</v>
      </c>
      <c r="H1755" s="93"/>
      <c r="I1755" s="93" t="s">
        <v>745</v>
      </c>
      <c r="J1755" s="93" t="s">
        <v>24</v>
      </c>
      <c r="K1755" s="2">
        <v>100210951095</v>
      </c>
      <c r="L1755" t="s">
        <v>25</v>
      </c>
      <c r="M1755" t="s">
        <v>26</v>
      </c>
      <c r="N1755" t="s">
        <v>27</v>
      </c>
      <c r="O1755" t="s">
        <v>26</v>
      </c>
      <c r="P1755" s="86">
        <v>22</v>
      </c>
      <c r="Q1755" s="87"/>
      <c r="R1755" s="88" t="s">
        <v>28</v>
      </c>
      <c r="S1755" s="98"/>
      <c r="T1755" s="1">
        <v>513</v>
      </c>
      <c r="U1755" s="90">
        <v>384.75</v>
      </c>
      <c r="V1755" s="91">
        <v>0.25</v>
      </c>
      <c r="W1755" s="88" t="s">
        <v>11036</v>
      </c>
      <c r="X1755" s="83">
        <v>90022000000</v>
      </c>
      <c r="Y1755" s="83" t="s">
        <v>1276</v>
      </c>
      <c r="Z1755" s="83" t="s">
        <v>31</v>
      </c>
    </row>
    <row r="1756" spans="1:26" x14ac:dyDescent="0.25">
      <c r="A1756" t="s">
        <v>3742</v>
      </c>
      <c r="B1756" t="s">
        <v>3742</v>
      </c>
      <c r="C1756" s="94" t="s">
        <v>3743</v>
      </c>
      <c r="D1756" s="93" t="s">
        <v>3743</v>
      </c>
      <c r="E1756" s="93" t="s">
        <v>704</v>
      </c>
      <c r="F1756" s="93" t="s">
        <v>22</v>
      </c>
      <c r="G1756" s="83" t="s">
        <v>23</v>
      </c>
      <c r="H1756" s="93"/>
      <c r="I1756" s="93" t="s">
        <v>24</v>
      </c>
      <c r="J1756" s="93" t="s">
        <v>24</v>
      </c>
      <c r="K1756" s="2">
        <v>100210951095</v>
      </c>
      <c r="L1756" t="s">
        <v>25</v>
      </c>
      <c r="M1756" t="s">
        <v>26</v>
      </c>
      <c r="N1756" t="s">
        <v>27</v>
      </c>
      <c r="O1756" t="s">
        <v>26</v>
      </c>
      <c r="P1756" s="86">
        <v>52</v>
      </c>
      <c r="Q1756" s="87"/>
      <c r="R1756" s="88" t="s">
        <v>28</v>
      </c>
      <c r="S1756" s="98"/>
      <c r="T1756" s="1">
        <v>1765</v>
      </c>
      <c r="U1756" s="90">
        <v>1323.75</v>
      </c>
      <c r="V1756" s="91">
        <v>0.25</v>
      </c>
      <c r="W1756" s="88" t="s">
        <v>11036</v>
      </c>
      <c r="X1756" s="83">
        <v>90119000000</v>
      </c>
      <c r="Y1756" s="83" t="s">
        <v>2250</v>
      </c>
      <c r="Z1756" s="83" t="s">
        <v>31</v>
      </c>
    </row>
    <row r="1757" spans="1:26" x14ac:dyDescent="0.25">
      <c r="A1757" t="s">
        <v>3744</v>
      </c>
      <c r="B1757" t="s">
        <v>3744</v>
      </c>
      <c r="C1757" s="94" t="s">
        <v>3745</v>
      </c>
      <c r="D1757" s="93" t="s">
        <v>3745</v>
      </c>
      <c r="E1757" s="93" t="s">
        <v>704</v>
      </c>
      <c r="F1757" s="93" t="s">
        <v>22</v>
      </c>
      <c r="G1757" s="83" t="s">
        <v>23</v>
      </c>
      <c r="H1757" s="93"/>
      <c r="I1757" s="93" t="s">
        <v>745</v>
      </c>
      <c r="J1757" s="93" t="s">
        <v>24</v>
      </c>
      <c r="K1757" s="2">
        <v>100210951095</v>
      </c>
      <c r="L1757" t="s">
        <v>25</v>
      </c>
      <c r="M1757" t="s">
        <v>26</v>
      </c>
      <c r="N1757" t="s">
        <v>27</v>
      </c>
      <c r="O1757" t="s">
        <v>26</v>
      </c>
      <c r="P1757" s="86">
        <v>22</v>
      </c>
      <c r="Q1757" s="87"/>
      <c r="R1757" s="88" t="s">
        <v>28</v>
      </c>
      <c r="S1757" s="98"/>
      <c r="T1757" s="1">
        <v>852</v>
      </c>
      <c r="U1757" s="90">
        <v>639</v>
      </c>
      <c r="V1757" s="91">
        <v>0.25</v>
      </c>
      <c r="W1757" s="88" t="s">
        <v>11036</v>
      </c>
      <c r="X1757" s="83">
        <v>90119000000</v>
      </c>
      <c r="Y1757" s="83" t="s">
        <v>1276</v>
      </c>
      <c r="Z1757" s="83" t="s">
        <v>31</v>
      </c>
    </row>
    <row r="1758" spans="1:26" x14ac:dyDescent="0.25">
      <c r="A1758" t="s">
        <v>3746</v>
      </c>
      <c r="B1758" t="s">
        <v>3746</v>
      </c>
      <c r="C1758" s="94" t="s">
        <v>3747</v>
      </c>
      <c r="D1758" s="93" t="s">
        <v>3748</v>
      </c>
      <c r="E1758" s="93" t="s">
        <v>704</v>
      </c>
      <c r="F1758" s="93" t="s">
        <v>22</v>
      </c>
      <c r="G1758" s="83" t="s">
        <v>23</v>
      </c>
      <c r="H1758" s="93"/>
      <c r="I1758" s="93" t="s">
        <v>745</v>
      </c>
      <c r="J1758" s="93" t="s">
        <v>24</v>
      </c>
      <c r="K1758" s="2">
        <v>100210951095</v>
      </c>
      <c r="L1758" t="s">
        <v>25</v>
      </c>
      <c r="M1758" t="s">
        <v>26</v>
      </c>
      <c r="N1758" t="s">
        <v>27</v>
      </c>
      <c r="O1758" t="s">
        <v>26</v>
      </c>
      <c r="P1758" s="86">
        <v>2</v>
      </c>
      <c r="Q1758" s="87"/>
      <c r="R1758" s="88" t="s">
        <v>28</v>
      </c>
      <c r="S1758" s="98"/>
      <c r="T1758" s="1">
        <v>1102</v>
      </c>
      <c r="U1758" s="90">
        <v>826.5</v>
      </c>
      <c r="V1758" s="91">
        <v>0.25</v>
      </c>
      <c r="W1758" s="88" t="s">
        <v>11036</v>
      </c>
      <c r="X1758" s="83">
        <v>90022000000</v>
      </c>
      <c r="Y1758" s="83" t="s">
        <v>1276</v>
      </c>
      <c r="Z1758" s="83" t="s">
        <v>31</v>
      </c>
    </row>
    <row r="1759" spans="1:26" x14ac:dyDescent="0.25">
      <c r="A1759" t="s">
        <v>3749</v>
      </c>
      <c r="B1759" t="s">
        <v>3749</v>
      </c>
      <c r="C1759" s="94" t="s">
        <v>3750</v>
      </c>
      <c r="D1759" s="93" t="s">
        <v>3751</v>
      </c>
      <c r="E1759" s="93" t="s">
        <v>704</v>
      </c>
      <c r="F1759" s="93" t="s">
        <v>22</v>
      </c>
      <c r="G1759" s="83" t="s">
        <v>23</v>
      </c>
      <c r="H1759" s="93"/>
      <c r="I1759" s="93" t="s">
        <v>745</v>
      </c>
      <c r="J1759" s="93" t="s">
        <v>24</v>
      </c>
      <c r="K1759" s="2">
        <v>100210951095</v>
      </c>
      <c r="L1759" t="s">
        <v>25</v>
      </c>
      <c r="M1759" t="s">
        <v>26</v>
      </c>
      <c r="N1759" t="s">
        <v>27</v>
      </c>
      <c r="O1759" t="s">
        <v>26</v>
      </c>
      <c r="P1759" s="86">
        <v>2</v>
      </c>
      <c r="Q1759" s="87"/>
      <c r="R1759" s="88" t="s">
        <v>28</v>
      </c>
      <c r="S1759" s="98"/>
      <c r="T1759" s="1">
        <v>1298</v>
      </c>
      <c r="U1759" s="90">
        <v>973.5</v>
      </c>
      <c r="V1759" s="91">
        <v>0.25</v>
      </c>
      <c r="W1759" s="88" t="s">
        <v>11036</v>
      </c>
      <c r="X1759" s="83">
        <v>90119000000</v>
      </c>
      <c r="Y1759" s="83" t="s">
        <v>1276</v>
      </c>
      <c r="Z1759" s="83" t="s">
        <v>31</v>
      </c>
    </row>
    <row r="1760" spans="1:26" x14ac:dyDescent="0.25">
      <c r="A1760" t="s">
        <v>3752</v>
      </c>
      <c r="B1760" t="s">
        <v>3752</v>
      </c>
      <c r="C1760" s="94" t="s">
        <v>3753</v>
      </c>
      <c r="D1760" s="93" t="s">
        <v>3754</v>
      </c>
      <c r="E1760" s="93" t="s">
        <v>704</v>
      </c>
      <c r="F1760" s="93" t="s">
        <v>22</v>
      </c>
      <c r="G1760" s="83" t="s">
        <v>23</v>
      </c>
      <c r="H1760" s="93"/>
      <c r="I1760" s="93" t="s">
        <v>745</v>
      </c>
      <c r="J1760" s="93" t="s">
        <v>24</v>
      </c>
      <c r="K1760" s="2">
        <v>100210951095</v>
      </c>
      <c r="L1760" t="s">
        <v>25</v>
      </c>
      <c r="M1760" t="s">
        <v>26</v>
      </c>
      <c r="N1760" t="s">
        <v>27</v>
      </c>
      <c r="O1760" t="s">
        <v>26</v>
      </c>
      <c r="P1760" s="86">
        <v>2</v>
      </c>
      <c r="Q1760" s="87"/>
      <c r="R1760" s="88" t="s">
        <v>28</v>
      </c>
      <c r="S1760" s="98"/>
      <c r="T1760" s="1">
        <v>1298</v>
      </c>
      <c r="U1760" s="90">
        <v>973.5</v>
      </c>
      <c r="V1760" s="91">
        <v>0.25</v>
      </c>
      <c r="W1760" s="88" t="s">
        <v>11036</v>
      </c>
      <c r="X1760" s="83">
        <v>90119000000</v>
      </c>
      <c r="Y1760" s="83" t="s">
        <v>1276</v>
      </c>
      <c r="Z1760" s="83" t="s">
        <v>31</v>
      </c>
    </row>
    <row r="1761" spans="1:26" x14ac:dyDescent="0.25">
      <c r="A1761" t="s">
        <v>3755</v>
      </c>
      <c r="B1761" t="s">
        <v>3755</v>
      </c>
      <c r="C1761" s="94" t="s">
        <v>3756</v>
      </c>
      <c r="D1761" s="93" t="s">
        <v>3757</v>
      </c>
      <c r="E1761" s="93" t="s">
        <v>704</v>
      </c>
      <c r="F1761" s="93" t="s">
        <v>22</v>
      </c>
      <c r="G1761" s="83" t="s">
        <v>23</v>
      </c>
      <c r="H1761" s="93"/>
      <c r="I1761" s="93" t="s">
        <v>745</v>
      </c>
      <c r="J1761" s="93" t="s">
        <v>24</v>
      </c>
      <c r="K1761" s="2">
        <v>100210951095</v>
      </c>
      <c r="L1761" t="s">
        <v>25</v>
      </c>
      <c r="M1761" t="s">
        <v>26</v>
      </c>
      <c r="N1761" t="s">
        <v>27</v>
      </c>
      <c r="O1761" t="s">
        <v>26</v>
      </c>
      <c r="P1761" s="86">
        <v>27</v>
      </c>
      <c r="Q1761" s="87"/>
      <c r="R1761" s="88" t="s">
        <v>28</v>
      </c>
      <c r="S1761" s="98"/>
      <c r="T1761" s="1">
        <v>1298</v>
      </c>
      <c r="U1761" s="90">
        <v>973.5</v>
      </c>
      <c r="V1761" s="91">
        <v>0.25</v>
      </c>
      <c r="W1761" s="88" t="s">
        <v>11036</v>
      </c>
      <c r="X1761" s="83">
        <v>90119000000</v>
      </c>
      <c r="Y1761" s="83" t="s">
        <v>1276</v>
      </c>
      <c r="Z1761" s="83" t="s">
        <v>31</v>
      </c>
    </row>
    <row r="1762" spans="1:26" x14ac:dyDescent="0.25">
      <c r="A1762" t="s">
        <v>3758</v>
      </c>
      <c r="B1762" t="s">
        <v>3758</v>
      </c>
      <c r="C1762" s="94" t="s">
        <v>3759</v>
      </c>
      <c r="D1762" s="93" t="s">
        <v>3760</v>
      </c>
      <c r="E1762" s="93" t="s">
        <v>704</v>
      </c>
      <c r="F1762" s="93" t="s">
        <v>22</v>
      </c>
      <c r="G1762" s="83" t="s">
        <v>23</v>
      </c>
      <c r="H1762" s="93"/>
      <c r="I1762" s="93" t="s">
        <v>745</v>
      </c>
      <c r="J1762" s="93" t="s">
        <v>24</v>
      </c>
      <c r="K1762" s="2">
        <v>100210951095</v>
      </c>
      <c r="L1762" t="s">
        <v>25</v>
      </c>
      <c r="M1762" t="s">
        <v>26</v>
      </c>
      <c r="N1762" t="s">
        <v>27</v>
      </c>
      <c r="O1762" t="s">
        <v>26</v>
      </c>
      <c r="P1762" s="86">
        <v>2</v>
      </c>
      <c r="Q1762" s="87"/>
      <c r="R1762" s="88" t="s">
        <v>28</v>
      </c>
      <c r="S1762" s="101"/>
      <c r="T1762" s="1">
        <v>1298</v>
      </c>
      <c r="U1762" s="90">
        <v>973.5</v>
      </c>
      <c r="V1762" s="91">
        <v>0.25</v>
      </c>
      <c r="W1762" s="88" t="s">
        <v>11036</v>
      </c>
      <c r="X1762" s="83">
        <v>90119000000</v>
      </c>
      <c r="Y1762" s="83" t="s">
        <v>1276</v>
      </c>
      <c r="Z1762" s="83" t="s">
        <v>31</v>
      </c>
    </row>
    <row r="1763" spans="1:26" x14ac:dyDescent="0.25">
      <c r="A1763" t="s">
        <v>3761</v>
      </c>
      <c r="B1763" t="s">
        <v>3761</v>
      </c>
      <c r="C1763" s="94" t="s">
        <v>3762</v>
      </c>
      <c r="D1763" s="93" t="s">
        <v>3763</v>
      </c>
      <c r="E1763" s="93" t="s">
        <v>704</v>
      </c>
      <c r="F1763" s="93" t="s">
        <v>22</v>
      </c>
      <c r="G1763" s="83" t="s">
        <v>23</v>
      </c>
      <c r="H1763" s="93"/>
      <c r="I1763" s="93" t="s">
        <v>745</v>
      </c>
      <c r="J1763" s="93" t="s">
        <v>24</v>
      </c>
      <c r="K1763" s="2">
        <v>100210951095</v>
      </c>
      <c r="L1763" t="s">
        <v>25</v>
      </c>
      <c r="M1763" t="s">
        <v>26</v>
      </c>
      <c r="N1763" t="s">
        <v>27</v>
      </c>
      <c r="O1763" t="s">
        <v>26</v>
      </c>
      <c r="P1763" s="86">
        <v>27</v>
      </c>
      <c r="Q1763" s="87"/>
      <c r="R1763" s="88" t="s">
        <v>28</v>
      </c>
      <c r="S1763" s="101"/>
      <c r="T1763" s="1">
        <v>1298</v>
      </c>
      <c r="U1763" s="90">
        <v>973.5</v>
      </c>
      <c r="V1763" s="91">
        <v>0.25</v>
      </c>
      <c r="W1763" s="83" t="s">
        <v>11036</v>
      </c>
      <c r="X1763" s="83">
        <v>90119000000</v>
      </c>
      <c r="Y1763" s="83" t="s">
        <v>1276</v>
      </c>
      <c r="Z1763" s="83" t="s">
        <v>31</v>
      </c>
    </row>
    <row r="1764" spans="1:26" x14ac:dyDescent="0.25">
      <c r="A1764" t="s">
        <v>3764</v>
      </c>
      <c r="B1764" t="s">
        <v>3764</v>
      </c>
      <c r="C1764" s="94" t="s">
        <v>3765</v>
      </c>
      <c r="D1764" s="93" t="s">
        <v>3766</v>
      </c>
      <c r="E1764" s="93" t="s">
        <v>704</v>
      </c>
      <c r="F1764" s="93" t="s">
        <v>22</v>
      </c>
      <c r="G1764" s="83" t="s">
        <v>23</v>
      </c>
      <c r="H1764" s="93"/>
      <c r="I1764" s="93" t="s">
        <v>745</v>
      </c>
      <c r="J1764" s="93" t="s">
        <v>24</v>
      </c>
      <c r="K1764" s="2">
        <v>100210951095</v>
      </c>
      <c r="L1764" t="s">
        <v>25</v>
      </c>
      <c r="M1764" t="s">
        <v>26</v>
      </c>
      <c r="N1764" t="s">
        <v>27</v>
      </c>
      <c r="O1764" t="s">
        <v>26</v>
      </c>
      <c r="P1764" s="86">
        <v>2</v>
      </c>
      <c r="Q1764" s="87"/>
      <c r="R1764" s="88" t="s">
        <v>28</v>
      </c>
      <c r="S1764" s="98"/>
      <c r="T1764" s="1">
        <v>1298</v>
      </c>
      <c r="U1764" s="90">
        <v>973.5</v>
      </c>
      <c r="V1764" s="91">
        <v>0.25</v>
      </c>
      <c r="W1764" s="83" t="s">
        <v>11036</v>
      </c>
      <c r="X1764" s="83">
        <v>90119000000</v>
      </c>
      <c r="Y1764" s="83" t="s">
        <v>1276</v>
      </c>
      <c r="Z1764" s="83" t="s">
        <v>31</v>
      </c>
    </row>
    <row r="1765" spans="1:26" x14ac:dyDescent="0.25">
      <c r="A1765" t="s">
        <v>3767</v>
      </c>
      <c r="B1765" t="s">
        <v>3767</v>
      </c>
      <c r="C1765" s="94" t="s">
        <v>3768</v>
      </c>
      <c r="D1765" s="93" t="s">
        <v>3769</v>
      </c>
      <c r="E1765" s="93" t="s">
        <v>704</v>
      </c>
      <c r="F1765" s="93" t="s">
        <v>22</v>
      </c>
      <c r="G1765" s="83" t="s">
        <v>23</v>
      </c>
      <c r="H1765" s="93"/>
      <c r="I1765" s="93" t="s">
        <v>745</v>
      </c>
      <c r="J1765" s="93" t="s">
        <v>24</v>
      </c>
      <c r="K1765" s="2">
        <v>100210951095</v>
      </c>
      <c r="L1765" t="s">
        <v>25</v>
      </c>
      <c r="M1765" t="s">
        <v>26</v>
      </c>
      <c r="N1765" t="s">
        <v>27</v>
      </c>
      <c r="O1765" t="s">
        <v>26</v>
      </c>
      <c r="P1765" s="86">
        <v>2</v>
      </c>
      <c r="Q1765" s="87"/>
      <c r="R1765" s="88" t="s">
        <v>28</v>
      </c>
      <c r="S1765" s="98"/>
      <c r="T1765" s="1">
        <v>1298</v>
      </c>
      <c r="U1765" s="90">
        <v>973.5</v>
      </c>
      <c r="V1765" s="91">
        <v>0.25</v>
      </c>
      <c r="W1765" s="92" t="s">
        <v>11036</v>
      </c>
      <c r="X1765" s="83">
        <v>90119000000</v>
      </c>
      <c r="Y1765" s="83" t="s">
        <v>1276</v>
      </c>
      <c r="Z1765" s="83" t="s">
        <v>31</v>
      </c>
    </row>
    <row r="1766" spans="1:26" x14ac:dyDescent="0.25">
      <c r="A1766" t="s">
        <v>3770</v>
      </c>
      <c r="B1766" t="s">
        <v>3770</v>
      </c>
      <c r="C1766" s="94" t="s">
        <v>3771</v>
      </c>
      <c r="D1766" s="93" t="s">
        <v>3772</v>
      </c>
      <c r="E1766" s="93" t="s">
        <v>704</v>
      </c>
      <c r="F1766" s="93" t="s">
        <v>22</v>
      </c>
      <c r="G1766" s="83" t="s">
        <v>23</v>
      </c>
      <c r="H1766" s="93"/>
      <c r="I1766" s="93" t="s">
        <v>745</v>
      </c>
      <c r="J1766" s="93" t="s">
        <v>24</v>
      </c>
      <c r="K1766" s="2">
        <v>100210951095</v>
      </c>
      <c r="L1766" t="s">
        <v>25</v>
      </c>
      <c r="M1766" t="s">
        <v>26</v>
      </c>
      <c r="N1766" t="s">
        <v>27</v>
      </c>
      <c r="O1766" t="s">
        <v>26</v>
      </c>
      <c r="P1766" s="86">
        <v>2</v>
      </c>
      <c r="Q1766" s="87"/>
      <c r="R1766" s="88" t="s">
        <v>28</v>
      </c>
      <c r="S1766" s="98"/>
      <c r="T1766" s="1">
        <v>1298</v>
      </c>
      <c r="U1766" s="90">
        <v>973.5</v>
      </c>
      <c r="V1766" s="91">
        <v>0.25</v>
      </c>
      <c r="W1766" s="92" t="s">
        <v>11036</v>
      </c>
      <c r="X1766" s="83">
        <v>90119000000</v>
      </c>
      <c r="Y1766" s="83" t="s">
        <v>1276</v>
      </c>
      <c r="Z1766" s="83" t="s">
        <v>31</v>
      </c>
    </row>
    <row r="1767" spans="1:26" x14ac:dyDescent="0.25">
      <c r="A1767" t="s">
        <v>3773</v>
      </c>
      <c r="B1767" t="s">
        <v>3773</v>
      </c>
      <c r="C1767" s="94" t="s">
        <v>3774</v>
      </c>
      <c r="D1767" s="93" t="s">
        <v>3775</v>
      </c>
      <c r="E1767" s="93" t="s">
        <v>704</v>
      </c>
      <c r="F1767" s="93" t="s">
        <v>22</v>
      </c>
      <c r="G1767" s="83" t="s">
        <v>23</v>
      </c>
      <c r="H1767" s="93"/>
      <c r="I1767" s="93" t="s">
        <v>745</v>
      </c>
      <c r="J1767" s="93" t="s">
        <v>24</v>
      </c>
      <c r="K1767" s="2">
        <v>100210951095</v>
      </c>
      <c r="L1767" t="s">
        <v>25</v>
      </c>
      <c r="M1767" t="s">
        <v>26</v>
      </c>
      <c r="N1767" t="s">
        <v>27</v>
      </c>
      <c r="O1767" t="s">
        <v>26</v>
      </c>
      <c r="P1767" s="86">
        <v>16</v>
      </c>
      <c r="Q1767" s="87"/>
      <c r="R1767" s="88" t="s">
        <v>28</v>
      </c>
      <c r="S1767" s="98"/>
      <c r="T1767" s="1">
        <v>1715</v>
      </c>
      <c r="U1767" s="90">
        <v>1286.25</v>
      </c>
      <c r="V1767" s="91">
        <v>0.25</v>
      </c>
      <c r="W1767" s="92" t="s">
        <v>11036</v>
      </c>
      <c r="X1767" s="83">
        <v>90022000000</v>
      </c>
      <c r="Y1767" s="83" t="s">
        <v>1276</v>
      </c>
      <c r="Z1767" s="83" t="s">
        <v>31</v>
      </c>
    </row>
    <row r="1768" spans="1:26" x14ac:dyDescent="0.25">
      <c r="A1768" t="s">
        <v>5350</v>
      </c>
      <c r="B1768" t="s">
        <v>5350</v>
      </c>
      <c r="C1768" s="94" t="s">
        <v>5351</v>
      </c>
      <c r="D1768" s="93" t="s">
        <v>5351</v>
      </c>
      <c r="E1768" s="93" t="s">
        <v>704</v>
      </c>
      <c r="F1768" s="93" t="s">
        <v>22</v>
      </c>
      <c r="G1768" s="83" t="s">
        <v>23</v>
      </c>
      <c r="H1768" s="93"/>
      <c r="I1768" s="93" t="s">
        <v>24</v>
      </c>
      <c r="J1768" s="93" t="s">
        <v>24</v>
      </c>
      <c r="K1768" s="2">
        <v>100210951095</v>
      </c>
      <c r="L1768" t="s">
        <v>25</v>
      </c>
      <c r="M1768" t="s">
        <v>26</v>
      </c>
      <c r="N1768" t="s">
        <v>27</v>
      </c>
      <c r="O1768" t="s">
        <v>26</v>
      </c>
      <c r="P1768" s="86">
        <v>25</v>
      </c>
      <c r="Q1768" s="87"/>
      <c r="R1768" s="88" t="s">
        <v>28</v>
      </c>
      <c r="S1768" s="98"/>
      <c r="T1768" s="1">
        <v>4239</v>
      </c>
      <c r="U1768" s="90">
        <v>2204.2800000000002</v>
      </c>
      <c r="V1768" s="91">
        <v>0.47999999999999993</v>
      </c>
      <c r="W1768" s="92" t="s">
        <v>11035</v>
      </c>
      <c r="X1768" s="83">
        <v>90011090900</v>
      </c>
      <c r="Y1768" s="83" t="s">
        <v>914</v>
      </c>
      <c r="Z1768" s="83" t="s">
        <v>31</v>
      </c>
    </row>
    <row r="1769" spans="1:26" x14ac:dyDescent="0.25">
      <c r="A1769" t="s">
        <v>3776</v>
      </c>
      <c r="B1769" t="s">
        <v>3776</v>
      </c>
      <c r="C1769" s="94" t="s">
        <v>3777</v>
      </c>
      <c r="D1769" s="93" t="s">
        <v>3777</v>
      </c>
      <c r="E1769" s="93" t="s">
        <v>704</v>
      </c>
      <c r="F1769" s="93" t="s">
        <v>22</v>
      </c>
      <c r="G1769" s="83" t="s">
        <v>23</v>
      </c>
      <c r="H1769" s="93"/>
      <c r="I1769" s="93" t="s">
        <v>745</v>
      </c>
      <c r="J1769" s="93" t="s">
        <v>24</v>
      </c>
      <c r="K1769" s="2">
        <v>100210951095</v>
      </c>
      <c r="L1769" t="s">
        <v>25</v>
      </c>
      <c r="M1769" t="s">
        <v>26</v>
      </c>
      <c r="N1769" t="s">
        <v>27</v>
      </c>
      <c r="O1769" t="s">
        <v>26</v>
      </c>
      <c r="P1769" s="86">
        <v>20</v>
      </c>
      <c r="Q1769" s="87"/>
      <c r="R1769" s="88" t="s">
        <v>28</v>
      </c>
      <c r="S1769" s="98"/>
      <c r="T1769" s="1">
        <v>770</v>
      </c>
      <c r="U1769" s="90">
        <v>577.5</v>
      </c>
      <c r="V1769" s="91">
        <v>0.25</v>
      </c>
      <c r="W1769" s="92" t="s">
        <v>11036</v>
      </c>
      <c r="X1769" s="83">
        <v>90022000000</v>
      </c>
      <c r="Y1769" s="83" t="s">
        <v>1276</v>
      </c>
      <c r="Z1769" s="83" t="s">
        <v>31</v>
      </c>
    </row>
    <row r="1770" spans="1:26" x14ac:dyDescent="0.25">
      <c r="A1770" t="s">
        <v>3778</v>
      </c>
      <c r="B1770" t="s">
        <v>3778</v>
      </c>
      <c r="C1770" s="94" t="s">
        <v>3779</v>
      </c>
      <c r="D1770" s="93" t="s">
        <v>3779</v>
      </c>
      <c r="E1770" s="93" t="s">
        <v>704</v>
      </c>
      <c r="F1770" s="93" t="s">
        <v>22</v>
      </c>
      <c r="G1770" s="83" t="s">
        <v>23</v>
      </c>
      <c r="H1770" s="93"/>
      <c r="I1770" s="93" t="s">
        <v>745</v>
      </c>
      <c r="J1770" s="93" t="s">
        <v>24</v>
      </c>
      <c r="K1770" s="2">
        <v>100210951095</v>
      </c>
      <c r="L1770" t="s">
        <v>25</v>
      </c>
      <c r="M1770" t="s">
        <v>26</v>
      </c>
      <c r="N1770" t="s">
        <v>27</v>
      </c>
      <c r="O1770" t="s">
        <v>26</v>
      </c>
      <c r="P1770" s="86">
        <v>12</v>
      </c>
      <c r="Q1770" s="87"/>
      <c r="R1770" s="88" t="s">
        <v>28</v>
      </c>
      <c r="S1770" s="98"/>
      <c r="T1770" s="1">
        <v>587</v>
      </c>
      <c r="U1770" s="90">
        <v>440.25</v>
      </c>
      <c r="V1770" s="91">
        <v>0.25</v>
      </c>
      <c r="W1770" s="92" t="s">
        <v>11036</v>
      </c>
      <c r="X1770" s="83">
        <v>90022000000</v>
      </c>
      <c r="Y1770" s="83" t="s">
        <v>1276</v>
      </c>
      <c r="Z1770" s="83" t="s">
        <v>31</v>
      </c>
    </row>
    <row r="1771" spans="1:26" x14ac:dyDescent="0.25">
      <c r="A1771" t="s">
        <v>3780</v>
      </c>
      <c r="B1771" t="s">
        <v>3780</v>
      </c>
      <c r="C1771" s="94" t="s">
        <v>3781</v>
      </c>
      <c r="D1771" s="93" t="s">
        <v>3781</v>
      </c>
      <c r="E1771" s="93" t="s">
        <v>704</v>
      </c>
      <c r="F1771" s="93" t="s">
        <v>22</v>
      </c>
      <c r="G1771" s="83" t="s">
        <v>23</v>
      </c>
      <c r="H1771" s="93"/>
      <c r="I1771" s="93" t="s">
        <v>745</v>
      </c>
      <c r="J1771" s="93" t="s">
        <v>24</v>
      </c>
      <c r="K1771" s="2">
        <v>100210951095</v>
      </c>
      <c r="L1771" t="s">
        <v>25</v>
      </c>
      <c r="M1771" t="s">
        <v>26</v>
      </c>
      <c r="N1771" t="s">
        <v>27</v>
      </c>
      <c r="O1771" t="s">
        <v>26</v>
      </c>
      <c r="P1771" s="86">
        <v>12</v>
      </c>
      <c r="Q1771" s="87"/>
      <c r="R1771" s="88" t="s">
        <v>28</v>
      </c>
      <c r="S1771" s="98"/>
      <c r="T1771" s="1">
        <v>909</v>
      </c>
      <c r="U1771" s="90">
        <v>681.75</v>
      </c>
      <c r="V1771" s="91">
        <v>0.25</v>
      </c>
      <c r="W1771" s="92" t="s">
        <v>11036</v>
      </c>
      <c r="X1771" s="83">
        <v>90022000000</v>
      </c>
      <c r="Y1771" s="83" t="s">
        <v>1276</v>
      </c>
      <c r="Z1771" s="83" t="s">
        <v>31</v>
      </c>
    </row>
    <row r="1772" spans="1:26" x14ac:dyDescent="0.25">
      <c r="A1772" t="s">
        <v>3782</v>
      </c>
      <c r="B1772" t="s">
        <v>3782</v>
      </c>
      <c r="C1772" s="94" t="s">
        <v>3783</v>
      </c>
      <c r="D1772" s="93" t="s">
        <v>3783</v>
      </c>
      <c r="E1772" s="93" t="s">
        <v>704</v>
      </c>
      <c r="F1772" s="93" t="s">
        <v>22</v>
      </c>
      <c r="G1772" s="83" t="s">
        <v>23</v>
      </c>
      <c r="H1772" s="93"/>
      <c r="I1772" s="93" t="s">
        <v>745</v>
      </c>
      <c r="J1772" s="93" t="s">
        <v>24</v>
      </c>
      <c r="K1772" s="2">
        <v>100210951095</v>
      </c>
      <c r="L1772" t="s">
        <v>25</v>
      </c>
      <c r="M1772" t="s">
        <v>26</v>
      </c>
      <c r="N1772" t="s">
        <v>27</v>
      </c>
      <c r="O1772" t="s">
        <v>26</v>
      </c>
      <c r="P1772" s="86">
        <v>12</v>
      </c>
      <c r="Q1772" s="87"/>
      <c r="R1772" s="88" t="s">
        <v>28</v>
      </c>
      <c r="S1772" s="98"/>
      <c r="T1772" s="1">
        <v>893</v>
      </c>
      <c r="U1772" s="90">
        <v>669.75</v>
      </c>
      <c r="V1772" s="91">
        <v>0.25</v>
      </c>
      <c r="W1772" s="92" t="s">
        <v>11036</v>
      </c>
      <c r="X1772" s="83">
        <v>90022000000</v>
      </c>
      <c r="Y1772" s="83" t="s">
        <v>1276</v>
      </c>
      <c r="Z1772" s="83" t="s">
        <v>31</v>
      </c>
    </row>
    <row r="1773" spans="1:26" x14ac:dyDescent="0.25">
      <c r="A1773" t="s">
        <v>3784</v>
      </c>
      <c r="B1773" t="s">
        <v>3784</v>
      </c>
      <c r="C1773" s="94" t="s">
        <v>3785</v>
      </c>
      <c r="D1773" s="93" t="s">
        <v>3785</v>
      </c>
      <c r="E1773" s="93" t="s">
        <v>704</v>
      </c>
      <c r="F1773" s="93" t="s">
        <v>22</v>
      </c>
      <c r="G1773" s="83" t="s">
        <v>23</v>
      </c>
      <c r="H1773" s="93"/>
      <c r="I1773" s="93" t="s">
        <v>745</v>
      </c>
      <c r="J1773" s="93" t="s">
        <v>24</v>
      </c>
      <c r="K1773" s="2">
        <v>100210951095</v>
      </c>
      <c r="L1773" t="s">
        <v>25</v>
      </c>
      <c r="M1773" t="s">
        <v>26</v>
      </c>
      <c r="N1773" t="s">
        <v>27</v>
      </c>
      <c r="O1773" t="s">
        <v>26</v>
      </c>
      <c r="P1773" s="86">
        <v>20</v>
      </c>
      <c r="Q1773" s="87"/>
      <c r="R1773" s="88" t="s">
        <v>28</v>
      </c>
      <c r="S1773" s="98"/>
      <c r="T1773" s="1">
        <v>105</v>
      </c>
      <c r="U1773" s="90">
        <v>78.75</v>
      </c>
      <c r="V1773" s="91">
        <v>0.25</v>
      </c>
      <c r="W1773" s="92" t="s">
        <v>11036</v>
      </c>
      <c r="X1773" s="83">
        <v>90022000000</v>
      </c>
      <c r="Y1773" s="83" t="s">
        <v>1276</v>
      </c>
      <c r="Z1773" s="83" t="s">
        <v>31</v>
      </c>
    </row>
    <row r="1774" spans="1:26" x14ac:dyDescent="0.25">
      <c r="A1774" t="s">
        <v>3786</v>
      </c>
      <c r="B1774" t="s">
        <v>3786</v>
      </c>
      <c r="C1774" s="94" t="s">
        <v>3787</v>
      </c>
      <c r="D1774" s="93" t="s">
        <v>3787</v>
      </c>
      <c r="E1774" s="93" t="s">
        <v>704</v>
      </c>
      <c r="F1774" s="93" t="s">
        <v>22</v>
      </c>
      <c r="G1774" s="83" t="s">
        <v>23</v>
      </c>
      <c r="H1774" s="93"/>
      <c r="I1774" s="93" t="s">
        <v>745</v>
      </c>
      <c r="J1774" s="93" t="s">
        <v>24</v>
      </c>
      <c r="K1774" s="2">
        <v>100210951095</v>
      </c>
      <c r="L1774" t="s">
        <v>25</v>
      </c>
      <c r="M1774" t="s">
        <v>26</v>
      </c>
      <c r="N1774" t="s">
        <v>27</v>
      </c>
      <c r="O1774" t="s">
        <v>26</v>
      </c>
      <c r="P1774" s="86">
        <v>20</v>
      </c>
      <c r="Q1774" s="87"/>
      <c r="R1774" s="88" t="s">
        <v>28</v>
      </c>
      <c r="S1774" s="98"/>
      <c r="T1774" s="1">
        <v>105</v>
      </c>
      <c r="U1774" s="90">
        <v>78.75</v>
      </c>
      <c r="V1774" s="91">
        <v>0.25</v>
      </c>
      <c r="W1774" s="92" t="s">
        <v>11036</v>
      </c>
      <c r="X1774" s="83">
        <v>90022000000</v>
      </c>
      <c r="Y1774" s="83" t="s">
        <v>1276</v>
      </c>
      <c r="Z1774" s="83" t="s">
        <v>31</v>
      </c>
    </row>
    <row r="1775" spans="1:26" x14ac:dyDescent="0.25">
      <c r="A1775" t="s">
        <v>3788</v>
      </c>
      <c r="B1775" t="s">
        <v>3788</v>
      </c>
      <c r="C1775" s="94" t="s">
        <v>3789</v>
      </c>
      <c r="D1775" s="93" t="s">
        <v>3789</v>
      </c>
      <c r="E1775" s="93" t="s">
        <v>704</v>
      </c>
      <c r="F1775" s="93" t="s">
        <v>22</v>
      </c>
      <c r="G1775" s="83" t="s">
        <v>23</v>
      </c>
      <c r="H1775" s="93"/>
      <c r="I1775" s="93" t="s">
        <v>745</v>
      </c>
      <c r="J1775" s="93" t="s">
        <v>24</v>
      </c>
      <c r="K1775" s="2">
        <v>100210951095</v>
      </c>
      <c r="L1775" t="s">
        <v>25</v>
      </c>
      <c r="M1775" t="s">
        <v>26</v>
      </c>
      <c r="N1775" t="s">
        <v>27</v>
      </c>
      <c r="O1775" t="s">
        <v>26</v>
      </c>
      <c r="P1775" s="86">
        <v>20</v>
      </c>
      <c r="Q1775" s="87"/>
      <c r="R1775" s="88" t="s">
        <v>28</v>
      </c>
      <c r="S1775" s="98"/>
      <c r="T1775" s="1">
        <v>105</v>
      </c>
      <c r="U1775" s="90">
        <v>78.75</v>
      </c>
      <c r="V1775" s="91">
        <v>0.25</v>
      </c>
      <c r="W1775" s="92" t="s">
        <v>11036</v>
      </c>
      <c r="X1775" s="83">
        <v>90022000000</v>
      </c>
      <c r="Y1775" s="83" t="s">
        <v>1276</v>
      </c>
      <c r="Z1775" s="83" t="s">
        <v>31</v>
      </c>
    </row>
    <row r="1776" spans="1:26" x14ac:dyDescent="0.25">
      <c r="A1776" t="s">
        <v>3790</v>
      </c>
      <c r="B1776" t="s">
        <v>3790</v>
      </c>
      <c r="C1776" s="94" t="s">
        <v>3791</v>
      </c>
      <c r="D1776" s="93" t="s">
        <v>3791</v>
      </c>
      <c r="E1776" s="93" t="s">
        <v>704</v>
      </c>
      <c r="F1776" s="93" t="s">
        <v>22</v>
      </c>
      <c r="G1776" s="83" t="s">
        <v>23</v>
      </c>
      <c r="H1776" s="93"/>
      <c r="I1776" s="93" t="s">
        <v>745</v>
      </c>
      <c r="J1776" s="93" t="s">
        <v>24</v>
      </c>
      <c r="K1776" s="2">
        <v>100210951095</v>
      </c>
      <c r="L1776" t="s">
        <v>25</v>
      </c>
      <c r="M1776" t="s">
        <v>26</v>
      </c>
      <c r="N1776" t="s">
        <v>27</v>
      </c>
      <c r="O1776" t="s">
        <v>26</v>
      </c>
      <c r="P1776" s="86">
        <v>12</v>
      </c>
      <c r="Q1776" s="87"/>
      <c r="R1776" s="88" t="s">
        <v>28</v>
      </c>
      <c r="S1776" s="98"/>
      <c r="T1776" s="1">
        <v>496</v>
      </c>
      <c r="U1776" s="90">
        <v>372</v>
      </c>
      <c r="V1776" s="91">
        <v>0.25</v>
      </c>
      <c r="W1776" s="92" t="s">
        <v>11036</v>
      </c>
      <c r="X1776" s="83">
        <v>90022000000</v>
      </c>
      <c r="Y1776" s="83" t="s">
        <v>1276</v>
      </c>
      <c r="Z1776" s="83" t="s">
        <v>31</v>
      </c>
    </row>
    <row r="1777" spans="1:26" x14ac:dyDescent="0.25">
      <c r="A1777" s="3" t="s">
        <v>3792</v>
      </c>
      <c r="B1777" s="3" t="s">
        <v>3792</v>
      </c>
      <c r="C1777" s="94" t="s">
        <v>3793</v>
      </c>
      <c r="D1777" s="93" t="s">
        <v>3793</v>
      </c>
      <c r="E1777" s="88" t="s">
        <v>704</v>
      </c>
      <c r="F1777" s="88" t="s">
        <v>22</v>
      </c>
      <c r="G1777" s="83" t="s">
        <v>23</v>
      </c>
      <c r="H1777" s="88"/>
      <c r="I1777" s="93" t="s">
        <v>745</v>
      </c>
      <c r="J1777" s="93" t="s">
        <v>24</v>
      </c>
      <c r="K1777" s="4">
        <v>100210951095</v>
      </c>
      <c r="L1777" s="3" t="s">
        <v>25</v>
      </c>
      <c r="M1777" s="3" t="s">
        <v>26</v>
      </c>
      <c r="N1777" s="3" t="s">
        <v>27</v>
      </c>
      <c r="O1777" s="3" t="s">
        <v>26</v>
      </c>
      <c r="P1777" s="86">
        <v>12</v>
      </c>
      <c r="Q1777" s="87"/>
      <c r="R1777" s="88" t="s">
        <v>28</v>
      </c>
      <c r="S1777" s="89"/>
      <c r="T1777" s="1">
        <v>480</v>
      </c>
      <c r="U1777" s="90">
        <v>360</v>
      </c>
      <c r="V1777" s="91">
        <v>0.25</v>
      </c>
      <c r="W1777" s="92" t="s">
        <v>11036</v>
      </c>
      <c r="X1777" s="83">
        <v>90022000000</v>
      </c>
      <c r="Y1777" s="83" t="s">
        <v>1276</v>
      </c>
      <c r="Z1777" s="83" t="s">
        <v>31</v>
      </c>
    </row>
    <row r="1778" spans="1:26" x14ac:dyDescent="0.25">
      <c r="A1778" t="s">
        <v>3794</v>
      </c>
      <c r="B1778" t="s">
        <v>3794</v>
      </c>
      <c r="C1778" s="94" t="s">
        <v>3795</v>
      </c>
      <c r="D1778" s="93" t="s">
        <v>3795</v>
      </c>
      <c r="E1778" s="93" t="s">
        <v>704</v>
      </c>
      <c r="F1778" s="93" t="s">
        <v>22</v>
      </c>
      <c r="G1778" s="83" t="s">
        <v>23</v>
      </c>
      <c r="H1778" s="93"/>
      <c r="I1778" s="93" t="s">
        <v>745</v>
      </c>
      <c r="J1778" s="93" t="s">
        <v>24</v>
      </c>
      <c r="K1778" s="2">
        <v>100210951095</v>
      </c>
      <c r="L1778" t="s">
        <v>25</v>
      </c>
      <c r="M1778" t="s">
        <v>26</v>
      </c>
      <c r="N1778" t="s">
        <v>27</v>
      </c>
      <c r="O1778" t="s">
        <v>26</v>
      </c>
      <c r="P1778" s="86">
        <v>12</v>
      </c>
      <c r="Q1778" s="87"/>
      <c r="R1778" s="88" t="s">
        <v>28</v>
      </c>
      <c r="S1778" s="98"/>
      <c r="T1778" s="1">
        <v>927</v>
      </c>
      <c r="U1778" s="90">
        <v>695.25</v>
      </c>
      <c r="V1778" s="91">
        <v>0.25</v>
      </c>
      <c r="W1778" s="92" t="s">
        <v>11036</v>
      </c>
      <c r="X1778" s="83">
        <v>90022000000</v>
      </c>
      <c r="Y1778" s="83" t="s">
        <v>1276</v>
      </c>
      <c r="Z1778" s="83" t="s">
        <v>31</v>
      </c>
    </row>
    <row r="1779" spans="1:26" x14ac:dyDescent="0.25">
      <c r="A1779" t="s">
        <v>3796</v>
      </c>
      <c r="B1779" t="s">
        <v>3796</v>
      </c>
      <c r="C1779" s="94" t="s">
        <v>3797</v>
      </c>
      <c r="D1779" s="93" t="s">
        <v>3797</v>
      </c>
      <c r="E1779" s="93" t="s">
        <v>704</v>
      </c>
      <c r="F1779" s="93" t="s">
        <v>22</v>
      </c>
      <c r="G1779" s="83" t="s">
        <v>23</v>
      </c>
      <c r="H1779" s="93"/>
      <c r="I1779" s="93" t="s">
        <v>745</v>
      </c>
      <c r="J1779" s="93" t="s">
        <v>24</v>
      </c>
      <c r="K1779" s="2">
        <v>100210951095</v>
      </c>
      <c r="L1779" t="s">
        <v>25</v>
      </c>
      <c r="M1779" t="s">
        <v>26</v>
      </c>
      <c r="N1779" t="s">
        <v>27</v>
      </c>
      <c r="O1779" t="s">
        <v>26</v>
      </c>
      <c r="P1779" s="86">
        <v>12</v>
      </c>
      <c r="Q1779" s="87"/>
      <c r="R1779" s="88" t="s">
        <v>28</v>
      </c>
      <c r="S1779" s="98"/>
      <c r="T1779" s="1">
        <v>844</v>
      </c>
      <c r="U1779" s="90">
        <v>633</v>
      </c>
      <c r="V1779" s="91">
        <v>0.25</v>
      </c>
      <c r="W1779" s="92" t="s">
        <v>11036</v>
      </c>
      <c r="X1779" s="83">
        <v>90022000000</v>
      </c>
      <c r="Y1779" s="83" t="s">
        <v>1276</v>
      </c>
      <c r="Z1779" s="83" t="s">
        <v>31</v>
      </c>
    </row>
    <row r="1780" spans="1:26" x14ac:dyDescent="0.25">
      <c r="A1780" t="s">
        <v>3798</v>
      </c>
      <c r="B1780" t="s">
        <v>3798</v>
      </c>
      <c r="C1780" s="94" t="s">
        <v>3799</v>
      </c>
      <c r="D1780" s="93" t="s">
        <v>3799</v>
      </c>
      <c r="E1780" s="93" t="s">
        <v>704</v>
      </c>
      <c r="F1780" s="93" t="s">
        <v>22</v>
      </c>
      <c r="G1780" s="83" t="s">
        <v>23</v>
      </c>
      <c r="H1780" s="93"/>
      <c r="I1780" s="93" t="s">
        <v>24</v>
      </c>
      <c r="J1780" s="93" t="s">
        <v>24</v>
      </c>
      <c r="K1780" s="2">
        <v>100210951095</v>
      </c>
      <c r="L1780" t="s">
        <v>25</v>
      </c>
      <c r="M1780" t="s">
        <v>26</v>
      </c>
      <c r="N1780" t="s">
        <v>27</v>
      </c>
      <c r="O1780" t="s">
        <v>26</v>
      </c>
      <c r="P1780" s="86">
        <v>25</v>
      </c>
      <c r="Q1780" s="87"/>
      <c r="R1780" s="88" t="s">
        <v>28</v>
      </c>
      <c r="S1780" s="98"/>
      <c r="T1780" s="1">
        <v>15394</v>
      </c>
      <c r="U1780" s="90">
        <v>11545.5</v>
      </c>
      <c r="V1780" s="91">
        <v>0.25</v>
      </c>
      <c r="W1780" s="92" t="s">
        <v>11036</v>
      </c>
      <c r="X1780" s="83">
        <v>90119000000</v>
      </c>
      <c r="Y1780" s="83" t="s">
        <v>30</v>
      </c>
      <c r="Z1780" s="83" t="s">
        <v>31</v>
      </c>
    </row>
    <row r="1781" spans="1:26" x14ac:dyDescent="0.25">
      <c r="A1781" t="s">
        <v>3800</v>
      </c>
      <c r="B1781" t="s">
        <v>3800</v>
      </c>
      <c r="C1781" s="94" t="s">
        <v>3801</v>
      </c>
      <c r="D1781" s="93" t="s">
        <v>3801</v>
      </c>
      <c r="E1781" s="93" t="s">
        <v>704</v>
      </c>
      <c r="F1781" s="93" t="s">
        <v>22</v>
      </c>
      <c r="G1781" s="83" t="s">
        <v>23</v>
      </c>
      <c r="H1781" s="93"/>
      <c r="I1781" s="93" t="s">
        <v>745</v>
      </c>
      <c r="J1781" s="93" t="s">
        <v>24</v>
      </c>
      <c r="K1781" s="2">
        <v>100210951095</v>
      </c>
      <c r="L1781" t="s">
        <v>25</v>
      </c>
      <c r="M1781" t="s">
        <v>26</v>
      </c>
      <c r="N1781" t="s">
        <v>27</v>
      </c>
      <c r="O1781" t="s">
        <v>26</v>
      </c>
      <c r="P1781" s="86">
        <v>12</v>
      </c>
      <c r="Q1781" s="87"/>
      <c r="R1781" s="88" t="s">
        <v>28</v>
      </c>
      <c r="S1781" s="98"/>
      <c r="T1781" s="1">
        <v>435</v>
      </c>
      <c r="U1781" s="90">
        <v>326.25</v>
      </c>
      <c r="V1781" s="91">
        <v>0.25</v>
      </c>
      <c r="W1781" s="92" t="s">
        <v>11036</v>
      </c>
      <c r="X1781" s="83">
        <v>90029000900</v>
      </c>
      <c r="Y1781" s="83" t="s">
        <v>1276</v>
      </c>
      <c r="Z1781" s="83" t="s">
        <v>31</v>
      </c>
    </row>
    <row r="1782" spans="1:26" x14ac:dyDescent="0.25">
      <c r="A1782" t="s">
        <v>3802</v>
      </c>
      <c r="B1782" t="s">
        <v>3802</v>
      </c>
      <c r="C1782" s="94" t="s">
        <v>3803</v>
      </c>
      <c r="D1782" s="93" t="s">
        <v>3803</v>
      </c>
      <c r="E1782" s="93" t="s">
        <v>704</v>
      </c>
      <c r="F1782" s="93" t="s">
        <v>22</v>
      </c>
      <c r="G1782" s="83" t="s">
        <v>23</v>
      </c>
      <c r="H1782" s="93"/>
      <c r="I1782" s="93" t="s">
        <v>745</v>
      </c>
      <c r="J1782" s="93" t="s">
        <v>24</v>
      </c>
      <c r="K1782" s="2">
        <v>100210951095</v>
      </c>
      <c r="L1782" t="s">
        <v>25</v>
      </c>
      <c r="M1782" t="s">
        <v>26</v>
      </c>
      <c r="N1782" t="s">
        <v>27</v>
      </c>
      <c r="O1782" t="s">
        <v>26</v>
      </c>
      <c r="P1782" s="86">
        <v>12</v>
      </c>
      <c r="Q1782" s="87"/>
      <c r="R1782" s="88" t="s">
        <v>28</v>
      </c>
      <c r="S1782" s="98"/>
      <c r="T1782" s="1">
        <v>1574</v>
      </c>
      <c r="U1782" s="90">
        <v>1180.5</v>
      </c>
      <c r="V1782" s="91">
        <v>0.25</v>
      </c>
      <c r="W1782" s="92" t="s">
        <v>11036</v>
      </c>
      <c r="X1782" s="83">
        <v>90029000900</v>
      </c>
      <c r="Y1782" s="83" t="s">
        <v>1276</v>
      </c>
      <c r="Z1782" s="83" t="s">
        <v>31</v>
      </c>
    </row>
    <row r="1783" spans="1:26" x14ac:dyDescent="0.25">
      <c r="A1783" t="s">
        <v>3804</v>
      </c>
      <c r="B1783" t="s">
        <v>3804</v>
      </c>
      <c r="C1783" s="94" t="s">
        <v>3805</v>
      </c>
      <c r="D1783" s="93" t="s">
        <v>3805</v>
      </c>
      <c r="E1783" s="93" t="s">
        <v>704</v>
      </c>
      <c r="F1783" s="93" t="s">
        <v>22</v>
      </c>
      <c r="G1783" s="83" t="s">
        <v>23</v>
      </c>
      <c r="H1783" s="93"/>
      <c r="I1783" s="93" t="s">
        <v>745</v>
      </c>
      <c r="J1783" s="93" t="s">
        <v>24</v>
      </c>
      <c r="K1783" s="2">
        <v>100210951095</v>
      </c>
      <c r="L1783" t="s">
        <v>25</v>
      </c>
      <c r="M1783" t="s">
        <v>26</v>
      </c>
      <c r="N1783" t="s">
        <v>27</v>
      </c>
      <c r="O1783" t="s">
        <v>26</v>
      </c>
      <c r="P1783" s="86">
        <v>12</v>
      </c>
      <c r="Q1783" s="87"/>
      <c r="R1783" s="88" t="s">
        <v>28</v>
      </c>
      <c r="S1783" s="98"/>
      <c r="T1783" s="1">
        <v>1554</v>
      </c>
      <c r="U1783" s="90">
        <v>1165.5</v>
      </c>
      <c r="V1783" s="91">
        <v>0.25</v>
      </c>
      <c r="W1783" s="92" t="s">
        <v>11036</v>
      </c>
      <c r="X1783" s="83">
        <v>90029000900</v>
      </c>
      <c r="Y1783" s="83" t="s">
        <v>1276</v>
      </c>
      <c r="Z1783" s="83" t="s">
        <v>31</v>
      </c>
    </row>
    <row r="1784" spans="1:26" x14ac:dyDescent="0.25">
      <c r="A1784" t="s">
        <v>3806</v>
      </c>
      <c r="B1784" t="s">
        <v>3806</v>
      </c>
      <c r="C1784" s="94" t="s">
        <v>3807</v>
      </c>
      <c r="D1784" s="93" t="s">
        <v>3807</v>
      </c>
      <c r="E1784" s="93" t="s">
        <v>704</v>
      </c>
      <c r="F1784" s="93" t="s">
        <v>22</v>
      </c>
      <c r="G1784" s="83" t="s">
        <v>23</v>
      </c>
      <c r="H1784" s="93"/>
      <c r="I1784" s="93" t="s">
        <v>745</v>
      </c>
      <c r="J1784" s="93" t="s">
        <v>24</v>
      </c>
      <c r="K1784" s="2">
        <v>100210951095</v>
      </c>
      <c r="L1784" t="s">
        <v>25</v>
      </c>
      <c r="M1784" t="s">
        <v>26</v>
      </c>
      <c r="N1784" t="s">
        <v>27</v>
      </c>
      <c r="O1784" t="s">
        <v>26</v>
      </c>
      <c r="P1784" s="86">
        <v>12</v>
      </c>
      <c r="Q1784" s="87"/>
      <c r="R1784" s="88" t="s">
        <v>28</v>
      </c>
      <c r="S1784" s="98"/>
      <c r="T1784" s="1">
        <v>587</v>
      </c>
      <c r="U1784" s="90">
        <v>440.25</v>
      </c>
      <c r="V1784" s="91">
        <v>0.25</v>
      </c>
      <c r="W1784" s="92" t="s">
        <v>11036</v>
      </c>
      <c r="X1784" s="83">
        <v>90022000000</v>
      </c>
      <c r="Y1784" s="83" t="s">
        <v>1276</v>
      </c>
      <c r="Z1784" s="83" t="s">
        <v>31</v>
      </c>
    </row>
    <row r="1785" spans="1:26" x14ac:dyDescent="0.25">
      <c r="A1785" t="s">
        <v>3808</v>
      </c>
      <c r="B1785" t="s">
        <v>3808</v>
      </c>
      <c r="C1785" s="94" t="s">
        <v>3809</v>
      </c>
      <c r="D1785" s="93" t="s">
        <v>3809</v>
      </c>
      <c r="E1785" s="93" t="s">
        <v>704</v>
      </c>
      <c r="F1785" s="93" t="s">
        <v>22</v>
      </c>
      <c r="G1785" s="83" t="s">
        <v>23</v>
      </c>
      <c r="H1785" s="93"/>
      <c r="I1785" s="93" t="s">
        <v>745</v>
      </c>
      <c r="J1785" s="93" t="s">
        <v>24</v>
      </c>
      <c r="K1785" s="2">
        <v>100210951095</v>
      </c>
      <c r="L1785" t="s">
        <v>25</v>
      </c>
      <c r="M1785" t="s">
        <v>26</v>
      </c>
      <c r="N1785" t="s">
        <v>27</v>
      </c>
      <c r="O1785" t="s">
        <v>26</v>
      </c>
      <c r="P1785" s="86">
        <v>12</v>
      </c>
      <c r="Q1785" s="87"/>
      <c r="R1785" s="88" t="s">
        <v>28</v>
      </c>
      <c r="S1785" s="98"/>
      <c r="T1785" s="1">
        <v>587</v>
      </c>
      <c r="U1785" s="90">
        <v>440.25</v>
      </c>
      <c r="V1785" s="91">
        <v>0.25</v>
      </c>
      <c r="W1785" s="92" t="s">
        <v>11036</v>
      </c>
      <c r="X1785" s="83">
        <v>90022000000</v>
      </c>
      <c r="Y1785" s="83" t="s">
        <v>1276</v>
      </c>
      <c r="Z1785" s="83" t="s">
        <v>31</v>
      </c>
    </row>
    <row r="1786" spans="1:26" x14ac:dyDescent="0.25">
      <c r="A1786" t="s">
        <v>3810</v>
      </c>
      <c r="B1786" t="s">
        <v>3810</v>
      </c>
      <c r="C1786" s="94" t="s">
        <v>3811</v>
      </c>
      <c r="D1786" s="93" t="s">
        <v>3811</v>
      </c>
      <c r="E1786" s="93" t="s">
        <v>704</v>
      </c>
      <c r="F1786" s="93" t="s">
        <v>22</v>
      </c>
      <c r="G1786" s="83" t="s">
        <v>23</v>
      </c>
      <c r="H1786" s="93"/>
      <c r="I1786" s="93" t="s">
        <v>745</v>
      </c>
      <c r="J1786" s="93" t="s">
        <v>24</v>
      </c>
      <c r="K1786" s="2">
        <v>100210951095</v>
      </c>
      <c r="L1786" t="s">
        <v>25</v>
      </c>
      <c r="M1786" t="s">
        <v>26</v>
      </c>
      <c r="N1786" t="s">
        <v>27</v>
      </c>
      <c r="O1786" t="s">
        <v>26</v>
      </c>
      <c r="P1786" s="86">
        <v>12</v>
      </c>
      <c r="Q1786" s="87"/>
      <c r="R1786" s="88" t="s">
        <v>28</v>
      </c>
      <c r="S1786" s="98"/>
      <c r="T1786" s="1">
        <v>587</v>
      </c>
      <c r="U1786" s="90">
        <v>440.25</v>
      </c>
      <c r="V1786" s="91">
        <v>0.25</v>
      </c>
      <c r="W1786" s="92" t="s">
        <v>11036</v>
      </c>
      <c r="X1786" s="83">
        <v>90022000000</v>
      </c>
      <c r="Y1786" s="83" t="s">
        <v>1276</v>
      </c>
      <c r="Z1786" s="83" t="s">
        <v>31</v>
      </c>
    </row>
    <row r="1787" spans="1:26" x14ac:dyDescent="0.25">
      <c r="A1787" t="s">
        <v>3812</v>
      </c>
      <c r="B1787" t="s">
        <v>3812</v>
      </c>
      <c r="C1787" s="94" t="s">
        <v>3813</v>
      </c>
      <c r="D1787" s="93" t="s">
        <v>3813</v>
      </c>
      <c r="E1787" s="93" t="s">
        <v>704</v>
      </c>
      <c r="F1787" s="93" t="s">
        <v>22</v>
      </c>
      <c r="G1787" s="83" t="s">
        <v>23</v>
      </c>
      <c r="H1787" s="93"/>
      <c r="I1787" s="93" t="s">
        <v>745</v>
      </c>
      <c r="J1787" s="93" t="s">
        <v>24</v>
      </c>
      <c r="K1787" s="2">
        <v>100210951095</v>
      </c>
      <c r="L1787" t="s">
        <v>25</v>
      </c>
      <c r="M1787" t="s">
        <v>26</v>
      </c>
      <c r="N1787" t="s">
        <v>27</v>
      </c>
      <c r="O1787" t="s">
        <v>26</v>
      </c>
      <c r="P1787" s="86">
        <v>20</v>
      </c>
      <c r="Q1787" s="87"/>
      <c r="R1787" s="88" t="s">
        <v>28</v>
      </c>
      <c r="S1787" s="98"/>
      <c r="T1787" s="1">
        <v>587</v>
      </c>
      <c r="U1787" s="90">
        <v>440.25</v>
      </c>
      <c r="V1787" s="91">
        <v>0.25</v>
      </c>
      <c r="W1787" s="88" t="s">
        <v>11036</v>
      </c>
      <c r="X1787" s="83">
        <v>90022000000</v>
      </c>
      <c r="Y1787" s="83" t="s">
        <v>1276</v>
      </c>
      <c r="Z1787" s="83" t="s">
        <v>31</v>
      </c>
    </row>
    <row r="1788" spans="1:26" x14ac:dyDescent="0.25">
      <c r="A1788" t="s">
        <v>3814</v>
      </c>
      <c r="B1788" t="s">
        <v>3814</v>
      </c>
      <c r="C1788" s="94" t="s">
        <v>3815</v>
      </c>
      <c r="D1788" s="93" t="s">
        <v>3815</v>
      </c>
      <c r="E1788" s="93" t="s">
        <v>704</v>
      </c>
      <c r="F1788" s="93" t="s">
        <v>22</v>
      </c>
      <c r="G1788" s="83" t="s">
        <v>23</v>
      </c>
      <c r="H1788" s="93"/>
      <c r="I1788" s="93" t="s">
        <v>745</v>
      </c>
      <c r="J1788" s="93" t="s">
        <v>24</v>
      </c>
      <c r="K1788" s="2">
        <v>100210951095</v>
      </c>
      <c r="L1788" t="s">
        <v>25</v>
      </c>
      <c r="M1788" t="s">
        <v>26</v>
      </c>
      <c r="N1788" t="s">
        <v>27</v>
      </c>
      <c r="O1788" t="s">
        <v>26</v>
      </c>
      <c r="P1788" s="86">
        <v>12</v>
      </c>
      <c r="Q1788" s="87"/>
      <c r="R1788" s="88" t="s">
        <v>28</v>
      </c>
      <c r="S1788" s="98"/>
      <c r="T1788" s="1">
        <v>587</v>
      </c>
      <c r="U1788" s="90">
        <v>440.25</v>
      </c>
      <c r="V1788" s="91">
        <v>0.25</v>
      </c>
      <c r="W1788" s="88" t="s">
        <v>11036</v>
      </c>
      <c r="X1788" s="83">
        <v>90022000000</v>
      </c>
      <c r="Y1788" s="83" t="s">
        <v>1276</v>
      </c>
      <c r="Z1788" s="83" t="s">
        <v>31</v>
      </c>
    </row>
    <row r="1789" spans="1:26" x14ac:dyDescent="0.25">
      <c r="A1789" t="s">
        <v>3816</v>
      </c>
      <c r="B1789" t="s">
        <v>3816</v>
      </c>
      <c r="C1789" s="94" t="s">
        <v>3817</v>
      </c>
      <c r="D1789" s="93" t="s">
        <v>3818</v>
      </c>
      <c r="E1789" s="93" t="s">
        <v>704</v>
      </c>
      <c r="F1789" s="93" t="s">
        <v>22</v>
      </c>
      <c r="G1789" s="83" t="s">
        <v>23</v>
      </c>
      <c r="H1789" s="93"/>
      <c r="I1789" s="93" t="s">
        <v>745</v>
      </c>
      <c r="J1789" s="93" t="s">
        <v>24</v>
      </c>
      <c r="K1789" s="2">
        <v>100210951095</v>
      </c>
      <c r="L1789" t="s">
        <v>25</v>
      </c>
      <c r="M1789" t="s">
        <v>26</v>
      </c>
      <c r="N1789" t="s">
        <v>27</v>
      </c>
      <c r="O1789" t="s">
        <v>26</v>
      </c>
      <c r="P1789" s="86">
        <v>27</v>
      </c>
      <c r="Q1789" s="87"/>
      <c r="R1789" s="88" t="s">
        <v>28</v>
      </c>
      <c r="S1789" s="98"/>
      <c r="T1789" s="1">
        <v>1330</v>
      </c>
      <c r="U1789" s="90">
        <v>997.5</v>
      </c>
      <c r="V1789" s="91">
        <v>0.25</v>
      </c>
      <c r="W1789" s="88" t="s">
        <v>11036</v>
      </c>
      <c r="X1789" s="83">
        <v>90022000000</v>
      </c>
      <c r="Y1789" s="83" t="s">
        <v>1276</v>
      </c>
      <c r="Z1789" s="83" t="s">
        <v>31</v>
      </c>
    </row>
    <row r="1790" spans="1:26" x14ac:dyDescent="0.25">
      <c r="A1790" t="s">
        <v>3819</v>
      </c>
      <c r="B1790" t="s">
        <v>3819</v>
      </c>
      <c r="C1790" s="94" t="s">
        <v>3820</v>
      </c>
      <c r="D1790" s="93" t="s">
        <v>3821</v>
      </c>
      <c r="E1790" s="93" t="s">
        <v>704</v>
      </c>
      <c r="F1790" s="93" t="s">
        <v>22</v>
      </c>
      <c r="G1790" s="83" t="s">
        <v>23</v>
      </c>
      <c r="H1790" s="93"/>
      <c r="I1790" s="93" t="s">
        <v>745</v>
      </c>
      <c r="J1790" s="93" t="s">
        <v>24</v>
      </c>
      <c r="K1790" s="2">
        <v>100210951095</v>
      </c>
      <c r="L1790" t="s">
        <v>25</v>
      </c>
      <c r="M1790" t="s">
        <v>26</v>
      </c>
      <c r="N1790" t="s">
        <v>27</v>
      </c>
      <c r="O1790" t="s">
        <v>26</v>
      </c>
      <c r="P1790" s="86">
        <v>27</v>
      </c>
      <c r="Q1790" s="87"/>
      <c r="R1790" s="88" t="s">
        <v>28</v>
      </c>
      <c r="S1790" s="98"/>
      <c r="T1790" s="1">
        <v>1298</v>
      </c>
      <c r="U1790" s="90">
        <v>973.5</v>
      </c>
      <c r="V1790" s="91">
        <v>0.25</v>
      </c>
      <c r="W1790" s="88" t="s">
        <v>11036</v>
      </c>
      <c r="X1790" s="83">
        <v>90022000000</v>
      </c>
      <c r="Y1790" s="83" t="s">
        <v>1276</v>
      </c>
      <c r="Z1790" s="83" t="s">
        <v>31</v>
      </c>
    </row>
    <row r="1791" spans="1:26" x14ac:dyDescent="0.25">
      <c r="A1791" t="s">
        <v>3822</v>
      </c>
      <c r="B1791" t="s">
        <v>3822</v>
      </c>
      <c r="C1791" s="94" t="s">
        <v>3823</v>
      </c>
      <c r="D1791" s="93" t="s">
        <v>3823</v>
      </c>
      <c r="E1791" s="93" t="s">
        <v>704</v>
      </c>
      <c r="F1791" s="93" t="s">
        <v>22</v>
      </c>
      <c r="G1791" s="83" t="s">
        <v>23</v>
      </c>
      <c r="H1791" s="93"/>
      <c r="I1791" s="93" t="s">
        <v>745</v>
      </c>
      <c r="J1791" s="93" t="s">
        <v>24</v>
      </c>
      <c r="K1791" s="2">
        <v>100290951095</v>
      </c>
      <c r="L1791" t="s">
        <v>3824</v>
      </c>
      <c r="M1791" t="s">
        <v>26</v>
      </c>
      <c r="N1791" t="s">
        <v>27</v>
      </c>
      <c r="O1791" t="s">
        <v>26</v>
      </c>
      <c r="P1791" s="86">
        <v>12</v>
      </c>
      <c r="Q1791" s="87"/>
      <c r="R1791" s="88" t="s">
        <v>28</v>
      </c>
      <c r="S1791" s="98"/>
      <c r="T1791" s="1">
        <v>208</v>
      </c>
      <c r="U1791" s="90">
        <v>156</v>
      </c>
      <c r="V1791" s="91">
        <v>0.25</v>
      </c>
      <c r="W1791" s="92" t="s">
        <v>11036</v>
      </c>
      <c r="X1791" s="83">
        <v>90022000000</v>
      </c>
      <c r="Y1791" s="83" t="s">
        <v>1276</v>
      </c>
      <c r="Z1791" s="83" t="s">
        <v>31</v>
      </c>
    </row>
    <row r="1792" spans="1:26" x14ac:dyDescent="0.25">
      <c r="A1792" t="s">
        <v>3825</v>
      </c>
      <c r="B1792" t="s">
        <v>3825</v>
      </c>
      <c r="C1792" s="94" t="s">
        <v>3826</v>
      </c>
      <c r="D1792" s="93" t="s">
        <v>3826</v>
      </c>
      <c r="E1792" s="93" t="s">
        <v>704</v>
      </c>
      <c r="F1792" s="93" t="s">
        <v>22</v>
      </c>
      <c r="G1792" s="83" t="s">
        <v>23</v>
      </c>
      <c r="H1792" s="93"/>
      <c r="I1792" s="93" t="s">
        <v>745</v>
      </c>
      <c r="J1792" s="93" t="s">
        <v>24</v>
      </c>
      <c r="K1792" s="2">
        <v>100210951095</v>
      </c>
      <c r="L1792" t="s">
        <v>25</v>
      </c>
      <c r="M1792" t="s">
        <v>26</v>
      </c>
      <c r="N1792" t="s">
        <v>27</v>
      </c>
      <c r="O1792" t="s">
        <v>26</v>
      </c>
      <c r="P1792" s="86">
        <v>12</v>
      </c>
      <c r="Q1792" s="87"/>
      <c r="R1792" s="88" t="s">
        <v>28</v>
      </c>
      <c r="S1792" s="98"/>
      <c r="T1792" s="1">
        <v>480</v>
      </c>
      <c r="U1792" s="90">
        <v>360</v>
      </c>
      <c r="V1792" s="91">
        <v>0.25</v>
      </c>
      <c r="W1792" s="92" t="s">
        <v>11036</v>
      </c>
      <c r="X1792" s="83">
        <v>90022000000</v>
      </c>
      <c r="Y1792" s="83" t="s">
        <v>1276</v>
      </c>
      <c r="Z1792" s="83" t="s">
        <v>31</v>
      </c>
    </row>
    <row r="1793" spans="1:26" x14ac:dyDescent="0.25">
      <c r="A1793" t="s">
        <v>3827</v>
      </c>
      <c r="B1793" t="s">
        <v>3827</v>
      </c>
      <c r="C1793" s="94" t="s">
        <v>3828</v>
      </c>
      <c r="D1793" s="93" t="s">
        <v>3828</v>
      </c>
      <c r="E1793" s="93" t="s">
        <v>704</v>
      </c>
      <c r="F1793" s="93" t="s">
        <v>22</v>
      </c>
      <c r="G1793" s="83" t="s">
        <v>23</v>
      </c>
      <c r="H1793" s="93"/>
      <c r="I1793" s="93" t="s">
        <v>24</v>
      </c>
      <c r="J1793" s="93" t="s">
        <v>24</v>
      </c>
      <c r="K1793" s="2">
        <v>100290951095</v>
      </c>
      <c r="L1793" t="s">
        <v>3824</v>
      </c>
      <c r="M1793" t="s">
        <v>26</v>
      </c>
      <c r="N1793" t="s">
        <v>27</v>
      </c>
      <c r="O1793" t="s">
        <v>26</v>
      </c>
      <c r="P1793" s="86">
        <v>2</v>
      </c>
      <c r="Q1793" s="87"/>
      <c r="R1793" s="88" t="s">
        <v>28</v>
      </c>
      <c r="S1793" s="98"/>
      <c r="T1793" s="1">
        <v>2316</v>
      </c>
      <c r="U1793" s="90">
        <v>1737</v>
      </c>
      <c r="V1793" s="91">
        <v>0.25</v>
      </c>
      <c r="W1793" s="92" t="s">
        <v>11036</v>
      </c>
      <c r="X1793" s="83">
        <v>90119000000</v>
      </c>
      <c r="Y1793" s="83" t="s">
        <v>914</v>
      </c>
      <c r="Z1793" s="83" t="s">
        <v>31</v>
      </c>
    </row>
    <row r="1794" spans="1:26" x14ac:dyDescent="0.25">
      <c r="A1794" t="s">
        <v>5352</v>
      </c>
      <c r="B1794" t="s">
        <v>5352</v>
      </c>
      <c r="C1794" s="94" t="s">
        <v>5353</v>
      </c>
      <c r="D1794" s="93" t="s">
        <v>5353</v>
      </c>
      <c r="E1794" s="93" t="s">
        <v>704</v>
      </c>
      <c r="F1794" s="93" t="s">
        <v>22</v>
      </c>
      <c r="G1794" s="83" t="s">
        <v>23</v>
      </c>
      <c r="H1794" s="93"/>
      <c r="I1794" s="93" t="s">
        <v>24</v>
      </c>
      <c r="J1794" s="93" t="s">
        <v>24</v>
      </c>
      <c r="K1794" s="2">
        <v>100210951095</v>
      </c>
      <c r="L1794" t="s">
        <v>25</v>
      </c>
      <c r="M1794" t="s">
        <v>26</v>
      </c>
      <c r="N1794" t="s">
        <v>27</v>
      </c>
      <c r="O1794" t="s">
        <v>26</v>
      </c>
      <c r="P1794" s="86">
        <v>47</v>
      </c>
      <c r="Q1794" s="87"/>
      <c r="R1794" s="88" t="s">
        <v>28</v>
      </c>
      <c r="S1794" s="98"/>
      <c r="T1794" s="1">
        <v>572</v>
      </c>
      <c r="U1794" s="90">
        <v>297.44</v>
      </c>
      <c r="V1794" s="91">
        <v>0.48</v>
      </c>
      <c r="W1794" s="92" t="s">
        <v>11035</v>
      </c>
      <c r="X1794" s="83">
        <v>90119000000</v>
      </c>
      <c r="Y1794" s="83" t="s">
        <v>30</v>
      </c>
      <c r="Z1794" s="83" t="s">
        <v>31</v>
      </c>
    </row>
    <row r="1795" spans="1:26" x14ac:dyDescent="0.25">
      <c r="A1795" t="s">
        <v>3829</v>
      </c>
      <c r="B1795" t="s">
        <v>3829</v>
      </c>
      <c r="C1795" s="94" t="s">
        <v>3830</v>
      </c>
      <c r="D1795" s="93" t="s">
        <v>3831</v>
      </c>
      <c r="E1795" s="93" t="s">
        <v>704</v>
      </c>
      <c r="F1795" s="93" t="s">
        <v>22</v>
      </c>
      <c r="G1795" s="83" t="s">
        <v>23</v>
      </c>
      <c r="H1795" s="93"/>
      <c r="I1795" s="93" t="s">
        <v>745</v>
      </c>
      <c r="J1795" s="93" t="s">
        <v>24</v>
      </c>
      <c r="K1795" s="2">
        <v>100210951095</v>
      </c>
      <c r="L1795" t="s">
        <v>25</v>
      </c>
      <c r="M1795" t="s">
        <v>26</v>
      </c>
      <c r="N1795" t="s">
        <v>27</v>
      </c>
      <c r="O1795" t="s">
        <v>26</v>
      </c>
      <c r="P1795" s="86">
        <v>2</v>
      </c>
      <c r="Q1795" s="87"/>
      <c r="R1795" s="88" t="s">
        <v>28</v>
      </c>
      <c r="S1795" s="98"/>
      <c r="T1795" s="1">
        <v>1298</v>
      </c>
      <c r="U1795" s="90">
        <v>973.5</v>
      </c>
      <c r="V1795" s="91">
        <v>0.25</v>
      </c>
      <c r="W1795" s="92" t="s">
        <v>11036</v>
      </c>
      <c r="X1795" s="83">
        <v>90022000000</v>
      </c>
      <c r="Y1795" s="83" t="s">
        <v>1276</v>
      </c>
      <c r="Z1795" s="83" t="s">
        <v>31</v>
      </c>
    </row>
    <row r="1796" spans="1:26" x14ac:dyDescent="0.25">
      <c r="A1796" s="3" t="s">
        <v>3832</v>
      </c>
      <c r="B1796" s="3" t="s">
        <v>3832</v>
      </c>
      <c r="C1796" s="94" t="s">
        <v>3833</v>
      </c>
      <c r="D1796" s="93" t="s">
        <v>3834</v>
      </c>
      <c r="E1796" s="88" t="s">
        <v>704</v>
      </c>
      <c r="F1796" s="88" t="s">
        <v>22</v>
      </c>
      <c r="G1796" s="83" t="s">
        <v>23</v>
      </c>
      <c r="H1796" s="88"/>
      <c r="I1796" s="93" t="s">
        <v>745</v>
      </c>
      <c r="J1796" s="93" t="s">
        <v>24</v>
      </c>
      <c r="K1796" s="4">
        <v>100210951095</v>
      </c>
      <c r="L1796" s="3" t="s">
        <v>25</v>
      </c>
      <c r="M1796" s="3" t="s">
        <v>26</v>
      </c>
      <c r="N1796" s="3" t="s">
        <v>27</v>
      </c>
      <c r="O1796" s="3" t="s">
        <v>26</v>
      </c>
      <c r="P1796" s="86">
        <v>27</v>
      </c>
      <c r="Q1796" s="87"/>
      <c r="R1796" s="88" t="s">
        <v>28</v>
      </c>
      <c r="S1796" s="89"/>
      <c r="T1796" s="1">
        <v>1330</v>
      </c>
      <c r="U1796" s="90">
        <v>997.5</v>
      </c>
      <c r="V1796" s="91">
        <v>0.25</v>
      </c>
      <c r="W1796" s="92" t="s">
        <v>11036</v>
      </c>
      <c r="X1796" s="83">
        <v>90022000000</v>
      </c>
      <c r="Y1796" s="83" t="s">
        <v>1276</v>
      </c>
      <c r="Z1796" s="83" t="s">
        <v>31</v>
      </c>
    </row>
    <row r="1797" spans="1:26" x14ac:dyDescent="0.25">
      <c r="A1797" t="s">
        <v>3835</v>
      </c>
      <c r="B1797" t="s">
        <v>3835</v>
      </c>
      <c r="C1797" s="94" t="s">
        <v>3836</v>
      </c>
      <c r="D1797" s="93" t="s">
        <v>3837</v>
      </c>
      <c r="E1797" s="93" t="s">
        <v>704</v>
      </c>
      <c r="F1797" s="93" t="s">
        <v>22</v>
      </c>
      <c r="G1797" s="83" t="s">
        <v>23</v>
      </c>
      <c r="H1797" s="93"/>
      <c r="I1797" s="93" t="s">
        <v>745</v>
      </c>
      <c r="J1797" s="93" t="s">
        <v>24</v>
      </c>
      <c r="K1797" s="2">
        <v>100210951095</v>
      </c>
      <c r="L1797" t="s">
        <v>25</v>
      </c>
      <c r="M1797" t="s">
        <v>26</v>
      </c>
      <c r="N1797" t="s">
        <v>27</v>
      </c>
      <c r="O1797" t="s">
        <v>26</v>
      </c>
      <c r="P1797" s="86">
        <v>16</v>
      </c>
      <c r="Q1797" s="87"/>
      <c r="R1797" s="88" t="s">
        <v>28</v>
      </c>
      <c r="S1797" s="98"/>
      <c r="T1797" s="1">
        <v>881</v>
      </c>
      <c r="U1797" s="90">
        <v>660.75</v>
      </c>
      <c r="V1797" s="91">
        <v>0.25</v>
      </c>
      <c r="W1797" s="92" t="s">
        <v>11036</v>
      </c>
      <c r="X1797" s="83">
        <v>90022000000</v>
      </c>
      <c r="Y1797" s="83" t="s">
        <v>1276</v>
      </c>
      <c r="Z1797" s="83" t="s">
        <v>31</v>
      </c>
    </row>
    <row r="1798" spans="1:26" x14ac:dyDescent="0.25">
      <c r="A1798" t="s">
        <v>3838</v>
      </c>
      <c r="B1798" t="s">
        <v>3838</v>
      </c>
      <c r="C1798" s="94" t="s">
        <v>3839</v>
      </c>
      <c r="D1798" s="93" t="s">
        <v>3840</v>
      </c>
      <c r="E1798" s="93" t="s">
        <v>704</v>
      </c>
      <c r="F1798" s="93" t="s">
        <v>22</v>
      </c>
      <c r="G1798" s="83" t="s">
        <v>23</v>
      </c>
      <c r="H1798" s="93"/>
      <c r="I1798" s="93" t="s">
        <v>745</v>
      </c>
      <c r="J1798" s="93" t="s">
        <v>24</v>
      </c>
      <c r="K1798" s="2">
        <v>100210951095</v>
      </c>
      <c r="L1798" t="s">
        <v>25</v>
      </c>
      <c r="M1798" t="s">
        <v>26</v>
      </c>
      <c r="N1798" t="s">
        <v>27</v>
      </c>
      <c r="O1798" t="s">
        <v>26</v>
      </c>
      <c r="P1798" s="86">
        <v>16</v>
      </c>
      <c r="Q1798" s="87"/>
      <c r="R1798" s="88" t="s">
        <v>28</v>
      </c>
      <c r="S1798" s="98"/>
      <c r="T1798" s="1">
        <v>912</v>
      </c>
      <c r="U1798" s="90">
        <v>684</v>
      </c>
      <c r="V1798" s="91">
        <v>0.25</v>
      </c>
      <c r="W1798" s="92" t="s">
        <v>11036</v>
      </c>
      <c r="X1798" s="83">
        <v>90022000000</v>
      </c>
      <c r="Y1798" s="83" t="s">
        <v>1276</v>
      </c>
      <c r="Z1798" s="83" t="s">
        <v>31</v>
      </c>
    </row>
    <row r="1799" spans="1:26" x14ac:dyDescent="0.25">
      <c r="A1799" t="s">
        <v>3841</v>
      </c>
      <c r="B1799" t="s">
        <v>3841</v>
      </c>
      <c r="C1799" s="94" t="s">
        <v>3842</v>
      </c>
      <c r="D1799" s="93" t="s">
        <v>3843</v>
      </c>
      <c r="E1799" s="93" t="s">
        <v>704</v>
      </c>
      <c r="F1799" s="93" t="s">
        <v>22</v>
      </c>
      <c r="G1799" s="83" t="s">
        <v>23</v>
      </c>
      <c r="H1799" s="93"/>
      <c r="I1799" s="93" t="s">
        <v>745</v>
      </c>
      <c r="J1799" s="93" t="s">
        <v>24</v>
      </c>
      <c r="K1799" s="2">
        <v>100210951095</v>
      </c>
      <c r="L1799" t="s">
        <v>25</v>
      </c>
      <c r="M1799" t="s">
        <v>26</v>
      </c>
      <c r="N1799" t="s">
        <v>27</v>
      </c>
      <c r="O1799" t="s">
        <v>26</v>
      </c>
      <c r="P1799" s="86">
        <v>2</v>
      </c>
      <c r="Q1799" s="87"/>
      <c r="R1799" s="88" t="s">
        <v>28</v>
      </c>
      <c r="S1799" s="98"/>
      <c r="T1799" s="1">
        <v>954</v>
      </c>
      <c r="U1799" s="90">
        <v>715.5</v>
      </c>
      <c r="V1799" s="91">
        <v>0.25</v>
      </c>
      <c r="W1799" s="92" t="s">
        <v>11036</v>
      </c>
      <c r="X1799" s="83">
        <v>90022000000</v>
      </c>
      <c r="Y1799" s="83" t="s">
        <v>1276</v>
      </c>
      <c r="Z1799" s="83" t="s">
        <v>31</v>
      </c>
    </row>
    <row r="1800" spans="1:26" x14ac:dyDescent="0.25">
      <c r="A1800" t="s">
        <v>3844</v>
      </c>
      <c r="B1800" t="s">
        <v>3844</v>
      </c>
      <c r="C1800" s="94" t="s">
        <v>3845</v>
      </c>
      <c r="D1800" s="93" t="s">
        <v>3846</v>
      </c>
      <c r="E1800" s="93" t="s">
        <v>704</v>
      </c>
      <c r="F1800" s="93" t="s">
        <v>22</v>
      </c>
      <c r="G1800" s="83" t="s">
        <v>23</v>
      </c>
      <c r="H1800" s="93"/>
      <c r="I1800" s="93" t="s">
        <v>745</v>
      </c>
      <c r="J1800" s="93" t="s">
        <v>24</v>
      </c>
      <c r="K1800" s="2">
        <v>100210951095</v>
      </c>
      <c r="L1800" t="s">
        <v>25</v>
      </c>
      <c r="M1800" t="s">
        <v>26</v>
      </c>
      <c r="N1800" t="s">
        <v>27</v>
      </c>
      <c r="O1800" t="s">
        <v>26</v>
      </c>
      <c r="P1800" s="86">
        <v>27</v>
      </c>
      <c r="Q1800" s="87"/>
      <c r="R1800" s="88" t="s">
        <v>28</v>
      </c>
      <c r="S1800" s="98"/>
      <c r="T1800" s="1">
        <v>986</v>
      </c>
      <c r="U1800" s="90">
        <v>739.5</v>
      </c>
      <c r="V1800" s="91">
        <v>0.25</v>
      </c>
      <c r="W1800" s="92" t="s">
        <v>11036</v>
      </c>
      <c r="X1800" s="83">
        <v>90022000000</v>
      </c>
      <c r="Y1800" s="83" t="s">
        <v>1276</v>
      </c>
      <c r="Z1800" s="83" t="s">
        <v>31</v>
      </c>
    </row>
    <row r="1801" spans="1:26" x14ac:dyDescent="0.25">
      <c r="A1801" t="s">
        <v>3847</v>
      </c>
      <c r="B1801" t="s">
        <v>3847</v>
      </c>
      <c r="C1801" s="94" t="s">
        <v>3848</v>
      </c>
      <c r="D1801" s="93" t="s">
        <v>3849</v>
      </c>
      <c r="E1801" s="93" t="s">
        <v>704</v>
      </c>
      <c r="F1801" s="93" t="s">
        <v>22</v>
      </c>
      <c r="G1801" s="83" t="s">
        <v>23</v>
      </c>
      <c r="H1801" s="93"/>
      <c r="I1801" s="93" t="s">
        <v>745</v>
      </c>
      <c r="J1801" s="93" t="s">
        <v>24</v>
      </c>
      <c r="K1801" s="2">
        <v>100210951095</v>
      </c>
      <c r="L1801" t="s">
        <v>25</v>
      </c>
      <c r="M1801" t="s">
        <v>26</v>
      </c>
      <c r="N1801" t="s">
        <v>27</v>
      </c>
      <c r="O1801" t="s">
        <v>26</v>
      </c>
      <c r="P1801" s="86">
        <v>27</v>
      </c>
      <c r="Q1801" s="87"/>
      <c r="R1801" s="88" t="s">
        <v>28</v>
      </c>
      <c r="S1801" s="98"/>
      <c r="T1801" s="1">
        <v>954</v>
      </c>
      <c r="U1801" s="90">
        <v>715.5</v>
      </c>
      <c r="V1801" s="91">
        <v>0.25</v>
      </c>
      <c r="W1801" s="92" t="s">
        <v>11036</v>
      </c>
      <c r="X1801" s="83">
        <v>90022000000</v>
      </c>
      <c r="Y1801" s="83" t="s">
        <v>1276</v>
      </c>
      <c r="Z1801" s="83" t="s">
        <v>31</v>
      </c>
    </row>
    <row r="1802" spans="1:26" x14ac:dyDescent="0.25">
      <c r="A1802" t="s">
        <v>3850</v>
      </c>
      <c r="B1802" t="s">
        <v>3850</v>
      </c>
      <c r="C1802" s="94" t="s">
        <v>3851</v>
      </c>
      <c r="D1802" s="93" t="s">
        <v>3852</v>
      </c>
      <c r="E1802" s="93" t="s">
        <v>704</v>
      </c>
      <c r="F1802" s="93" t="s">
        <v>22</v>
      </c>
      <c r="G1802" s="83" t="s">
        <v>23</v>
      </c>
      <c r="H1802" s="93"/>
      <c r="I1802" s="93" t="s">
        <v>745</v>
      </c>
      <c r="J1802" s="93" t="s">
        <v>24</v>
      </c>
      <c r="K1802" s="2">
        <v>100210951095</v>
      </c>
      <c r="L1802" t="s">
        <v>25</v>
      </c>
      <c r="M1802" t="s">
        <v>26</v>
      </c>
      <c r="N1802" t="s">
        <v>27</v>
      </c>
      <c r="O1802" t="s">
        <v>26</v>
      </c>
      <c r="P1802" s="86">
        <v>2</v>
      </c>
      <c r="Q1802" s="87"/>
      <c r="R1802" s="88" t="s">
        <v>28</v>
      </c>
      <c r="S1802" s="98"/>
      <c r="T1802" s="1">
        <v>954</v>
      </c>
      <c r="U1802" s="90">
        <v>715.5</v>
      </c>
      <c r="V1802" s="91">
        <v>0.25</v>
      </c>
      <c r="W1802" s="92" t="s">
        <v>11036</v>
      </c>
      <c r="X1802" s="83">
        <v>90022000000</v>
      </c>
      <c r="Y1802" s="83" t="s">
        <v>1276</v>
      </c>
      <c r="Z1802" s="83" t="s">
        <v>31</v>
      </c>
    </row>
    <row r="1803" spans="1:26" x14ac:dyDescent="0.25">
      <c r="A1803" t="s">
        <v>3853</v>
      </c>
      <c r="B1803" t="s">
        <v>3853</v>
      </c>
      <c r="C1803" s="94" t="s">
        <v>3854</v>
      </c>
      <c r="D1803" s="93" t="s">
        <v>3855</v>
      </c>
      <c r="E1803" s="93" t="s">
        <v>704</v>
      </c>
      <c r="F1803" s="93" t="s">
        <v>22</v>
      </c>
      <c r="G1803" s="83" t="s">
        <v>23</v>
      </c>
      <c r="H1803" s="93"/>
      <c r="I1803" s="93" t="s">
        <v>745</v>
      </c>
      <c r="J1803" s="93" t="s">
        <v>24</v>
      </c>
      <c r="K1803" s="2">
        <v>100210951095</v>
      </c>
      <c r="L1803" t="s">
        <v>25</v>
      </c>
      <c r="M1803" t="s">
        <v>26</v>
      </c>
      <c r="N1803" t="s">
        <v>27</v>
      </c>
      <c r="O1803" t="s">
        <v>26</v>
      </c>
      <c r="P1803" s="86">
        <v>27</v>
      </c>
      <c r="Q1803" s="87"/>
      <c r="R1803" s="88" t="s">
        <v>28</v>
      </c>
      <c r="S1803" s="98"/>
      <c r="T1803" s="1">
        <v>986</v>
      </c>
      <c r="U1803" s="90">
        <v>739.5</v>
      </c>
      <c r="V1803" s="91">
        <v>0.25</v>
      </c>
      <c r="W1803" s="92" t="s">
        <v>11036</v>
      </c>
      <c r="X1803" s="83">
        <v>90022000000</v>
      </c>
      <c r="Y1803" s="83" t="s">
        <v>1276</v>
      </c>
      <c r="Z1803" s="83" t="s">
        <v>31</v>
      </c>
    </row>
    <row r="1804" spans="1:26" x14ac:dyDescent="0.25">
      <c r="A1804" t="s">
        <v>3856</v>
      </c>
      <c r="B1804" t="s">
        <v>3856</v>
      </c>
      <c r="C1804" s="94" t="s">
        <v>3857</v>
      </c>
      <c r="D1804" s="93" t="s">
        <v>3858</v>
      </c>
      <c r="E1804" s="93" t="s">
        <v>704</v>
      </c>
      <c r="F1804" s="93" t="s">
        <v>22</v>
      </c>
      <c r="G1804" s="83" t="s">
        <v>23</v>
      </c>
      <c r="H1804" s="93"/>
      <c r="I1804" s="93" t="s">
        <v>745</v>
      </c>
      <c r="J1804" s="93" t="s">
        <v>24</v>
      </c>
      <c r="K1804" s="2">
        <v>100210951095</v>
      </c>
      <c r="L1804" t="s">
        <v>25</v>
      </c>
      <c r="M1804" t="s">
        <v>26</v>
      </c>
      <c r="N1804" t="s">
        <v>27</v>
      </c>
      <c r="O1804" t="s">
        <v>26</v>
      </c>
      <c r="P1804" s="86">
        <v>27</v>
      </c>
      <c r="Q1804" s="87"/>
      <c r="R1804" s="88" t="s">
        <v>28</v>
      </c>
      <c r="S1804" s="98"/>
      <c r="T1804" s="1">
        <v>954</v>
      </c>
      <c r="U1804" s="90">
        <v>715.5</v>
      </c>
      <c r="V1804" s="91">
        <v>0.25</v>
      </c>
      <c r="W1804" s="92" t="s">
        <v>11036</v>
      </c>
      <c r="X1804" s="83">
        <v>90022000000</v>
      </c>
      <c r="Y1804" s="83" t="s">
        <v>1276</v>
      </c>
      <c r="Z1804" s="83" t="s">
        <v>31</v>
      </c>
    </row>
    <row r="1805" spans="1:26" x14ac:dyDescent="0.25">
      <c r="A1805" t="s">
        <v>3859</v>
      </c>
      <c r="B1805" t="s">
        <v>3859</v>
      </c>
      <c r="C1805" s="94" t="s">
        <v>3860</v>
      </c>
      <c r="D1805" s="93" t="s">
        <v>3861</v>
      </c>
      <c r="E1805" s="93" t="s">
        <v>704</v>
      </c>
      <c r="F1805" s="93" t="s">
        <v>22</v>
      </c>
      <c r="G1805" s="83" t="s">
        <v>23</v>
      </c>
      <c r="H1805" s="93"/>
      <c r="I1805" s="93" t="s">
        <v>745</v>
      </c>
      <c r="J1805" s="93" t="s">
        <v>24</v>
      </c>
      <c r="K1805" s="2">
        <v>100210951095</v>
      </c>
      <c r="L1805" t="s">
        <v>25</v>
      </c>
      <c r="M1805" t="s">
        <v>26</v>
      </c>
      <c r="N1805" t="s">
        <v>27</v>
      </c>
      <c r="O1805" t="s">
        <v>26</v>
      </c>
      <c r="P1805" s="86">
        <v>27</v>
      </c>
      <c r="Q1805" s="87"/>
      <c r="R1805" s="88" t="s">
        <v>28</v>
      </c>
      <c r="S1805" s="98"/>
      <c r="T1805" s="1">
        <v>986</v>
      </c>
      <c r="U1805" s="90">
        <v>739.5</v>
      </c>
      <c r="V1805" s="91">
        <v>0.25</v>
      </c>
      <c r="W1805" s="92" t="s">
        <v>11036</v>
      </c>
      <c r="X1805" s="83">
        <v>90022000000</v>
      </c>
      <c r="Y1805" s="83" t="s">
        <v>1276</v>
      </c>
      <c r="Z1805" s="83" t="s">
        <v>31</v>
      </c>
    </row>
    <row r="1806" spans="1:26" x14ac:dyDescent="0.25">
      <c r="A1806" t="s">
        <v>3862</v>
      </c>
      <c r="B1806" t="s">
        <v>3862</v>
      </c>
      <c r="C1806" s="94" t="s">
        <v>3863</v>
      </c>
      <c r="D1806" s="93" t="s">
        <v>3864</v>
      </c>
      <c r="E1806" s="93" t="s">
        <v>704</v>
      </c>
      <c r="F1806" s="93" t="s">
        <v>22</v>
      </c>
      <c r="G1806" s="83" t="s">
        <v>23</v>
      </c>
      <c r="H1806" s="93"/>
      <c r="I1806" s="93" t="s">
        <v>745</v>
      </c>
      <c r="J1806" s="93" t="s">
        <v>24</v>
      </c>
      <c r="K1806" s="2">
        <v>100210951095</v>
      </c>
      <c r="L1806" t="s">
        <v>25</v>
      </c>
      <c r="M1806" t="s">
        <v>26</v>
      </c>
      <c r="N1806" t="s">
        <v>27</v>
      </c>
      <c r="O1806" t="s">
        <v>26</v>
      </c>
      <c r="P1806" s="86">
        <v>27</v>
      </c>
      <c r="Q1806" s="87"/>
      <c r="R1806" s="88" t="s">
        <v>28</v>
      </c>
      <c r="S1806" s="98"/>
      <c r="T1806" s="1">
        <v>954</v>
      </c>
      <c r="U1806" s="90">
        <v>715.5</v>
      </c>
      <c r="V1806" s="91">
        <v>0.25</v>
      </c>
      <c r="W1806" s="92" t="s">
        <v>11036</v>
      </c>
      <c r="X1806" s="83">
        <v>90022000000</v>
      </c>
      <c r="Y1806" s="83" t="s">
        <v>1276</v>
      </c>
      <c r="Z1806" s="83" t="s">
        <v>31</v>
      </c>
    </row>
    <row r="1807" spans="1:26" x14ac:dyDescent="0.25">
      <c r="A1807" t="s">
        <v>3865</v>
      </c>
      <c r="B1807" t="s">
        <v>3865</v>
      </c>
      <c r="C1807" s="94" t="s">
        <v>3866</v>
      </c>
      <c r="D1807" s="93" t="s">
        <v>3867</v>
      </c>
      <c r="E1807" s="93" t="s">
        <v>704</v>
      </c>
      <c r="F1807" s="93" t="s">
        <v>22</v>
      </c>
      <c r="G1807" s="83" t="s">
        <v>23</v>
      </c>
      <c r="H1807" s="93"/>
      <c r="I1807" s="93" t="s">
        <v>745</v>
      </c>
      <c r="J1807" s="93" t="s">
        <v>24</v>
      </c>
      <c r="K1807" s="2">
        <v>100210951095</v>
      </c>
      <c r="L1807" t="s">
        <v>25</v>
      </c>
      <c r="M1807" t="s">
        <v>26</v>
      </c>
      <c r="N1807" t="s">
        <v>27</v>
      </c>
      <c r="O1807" t="s">
        <v>26</v>
      </c>
      <c r="P1807" s="86">
        <v>15</v>
      </c>
      <c r="Q1807" s="87"/>
      <c r="R1807" s="88" t="s">
        <v>28</v>
      </c>
      <c r="S1807" s="98"/>
      <c r="T1807" s="1">
        <v>986</v>
      </c>
      <c r="U1807" s="90">
        <v>739.5</v>
      </c>
      <c r="V1807" s="91">
        <v>0.25</v>
      </c>
      <c r="W1807" s="92" t="s">
        <v>11036</v>
      </c>
      <c r="X1807" s="83">
        <v>90022000000</v>
      </c>
      <c r="Y1807" s="83" t="s">
        <v>1276</v>
      </c>
      <c r="Z1807" s="83" t="s">
        <v>31</v>
      </c>
    </row>
    <row r="1808" spans="1:26" x14ac:dyDescent="0.25">
      <c r="A1808" t="s">
        <v>3868</v>
      </c>
      <c r="B1808" t="s">
        <v>3868</v>
      </c>
      <c r="C1808" s="94" t="s">
        <v>3869</v>
      </c>
      <c r="D1808" s="93" t="s">
        <v>3870</v>
      </c>
      <c r="E1808" s="93" t="s">
        <v>704</v>
      </c>
      <c r="F1808" s="93" t="s">
        <v>22</v>
      </c>
      <c r="G1808" s="83" t="s">
        <v>23</v>
      </c>
      <c r="H1808" s="93"/>
      <c r="I1808" s="93" t="s">
        <v>745</v>
      </c>
      <c r="J1808" s="93" t="s">
        <v>24</v>
      </c>
      <c r="K1808" s="2">
        <v>100210951095</v>
      </c>
      <c r="L1808" t="s">
        <v>25</v>
      </c>
      <c r="M1808" t="s">
        <v>26</v>
      </c>
      <c r="N1808" t="s">
        <v>27</v>
      </c>
      <c r="O1808" t="s">
        <v>26</v>
      </c>
      <c r="P1808" s="86">
        <v>27</v>
      </c>
      <c r="Q1808" s="87"/>
      <c r="R1808" s="88" t="s">
        <v>28</v>
      </c>
      <c r="S1808" s="98"/>
      <c r="T1808" s="1">
        <v>1298</v>
      </c>
      <c r="U1808" s="90">
        <v>973.5</v>
      </c>
      <c r="V1808" s="91">
        <v>0.25</v>
      </c>
      <c r="W1808" s="92" t="s">
        <v>11036</v>
      </c>
      <c r="X1808" s="83">
        <v>90022000000</v>
      </c>
      <c r="Y1808" s="83" t="s">
        <v>1276</v>
      </c>
      <c r="Z1808" s="83" t="s">
        <v>31</v>
      </c>
    </row>
    <row r="1809" spans="1:26" x14ac:dyDescent="0.25">
      <c r="A1809" t="s">
        <v>3871</v>
      </c>
      <c r="B1809" t="s">
        <v>3871</v>
      </c>
      <c r="C1809" s="94" t="s">
        <v>3872</v>
      </c>
      <c r="D1809" s="93" t="s">
        <v>3873</v>
      </c>
      <c r="E1809" s="93" t="s">
        <v>704</v>
      </c>
      <c r="F1809" s="93" t="s">
        <v>22</v>
      </c>
      <c r="G1809" s="83" t="s">
        <v>23</v>
      </c>
      <c r="H1809" s="93"/>
      <c r="I1809" s="93" t="s">
        <v>745</v>
      </c>
      <c r="J1809" s="93" t="s">
        <v>24</v>
      </c>
      <c r="K1809" s="2">
        <v>100210951095</v>
      </c>
      <c r="L1809" t="s">
        <v>25</v>
      </c>
      <c r="M1809" t="s">
        <v>26</v>
      </c>
      <c r="N1809" t="s">
        <v>27</v>
      </c>
      <c r="O1809" t="s">
        <v>26</v>
      </c>
      <c r="P1809" s="86">
        <v>15</v>
      </c>
      <c r="Q1809" s="87"/>
      <c r="R1809" s="88" t="s">
        <v>28</v>
      </c>
      <c r="S1809" s="98"/>
      <c r="T1809" s="1">
        <v>881</v>
      </c>
      <c r="U1809" s="90">
        <v>660.75</v>
      </c>
      <c r="V1809" s="91">
        <v>0.25</v>
      </c>
      <c r="W1809" s="92" t="s">
        <v>11036</v>
      </c>
      <c r="X1809" s="83">
        <v>90022000000</v>
      </c>
      <c r="Y1809" s="83" t="s">
        <v>1276</v>
      </c>
      <c r="Z1809" s="83" t="s">
        <v>31</v>
      </c>
    </row>
    <row r="1810" spans="1:26" x14ac:dyDescent="0.25">
      <c r="A1810" t="s">
        <v>3874</v>
      </c>
      <c r="B1810" t="s">
        <v>3874</v>
      </c>
      <c r="C1810" s="94" t="s">
        <v>3875</v>
      </c>
      <c r="D1810" s="93" t="s">
        <v>3876</v>
      </c>
      <c r="E1810" s="93" t="s">
        <v>704</v>
      </c>
      <c r="F1810" s="93" t="s">
        <v>22</v>
      </c>
      <c r="G1810" s="83" t="s">
        <v>23</v>
      </c>
      <c r="H1810" s="93"/>
      <c r="I1810" s="93" t="s">
        <v>745</v>
      </c>
      <c r="J1810" s="93" t="s">
        <v>24</v>
      </c>
      <c r="K1810" s="2">
        <v>100210951095</v>
      </c>
      <c r="L1810" t="s">
        <v>25</v>
      </c>
      <c r="M1810" t="s">
        <v>26</v>
      </c>
      <c r="N1810" t="s">
        <v>27</v>
      </c>
      <c r="O1810" t="s">
        <v>26</v>
      </c>
      <c r="P1810" s="86">
        <v>27</v>
      </c>
      <c r="Q1810" s="87"/>
      <c r="R1810" s="88" t="s">
        <v>28</v>
      </c>
      <c r="S1810" s="98"/>
      <c r="T1810" s="1">
        <v>912</v>
      </c>
      <c r="U1810" s="90">
        <v>684</v>
      </c>
      <c r="V1810" s="91">
        <v>0.25</v>
      </c>
      <c r="W1810" s="92" t="s">
        <v>11036</v>
      </c>
      <c r="X1810" s="83">
        <v>90022000000</v>
      </c>
      <c r="Y1810" s="83" t="s">
        <v>1276</v>
      </c>
      <c r="Z1810" s="83" t="s">
        <v>31</v>
      </c>
    </row>
    <row r="1811" spans="1:26" x14ac:dyDescent="0.25">
      <c r="A1811" t="s">
        <v>3877</v>
      </c>
      <c r="B1811" t="s">
        <v>3877</v>
      </c>
      <c r="C1811" s="94" t="s">
        <v>3878</v>
      </c>
      <c r="D1811" s="93" t="s">
        <v>3879</v>
      </c>
      <c r="E1811" s="93" t="s">
        <v>704</v>
      </c>
      <c r="F1811" s="93" t="s">
        <v>22</v>
      </c>
      <c r="G1811" s="83" t="s">
        <v>23</v>
      </c>
      <c r="H1811" s="93"/>
      <c r="I1811" s="93" t="s">
        <v>745</v>
      </c>
      <c r="J1811" s="93" t="s">
        <v>24</v>
      </c>
      <c r="K1811" s="2">
        <v>100210951095</v>
      </c>
      <c r="L1811" t="s">
        <v>25</v>
      </c>
      <c r="M1811" t="s">
        <v>26</v>
      </c>
      <c r="N1811" t="s">
        <v>27</v>
      </c>
      <c r="O1811" t="s">
        <v>26</v>
      </c>
      <c r="P1811" s="86">
        <v>15</v>
      </c>
      <c r="Q1811" s="87"/>
      <c r="R1811" s="88" t="s">
        <v>28</v>
      </c>
      <c r="S1811" s="98"/>
      <c r="T1811" s="1">
        <v>1298</v>
      </c>
      <c r="U1811" s="90">
        <v>973.5</v>
      </c>
      <c r="V1811" s="91">
        <v>0.25</v>
      </c>
      <c r="W1811" s="92" t="s">
        <v>11036</v>
      </c>
      <c r="X1811" s="83">
        <v>90022000000</v>
      </c>
      <c r="Y1811" s="83" t="s">
        <v>1276</v>
      </c>
      <c r="Z1811" s="83" t="s">
        <v>31</v>
      </c>
    </row>
    <row r="1812" spans="1:26" x14ac:dyDescent="0.25">
      <c r="A1812" t="s">
        <v>3880</v>
      </c>
      <c r="B1812" t="s">
        <v>3880</v>
      </c>
      <c r="C1812" s="94" t="s">
        <v>3881</v>
      </c>
      <c r="D1812" s="93" t="s">
        <v>3882</v>
      </c>
      <c r="E1812" s="93" t="s">
        <v>704</v>
      </c>
      <c r="F1812" s="93" t="s">
        <v>22</v>
      </c>
      <c r="G1812" s="83" t="s">
        <v>23</v>
      </c>
      <c r="H1812" s="93"/>
      <c r="I1812" s="93" t="s">
        <v>745</v>
      </c>
      <c r="J1812" s="93" t="s">
        <v>24</v>
      </c>
      <c r="K1812" s="2">
        <v>100210951095</v>
      </c>
      <c r="L1812" t="s">
        <v>25</v>
      </c>
      <c r="M1812" t="s">
        <v>26</v>
      </c>
      <c r="N1812" t="s">
        <v>27</v>
      </c>
      <c r="O1812" t="s">
        <v>26</v>
      </c>
      <c r="P1812" s="86">
        <v>15</v>
      </c>
      <c r="Q1812" s="87"/>
      <c r="R1812" s="88" t="s">
        <v>28</v>
      </c>
      <c r="S1812" s="98"/>
      <c r="T1812" s="1">
        <v>1330</v>
      </c>
      <c r="U1812" s="90">
        <v>997.5</v>
      </c>
      <c r="V1812" s="91">
        <v>0.25</v>
      </c>
      <c r="W1812" s="92" t="s">
        <v>11036</v>
      </c>
      <c r="X1812" s="83">
        <v>90022000000</v>
      </c>
      <c r="Y1812" s="83" t="s">
        <v>1276</v>
      </c>
      <c r="Z1812" s="83" t="s">
        <v>31</v>
      </c>
    </row>
    <row r="1813" spans="1:26" x14ac:dyDescent="0.25">
      <c r="A1813" t="s">
        <v>3883</v>
      </c>
      <c r="B1813" t="s">
        <v>3883</v>
      </c>
      <c r="C1813" s="94" t="s">
        <v>3884</v>
      </c>
      <c r="D1813" s="93" t="s">
        <v>3885</v>
      </c>
      <c r="E1813" s="93" t="s">
        <v>704</v>
      </c>
      <c r="F1813" s="93" t="s">
        <v>22</v>
      </c>
      <c r="G1813" s="83" t="s">
        <v>23</v>
      </c>
      <c r="H1813" s="93"/>
      <c r="I1813" s="93" t="s">
        <v>745</v>
      </c>
      <c r="J1813" s="93" t="s">
        <v>24</v>
      </c>
      <c r="K1813" s="2">
        <v>100210951095</v>
      </c>
      <c r="L1813" t="s">
        <v>25</v>
      </c>
      <c r="M1813" t="s">
        <v>26</v>
      </c>
      <c r="N1813" t="s">
        <v>27</v>
      </c>
      <c r="O1813" t="s">
        <v>26</v>
      </c>
      <c r="P1813" s="86">
        <v>27</v>
      </c>
      <c r="Q1813" s="87"/>
      <c r="R1813" s="88" t="s">
        <v>28</v>
      </c>
      <c r="S1813" s="101"/>
      <c r="T1813" s="1">
        <v>881</v>
      </c>
      <c r="U1813" s="90">
        <v>660.75</v>
      </c>
      <c r="V1813" s="91">
        <v>0.25</v>
      </c>
      <c r="W1813" s="92" t="s">
        <v>11036</v>
      </c>
      <c r="X1813" s="83">
        <v>90022000000</v>
      </c>
      <c r="Y1813" s="83" t="s">
        <v>1276</v>
      </c>
      <c r="Z1813" s="83" t="s">
        <v>31</v>
      </c>
    </row>
    <row r="1814" spans="1:26" x14ac:dyDescent="0.25">
      <c r="A1814" t="s">
        <v>3886</v>
      </c>
      <c r="B1814" t="s">
        <v>3886</v>
      </c>
      <c r="C1814" s="94" t="s">
        <v>3887</v>
      </c>
      <c r="D1814" s="93" t="s">
        <v>3888</v>
      </c>
      <c r="E1814" s="93" t="s">
        <v>704</v>
      </c>
      <c r="F1814" s="93" t="s">
        <v>22</v>
      </c>
      <c r="G1814" s="83" t="s">
        <v>23</v>
      </c>
      <c r="H1814" s="93"/>
      <c r="I1814" s="93" t="s">
        <v>745</v>
      </c>
      <c r="J1814" s="93" t="s">
        <v>24</v>
      </c>
      <c r="K1814" s="2">
        <v>100210951095</v>
      </c>
      <c r="L1814" t="s">
        <v>25</v>
      </c>
      <c r="M1814" t="s">
        <v>26</v>
      </c>
      <c r="N1814" t="s">
        <v>27</v>
      </c>
      <c r="O1814" t="s">
        <v>26</v>
      </c>
      <c r="P1814" s="86">
        <v>15</v>
      </c>
      <c r="Q1814" s="87"/>
      <c r="R1814" s="88" t="s">
        <v>28</v>
      </c>
      <c r="S1814" s="101"/>
      <c r="T1814" s="1">
        <v>912</v>
      </c>
      <c r="U1814" s="90">
        <v>684</v>
      </c>
      <c r="V1814" s="91">
        <v>0.25</v>
      </c>
      <c r="W1814" s="92" t="s">
        <v>11036</v>
      </c>
      <c r="X1814" s="83">
        <v>90022000000</v>
      </c>
      <c r="Y1814" s="83" t="s">
        <v>1276</v>
      </c>
      <c r="Z1814" s="83" t="s">
        <v>31</v>
      </c>
    </row>
    <row r="1815" spans="1:26" x14ac:dyDescent="0.25">
      <c r="A1815" t="s">
        <v>3889</v>
      </c>
      <c r="B1815" t="s">
        <v>3889</v>
      </c>
      <c r="C1815" s="94" t="s">
        <v>3890</v>
      </c>
      <c r="D1815" s="93" t="s">
        <v>3891</v>
      </c>
      <c r="E1815" s="93" t="s">
        <v>704</v>
      </c>
      <c r="F1815" s="93" t="s">
        <v>22</v>
      </c>
      <c r="G1815" s="83" t="s">
        <v>23</v>
      </c>
      <c r="H1815" s="93"/>
      <c r="I1815" s="93" t="s">
        <v>745</v>
      </c>
      <c r="J1815" s="93" t="s">
        <v>24</v>
      </c>
      <c r="K1815" s="2">
        <v>100210951095</v>
      </c>
      <c r="L1815" t="s">
        <v>25</v>
      </c>
      <c r="M1815" t="s">
        <v>26</v>
      </c>
      <c r="N1815" t="s">
        <v>27</v>
      </c>
      <c r="O1815" t="s">
        <v>26</v>
      </c>
      <c r="P1815" s="86">
        <v>27</v>
      </c>
      <c r="Q1815" s="87"/>
      <c r="R1815" s="88" t="s">
        <v>28</v>
      </c>
      <c r="S1815" s="101"/>
      <c r="T1815" s="1">
        <v>1298</v>
      </c>
      <c r="U1815" s="90">
        <v>973.5</v>
      </c>
      <c r="V1815" s="91">
        <v>0.25</v>
      </c>
      <c r="W1815" s="92" t="s">
        <v>11036</v>
      </c>
      <c r="X1815" s="83">
        <v>90022000000</v>
      </c>
      <c r="Y1815" s="83" t="s">
        <v>1276</v>
      </c>
      <c r="Z1815" s="83" t="s">
        <v>31</v>
      </c>
    </row>
    <row r="1816" spans="1:26" x14ac:dyDescent="0.25">
      <c r="A1816" t="s">
        <v>3892</v>
      </c>
      <c r="B1816" t="s">
        <v>3892</v>
      </c>
      <c r="C1816" s="94" t="s">
        <v>3893</v>
      </c>
      <c r="D1816" s="93" t="s">
        <v>3894</v>
      </c>
      <c r="E1816" s="93" t="s">
        <v>704</v>
      </c>
      <c r="F1816" s="93" t="s">
        <v>22</v>
      </c>
      <c r="G1816" s="83" t="s">
        <v>23</v>
      </c>
      <c r="H1816" s="93"/>
      <c r="I1816" s="93" t="s">
        <v>745</v>
      </c>
      <c r="J1816" s="93" t="s">
        <v>24</v>
      </c>
      <c r="K1816" s="2">
        <v>100210951095</v>
      </c>
      <c r="L1816" t="s">
        <v>25</v>
      </c>
      <c r="M1816" t="s">
        <v>26</v>
      </c>
      <c r="N1816" t="s">
        <v>27</v>
      </c>
      <c r="O1816" t="s">
        <v>26</v>
      </c>
      <c r="P1816" s="86">
        <v>27</v>
      </c>
      <c r="Q1816" s="87"/>
      <c r="R1816" s="88" t="s">
        <v>28</v>
      </c>
      <c r="S1816" s="98"/>
      <c r="T1816" s="1">
        <v>1420</v>
      </c>
      <c r="U1816" s="90">
        <v>1065</v>
      </c>
      <c r="V1816" s="91">
        <v>0.25</v>
      </c>
      <c r="W1816" s="92" t="s">
        <v>11036</v>
      </c>
      <c r="X1816" s="83">
        <v>90022000000</v>
      </c>
      <c r="Y1816" s="83" t="s">
        <v>1276</v>
      </c>
      <c r="Z1816" s="83" t="s">
        <v>31</v>
      </c>
    </row>
    <row r="1817" spans="1:26" x14ac:dyDescent="0.25">
      <c r="A1817" t="s">
        <v>3895</v>
      </c>
      <c r="B1817" t="s">
        <v>3895</v>
      </c>
      <c r="C1817" s="94" t="s">
        <v>3896</v>
      </c>
      <c r="D1817" s="93" t="s">
        <v>3897</v>
      </c>
      <c r="E1817" s="93" t="s">
        <v>704</v>
      </c>
      <c r="F1817" s="93" t="s">
        <v>22</v>
      </c>
      <c r="G1817" s="83" t="s">
        <v>23</v>
      </c>
      <c r="H1817" s="93"/>
      <c r="I1817" s="93" t="s">
        <v>745</v>
      </c>
      <c r="J1817" s="93" t="s">
        <v>24</v>
      </c>
      <c r="K1817" s="2">
        <v>100210951095</v>
      </c>
      <c r="L1817" t="s">
        <v>25</v>
      </c>
      <c r="M1817" t="s">
        <v>26</v>
      </c>
      <c r="N1817" t="s">
        <v>27</v>
      </c>
      <c r="O1817" t="s">
        <v>26</v>
      </c>
      <c r="P1817" s="86">
        <v>27</v>
      </c>
      <c r="Q1817" s="87"/>
      <c r="R1817" s="88" t="s">
        <v>28</v>
      </c>
      <c r="S1817" s="98"/>
      <c r="T1817" s="1">
        <v>1452</v>
      </c>
      <c r="U1817" s="90">
        <v>1089</v>
      </c>
      <c r="V1817" s="91">
        <v>0.25</v>
      </c>
      <c r="W1817" s="92" t="s">
        <v>11036</v>
      </c>
      <c r="X1817" s="83">
        <v>90022000000</v>
      </c>
      <c r="Y1817" s="83" t="s">
        <v>1276</v>
      </c>
      <c r="Z1817" s="83" t="s">
        <v>31</v>
      </c>
    </row>
    <row r="1818" spans="1:26" x14ac:dyDescent="0.25">
      <c r="A1818" t="s">
        <v>3898</v>
      </c>
      <c r="B1818" t="s">
        <v>3898</v>
      </c>
      <c r="C1818" s="94" t="s">
        <v>3899</v>
      </c>
      <c r="D1818" s="93" t="s">
        <v>3900</v>
      </c>
      <c r="E1818" s="93" t="s">
        <v>704</v>
      </c>
      <c r="F1818" s="93" t="s">
        <v>22</v>
      </c>
      <c r="G1818" s="83" t="s">
        <v>23</v>
      </c>
      <c r="H1818" s="93"/>
      <c r="I1818" s="93" t="s">
        <v>745</v>
      </c>
      <c r="J1818" s="93" t="s">
        <v>24</v>
      </c>
      <c r="K1818" s="2">
        <v>100210951095</v>
      </c>
      <c r="L1818" t="s">
        <v>25</v>
      </c>
      <c r="M1818" t="s">
        <v>26</v>
      </c>
      <c r="N1818" t="s">
        <v>27</v>
      </c>
      <c r="O1818" t="s">
        <v>26</v>
      </c>
      <c r="P1818" s="86">
        <v>27</v>
      </c>
      <c r="Q1818" s="87"/>
      <c r="R1818" s="88" t="s">
        <v>28</v>
      </c>
      <c r="S1818" s="98"/>
      <c r="T1818" s="1">
        <v>1420</v>
      </c>
      <c r="U1818" s="90">
        <v>1065</v>
      </c>
      <c r="V1818" s="91">
        <v>0.25</v>
      </c>
      <c r="W1818" s="92" t="s">
        <v>11036</v>
      </c>
      <c r="X1818" s="83">
        <v>90022000000</v>
      </c>
      <c r="Y1818" s="83" t="s">
        <v>1276</v>
      </c>
      <c r="Z1818" s="83" t="s">
        <v>31</v>
      </c>
    </row>
    <row r="1819" spans="1:26" x14ac:dyDescent="0.25">
      <c r="A1819" t="s">
        <v>3901</v>
      </c>
      <c r="B1819" t="s">
        <v>3901</v>
      </c>
      <c r="C1819" s="94" t="s">
        <v>3902</v>
      </c>
      <c r="D1819" s="93" t="s">
        <v>3903</v>
      </c>
      <c r="E1819" s="93" t="s">
        <v>704</v>
      </c>
      <c r="F1819" s="93" t="s">
        <v>22</v>
      </c>
      <c r="G1819" s="83" t="s">
        <v>23</v>
      </c>
      <c r="H1819" s="93"/>
      <c r="I1819" s="93" t="s">
        <v>745</v>
      </c>
      <c r="J1819" s="93" t="s">
        <v>24</v>
      </c>
      <c r="K1819" s="2">
        <v>100210951095</v>
      </c>
      <c r="L1819" t="s">
        <v>25</v>
      </c>
      <c r="M1819" t="s">
        <v>26</v>
      </c>
      <c r="N1819" t="s">
        <v>27</v>
      </c>
      <c r="O1819" t="s">
        <v>26</v>
      </c>
      <c r="P1819" s="86">
        <v>27</v>
      </c>
      <c r="Q1819" s="87"/>
      <c r="R1819" s="88" t="s">
        <v>28</v>
      </c>
      <c r="S1819" s="98"/>
      <c r="T1819" s="1">
        <v>1420</v>
      </c>
      <c r="U1819" s="90">
        <v>1065</v>
      </c>
      <c r="V1819" s="91">
        <v>0.25</v>
      </c>
      <c r="W1819" s="92" t="s">
        <v>11036</v>
      </c>
      <c r="X1819" s="83">
        <v>90022000000</v>
      </c>
      <c r="Y1819" s="83" t="s">
        <v>1276</v>
      </c>
      <c r="Z1819" s="83" t="s">
        <v>31</v>
      </c>
    </row>
    <row r="1820" spans="1:26" x14ac:dyDescent="0.25">
      <c r="A1820" t="s">
        <v>3904</v>
      </c>
      <c r="B1820" t="s">
        <v>3904</v>
      </c>
      <c r="C1820" s="94" t="s">
        <v>3905</v>
      </c>
      <c r="D1820" s="93" t="s">
        <v>3906</v>
      </c>
      <c r="E1820" s="93" t="s">
        <v>704</v>
      </c>
      <c r="F1820" s="93" t="s">
        <v>22</v>
      </c>
      <c r="G1820" s="83" t="s">
        <v>23</v>
      </c>
      <c r="H1820" s="93"/>
      <c r="I1820" s="93" t="s">
        <v>745</v>
      </c>
      <c r="J1820" s="93" t="s">
        <v>24</v>
      </c>
      <c r="K1820" s="2">
        <v>100210951095</v>
      </c>
      <c r="L1820" t="s">
        <v>25</v>
      </c>
      <c r="M1820" t="s">
        <v>26</v>
      </c>
      <c r="N1820" t="s">
        <v>27</v>
      </c>
      <c r="O1820" t="s">
        <v>26</v>
      </c>
      <c r="P1820" s="86">
        <v>15</v>
      </c>
      <c r="Q1820" s="87"/>
      <c r="R1820" s="88" t="s">
        <v>28</v>
      </c>
      <c r="S1820" s="101"/>
      <c r="T1820" s="1">
        <v>1452</v>
      </c>
      <c r="U1820" s="90">
        <v>1089</v>
      </c>
      <c r="V1820" s="91">
        <v>0.25</v>
      </c>
      <c r="W1820" s="92" t="s">
        <v>11036</v>
      </c>
      <c r="X1820" s="83">
        <v>90022000000</v>
      </c>
      <c r="Y1820" s="83" t="s">
        <v>1276</v>
      </c>
      <c r="Z1820" s="83" t="s">
        <v>31</v>
      </c>
    </row>
    <row r="1821" spans="1:26" x14ac:dyDescent="0.25">
      <c r="A1821" t="s">
        <v>3907</v>
      </c>
      <c r="B1821" t="s">
        <v>3907</v>
      </c>
      <c r="C1821" s="94" t="s">
        <v>3908</v>
      </c>
      <c r="D1821" s="93" t="s">
        <v>3909</v>
      </c>
      <c r="E1821" s="93" t="s">
        <v>704</v>
      </c>
      <c r="F1821" s="93" t="s">
        <v>22</v>
      </c>
      <c r="G1821" s="83" t="s">
        <v>23</v>
      </c>
      <c r="H1821" s="93"/>
      <c r="I1821" s="93" t="s">
        <v>745</v>
      </c>
      <c r="J1821" s="93" t="s">
        <v>24</v>
      </c>
      <c r="K1821" s="2">
        <v>100210951095</v>
      </c>
      <c r="L1821" t="s">
        <v>25</v>
      </c>
      <c r="M1821" t="s">
        <v>26</v>
      </c>
      <c r="N1821" t="s">
        <v>27</v>
      </c>
      <c r="O1821" t="s">
        <v>26</v>
      </c>
      <c r="P1821" s="86">
        <v>27</v>
      </c>
      <c r="Q1821" s="87"/>
      <c r="R1821" s="88" t="s">
        <v>28</v>
      </c>
      <c r="S1821" s="98"/>
      <c r="T1821" s="1">
        <v>1420</v>
      </c>
      <c r="U1821" s="90">
        <v>1065</v>
      </c>
      <c r="V1821" s="91">
        <v>0.25</v>
      </c>
      <c r="W1821" s="92" t="s">
        <v>11036</v>
      </c>
      <c r="X1821" s="83">
        <v>90022000000</v>
      </c>
      <c r="Y1821" s="83" t="s">
        <v>1276</v>
      </c>
      <c r="Z1821" s="83" t="s">
        <v>31</v>
      </c>
    </row>
    <row r="1822" spans="1:26" x14ac:dyDescent="0.25">
      <c r="A1822" s="3" t="s">
        <v>3910</v>
      </c>
      <c r="B1822" s="3" t="s">
        <v>3910</v>
      </c>
      <c r="C1822" s="94" t="s">
        <v>3911</v>
      </c>
      <c r="D1822" s="93" t="s">
        <v>3912</v>
      </c>
      <c r="E1822" s="88" t="s">
        <v>704</v>
      </c>
      <c r="F1822" s="88" t="s">
        <v>22</v>
      </c>
      <c r="G1822" s="83" t="s">
        <v>23</v>
      </c>
      <c r="H1822" s="88"/>
      <c r="I1822" s="93" t="s">
        <v>745</v>
      </c>
      <c r="J1822" s="93" t="s">
        <v>24</v>
      </c>
      <c r="K1822" s="4">
        <v>100210951095</v>
      </c>
      <c r="L1822" s="3" t="s">
        <v>25</v>
      </c>
      <c r="M1822" s="3" t="s">
        <v>26</v>
      </c>
      <c r="N1822" s="3" t="s">
        <v>27</v>
      </c>
      <c r="O1822" s="3" t="s">
        <v>26</v>
      </c>
      <c r="P1822" s="86">
        <v>27</v>
      </c>
      <c r="Q1822" s="87"/>
      <c r="R1822" s="88" t="s">
        <v>28</v>
      </c>
      <c r="S1822" s="89"/>
      <c r="T1822" s="1">
        <v>1452</v>
      </c>
      <c r="U1822" s="90">
        <v>1089</v>
      </c>
      <c r="V1822" s="91">
        <v>0.25</v>
      </c>
      <c r="W1822" s="92" t="s">
        <v>11036</v>
      </c>
      <c r="X1822" s="83">
        <v>90022000000</v>
      </c>
      <c r="Y1822" s="83" t="s">
        <v>1276</v>
      </c>
      <c r="Z1822" s="83" t="s">
        <v>31</v>
      </c>
    </row>
    <row r="1823" spans="1:26" x14ac:dyDescent="0.25">
      <c r="A1823" t="s">
        <v>3913</v>
      </c>
      <c r="B1823" t="s">
        <v>3913</v>
      </c>
      <c r="C1823" s="94" t="s">
        <v>3914</v>
      </c>
      <c r="D1823" s="93" t="s">
        <v>3915</v>
      </c>
      <c r="E1823" s="93" t="s">
        <v>704</v>
      </c>
      <c r="F1823" s="93" t="s">
        <v>22</v>
      </c>
      <c r="G1823" s="83" t="s">
        <v>23</v>
      </c>
      <c r="H1823" s="93"/>
      <c r="I1823" s="93" t="s">
        <v>745</v>
      </c>
      <c r="J1823" s="93" t="s">
        <v>24</v>
      </c>
      <c r="K1823" s="2">
        <v>100210951095</v>
      </c>
      <c r="L1823" t="s">
        <v>25</v>
      </c>
      <c r="M1823" t="s">
        <v>26</v>
      </c>
      <c r="N1823" t="s">
        <v>27</v>
      </c>
      <c r="O1823" t="s">
        <v>26</v>
      </c>
      <c r="P1823" s="86">
        <v>27</v>
      </c>
      <c r="Q1823" s="87"/>
      <c r="R1823" s="88" t="s">
        <v>28</v>
      </c>
      <c r="S1823" s="98"/>
      <c r="T1823" s="1">
        <v>1616</v>
      </c>
      <c r="U1823" s="90">
        <v>1212</v>
      </c>
      <c r="V1823" s="91">
        <v>0.25</v>
      </c>
      <c r="W1823" s="92" t="s">
        <v>11036</v>
      </c>
      <c r="X1823" s="83">
        <v>90022000000</v>
      </c>
      <c r="Y1823" s="83" t="s">
        <v>1276</v>
      </c>
      <c r="Z1823" s="83" t="s">
        <v>31</v>
      </c>
    </row>
    <row r="1824" spans="1:26" x14ac:dyDescent="0.25">
      <c r="A1824" t="s">
        <v>3916</v>
      </c>
      <c r="B1824" t="s">
        <v>3916</v>
      </c>
      <c r="C1824" s="94" t="s">
        <v>3917</v>
      </c>
      <c r="D1824" s="93" t="s">
        <v>3918</v>
      </c>
      <c r="E1824" s="93" t="s">
        <v>704</v>
      </c>
      <c r="F1824" s="93" t="s">
        <v>22</v>
      </c>
      <c r="G1824" s="83" t="s">
        <v>23</v>
      </c>
      <c r="H1824" s="93"/>
      <c r="I1824" s="93" t="s">
        <v>745</v>
      </c>
      <c r="J1824" s="93" t="s">
        <v>24</v>
      </c>
      <c r="K1824" s="2">
        <v>100210951095</v>
      </c>
      <c r="L1824" t="s">
        <v>25</v>
      </c>
      <c r="M1824" t="s">
        <v>26</v>
      </c>
      <c r="N1824" t="s">
        <v>27</v>
      </c>
      <c r="O1824" t="s">
        <v>26</v>
      </c>
      <c r="P1824" s="86">
        <v>27</v>
      </c>
      <c r="Q1824" s="87"/>
      <c r="R1824" s="88" t="s">
        <v>28</v>
      </c>
      <c r="S1824" s="98"/>
      <c r="T1824" s="1">
        <v>1648</v>
      </c>
      <c r="U1824" s="90">
        <v>1236</v>
      </c>
      <c r="V1824" s="91">
        <v>0.25</v>
      </c>
      <c r="W1824" s="92" t="s">
        <v>11036</v>
      </c>
      <c r="X1824" s="83">
        <v>90022000000</v>
      </c>
      <c r="Y1824" s="83" t="s">
        <v>1276</v>
      </c>
      <c r="Z1824" s="83" t="s">
        <v>31</v>
      </c>
    </row>
    <row r="1825" spans="1:26" x14ac:dyDescent="0.25">
      <c r="A1825" t="s">
        <v>3919</v>
      </c>
      <c r="B1825" t="s">
        <v>3919</v>
      </c>
      <c r="C1825" s="94" t="s">
        <v>3920</v>
      </c>
      <c r="D1825" s="93" t="s">
        <v>3921</v>
      </c>
      <c r="E1825" s="93" t="s">
        <v>704</v>
      </c>
      <c r="F1825" s="93" t="s">
        <v>22</v>
      </c>
      <c r="G1825" s="83" t="s">
        <v>23</v>
      </c>
      <c r="H1825" s="93"/>
      <c r="I1825" s="93" t="s">
        <v>745</v>
      </c>
      <c r="J1825" s="93" t="s">
        <v>24</v>
      </c>
      <c r="K1825" s="2">
        <v>100210951095</v>
      </c>
      <c r="L1825" t="s">
        <v>25</v>
      </c>
      <c r="M1825" t="s">
        <v>26</v>
      </c>
      <c r="N1825" t="s">
        <v>27</v>
      </c>
      <c r="O1825" t="s">
        <v>26</v>
      </c>
      <c r="P1825" s="86">
        <v>2</v>
      </c>
      <c r="Q1825" s="87"/>
      <c r="R1825" s="88" t="s">
        <v>28</v>
      </c>
      <c r="S1825" s="98"/>
      <c r="T1825" s="1">
        <v>1616</v>
      </c>
      <c r="U1825" s="90">
        <v>1212</v>
      </c>
      <c r="V1825" s="91">
        <v>0.25</v>
      </c>
      <c r="W1825" s="92" t="s">
        <v>11036</v>
      </c>
      <c r="X1825" s="83">
        <v>90022000000</v>
      </c>
      <c r="Y1825" s="83" t="s">
        <v>1276</v>
      </c>
      <c r="Z1825" s="83" t="s">
        <v>31</v>
      </c>
    </row>
    <row r="1826" spans="1:26" x14ac:dyDescent="0.25">
      <c r="A1826" t="s">
        <v>3922</v>
      </c>
      <c r="B1826" t="s">
        <v>3922</v>
      </c>
      <c r="C1826" s="94" t="s">
        <v>3923</v>
      </c>
      <c r="D1826" s="93" t="s">
        <v>3924</v>
      </c>
      <c r="E1826" s="93" t="s">
        <v>704</v>
      </c>
      <c r="F1826" s="93" t="s">
        <v>22</v>
      </c>
      <c r="G1826" s="83" t="s">
        <v>23</v>
      </c>
      <c r="H1826" s="93"/>
      <c r="I1826" s="93" t="s">
        <v>745</v>
      </c>
      <c r="J1826" s="93" t="s">
        <v>24</v>
      </c>
      <c r="K1826" s="2">
        <v>100210951095</v>
      </c>
      <c r="L1826" t="s">
        <v>25</v>
      </c>
      <c r="M1826" t="s">
        <v>26</v>
      </c>
      <c r="N1826" t="s">
        <v>27</v>
      </c>
      <c r="O1826" t="s">
        <v>26</v>
      </c>
      <c r="P1826" s="86">
        <v>27</v>
      </c>
      <c r="Q1826" s="87"/>
      <c r="R1826" s="88" t="s">
        <v>28</v>
      </c>
      <c r="S1826" s="98"/>
      <c r="T1826" s="1">
        <v>1648</v>
      </c>
      <c r="U1826" s="90">
        <v>1236</v>
      </c>
      <c r="V1826" s="91">
        <v>0.25</v>
      </c>
      <c r="W1826" s="92" t="s">
        <v>11036</v>
      </c>
      <c r="X1826" s="83">
        <v>90022000000</v>
      </c>
      <c r="Y1826" s="83" t="s">
        <v>1276</v>
      </c>
      <c r="Z1826" s="83" t="s">
        <v>31</v>
      </c>
    </row>
    <row r="1827" spans="1:26" x14ac:dyDescent="0.25">
      <c r="A1827" s="93" t="s">
        <v>3925</v>
      </c>
      <c r="B1827" s="93" t="s">
        <v>3925</v>
      </c>
      <c r="C1827" s="94" t="s">
        <v>3926</v>
      </c>
      <c r="D1827" s="93" t="s">
        <v>3927</v>
      </c>
      <c r="E1827" s="93" t="s">
        <v>704</v>
      </c>
      <c r="F1827" s="93" t="s">
        <v>22</v>
      </c>
      <c r="G1827" s="83" t="s">
        <v>23</v>
      </c>
      <c r="H1827" s="93"/>
      <c r="I1827" s="93" t="s">
        <v>24</v>
      </c>
      <c r="J1827" s="93" t="s">
        <v>24</v>
      </c>
      <c r="K1827" s="95">
        <v>100210030385</v>
      </c>
      <c r="L1827" s="93" t="s">
        <v>25</v>
      </c>
      <c r="M1827" s="93" t="s">
        <v>1256</v>
      </c>
      <c r="N1827" s="93" t="s">
        <v>1292</v>
      </c>
      <c r="O1827" s="93" t="s">
        <v>3928</v>
      </c>
      <c r="P1827" s="86">
        <v>25</v>
      </c>
      <c r="Q1827" s="87"/>
      <c r="R1827" s="88" t="s">
        <v>28</v>
      </c>
      <c r="S1827" s="98"/>
      <c r="T1827" s="1">
        <v>3709</v>
      </c>
      <c r="U1827" s="90">
        <v>2781.75</v>
      </c>
      <c r="V1827" s="91">
        <v>0.25</v>
      </c>
      <c r="W1827" s="92" t="s">
        <v>11036</v>
      </c>
      <c r="X1827" s="83">
        <v>90119000000</v>
      </c>
      <c r="Y1827" s="83" t="s">
        <v>994</v>
      </c>
      <c r="Z1827" s="83" t="s">
        <v>739</v>
      </c>
    </row>
    <row r="1828" spans="1:26" x14ac:dyDescent="0.25">
      <c r="A1828" t="s">
        <v>3929</v>
      </c>
      <c r="B1828" t="s">
        <v>3929</v>
      </c>
      <c r="C1828" s="94" t="s">
        <v>3930</v>
      </c>
      <c r="D1828" s="93" t="s">
        <v>3931</v>
      </c>
      <c r="E1828" s="93" t="s">
        <v>704</v>
      </c>
      <c r="F1828" s="93" t="s">
        <v>22</v>
      </c>
      <c r="G1828" s="83" t="s">
        <v>23</v>
      </c>
      <c r="H1828" s="93"/>
      <c r="I1828" s="93" t="s">
        <v>24</v>
      </c>
      <c r="J1828" s="93" t="s">
        <v>24</v>
      </c>
      <c r="K1828" s="2">
        <v>100210030385</v>
      </c>
      <c r="L1828" t="s">
        <v>25</v>
      </c>
      <c r="M1828" t="s">
        <v>1256</v>
      </c>
      <c r="N1828" t="s">
        <v>1292</v>
      </c>
      <c r="O1828" t="s">
        <v>3928</v>
      </c>
      <c r="P1828" s="86">
        <v>25</v>
      </c>
      <c r="Q1828" s="87"/>
      <c r="R1828" s="88" t="s">
        <v>28</v>
      </c>
      <c r="S1828" s="101"/>
      <c r="T1828" s="1">
        <v>2023</v>
      </c>
      <c r="U1828" s="90">
        <v>1517.25</v>
      </c>
      <c r="V1828" s="91">
        <v>0.25</v>
      </c>
      <c r="W1828" s="92" t="s">
        <v>11036</v>
      </c>
      <c r="X1828" s="83">
        <v>90119000000</v>
      </c>
      <c r="Y1828" s="83" t="s">
        <v>994</v>
      </c>
      <c r="Z1828" s="83" t="s">
        <v>739</v>
      </c>
    </row>
    <row r="1829" spans="1:26" x14ac:dyDescent="0.25">
      <c r="A1829" t="s">
        <v>3932</v>
      </c>
      <c r="B1829" t="s">
        <v>3932</v>
      </c>
      <c r="C1829" s="94" t="s">
        <v>3933</v>
      </c>
      <c r="D1829" s="93" t="s">
        <v>3934</v>
      </c>
      <c r="E1829" s="93" t="s">
        <v>704</v>
      </c>
      <c r="F1829" s="93" t="s">
        <v>22</v>
      </c>
      <c r="G1829" s="83" t="s">
        <v>23</v>
      </c>
      <c r="H1829" s="93"/>
      <c r="I1829" s="93" t="s">
        <v>24</v>
      </c>
      <c r="J1829" s="93" t="s">
        <v>24</v>
      </c>
      <c r="K1829" s="2">
        <v>100210030385</v>
      </c>
      <c r="L1829" t="s">
        <v>25</v>
      </c>
      <c r="M1829" t="s">
        <v>1256</v>
      </c>
      <c r="N1829" t="s">
        <v>1292</v>
      </c>
      <c r="O1829" t="s">
        <v>3928</v>
      </c>
      <c r="P1829" s="86">
        <v>25</v>
      </c>
      <c r="Q1829" s="87"/>
      <c r="R1829" s="88" t="s">
        <v>28</v>
      </c>
      <c r="S1829" s="101"/>
      <c r="T1829" s="1">
        <v>1832</v>
      </c>
      <c r="U1829" s="90">
        <v>1374</v>
      </c>
      <c r="V1829" s="91">
        <v>0.25</v>
      </c>
      <c r="W1829" s="92" t="s">
        <v>11036</v>
      </c>
      <c r="X1829" s="83">
        <v>90119000000</v>
      </c>
      <c r="Y1829" s="83" t="s">
        <v>994</v>
      </c>
      <c r="Z1829" s="83" t="s">
        <v>739</v>
      </c>
    </row>
    <row r="1830" spans="1:26" x14ac:dyDescent="0.25">
      <c r="A1830" t="s">
        <v>3935</v>
      </c>
      <c r="B1830" t="s">
        <v>3935</v>
      </c>
      <c r="C1830" s="94" t="s">
        <v>3936</v>
      </c>
      <c r="D1830" s="93" t="s">
        <v>3937</v>
      </c>
      <c r="E1830" s="93" t="s">
        <v>704</v>
      </c>
      <c r="F1830" s="93" t="s">
        <v>22</v>
      </c>
      <c r="G1830" s="83" t="s">
        <v>23</v>
      </c>
      <c r="H1830" s="93"/>
      <c r="I1830" s="93" t="s">
        <v>24</v>
      </c>
      <c r="J1830" s="93" t="s">
        <v>24</v>
      </c>
      <c r="K1830" s="2">
        <v>100210951095</v>
      </c>
      <c r="L1830" t="s">
        <v>25</v>
      </c>
      <c r="M1830" t="s">
        <v>26</v>
      </c>
      <c r="N1830" t="s">
        <v>27</v>
      </c>
      <c r="O1830" t="s">
        <v>26</v>
      </c>
      <c r="P1830" s="86">
        <v>25</v>
      </c>
      <c r="Q1830" s="87"/>
      <c r="R1830" s="88" t="s">
        <v>28</v>
      </c>
      <c r="S1830" s="101"/>
      <c r="T1830" s="1">
        <v>14608</v>
      </c>
      <c r="U1830" s="90">
        <v>10956</v>
      </c>
      <c r="V1830" s="91">
        <v>0.25</v>
      </c>
      <c r="W1830" s="92" t="s">
        <v>11036</v>
      </c>
      <c r="X1830" s="83">
        <v>90119000000</v>
      </c>
      <c r="Y1830" s="83" t="s">
        <v>994</v>
      </c>
      <c r="Z1830" s="83" t="s">
        <v>739</v>
      </c>
    </row>
    <row r="1831" spans="1:26" x14ac:dyDescent="0.25">
      <c r="A1831" t="s">
        <v>3938</v>
      </c>
      <c r="B1831" t="s">
        <v>3938</v>
      </c>
      <c r="C1831" s="94" t="s">
        <v>3939</v>
      </c>
      <c r="D1831" s="93" t="s">
        <v>3940</v>
      </c>
      <c r="E1831" s="93" t="s">
        <v>704</v>
      </c>
      <c r="F1831" s="93" t="s">
        <v>22</v>
      </c>
      <c r="G1831" s="83" t="s">
        <v>23</v>
      </c>
      <c r="H1831" s="93"/>
      <c r="I1831" s="93" t="s">
        <v>24</v>
      </c>
      <c r="J1831" s="93" t="s">
        <v>24</v>
      </c>
      <c r="K1831" s="2">
        <v>100210951095</v>
      </c>
      <c r="L1831" t="s">
        <v>25</v>
      </c>
      <c r="M1831" t="s">
        <v>26</v>
      </c>
      <c r="N1831" t="s">
        <v>27</v>
      </c>
      <c r="O1831" t="s">
        <v>26</v>
      </c>
      <c r="P1831" s="86">
        <v>25</v>
      </c>
      <c r="Q1831" s="87"/>
      <c r="R1831" s="88" t="s">
        <v>28</v>
      </c>
      <c r="S1831" s="101"/>
      <c r="T1831" s="1">
        <v>12361</v>
      </c>
      <c r="U1831" s="90">
        <v>9270.75</v>
      </c>
      <c r="V1831" s="91">
        <v>0.25</v>
      </c>
      <c r="W1831" s="92" t="s">
        <v>11036</v>
      </c>
      <c r="X1831" s="83">
        <v>90119000000</v>
      </c>
      <c r="Y1831" s="83" t="s">
        <v>994</v>
      </c>
      <c r="Z1831" s="83" t="s">
        <v>739</v>
      </c>
    </row>
    <row r="1832" spans="1:26" x14ac:dyDescent="0.25">
      <c r="A1832" t="s">
        <v>3941</v>
      </c>
      <c r="B1832" t="s">
        <v>3941</v>
      </c>
      <c r="C1832" s="94" t="s">
        <v>3942</v>
      </c>
      <c r="D1832" s="93" t="s">
        <v>11620</v>
      </c>
      <c r="E1832" s="93" t="s">
        <v>704</v>
      </c>
      <c r="F1832" s="93" t="s">
        <v>22</v>
      </c>
      <c r="G1832" s="83" t="s">
        <v>23</v>
      </c>
      <c r="H1832" s="93"/>
      <c r="I1832" s="93" t="s">
        <v>24</v>
      </c>
      <c r="J1832" s="93" t="s">
        <v>24</v>
      </c>
      <c r="K1832" s="2">
        <v>100210951095</v>
      </c>
      <c r="L1832" t="s">
        <v>25</v>
      </c>
      <c r="M1832" t="s">
        <v>26</v>
      </c>
      <c r="N1832" t="s">
        <v>27</v>
      </c>
      <c r="O1832" t="s">
        <v>26</v>
      </c>
      <c r="P1832" s="86">
        <v>20</v>
      </c>
      <c r="Q1832" s="87"/>
      <c r="R1832" s="88" t="s">
        <v>28</v>
      </c>
      <c r="S1832" s="101"/>
      <c r="T1832" s="1">
        <v>1506</v>
      </c>
      <c r="U1832" s="90">
        <v>1129.5</v>
      </c>
      <c r="V1832" s="91">
        <v>0.25</v>
      </c>
      <c r="W1832" s="92" t="s">
        <v>11036</v>
      </c>
      <c r="X1832" s="83">
        <v>90119000000</v>
      </c>
      <c r="Y1832" s="83" t="s">
        <v>994</v>
      </c>
      <c r="Z1832" s="83" t="s">
        <v>31</v>
      </c>
    </row>
    <row r="1833" spans="1:26" x14ac:dyDescent="0.25">
      <c r="A1833" t="s">
        <v>3943</v>
      </c>
      <c r="B1833" t="s">
        <v>3943</v>
      </c>
      <c r="C1833" s="94" t="s">
        <v>3944</v>
      </c>
      <c r="D1833" s="93" t="s">
        <v>3945</v>
      </c>
      <c r="E1833" s="93" t="s">
        <v>704</v>
      </c>
      <c r="F1833" s="93" t="s">
        <v>22</v>
      </c>
      <c r="G1833" s="83" t="s">
        <v>23</v>
      </c>
      <c r="H1833" s="93"/>
      <c r="I1833" s="93" t="s">
        <v>24</v>
      </c>
      <c r="J1833" s="93" t="s">
        <v>24</v>
      </c>
      <c r="K1833" s="2">
        <v>100210951095</v>
      </c>
      <c r="L1833" t="s">
        <v>25</v>
      </c>
      <c r="M1833" t="s">
        <v>26</v>
      </c>
      <c r="N1833" t="s">
        <v>27</v>
      </c>
      <c r="O1833" t="s">
        <v>26</v>
      </c>
      <c r="P1833" s="86">
        <v>20</v>
      </c>
      <c r="Q1833" s="87"/>
      <c r="R1833" s="88" t="s">
        <v>28</v>
      </c>
      <c r="S1833" s="101"/>
      <c r="T1833" s="1">
        <v>1113</v>
      </c>
      <c r="U1833" s="90">
        <v>834.75</v>
      </c>
      <c r="V1833" s="91">
        <v>0.25</v>
      </c>
      <c r="W1833" s="92" t="s">
        <v>11036</v>
      </c>
      <c r="X1833" s="83">
        <v>85234920009</v>
      </c>
      <c r="Y1833" s="83" t="s">
        <v>994</v>
      </c>
      <c r="Z1833" s="83" t="s">
        <v>31</v>
      </c>
    </row>
    <row r="1834" spans="1:26" x14ac:dyDescent="0.25">
      <c r="A1834" t="s">
        <v>3946</v>
      </c>
      <c r="B1834" t="s">
        <v>3946</v>
      </c>
      <c r="C1834" s="94" t="s">
        <v>3947</v>
      </c>
      <c r="D1834" s="93" t="s">
        <v>3948</v>
      </c>
      <c r="E1834" s="93" t="s">
        <v>704</v>
      </c>
      <c r="F1834" s="93" t="s">
        <v>22</v>
      </c>
      <c r="G1834" s="83" t="s">
        <v>23</v>
      </c>
      <c r="H1834" s="93"/>
      <c r="I1834" s="93" t="s">
        <v>745</v>
      </c>
      <c r="J1834" s="93" t="s">
        <v>24</v>
      </c>
      <c r="K1834" s="2">
        <v>100210951095</v>
      </c>
      <c r="L1834" t="s">
        <v>25</v>
      </c>
      <c r="M1834" t="s">
        <v>26</v>
      </c>
      <c r="N1834" t="s">
        <v>27</v>
      </c>
      <c r="O1834" t="s">
        <v>26</v>
      </c>
      <c r="P1834" s="86">
        <v>35</v>
      </c>
      <c r="Q1834" s="87"/>
      <c r="R1834" s="88" t="s">
        <v>28</v>
      </c>
      <c r="S1834" s="98"/>
      <c r="T1834" s="1">
        <v>35547</v>
      </c>
      <c r="U1834" s="90">
        <v>26660.25</v>
      </c>
      <c r="V1834" s="91">
        <v>0.25</v>
      </c>
      <c r="W1834" s="92" t="s">
        <v>11036</v>
      </c>
      <c r="X1834" s="83">
        <v>85258900000</v>
      </c>
      <c r="Y1834" s="83" t="s">
        <v>1306</v>
      </c>
      <c r="Z1834" s="83" t="s">
        <v>739</v>
      </c>
    </row>
    <row r="1835" spans="1:26" x14ac:dyDescent="0.25">
      <c r="A1835" t="s">
        <v>3949</v>
      </c>
      <c r="B1835" t="s">
        <v>3949</v>
      </c>
      <c r="C1835" s="94" t="s">
        <v>3950</v>
      </c>
      <c r="D1835" s="93" t="s">
        <v>3951</v>
      </c>
      <c r="E1835" s="93" t="s">
        <v>704</v>
      </c>
      <c r="F1835" s="93" t="s">
        <v>22</v>
      </c>
      <c r="G1835" s="83" t="s">
        <v>23</v>
      </c>
      <c r="H1835" s="93"/>
      <c r="I1835" s="93" t="s">
        <v>745</v>
      </c>
      <c r="J1835" s="93" t="s">
        <v>24</v>
      </c>
      <c r="K1835" s="2">
        <v>100210951095</v>
      </c>
      <c r="L1835" t="s">
        <v>25</v>
      </c>
      <c r="M1835" t="s">
        <v>26</v>
      </c>
      <c r="N1835" t="s">
        <v>27</v>
      </c>
      <c r="O1835" t="s">
        <v>26</v>
      </c>
      <c r="P1835" s="86">
        <v>15</v>
      </c>
      <c r="Q1835" s="87"/>
      <c r="R1835" s="88" t="s">
        <v>28</v>
      </c>
      <c r="S1835" s="98"/>
      <c r="T1835" s="1">
        <v>25704</v>
      </c>
      <c r="U1835" s="90">
        <v>19278</v>
      </c>
      <c r="V1835" s="91">
        <v>0.25</v>
      </c>
      <c r="W1835" s="92" t="s">
        <v>11036</v>
      </c>
      <c r="X1835" s="83">
        <v>85258900000</v>
      </c>
      <c r="Y1835" s="83" t="s">
        <v>1306</v>
      </c>
      <c r="Z1835" s="83" t="s">
        <v>739</v>
      </c>
    </row>
    <row r="1836" spans="1:26" x14ac:dyDescent="0.25">
      <c r="A1836" t="s">
        <v>3952</v>
      </c>
      <c r="B1836" t="s">
        <v>3952</v>
      </c>
      <c r="C1836" s="94" t="s">
        <v>3953</v>
      </c>
      <c r="D1836" s="93" t="s">
        <v>3954</v>
      </c>
      <c r="E1836" s="93" t="s">
        <v>704</v>
      </c>
      <c r="F1836" s="93" t="s">
        <v>22</v>
      </c>
      <c r="G1836" s="83" t="s">
        <v>23</v>
      </c>
      <c r="H1836" s="93"/>
      <c r="I1836" s="93" t="s">
        <v>745</v>
      </c>
      <c r="J1836" s="93" t="s">
        <v>24</v>
      </c>
      <c r="K1836" s="2">
        <v>100210010618</v>
      </c>
      <c r="L1836" t="s">
        <v>25</v>
      </c>
      <c r="M1836" t="s">
        <v>1019</v>
      </c>
      <c r="N1836" t="s">
        <v>1303</v>
      </c>
      <c r="O1836" t="s">
        <v>1758</v>
      </c>
      <c r="P1836" s="86">
        <v>2</v>
      </c>
      <c r="Q1836" s="87"/>
      <c r="R1836" s="88" t="s">
        <v>28</v>
      </c>
      <c r="S1836" s="101"/>
      <c r="T1836" s="1">
        <v>1348</v>
      </c>
      <c r="U1836" s="90">
        <v>1011</v>
      </c>
      <c r="V1836" s="91">
        <v>0.25</v>
      </c>
      <c r="W1836" s="92" t="s">
        <v>11036</v>
      </c>
      <c r="X1836" s="83">
        <v>90022000000</v>
      </c>
      <c r="Y1836" s="83" t="s">
        <v>1276</v>
      </c>
      <c r="Z1836" s="83" t="s">
        <v>31</v>
      </c>
    </row>
    <row r="1837" spans="1:26" x14ac:dyDescent="0.25">
      <c r="A1837" t="s">
        <v>3955</v>
      </c>
      <c r="B1837" t="s">
        <v>3955</v>
      </c>
      <c r="C1837" s="94" t="s">
        <v>3956</v>
      </c>
      <c r="D1837" s="93" t="s">
        <v>3957</v>
      </c>
      <c r="E1837" s="93" t="s">
        <v>704</v>
      </c>
      <c r="F1837" s="93" t="s">
        <v>22</v>
      </c>
      <c r="G1837" s="83" t="s">
        <v>23</v>
      </c>
      <c r="H1837" s="93"/>
      <c r="I1837" s="93" t="s">
        <v>745</v>
      </c>
      <c r="J1837" s="93" t="s">
        <v>24</v>
      </c>
      <c r="K1837" s="2">
        <v>100210010618</v>
      </c>
      <c r="L1837" t="s">
        <v>25</v>
      </c>
      <c r="M1837" t="s">
        <v>1019</v>
      </c>
      <c r="N1837" t="s">
        <v>1303</v>
      </c>
      <c r="O1837" t="s">
        <v>1758</v>
      </c>
      <c r="P1837" s="86">
        <v>2</v>
      </c>
      <c r="Q1837" s="87"/>
      <c r="R1837" s="88" t="s">
        <v>28</v>
      </c>
      <c r="S1837" s="101"/>
      <c r="T1837" s="1">
        <v>1348</v>
      </c>
      <c r="U1837" s="90">
        <v>1011</v>
      </c>
      <c r="V1837" s="91">
        <v>0.25</v>
      </c>
      <c r="W1837" s="83" t="s">
        <v>11036</v>
      </c>
      <c r="X1837" s="83">
        <v>90022000000</v>
      </c>
      <c r="Y1837" s="83" t="s">
        <v>1276</v>
      </c>
      <c r="Z1837" s="83" t="s">
        <v>31</v>
      </c>
    </row>
    <row r="1838" spans="1:26" x14ac:dyDescent="0.25">
      <c r="A1838" t="s">
        <v>3958</v>
      </c>
      <c r="B1838" t="s">
        <v>3958</v>
      </c>
      <c r="C1838" s="94" t="s">
        <v>3959</v>
      </c>
      <c r="D1838" s="93" t="s">
        <v>3960</v>
      </c>
      <c r="E1838" s="93" t="s">
        <v>704</v>
      </c>
      <c r="F1838" s="93" t="s">
        <v>22</v>
      </c>
      <c r="G1838" s="83" t="s">
        <v>23</v>
      </c>
      <c r="H1838" s="93"/>
      <c r="I1838" s="93" t="s">
        <v>745</v>
      </c>
      <c r="J1838" s="93" t="s">
        <v>24</v>
      </c>
      <c r="K1838" s="2">
        <v>100210010618</v>
      </c>
      <c r="L1838" t="s">
        <v>25</v>
      </c>
      <c r="M1838" t="s">
        <v>1019</v>
      </c>
      <c r="N1838" t="s">
        <v>1303</v>
      </c>
      <c r="O1838" t="s">
        <v>1758</v>
      </c>
      <c r="P1838" s="86">
        <v>2</v>
      </c>
      <c r="Q1838" s="87"/>
      <c r="R1838" s="88" t="s">
        <v>28</v>
      </c>
      <c r="S1838" s="101"/>
      <c r="T1838" s="1">
        <v>1348</v>
      </c>
      <c r="U1838" s="90">
        <v>1011</v>
      </c>
      <c r="V1838" s="91">
        <v>0.25</v>
      </c>
      <c r="W1838" s="83" t="s">
        <v>11036</v>
      </c>
      <c r="X1838" s="83">
        <v>90022000000</v>
      </c>
      <c r="Y1838" s="83" t="s">
        <v>1276</v>
      </c>
      <c r="Z1838" s="83" t="s">
        <v>31</v>
      </c>
    </row>
    <row r="1839" spans="1:26" x14ac:dyDescent="0.25">
      <c r="A1839" t="s">
        <v>3961</v>
      </c>
      <c r="B1839" t="s">
        <v>3961</v>
      </c>
      <c r="C1839" s="94" t="s">
        <v>3962</v>
      </c>
      <c r="D1839" s="93" t="s">
        <v>3963</v>
      </c>
      <c r="E1839" s="93" t="s">
        <v>704</v>
      </c>
      <c r="F1839" s="93" t="s">
        <v>22</v>
      </c>
      <c r="G1839" s="83" t="s">
        <v>23</v>
      </c>
      <c r="H1839" s="93"/>
      <c r="I1839" s="93" t="s">
        <v>745</v>
      </c>
      <c r="J1839" s="93" t="s">
        <v>24</v>
      </c>
      <c r="K1839" s="2">
        <v>100210010618</v>
      </c>
      <c r="L1839" t="s">
        <v>25</v>
      </c>
      <c r="M1839" t="s">
        <v>1019</v>
      </c>
      <c r="N1839" t="s">
        <v>1303</v>
      </c>
      <c r="O1839" t="s">
        <v>1758</v>
      </c>
      <c r="P1839" s="86">
        <v>2</v>
      </c>
      <c r="Q1839" s="87"/>
      <c r="R1839" s="88" t="s">
        <v>28</v>
      </c>
      <c r="S1839" s="98"/>
      <c r="T1839" s="1">
        <v>1348</v>
      </c>
      <c r="U1839" s="90">
        <v>1011</v>
      </c>
      <c r="V1839" s="91">
        <v>0.25</v>
      </c>
      <c r="W1839" s="83" t="s">
        <v>11036</v>
      </c>
      <c r="X1839" s="83">
        <v>90022000000</v>
      </c>
      <c r="Y1839" s="83" t="s">
        <v>1276</v>
      </c>
      <c r="Z1839" s="83" t="s">
        <v>31</v>
      </c>
    </row>
    <row r="1840" spans="1:26" x14ac:dyDescent="0.25">
      <c r="A1840" t="s">
        <v>3964</v>
      </c>
      <c r="B1840" t="s">
        <v>3964</v>
      </c>
      <c r="C1840" s="94" t="s">
        <v>3965</v>
      </c>
      <c r="D1840" s="93" t="s">
        <v>3966</v>
      </c>
      <c r="E1840" s="93" t="s">
        <v>704</v>
      </c>
      <c r="F1840" s="93" t="s">
        <v>22</v>
      </c>
      <c r="G1840" s="83" t="s">
        <v>23</v>
      </c>
      <c r="H1840" s="93"/>
      <c r="I1840" s="93" t="s">
        <v>745</v>
      </c>
      <c r="J1840" s="93" t="s">
        <v>24</v>
      </c>
      <c r="K1840" s="2">
        <v>100210010618</v>
      </c>
      <c r="L1840" t="s">
        <v>25</v>
      </c>
      <c r="M1840" t="s">
        <v>1019</v>
      </c>
      <c r="N1840" t="s">
        <v>1303</v>
      </c>
      <c r="O1840" t="s">
        <v>1758</v>
      </c>
      <c r="P1840" s="86">
        <v>2</v>
      </c>
      <c r="Q1840" s="87"/>
      <c r="R1840" s="88" t="s">
        <v>28</v>
      </c>
      <c r="S1840" s="98"/>
      <c r="T1840" s="1">
        <v>1348</v>
      </c>
      <c r="U1840" s="90">
        <v>1011</v>
      </c>
      <c r="V1840" s="91">
        <v>0.25</v>
      </c>
      <c r="W1840" s="83" t="s">
        <v>11036</v>
      </c>
      <c r="X1840" s="83">
        <v>90022000000</v>
      </c>
      <c r="Y1840" s="83" t="s">
        <v>1276</v>
      </c>
      <c r="Z1840" s="83" t="s">
        <v>31</v>
      </c>
    </row>
    <row r="1841" spans="1:26" x14ac:dyDescent="0.25">
      <c r="A1841" s="93" t="s">
        <v>3967</v>
      </c>
      <c r="B1841" s="93" t="s">
        <v>3967</v>
      </c>
      <c r="C1841" s="94" t="s">
        <v>3968</v>
      </c>
      <c r="D1841" s="93" t="s">
        <v>3969</v>
      </c>
      <c r="E1841" s="93" t="s">
        <v>704</v>
      </c>
      <c r="F1841" s="93" t="s">
        <v>22</v>
      </c>
      <c r="G1841" s="83" t="s">
        <v>23</v>
      </c>
      <c r="H1841" s="93"/>
      <c r="I1841" s="93" t="s">
        <v>745</v>
      </c>
      <c r="J1841" s="93" t="s">
        <v>24</v>
      </c>
      <c r="K1841" s="95">
        <v>100210010618</v>
      </c>
      <c r="L1841" s="93" t="s">
        <v>25</v>
      </c>
      <c r="M1841" s="93" t="s">
        <v>1019</v>
      </c>
      <c r="N1841" s="93" t="s">
        <v>1303</v>
      </c>
      <c r="O1841" s="93" t="s">
        <v>1758</v>
      </c>
      <c r="P1841" s="86">
        <v>24</v>
      </c>
      <c r="Q1841" s="87"/>
      <c r="R1841" s="88" t="s">
        <v>28</v>
      </c>
      <c r="S1841" s="98"/>
      <c r="T1841" s="1">
        <v>1348</v>
      </c>
      <c r="U1841" s="90">
        <v>1011</v>
      </c>
      <c r="V1841" s="91">
        <v>0.25</v>
      </c>
      <c r="W1841" s="83" t="s">
        <v>11036</v>
      </c>
      <c r="X1841" s="83">
        <v>90022000000</v>
      </c>
      <c r="Y1841" s="83" t="s">
        <v>1276</v>
      </c>
      <c r="Z1841" s="83" t="s">
        <v>31</v>
      </c>
    </row>
    <row r="1842" spans="1:26" x14ac:dyDescent="0.25">
      <c r="A1842" t="s">
        <v>3970</v>
      </c>
      <c r="B1842" t="s">
        <v>3970</v>
      </c>
      <c r="C1842" s="94" t="s">
        <v>3971</v>
      </c>
      <c r="D1842" s="93" t="s">
        <v>3972</v>
      </c>
      <c r="E1842" s="93" t="s">
        <v>704</v>
      </c>
      <c r="F1842" s="93" t="s">
        <v>22</v>
      </c>
      <c r="G1842" s="83" t="s">
        <v>23</v>
      </c>
      <c r="H1842" s="93"/>
      <c r="I1842" s="93" t="s">
        <v>745</v>
      </c>
      <c r="J1842" s="93" t="s">
        <v>24</v>
      </c>
      <c r="K1842" s="2">
        <v>100210010618</v>
      </c>
      <c r="L1842" t="s">
        <v>25</v>
      </c>
      <c r="M1842" t="s">
        <v>1019</v>
      </c>
      <c r="N1842" t="s">
        <v>1303</v>
      </c>
      <c r="O1842" t="s">
        <v>1758</v>
      </c>
      <c r="P1842" s="86">
        <v>2</v>
      </c>
      <c r="Q1842" s="87"/>
      <c r="R1842" s="88" t="s">
        <v>28</v>
      </c>
      <c r="S1842" s="98"/>
      <c r="T1842" s="1">
        <v>1348</v>
      </c>
      <c r="U1842" s="90">
        <v>1011</v>
      </c>
      <c r="V1842" s="91">
        <v>0.25</v>
      </c>
      <c r="W1842" s="83" t="s">
        <v>11036</v>
      </c>
      <c r="X1842" s="83">
        <v>90022000000</v>
      </c>
      <c r="Y1842" s="83" t="s">
        <v>1276</v>
      </c>
      <c r="Z1842" s="83" t="s">
        <v>31</v>
      </c>
    </row>
    <row r="1843" spans="1:26" x14ac:dyDescent="0.25">
      <c r="A1843" t="s">
        <v>3973</v>
      </c>
      <c r="B1843" t="s">
        <v>3973</v>
      </c>
      <c r="C1843" s="94" t="s">
        <v>3974</v>
      </c>
      <c r="D1843" s="93" t="s">
        <v>3975</v>
      </c>
      <c r="E1843" s="93" t="s">
        <v>704</v>
      </c>
      <c r="F1843" s="93" t="s">
        <v>22</v>
      </c>
      <c r="G1843" s="83" t="s">
        <v>23</v>
      </c>
      <c r="H1843" s="93"/>
      <c r="I1843" s="93" t="s">
        <v>745</v>
      </c>
      <c r="J1843" s="93" t="s">
        <v>24</v>
      </c>
      <c r="K1843" s="2">
        <v>100210010618</v>
      </c>
      <c r="L1843" t="s">
        <v>25</v>
      </c>
      <c r="M1843" t="s">
        <v>1019</v>
      </c>
      <c r="N1843" t="s">
        <v>1303</v>
      </c>
      <c r="O1843" t="s">
        <v>1758</v>
      </c>
      <c r="P1843" s="86">
        <v>2</v>
      </c>
      <c r="Q1843" s="87"/>
      <c r="R1843" s="88" t="s">
        <v>28</v>
      </c>
      <c r="S1843" s="98"/>
      <c r="T1843" s="1">
        <v>1348</v>
      </c>
      <c r="U1843" s="90">
        <v>1011</v>
      </c>
      <c r="V1843" s="91">
        <v>0.25</v>
      </c>
      <c r="W1843" s="83" t="s">
        <v>11036</v>
      </c>
      <c r="X1843" s="83">
        <v>90022000000</v>
      </c>
      <c r="Y1843" s="83" t="s">
        <v>1276</v>
      </c>
      <c r="Z1843" s="83" t="s">
        <v>31</v>
      </c>
    </row>
    <row r="1844" spans="1:26" x14ac:dyDescent="0.25">
      <c r="A1844" t="s">
        <v>3976</v>
      </c>
      <c r="B1844" t="s">
        <v>3976</v>
      </c>
      <c r="C1844" s="94" t="s">
        <v>3977</v>
      </c>
      <c r="D1844" s="93" t="s">
        <v>3978</v>
      </c>
      <c r="E1844" s="93" t="s">
        <v>704</v>
      </c>
      <c r="F1844" s="93" t="s">
        <v>22</v>
      </c>
      <c r="G1844" s="83" t="s">
        <v>23</v>
      </c>
      <c r="H1844" s="93"/>
      <c r="I1844" s="93" t="s">
        <v>745</v>
      </c>
      <c r="J1844" s="93" t="s">
        <v>24</v>
      </c>
      <c r="K1844" s="2">
        <v>100210010618</v>
      </c>
      <c r="L1844" t="s">
        <v>25</v>
      </c>
      <c r="M1844" t="s">
        <v>1019</v>
      </c>
      <c r="N1844" t="s">
        <v>1303</v>
      </c>
      <c r="O1844" t="s">
        <v>1758</v>
      </c>
      <c r="P1844" s="86">
        <v>2</v>
      </c>
      <c r="Q1844" s="87"/>
      <c r="R1844" s="88" t="s">
        <v>28</v>
      </c>
      <c r="S1844" s="98"/>
      <c r="T1844" s="1">
        <v>1348</v>
      </c>
      <c r="U1844" s="90">
        <v>1011</v>
      </c>
      <c r="V1844" s="91">
        <v>0.25</v>
      </c>
      <c r="W1844" s="83" t="s">
        <v>11036</v>
      </c>
      <c r="X1844" s="83">
        <v>90022000000</v>
      </c>
      <c r="Y1844" s="83" t="s">
        <v>1276</v>
      </c>
      <c r="Z1844" s="83" t="s">
        <v>31</v>
      </c>
    </row>
    <row r="1845" spans="1:26" x14ac:dyDescent="0.25">
      <c r="A1845" t="s">
        <v>3979</v>
      </c>
      <c r="B1845" t="s">
        <v>3979</v>
      </c>
      <c r="C1845" s="94" t="s">
        <v>3980</v>
      </c>
      <c r="D1845" s="93" t="s">
        <v>3981</v>
      </c>
      <c r="E1845" s="93" t="s">
        <v>704</v>
      </c>
      <c r="F1845" s="93" t="s">
        <v>22</v>
      </c>
      <c r="G1845" s="83" t="s">
        <v>23</v>
      </c>
      <c r="H1845" s="93"/>
      <c r="I1845" s="93" t="s">
        <v>745</v>
      </c>
      <c r="J1845" s="93" t="s">
        <v>24</v>
      </c>
      <c r="K1845" s="2">
        <v>100210010618</v>
      </c>
      <c r="L1845" t="s">
        <v>25</v>
      </c>
      <c r="M1845" t="s">
        <v>1019</v>
      </c>
      <c r="N1845" t="s">
        <v>1303</v>
      </c>
      <c r="O1845" t="s">
        <v>1758</v>
      </c>
      <c r="P1845" s="86">
        <v>2</v>
      </c>
      <c r="Q1845" s="87"/>
      <c r="R1845" s="88" t="s">
        <v>28</v>
      </c>
      <c r="S1845" s="98"/>
      <c r="T1845" s="1">
        <v>1348</v>
      </c>
      <c r="U1845" s="90">
        <v>1011</v>
      </c>
      <c r="V1845" s="91">
        <v>0.25</v>
      </c>
      <c r="W1845" s="83" t="s">
        <v>11036</v>
      </c>
      <c r="X1845" s="83">
        <v>90022000000</v>
      </c>
      <c r="Y1845" s="83" t="s">
        <v>1276</v>
      </c>
      <c r="Z1845" s="83" t="s">
        <v>31</v>
      </c>
    </row>
    <row r="1846" spans="1:26" x14ac:dyDescent="0.25">
      <c r="A1846" t="s">
        <v>3982</v>
      </c>
      <c r="B1846" t="s">
        <v>3982</v>
      </c>
      <c r="C1846" s="94" t="s">
        <v>3983</v>
      </c>
      <c r="D1846" s="93" t="s">
        <v>3984</v>
      </c>
      <c r="E1846" s="93" t="s">
        <v>704</v>
      </c>
      <c r="F1846" s="93" t="s">
        <v>22</v>
      </c>
      <c r="G1846" s="83" t="s">
        <v>23</v>
      </c>
      <c r="H1846" s="93"/>
      <c r="I1846" s="93" t="s">
        <v>745</v>
      </c>
      <c r="J1846" s="93" t="s">
        <v>24</v>
      </c>
      <c r="K1846" s="2">
        <v>100210010618</v>
      </c>
      <c r="L1846" t="s">
        <v>25</v>
      </c>
      <c r="M1846" t="s">
        <v>1019</v>
      </c>
      <c r="N1846" t="s">
        <v>1303</v>
      </c>
      <c r="O1846" t="s">
        <v>1758</v>
      </c>
      <c r="P1846" s="86">
        <v>24</v>
      </c>
      <c r="Q1846" s="87"/>
      <c r="R1846" s="88" t="s">
        <v>28</v>
      </c>
      <c r="S1846" s="98"/>
      <c r="T1846" s="1">
        <v>1736</v>
      </c>
      <c r="U1846" s="90">
        <v>1302</v>
      </c>
      <c r="V1846" s="91">
        <v>0.25</v>
      </c>
      <c r="W1846" s="83" t="s">
        <v>11036</v>
      </c>
      <c r="X1846" s="83">
        <v>90022000000</v>
      </c>
      <c r="Y1846" s="83" t="s">
        <v>1276</v>
      </c>
      <c r="Z1846" s="83" t="s">
        <v>31</v>
      </c>
    </row>
    <row r="1847" spans="1:26" x14ac:dyDescent="0.25">
      <c r="A1847" t="s">
        <v>3985</v>
      </c>
      <c r="B1847" t="s">
        <v>3985</v>
      </c>
      <c r="C1847" s="94" t="s">
        <v>3986</v>
      </c>
      <c r="D1847" s="93" t="s">
        <v>3987</v>
      </c>
      <c r="E1847" s="93" t="s">
        <v>704</v>
      </c>
      <c r="F1847" s="93" t="s">
        <v>22</v>
      </c>
      <c r="G1847" s="83" t="s">
        <v>752</v>
      </c>
      <c r="H1847" s="93"/>
      <c r="I1847" s="93" t="s">
        <v>745</v>
      </c>
      <c r="J1847" s="93" t="s">
        <v>24</v>
      </c>
      <c r="K1847" s="2">
        <v>100210010618</v>
      </c>
      <c r="L1847" t="s">
        <v>25</v>
      </c>
      <c r="M1847" t="s">
        <v>1019</v>
      </c>
      <c r="N1847" t="s">
        <v>1303</v>
      </c>
      <c r="O1847" t="s">
        <v>1758</v>
      </c>
      <c r="P1847" s="86">
        <v>2</v>
      </c>
      <c r="Q1847" s="87"/>
      <c r="R1847" s="88" t="s">
        <v>28</v>
      </c>
      <c r="S1847" s="98"/>
      <c r="T1847" s="1">
        <v>1570</v>
      </c>
      <c r="U1847" s="90">
        <v>1177.5</v>
      </c>
      <c r="V1847" s="91">
        <v>0.25</v>
      </c>
      <c r="W1847" s="83" t="s">
        <v>11036</v>
      </c>
      <c r="X1847" s="83">
        <v>90022000000</v>
      </c>
      <c r="Y1847" s="83" t="s">
        <v>1276</v>
      </c>
      <c r="Z1847" s="83" t="s">
        <v>31</v>
      </c>
    </row>
    <row r="1848" spans="1:26" x14ac:dyDescent="0.25">
      <c r="A1848" t="s">
        <v>3988</v>
      </c>
      <c r="B1848" t="s">
        <v>3988</v>
      </c>
      <c r="C1848" s="94" t="s">
        <v>3989</v>
      </c>
      <c r="D1848" s="93" t="s">
        <v>3990</v>
      </c>
      <c r="E1848" s="93" t="s">
        <v>704</v>
      </c>
      <c r="F1848" s="93" t="s">
        <v>22</v>
      </c>
      <c r="G1848" s="83" t="s">
        <v>23</v>
      </c>
      <c r="H1848" s="93"/>
      <c r="I1848" s="93" t="s">
        <v>745</v>
      </c>
      <c r="J1848" s="93" t="s">
        <v>24</v>
      </c>
      <c r="K1848" s="2">
        <v>100210010618</v>
      </c>
      <c r="L1848" t="s">
        <v>25</v>
      </c>
      <c r="M1848" t="s">
        <v>1019</v>
      </c>
      <c r="N1848" t="s">
        <v>1303</v>
      </c>
      <c r="O1848" t="s">
        <v>1758</v>
      </c>
      <c r="P1848" s="86">
        <v>24</v>
      </c>
      <c r="Q1848" s="87"/>
      <c r="R1848" s="88" t="s">
        <v>28</v>
      </c>
      <c r="S1848" s="98"/>
      <c r="T1848" s="1">
        <v>1736</v>
      </c>
      <c r="U1848" s="90">
        <v>1302</v>
      </c>
      <c r="V1848" s="91">
        <v>0.25</v>
      </c>
      <c r="W1848" s="83" t="s">
        <v>11036</v>
      </c>
      <c r="X1848" s="83">
        <v>90022000000</v>
      </c>
      <c r="Y1848" s="83" t="s">
        <v>1276</v>
      </c>
      <c r="Z1848" s="83" t="s">
        <v>31</v>
      </c>
    </row>
    <row r="1849" spans="1:26" x14ac:dyDescent="0.25">
      <c r="A1849" t="s">
        <v>3991</v>
      </c>
      <c r="B1849" t="s">
        <v>3991</v>
      </c>
      <c r="C1849" s="94" t="s">
        <v>3992</v>
      </c>
      <c r="D1849" s="93" t="s">
        <v>11621</v>
      </c>
      <c r="E1849" s="93" t="s">
        <v>704</v>
      </c>
      <c r="F1849" s="93" t="s">
        <v>22</v>
      </c>
      <c r="G1849" s="83" t="s">
        <v>23</v>
      </c>
      <c r="H1849" s="93"/>
      <c r="I1849" s="93" t="s">
        <v>745</v>
      </c>
      <c r="J1849" s="93" t="s">
        <v>24</v>
      </c>
      <c r="K1849" s="2">
        <v>100210010618</v>
      </c>
      <c r="L1849" t="s">
        <v>25</v>
      </c>
      <c r="M1849" t="s">
        <v>1019</v>
      </c>
      <c r="N1849" t="s">
        <v>1303</v>
      </c>
      <c r="O1849" t="s">
        <v>1758</v>
      </c>
      <c r="P1849" s="86">
        <v>28</v>
      </c>
      <c r="Q1849" s="87"/>
      <c r="R1849" s="88" t="s">
        <v>28</v>
      </c>
      <c r="S1849" s="98"/>
      <c r="T1849" s="1">
        <v>1348</v>
      </c>
      <c r="U1849" s="90">
        <v>1011</v>
      </c>
      <c r="V1849" s="91">
        <v>0.25</v>
      </c>
      <c r="W1849" s="83" t="s">
        <v>11036</v>
      </c>
      <c r="X1849" s="83">
        <v>90022000000</v>
      </c>
      <c r="Y1849" s="83" t="s">
        <v>1276</v>
      </c>
      <c r="Z1849" s="83" t="s">
        <v>31</v>
      </c>
    </row>
    <row r="1850" spans="1:26" x14ac:dyDescent="0.25">
      <c r="A1850" t="s">
        <v>3993</v>
      </c>
      <c r="B1850" t="s">
        <v>3993</v>
      </c>
      <c r="C1850" s="94" t="s">
        <v>3994</v>
      </c>
      <c r="D1850" s="93" t="s">
        <v>3995</v>
      </c>
      <c r="E1850" s="93" t="s">
        <v>704</v>
      </c>
      <c r="F1850" s="93" t="s">
        <v>22</v>
      </c>
      <c r="G1850" s="83" t="s">
        <v>23</v>
      </c>
      <c r="H1850" s="93"/>
      <c r="I1850" s="93" t="s">
        <v>745</v>
      </c>
      <c r="J1850" s="93" t="s">
        <v>24</v>
      </c>
      <c r="K1850" s="2">
        <v>100210010618</v>
      </c>
      <c r="L1850" t="s">
        <v>25</v>
      </c>
      <c r="M1850" t="s">
        <v>1019</v>
      </c>
      <c r="N1850" t="s">
        <v>1303</v>
      </c>
      <c r="O1850" t="s">
        <v>1758</v>
      </c>
      <c r="P1850" s="86">
        <v>2</v>
      </c>
      <c r="Q1850" s="87"/>
      <c r="R1850" s="88" t="s">
        <v>28</v>
      </c>
      <c r="S1850" s="98"/>
      <c r="T1850" s="1">
        <v>1394</v>
      </c>
      <c r="U1850" s="90">
        <v>1045.5</v>
      </c>
      <c r="V1850" s="91">
        <v>0.25</v>
      </c>
      <c r="W1850" s="83" t="s">
        <v>11036</v>
      </c>
      <c r="X1850" s="83">
        <v>90029000000</v>
      </c>
      <c r="Y1850" s="83" t="s">
        <v>1276</v>
      </c>
      <c r="Z1850" s="83" t="s">
        <v>31</v>
      </c>
    </row>
    <row r="1851" spans="1:26" x14ac:dyDescent="0.25">
      <c r="A1851" t="s">
        <v>3996</v>
      </c>
      <c r="B1851" t="s">
        <v>3996</v>
      </c>
      <c r="C1851" s="94" t="s">
        <v>3997</v>
      </c>
      <c r="D1851" s="93" t="s">
        <v>3998</v>
      </c>
      <c r="E1851" s="93" t="s">
        <v>704</v>
      </c>
      <c r="F1851" s="93" t="s">
        <v>22</v>
      </c>
      <c r="G1851" s="83" t="s">
        <v>23</v>
      </c>
      <c r="H1851" s="93"/>
      <c r="I1851" s="93" t="s">
        <v>745</v>
      </c>
      <c r="J1851" s="93" t="s">
        <v>24</v>
      </c>
      <c r="K1851" s="2">
        <v>100210010618</v>
      </c>
      <c r="L1851" t="s">
        <v>25</v>
      </c>
      <c r="M1851" t="s">
        <v>1019</v>
      </c>
      <c r="N1851" t="s">
        <v>1303</v>
      </c>
      <c r="O1851" t="s">
        <v>1758</v>
      </c>
      <c r="P1851" s="86">
        <v>2</v>
      </c>
      <c r="Q1851" s="87"/>
      <c r="R1851" s="88" t="s">
        <v>28</v>
      </c>
      <c r="S1851" s="98"/>
      <c r="T1851" s="1">
        <v>1394</v>
      </c>
      <c r="U1851" s="90">
        <v>1045.5</v>
      </c>
      <c r="V1851" s="91">
        <v>0.25</v>
      </c>
      <c r="W1851" s="83" t="s">
        <v>11036</v>
      </c>
      <c r="X1851" s="83">
        <v>90022000000</v>
      </c>
      <c r="Y1851" s="83" t="s">
        <v>1276</v>
      </c>
      <c r="Z1851" s="83" t="s">
        <v>31</v>
      </c>
    </row>
    <row r="1852" spans="1:26" x14ac:dyDescent="0.25">
      <c r="A1852" t="s">
        <v>3999</v>
      </c>
      <c r="B1852" t="s">
        <v>3999</v>
      </c>
      <c r="C1852" s="94" t="s">
        <v>4000</v>
      </c>
      <c r="D1852" s="93" t="s">
        <v>4001</v>
      </c>
      <c r="E1852" s="93" t="s">
        <v>704</v>
      </c>
      <c r="F1852" s="93" t="s">
        <v>22</v>
      </c>
      <c r="G1852" s="83" t="s">
        <v>23</v>
      </c>
      <c r="H1852" s="93"/>
      <c r="I1852" s="93" t="s">
        <v>745</v>
      </c>
      <c r="J1852" s="93" t="s">
        <v>24</v>
      </c>
      <c r="K1852" s="2">
        <v>100210010618</v>
      </c>
      <c r="L1852" t="s">
        <v>25</v>
      </c>
      <c r="M1852" t="s">
        <v>1019</v>
      </c>
      <c r="N1852" t="s">
        <v>1303</v>
      </c>
      <c r="O1852" t="s">
        <v>1758</v>
      </c>
      <c r="P1852" s="86">
        <v>24</v>
      </c>
      <c r="Q1852" s="87"/>
      <c r="R1852" s="88" t="s">
        <v>28</v>
      </c>
      <c r="S1852" s="98"/>
      <c r="T1852" s="1">
        <v>1394</v>
      </c>
      <c r="U1852" s="90">
        <v>1045.5</v>
      </c>
      <c r="V1852" s="91">
        <v>0.25</v>
      </c>
      <c r="W1852" s="83" t="s">
        <v>11036</v>
      </c>
      <c r="X1852" s="83">
        <v>90022000000</v>
      </c>
      <c r="Y1852" s="83" t="s">
        <v>1276</v>
      </c>
      <c r="Z1852" s="83" t="s">
        <v>31</v>
      </c>
    </row>
    <row r="1853" spans="1:26" x14ac:dyDescent="0.25">
      <c r="A1853" t="s">
        <v>4002</v>
      </c>
      <c r="B1853" t="s">
        <v>4002</v>
      </c>
      <c r="C1853" s="94" t="s">
        <v>4003</v>
      </c>
      <c r="D1853" s="93" t="s">
        <v>4004</v>
      </c>
      <c r="E1853" s="93" t="s">
        <v>704</v>
      </c>
      <c r="F1853" s="93" t="s">
        <v>22</v>
      </c>
      <c r="G1853" s="83" t="s">
        <v>23</v>
      </c>
      <c r="H1853" s="93"/>
      <c r="I1853" s="93" t="s">
        <v>745</v>
      </c>
      <c r="J1853" s="93" t="s">
        <v>24</v>
      </c>
      <c r="K1853" s="2">
        <v>100210010618</v>
      </c>
      <c r="L1853" t="s">
        <v>25</v>
      </c>
      <c r="M1853" t="s">
        <v>1019</v>
      </c>
      <c r="N1853" t="s">
        <v>1303</v>
      </c>
      <c r="O1853" t="s">
        <v>1758</v>
      </c>
      <c r="P1853" s="86">
        <v>24</v>
      </c>
      <c r="Q1853" s="87"/>
      <c r="R1853" s="88" t="s">
        <v>28</v>
      </c>
      <c r="S1853" s="98"/>
      <c r="T1853" s="1">
        <v>1394</v>
      </c>
      <c r="U1853" s="90">
        <v>1045.5</v>
      </c>
      <c r="V1853" s="91">
        <v>0.25</v>
      </c>
      <c r="W1853" s="83" t="s">
        <v>11036</v>
      </c>
      <c r="X1853" s="83">
        <v>90022000000</v>
      </c>
      <c r="Y1853" s="83" t="s">
        <v>1276</v>
      </c>
      <c r="Z1853" s="83" t="s">
        <v>31</v>
      </c>
    </row>
    <row r="1854" spans="1:26" x14ac:dyDescent="0.25">
      <c r="A1854" t="s">
        <v>4005</v>
      </c>
      <c r="B1854" t="s">
        <v>4005</v>
      </c>
      <c r="C1854" s="94" t="s">
        <v>4006</v>
      </c>
      <c r="D1854" s="93" t="s">
        <v>4007</v>
      </c>
      <c r="E1854" s="93" t="s">
        <v>704</v>
      </c>
      <c r="F1854" s="93" t="s">
        <v>22</v>
      </c>
      <c r="G1854" s="83" t="s">
        <v>23</v>
      </c>
      <c r="H1854" s="93"/>
      <c r="I1854" s="93" t="s">
        <v>745</v>
      </c>
      <c r="J1854" s="93" t="s">
        <v>24</v>
      </c>
      <c r="K1854" s="2">
        <v>100210010618</v>
      </c>
      <c r="L1854" t="s">
        <v>25</v>
      </c>
      <c r="M1854" t="s">
        <v>1019</v>
      </c>
      <c r="N1854" t="s">
        <v>1303</v>
      </c>
      <c r="O1854" t="s">
        <v>1758</v>
      </c>
      <c r="P1854" s="86">
        <v>24</v>
      </c>
      <c r="Q1854" s="87"/>
      <c r="R1854" s="88" t="s">
        <v>28</v>
      </c>
      <c r="S1854" s="98"/>
      <c r="T1854" s="1">
        <v>1818</v>
      </c>
      <c r="U1854" s="90">
        <v>1363.5</v>
      </c>
      <c r="V1854" s="91">
        <v>0.25</v>
      </c>
      <c r="W1854" s="83" t="s">
        <v>11036</v>
      </c>
      <c r="X1854" s="83">
        <v>90022000000</v>
      </c>
      <c r="Y1854" s="83" t="s">
        <v>1276</v>
      </c>
      <c r="Z1854" s="83" t="s">
        <v>31</v>
      </c>
    </row>
    <row r="1855" spans="1:26" x14ac:dyDescent="0.25">
      <c r="A1855" t="s">
        <v>4008</v>
      </c>
      <c r="B1855" t="s">
        <v>4008</v>
      </c>
      <c r="C1855" s="94" t="s">
        <v>4009</v>
      </c>
      <c r="D1855" s="93" t="s">
        <v>4010</v>
      </c>
      <c r="E1855" s="93" t="s">
        <v>704</v>
      </c>
      <c r="F1855" s="93" t="s">
        <v>22</v>
      </c>
      <c r="G1855" s="83" t="s">
        <v>23</v>
      </c>
      <c r="H1855" s="93"/>
      <c r="I1855" s="93" t="s">
        <v>745</v>
      </c>
      <c r="J1855" s="93" t="s">
        <v>24</v>
      </c>
      <c r="K1855" s="2">
        <v>100210010618</v>
      </c>
      <c r="L1855" t="s">
        <v>25</v>
      </c>
      <c r="M1855" t="s">
        <v>1019</v>
      </c>
      <c r="N1855" t="s">
        <v>1303</v>
      </c>
      <c r="O1855" t="s">
        <v>1758</v>
      </c>
      <c r="P1855" s="86">
        <v>38</v>
      </c>
      <c r="Q1855" s="87"/>
      <c r="R1855" s="88" t="s">
        <v>28</v>
      </c>
      <c r="S1855" s="98"/>
      <c r="T1855" s="1">
        <v>4214</v>
      </c>
      <c r="U1855" s="90">
        <v>3160.5</v>
      </c>
      <c r="V1855" s="91">
        <v>0.25</v>
      </c>
      <c r="W1855" s="83" t="s">
        <v>11036</v>
      </c>
      <c r="X1855" s="83">
        <v>90022000000</v>
      </c>
      <c r="Y1855" s="83" t="s">
        <v>1276</v>
      </c>
      <c r="Z1855" s="83" t="s">
        <v>31</v>
      </c>
    </row>
    <row r="1856" spans="1:26" x14ac:dyDescent="0.25">
      <c r="A1856" t="s">
        <v>4011</v>
      </c>
      <c r="B1856" t="s">
        <v>4011</v>
      </c>
      <c r="C1856" s="94" t="s">
        <v>4012</v>
      </c>
      <c r="D1856" s="93" t="s">
        <v>1833</v>
      </c>
      <c r="E1856" s="93" t="s">
        <v>704</v>
      </c>
      <c r="F1856" s="93" t="s">
        <v>22</v>
      </c>
      <c r="G1856" s="83" t="s">
        <v>23</v>
      </c>
      <c r="H1856" s="93"/>
      <c r="I1856" s="93" t="s">
        <v>745</v>
      </c>
      <c r="J1856" s="93" t="s">
        <v>24</v>
      </c>
      <c r="K1856" s="2">
        <v>100210010618</v>
      </c>
      <c r="L1856" t="s">
        <v>25</v>
      </c>
      <c r="M1856" t="s">
        <v>1019</v>
      </c>
      <c r="N1856" t="s">
        <v>1303</v>
      </c>
      <c r="O1856" t="s">
        <v>1758</v>
      </c>
      <c r="P1856" s="86">
        <v>38</v>
      </c>
      <c r="Q1856" s="87"/>
      <c r="R1856" s="88" t="s">
        <v>28</v>
      </c>
      <c r="S1856" s="98"/>
      <c r="T1856" s="1">
        <v>3388</v>
      </c>
      <c r="U1856" s="90">
        <v>2541</v>
      </c>
      <c r="V1856" s="91">
        <v>0.25</v>
      </c>
      <c r="W1856" s="83" t="s">
        <v>11036</v>
      </c>
      <c r="X1856" s="83">
        <v>90022000000</v>
      </c>
      <c r="Y1856" s="83" t="s">
        <v>1276</v>
      </c>
      <c r="Z1856" s="83" t="s">
        <v>31</v>
      </c>
    </row>
    <row r="1857" spans="1:26" x14ac:dyDescent="0.25">
      <c r="A1857" t="s">
        <v>4013</v>
      </c>
      <c r="B1857" t="s">
        <v>4013</v>
      </c>
      <c r="C1857" s="94" t="s">
        <v>4014</v>
      </c>
      <c r="D1857" s="93" t="s">
        <v>4015</v>
      </c>
      <c r="E1857" s="93" t="s">
        <v>704</v>
      </c>
      <c r="F1857" s="93" t="s">
        <v>22</v>
      </c>
      <c r="G1857" s="83" t="s">
        <v>23</v>
      </c>
      <c r="H1857" s="93"/>
      <c r="I1857" s="93" t="s">
        <v>745</v>
      </c>
      <c r="J1857" s="93" t="s">
        <v>24</v>
      </c>
      <c r="K1857" s="2">
        <v>100210010618</v>
      </c>
      <c r="L1857" t="s">
        <v>25</v>
      </c>
      <c r="M1857" t="s">
        <v>1019</v>
      </c>
      <c r="N1857" t="s">
        <v>1303</v>
      </c>
      <c r="O1857" t="s">
        <v>1758</v>
      </c>
      <c r="P1857" s="86">
        <v>30</v>
      </c>
      <c r="Q1857" s="87"/>
      <c r="R1857" s="88" t="s">
        <v>28</v>
      </c>
      <c r="S1857" s="98"/>
      <c r="T1857" s="1">
        <v>3471</v>
      </c>
      <c r="U1857" s="90">
        <v>2603.25</v>
      </c>
      <c r="V1857" s="91">
        <v>0.25</v>
      </c>
      <c r="W1857" s="83" t="s">
        <v>11036</v>
      </c>
      <c r="X1857" s="83">
        <v>90022000000</v>
      </c>
      <c r="Y1857" s="83" t="s">
        <v>1276</v>
      </c>
      <c r="Z1857" s="83" t="s">
        <v>31</v>
      </c>
    </row>
    <row r="1858" spans="1:26" x14ac:dyDescent="0.25">
      <c r="A1858" t="s">
        <v>4016</v>
      </c>
      <c r="B1858" t="s">
        <v>4016</v>
      </c>
      <c r="C1858" s="94" t="s">
        <v>4017</v>
      </c>
      <c r="D1858" s="93" t="s">
        <v>4018</v>
      </c>
      <c r="E1858" s="93" t="s">
        <v>704</v>
      </c>
      <c r="F1858" s="93" t="s">
        <v>22</v>
      </c>
      <c r="G1858" s="83" t="s">
        <v>23</v>
      </c>
      <c r="H1858" s="93"/>
      <c r="I1858" s="93" t="s">
        <v>745</v>
      </c>
      <c r="J1858" s="93" t="s">
        <v>24</v>
      </c>
      <c r="K1858" s="2">
        <v>100210010618</v>
      </c>
      <c r="L1858" t="s">
        <v>25</v>
      </c>
      <c r="M1858" t="s">
        <v>1019</v>
      </c>
      <c r="N1858" t="s">
        <v>1303</v>
      </c>
      <c r="O1858" t="s">
        <v>1758</v>
      </c>
      <c r="P1858" s="86">
        <v>39</v>
      </c>
      <c r="Q1858" s="87"/>
      <c r="R1858" s="88" t="s">
        <v>28</v>
      </c>
      <c r="S1858" s="98"/>
      <c r="T1858" s="1">
        <v>3017</v>
      </c>
      <c r="U1858" s="90">
        <v>2262.75</v>
      </c>
      <c r="V1858" s="91">
        <v>0.25</v>
      </c>
      <c r="W1858" s="83" t="s">
        <v>11036</v>
      </c>
      <c r="X1858" s="83">
        <v>90022000000</v>
      </c>
      <c r="Y1858" s="83" t="s">
        <v>1276</v>
      </c>
      <c r="Z1858" s="83" t="s">
        <v>31</v>
      </c>
    </row>
    <row r="1859" spans="1:26" x14ac:dyDescent="0.25">
      <c r="A1859" t="s">
        <v>4019</v>
      </c>
      <c r="B1859" t="s">
        <v>4019</v>
      </c>
      <c r="C1859" s="94" t="s">
        <v>4020</v>
      </c>
      <c r="D1859" s="93" t="s">
        <v>4021</v>
      </c>
      <c r="E1859" s="93" t="s">
        <v>704</v>
      </c>
      <c r="F1859" s="93" t="s">
        <v>22</v>
      </c>
      <c r="G1859" s="83" t="s">
        <v>23</v>
      </c>
      <c r="H1859" s="93"/>
      <c r="I1859" s="93" t="s">
        <v>745</v>
      </c>
      <c r="J1859" s="93" t="s">
        <v>24</v>
      </c>
      <c r="K1859" s="2">
        <v>100210951095</v>
      </c>
      <c r="L1859" t="s">
        <v>25</v>
      </c>
      <c r="M1859" t="s">
        <v>26</v>
      </c>
      <c r="N1859" t="s">
        <v>27</v>
      </c>
      <c r="O1859" t="s">
        <v>26</v>
      </c>
      <c r="P1859" s="86">
        <v>2</v>
      </c>
      <c r="Q1859" s="87"/>
      <c r="R1859" s="88" t="s">
        <v>28</v>
      </c>
      <c r="S1859" s="98"/>
      <c r="T1859" s="1">
        <v>5575</v>
      </c>
      <c r="U1859" s="90">
        <v>4181.25</v>
      </c>
      <c r="V1859" s="91">
        <v>0.25</v>
      </c>
      <c r="W1859" s="83" t="s">
        <v>11036</v>
      </c>
      <c r="X1859" s="83">
        <v>90022000000</v>
      </c>
      <c r="Y1859" s="83" t="s">
        <v>1276</v>
      </c>
      <c r="Z1859" s="83" t="s">
        <v>31</v>
      </c>
    </row>
    <row r="1860" spans="1:26" x14ac:dyDescent="0.25">
      <c r="A1860" t="s">
        <v>4022</v>
      </c>
      <c r="B1860" t="s">
        <v>4022</v>
      </c>
      <c r="C1860" s="94" t="s">
        <v>4023</v>
      </c>
      <c r="D1860" s="93" t="s">
        <v>4024</v>
      </c>
      <c r="E1860" s="93" t="s">
        <v>704</v>
      </c>
      <c r="F1860" s="93" t="s">
        <v>22</v>
      </c>
      <c r="G1860" s="83" t="s">
        <v>23</v>
      </c>
      <c r="H1860" s="93"/>
      <c r="I1860" s="93" t="s">
        <v>745</v>
      </c>
      <c r="J1860" s="93" t="s">
        <v>24</v>
      </c>
      <c r="K1860" s="2">
        <v>100210951095</v>
      </c>
      <c r="L1860" t="s">
        <v>25</v>
      </c>
      <c r="M1860" t="s">
        <v>26</v>
      </c>
      <c r="N1860" t="s">
        <v>27</v>
      </c>
      <c r="O1860" t="s">
        <v>26</v>
      </c>
      <c r="P1860" s="86">
        <v>33</v>
      </c>
      <c r="Q1860" s="87"/>
      <c r="R1860" s="88" t="s">
        <v>28</v>
      </c>
      <c r="S1860" s="98"/>
      <c r="T1860" s="1">
        <v>4406</v>
      </c>
      <c r="U1860" s="90">
        <v>3304.5</v>
      </c>
      <c r="V1860" s="91">
        <v>0.25</v>
      </c>
      <c r="W1860" s="83" t="s">
        <v>11036</v>
      </c>
      <c r="X1860" s="83">
        <v>90022000000</v>
      </c>
      <c r="Y1860" s="83" t="s">
        <v>1276</v>
      </c>
      <c r="Z1860" s="83" t="s">
        <v>31</v>
      </c>
    </row>
    <row r="1861" spans="1:26" x14ac:dyDescent="0.25">
      <c r="A1861" t="s">
        <v>4025</v>
      </c>
      <c r="B1861" t="s">
        <v>4025</v>
      </c>
      <c r="C1861" s="94" t="s">
        <v>4026</v>
      </c>
      <c r="D1861" s="93" t="s">
        <v>4027</v>
      </c>
      <c r="E1861" s="93" t="s">
        <v>704</v>
      </c>
      <c r="F1861" s="93" t="s">
        <v>22</v>
      </c>
      <c r="G1861" s="83" t="s">
        <v>23</v>
      </c>
      <c r="H1861" s="93"/>
      <c r="I1861" s="93" t="s">
        <v>24</v>
      </c>
      <c r="J1861" s="93" t="s">
        <v>24</v>
      </c>
      <c r="K1861" s="2">
        <v>100210010608</v>
      </c>
      <c r="L1861" t="s">
        <v>25</v>
      </c>
      <c r="M1861" t="s">
        <v>1019</v>
      </c>
      <c r="N1861" t="s">
        <v>1303</v>
      </c>
      <c r="O1861" t="s">
        <v>1304</v>
      </c>
      <c r="P1861" s="86">
        <v>2</v>
      </c>
      <c r="Q1861" s="87"/>
      <c r="R1861" s="88" t="s">
        <v>28</v>
      </c>
      <c r="S1861" s="98"/>
      <c r="T1861" s="1">
        <v>38</v>
      </c>
      <c r="U1861" s="90">
        <v>28.5</v>
      </c>
      <c r="V1861" s="91">
        <v>0.25</v>
      </c>
      <c r="W1861" s="83" t="s">
        <v>11036</v>
      </c>
      <c r="X1861" s="83">
        <v>85444290900</v>
      </c>
      <c r="Y1861" s="83" t="s">
        <v>30</v>
      </c>
      <c r="Z1861" s="83" t="s">
        <v>31</v>
      </c>
    </row>
    <row r="1862" spans="1:26" x14ac:dyDescent="0.25">
      <c r="A1862" t="s">
        <v>4028</v>
      </c>
      <c r="B1862" t="s">
        <v>4028</v>
      </c>
      <c r="C1862" s="94" t="s">
        <v>4029</v>
      </c>
      <c r="D1862" s="93" t="s">
        <v>4030</v>
      </c>
      <c r="E1862" s="93" t="s">
        <v>704</v>
      </c>
      <c r="F1862" s="93" t="s">
        <v>22</v>
      </c>
      <c r="G1862" s="83" t="s">
        <v>23</v>
      </c>
      <c r="H1862" s="93"/>
      <c r="I1862" s="93" t="s">
        <v>24</v>
      </c>
      <c r="J1862" s="93" t="s">
        <v>24</v>
      </c>
      <c r="K1862" s="2">
        <v>100210951095</v>
      </c>
      <c r="L1862" t="s">
        <v>25</v>
      </c>
      <c r="M1862" t="s">
        <v>26</v>
      </c>
      <c r="N1862" t="s">
        <v>27</v>
      </c>
      <c r="O1862" t="s">
        <v>26</v>
      </c>
      <c r="P1862" s="86">
        <v>10</v>
      </c>
      <c r="Q1862" s="87"/>
      <c r="R1862" s="88" t="s">
        <v>28</v>
      </c>
      <c r="S1862" s="98"/>
      <c r="T1862" s="1">
        <v>6091</v>
      </c>
      <c r="U1862" s="90">
        <v>4568.25</v>
      </c>
      <c r="V1862" s="91">
        <v>0.25</v>
      </c>
      <c r="W1862" s="83" t="s">
        <v>11036</v>
      </c>
      <c r="X1862" s="83">
        <v>85235190009</v>
      </c>
      <c r="Y1862" s="83" t="s">
        <v>994</v>
      </c>
      <c r="Z1862" s="83" t="s">
        <v>31</v>
      </c>
    </row>
    <row r="1863" spans="1:26" x14ac:dyDescent="0.25">
      <c r="A1863" t="s">
        <v>4031</v>
      </c>
      <c r="B1863" t="s">
        <v>4031</v>
      </c>
      <c r="C1863" s="94" t="s">
        <v>4032</v>
      </c>
      <c r="D1863" s="93" t="s">
        <v>4033</v>
      </c>
      <c r="E1863" s="93" t="s">
        <v>704</v>
      </c>
      <c r="F1863" s="93" t="s">
        <v>22</v>
      </c>
      <c r="G1863" s="83" t="s">
        <v>23</v>
      </c>
      <c r="H1863" s="93"/>
      <c r="I1863" s="93" t="s">
        <v>24</v>
      </c>
      <c r="J1863" s="93" t="s">
        <v>24</v>
      </c>
      <c r="K1863" s="2">
        <v>100210951095</v>
      </c>
      <c r="L1863" t="s">
        <v>25</v>
      </c>
      <c r="M1863" t="s">
        <v>26</v>
      </c>
      <c r="N1863" t="s">
        <v>27</v>
      </c>
      <c r="O1863" t="s">
        <v>26</v>
      </c>
      <c r="P1863" s="86">
        <v>2</v>
      </c>
      <c r="Q1863" s="87"/>
      <c r="R1863" s="88" t="s">
        <v>28</v>
      </c>
      <c r="S1863" s="98"/>
      <c r="T1863" s="1">
        <v>3237</v>
      </c>
      <c r="U1863" s="90">
        <v>2427.75</v>
      </c>
      <c r="V1863" s="91">
        <v>0.25</v>
      </c>
      <c r="W1863" s="83" t="s">
        <v>11036</v>
      </c>
      <c r="X1863" s="83">
        <v>90119000000</v>
      </c>
      <c r="Y1863" s="83" t="s">
        <v>994</v>
      </c>
      <c r="Z1863" s="83" t="s">
        <v>739</v>
      </c>
    </row>
    <row r="1864" spans="1:26" x14ac:dyDescent="0.25">
      <c r="A1864" t="s">
        <v>4034</v>
      </c>
      <c r="B1864" t="s">
        <v>4034</v>
      </c>
      <c r="C1864" s="94" t="s">
        <v>4035</v>
      </c>
      <c r="D1864" s="93" t="s">
        <v>4036</v>
      </c>
      <c r="E1864" s="93" t="s">
        <v>704</v>
      </c>
      <c r="F1864" s="93" t="s">
        <v>22</v>
      </c>
      <c r="G1864" s="83" t="s">
        <v>23</v>
      </c>
      <c r="H1864" s="93"/>
      <c r="I1864" s="93" t="s">
        <v>745</v>
      </c>
      <c r="J1864" s="93" t="s">
        <v>24</v>
      </c>
      <c r="K1864" s="2">
        <v>100210951095</v>
      </c>
      <c r="L1864" t="s">
        <v>25</v>
      </c>
      <c r="M1864" t="s">
        <v>26</v>
      </c>
      <c r="N1864" t="s">
        <v>27</v>
      </c>
      <c r="O1864" t="s">
        <v>26</v>
      </c>
      <c r="P1864" s="86">
        <v>2</v>
      </c>
      <c r="Q1864" s="87"/>
      <c r="R1864" s="88" t="s">
        <v>28</v>
      </c>
      <c r="S1864" s="98"/>
      <c r="T1864" s="1">
        <v>1348</v>
      </c>
      <c r="U1864" s="90">
        <v>1011</v>
      </c>
      <c r="V1864" s="91">
        <v>0.25</v>
      </c>
      <c r="W1864" s="83" t="s">
        <v>11036</v>
      </c>
      <c r="X1864" s="83">
        <v>90022000000</v>
      </c>
      <c r="Y1864" s="83" t="s">
        <v>1276</v>
      </c>
      <c r="Z1864" s="83" t="s">
        <v>31</v>
      </c>
    </row>
    <row r="1865" spans="1:26" x14ac:dyDescent="0.25">
      <c r="A1865" t="s">
        <v>4037</v>
      </c>
      <c r="B1865" t="s">
        <v>4037</v>
      </c>
      <c r="C1865" s="94" t="s">
        <v>4038</v>
      </c>
      <c r="D1865" s="93" t="s">
        <v>4039</v>
      </c>
      <c r="E1865" s="93" t="s">
        <v>704</v>
      </c>
      <c r="F1865" s="93" t="s">
        <v>22</v>
      </c>
      <c r="G1865" s="83" t="s">
        <v>23</v>
      </c>
      <c r="H1865" s="93"/>
      <c r="I1865" s="93" t="s">
        <v>745</v>
      </c>
      <c r="J1865" s="93" t="s">
        <v>24</v>
      </c>
      <c r="K1865" s="2">
        <v>100210030505</v>
      </c>
      <c r="L1865" t="s">
        <v>25</v>
      </c>
      <c r="M1865" t="s">
        <v>1256</v>
      </c>
      <c r="N1865" t="s">
        <v>1257</v>
      </c>
      <c r="O1865" t="s">
        <v>1305</v>
      </c>
      <c r="P1865" s="86">
        <v>40</v>
      </c>
      <c r="Q1865" s="87"/>
      <c r="R1865" s="88" t="s">
        <v>28</v>
      </c>
      <c r="S1865" s="98"/>
      <c r="T1865" s="1">
        <v>20655</v>
      </c>
      <c r="U1865" s="90">
        <v>15491.25</v>
      </c>
      <c r="V1865" s="91">
        <v>0.25</v>
      </c>
      <c r="W1865" s="83" t="s">
        <v>11036</v>
      </c>
      <c r="X1865" s="83">
        <v>94054990900</v>
      </c>
      <c r="Y1865" s="83" t="s">
        <v>30</v>
      </c>
      <c r="Z1865" s="83" t="s">
        <v>739</v>
      </c>
    </row>
    <row r="1866" spans="1:26" x14ac:dyDescent="0.25">
      <c r="A1866" t="s">
        <v>4040</v>
      </c>
      <c r="B1866" t="s">
        <v>4040</v>
      </c>
      <c r="C1866" s="94" t="s">
        <v>4041</v>
      </c>
      <c r="D1866" s="93" t="s">
        <v>4042</v>
      </c>
      <c r="E1866" s="93" t="s">
        <v>704</v>
      </c>
      <c r="F1866" s="93" t="s">
        <v>22</v>
      </c>
      <c r="G1866" s="83" t="s">
        <v>23</v>
      </c>
      <c r="H1866" s="93"/>
      <c r="I1866" s="93" t="s">
        <v>745</v>
      </c>
      <c r="J1866" s="93" t="s">
        <v>24</v>
      </c>
      <c r="K1866" s="2">
        <v>100210951095</v>
      </c>
      <c r="L1866" t="s">
        <v>25</v>
      </c>
      <c r="M1866" t="s">
        <v>26</v>
      </c>
      <c r="N1866" t="s">
        <v>27</v>
      </c>
      <c r="O1866" t="s">
        <v>26</v>
      </c>
      <c r="P1866" s="86">
        <v>20</v>
      </c>
      <c r="Q1866" s="87"/>
      <c r="R1866" s="88" t="s">
        <v>28</v>
      </c>
      <c r="S1866" s="98"/>
      <c r="T1866" s="1">
        <v>5206</v>
      </c>
      <c r="U1866" s="90">
        <v>3904.5</v>
      </c>
      <c r="V1866" s="91">
        <v>0.25</v>
      </c>
      <c r="W1866" s="83" t="s">
        <v>11036</v>
      </c>
      <c r="X1866" s="83">
        <v>90022000000</v>
      </c>
      <c r="Y1866" s="83" t="s">
        <v>1276</v>
      </c>
      <c r="Z1866" s="83" t="s">
        <v>31</v>
      </c>
    </row>
    <row r="1867" spans="1:26" x14ac:dyDescent="0.25">
      <c r="A1867" t="s">
        <v>4043</v>
      </c>
      <c r="B1867" t="s">
        <v>4043</v>
      </c>
      <c r="C1867" s="94" t="s">
        <v>4044</v>
      </c>
      <c r="D1867" s="93" t="s">
        <v>4045</v>
      </c>
      <c r="E1867" s="93" t="s">
        <v>704</v>
      </c>
      <c r="F1867" s="93" t="s">
        <v>22</v>
      </c>
      <c r="G1867" s="83" t="s">
        <v>23</v>
      </c>
      <c r="H1867" s="93"/>
      <c r="I1867" s="93" t="s">
        <v>745</v>
      </c>
      <c r="J1867" s="93" t="s">
        <v>24</v>
      </c>
      <c r="K1867" s="2">
        <v>100210951095</v>
      </c>
      <c r="L1867" t="s">
        <v>25</v>
      </c>
      <c r="M1867" t="s">
        <v>26</v>
      </c>
      <c r="N1867" t="s">
        <v>27</v>
      </c>
      <c r="O1867" t="s">
        <v>26</v>
      </c>
      <c r="P1867" s="86">
        <v>2</v>
      </c>
      <c r="Q1867" s="87"/>
      <c r="R1867" s="88" t="s">
        <v>28</v>
      </c>
      <c r="S1867" s="98"/>
      <c r="T1867" s="1">
        <v>1818</v>
      </c>
      <c r="U1867" s="90">
        <v>1363.5</v>
      </c>
      <c r="V1867" s="91">
        <v>0.25</v>
      </c>
      <c r="W1867" s="83" t="s">
        <v>11036</v>
      </c>
      <c r="X1867" s="83">
        <v>90022000000</v>
      </c>
      <c r="Y1867" s="83" t="s">
        <v>1276</v>
      </c>
      <c r="Z1867" s="83" t="s">
        <v>31</v>
      </c>
    </row>
    <row r="1868" spans="1:26" x14ac:dyDescent="0.25">
      <c r="A1868" t="s">
        <v>4046</v>
      </c>
      <c r="B1868" t="s">
        <v>4046</v>
      </c>
      <c r="C1868" s="94" t="s">
        <v>4047</v>
      </c>
      <c r="D1868" s="93" t="s">
        <v>4048</v>
      </c>
      <c r="E1868" s="93" t="s">
        <v>704</v>
      </c>
      <c r="F1868" s="93" t="s">
        <v>22</v>
      </c>
      <c r="G1868" s="83" t="s">
        <v>23</v>
      </c>
      <c r="H1868" s="93"/>
      <c r="I1868" s="93" t="s">
        <v>745</v>
      </c>
      <c r="J1868" s="93" t="s">
        <v>24</v>
      </c>
      <c r="K1868" s="2">
        <v>100210951095</v>
      </c>
      <c r="L1868" t="s">
        <v>25</v>
      </c>
      <c r="M1868" t="s">
        <v>26</v>
      </c>
      <c r="N1868" t="s">
        <v>27</v>
      </c>
      <c r="O1868" t="s">
        <v>26</v>
      </c>
      <c r="P1868" s="86">
        <v>45</v>
      </c>
      <c r="Q1868" s="87"/>
      <c r="R1868" s="88" t="s">
        <v>28</v>
      </c>
      <c r="S1868" s="98"/>
      <c r="T1868" s="1">
        <v>528</v>
      </c>
      <c r="U1868" s="90">
        <v>396</v>
      </c>
      <c r="V1868" s="91">
        <v>0.25</v>
      </c>
      <c r="W1868" s="83" t="s">
        <v>11036</v>
      </c>
      <c r="X1868" s="83">
        <v>90022000000</v>
      </c>
      <c r="Y1868" s="83" t="s">
        <v>1276</v>
      </c>
      <c r="Z1868" s="83" t="s">
        <v>31</v>
      </c>
    </row>
    <row r="1869" spans="1:26" x14ac:dyDescent="0.25">
      <c r="A1869" t="s">
        <v>4049</v>
      </c>
      <c r="B1869" t="s">
        <v>4049</v>
      </c>
      <c r="C1869" s="94" t="s">
        <v>4050</v>
      </c>
      <c r="D1869" s="93" t="s">
        <v>4051</v>
      </c>
      <c r="E1869" s="93" t="s">
        <v>704</v>
      </c>
      <c r="F1869" s="93" t="s">
        <v>22</v>
      </c>
      <c r="G1869" s="83" t="s">
        <v>23</v>
      </c>
      <c r="H1869" s="93"/>
      <c r="I1869" s="93" t="s">
        <v>745</v>
      </c>
      <c r="J1869" s="93" t="s">
        <v>24</v>
      </c>
      <c r="K1869" s="2">
        <v>100210951095</v>
      </c>
      <c r="L1869" t="s">
        <v>25</v>
      </c>
      <c r="M1869" t="s">
        <v>26</v>
      </c>
      <c r="N1869" t="s">
        <v>27</v>
      </c>
      <c r="O1869" t="s">
        <v>26</v>
      </c>
      <c r="P1869" s="86">
        <v>45</v>
      </c>
      <c r="Q1869" s="87"/>
      <c r="R1869" s="88" t="s">
        <v>28</v>
      </c>
      <c r="S1869" s="101"/>
      <c r="T1869" s="1">
        <v>1293</v>
      </c>
      <c r="U1869" s="90">
        <v>969.75</v>
      </c>
      <c r="V1869" s="91">
        <v>0.25</v>
      </c>
      <c r="W1869" s="83" t="s">
        <v>11036</v>
      </c>
      <c r="X1869" s="83">
        <v>90022000000</v>
      </c>
      <c r="Y1869" s="83" t="s">
        <v>1276</v>
      </c>
      <c r="Z1869" s="83" t="s">
        <v>31</v>
      </c>
    </row>
    <row r="1870" spans="1:26" x14ac:dyDescent="0.25">
      <c r="A1870" t="s">
        <v>4052</v>
      </c>
      <c r="B1870" t="s">
        <v>4052</v>
      </c>
      <c r="C1870" s="94" t="s">
        <v>4053</v>
      </c>
      <c r="D1870" s="93" t="s">
        <v>4054</v>
      </c>
      <c r="E1870" s="93" t="s">
        <v>704</v>
      </c>
      <c r="F1870" s="93" t="s">
        <v>22</v>
      </c>
      <c r="G1870" s="83" t="s">
        <v>23</v>
      </c>
      <c r="H1870" s="93"/>
      <c r="I1870" s="93" t="s">
        <v>745</v>
      </c>
      <c r="J1870" s="93" t="s">
        <v>24</v>
      </c>
      <c r="K1870" s="2">
        <v>100210951095</v>
      </c>
      <c r="L1870" t="s">
        <v>25</v>
      </c>
      <c r="M1870" t="s">
        <v>26</v>
      </c>
      <c r="N1870" t="s">
        <v>27</v>
      </c>
      <c r="O1870" t="s">
        <v>26</v>
      </c>
      <c r="P1870" s="86">
        <v>38</v>
      </c>
      <c r="Q1870" s="87"/>
      <c r="R1870" s="88" t="s">
        <v>28</v>
      </c>
      <c r="S1870" s="101"/>
      <c r="T1870" s="1">
        <v>2801</v>
      </c>
      <c r="U1870" s="90">
        <v>2100.75</v>
      </c>
      <c r="V1870" s="91">
        <v>0.25</v>
      </c>
      <c r="W1870" s="83" t="s">
        <v>11036</v>
      </c>
      <c r="X1870" s="83">
        <v>90022000000</v>
      </c>
      <c r="Y1870" s="83" t="s">
        <v>30</v>
      </c>
      <c r="Z1870" s="83" t="s">
        <v>31</v>
      </c>
    </row>
    <row r="1871" spans="1:26" x14ac:dyDescent="0.25">
      <c r="A1871" t="s">
        <v>4055</v>
      </c>
      <c r="B1871" t="s">
        <v>4055</v>
      </c>
      <c r="C1871" s="94" t="s">
        <v>4056</v>
      </c>
      <c r="D1871" s="93" t="s">
        <v>4057</v>
      </c>
      <c r="E1871" s="93" t="s">
        <v>704</v>
      </c>
      <c r="F1871" s="93" t="s">
        <v>22</v>
      </c>
      <c r="G1871" s="83" t="s">
        <v>23</v>
      </c>
      <c r="H1871" s="93"/>
      <c r="I1871" s="93" t="s">
        <v>745</v>
      </c>
      <c r="J1871" s="93" t="s">
        <v>24</v>
      </c>
      <c r="K1871" s="2">
        <v>100210951095</v>
      </c>
      <c r="L1871" t="s">
        <v>25</v>
      </c>
      <c r="M1871" t="s">
        <v>26</v>
      </c>
      <c r="N1871" t="s">
        <v>27</v>
      </c>
      <c r="O1871" t="s">
        <v>26</v>
      </c>
      <c r="P1871" s="86">
        <v>2</v>
      </c>
      <c r="Q1871" s="87"/>
      <c r="R1871" s="88" t="s">
        <v>28</v>
      </c>
      <c r="S1871" s="98"/>
      <c r="T1871" s="1">
        <v>1348</v>
      </c>
      <c r="U1871" s="90">
        <v>1011</v>
      </c>
      <c r="V1871" s="91">
        <v>0.25</v>
      </c>
      <c r="W1871" s="83" t="s">
        <v>11036</v>
      </c>
      <c r="X1871" s="83">
        <v>90022000000</v>
      </c>
      <c r="Y1871" s="83" t="s">
        <v>1276</v>
      </c>
      <c r="Z1871" s="83" t="s">
        <v>31</v>
      </c>
    </row>
    <row r="1872" spans="1:26" x14ac:dyDescent="0.25">
      <c r="A1872" t="s">
        <v>4058</v>
      </c>
      <c r="B1872" t="s">
        <v>4058</v>
      </c>
      <c r="C1872" s="94" t="s">
        <v>4059</v>
      </c>
      <c r="D1872" s="93" t="s">
        <v>4060</v>
      </c>
      <c r="E1872" s="93" t="s">
        <v>704</v>
      </c>
      <c r="F1872" s="93" t="s">
        <v>22</v>
      </c>
      <c r="G1872" s="83" t="s">
        <v>23</v>
      </c>
      <c r="H1872" s="93"/>
      <c r="I1872" s="93" t="s">
        <v>745</v>
      </c>
      <c r="J1872" s="93" t="s">
        <v>24</v>
      </c>
      <c r="K1872" s="2">
        <v>100210951095</v>
      </c>
      <c r="L1872" t="s">
        <v>25</v>
      </c>
      <c r="M1872" t="s">
        <v>26</v>
      </c>
      <c r="N1872" t="s">
        <v>27</v>
      </c>
      <c r="O1872" t="s">
        <v>26</v>
      </c>
      <c r="P1872" s="86">
        <v>24</v>
      </c>
      <c r="Q1872" s="87"/>
      <c r="R1872" s="88" t="s">
        <v>28</v>
      </c>
      <c r="S1872" s="98"/>
      <c r="T1872" s="1">
        <v>1394</v>
      </c>
      <c r="U1872" s="90">
        <v>1045.5</v>
      </c>
      <c r="V1872" s="91">
        <v>0.25</v>
      </c>
      <c r="W1872" s="83" t="s">
        <v>11036</v>
      </c>
      <c r="X1872" s="83">
        <v>90022000000</v>
      </c>
      <c r="Y1872" s="83" t="s">
        <v>1276</v>
      </c>
      <c r="Z1872" s="83" t="s">
        <v>31</v>
      </c>
    </row>
    <row r="1873" spans="1:26" x14ac:dyDescent="0.25">
      <c r="A1873" t="s">
        <v>4061</v>
      </c>
      <c r="B1873" t="s">
        <v>4061</v>
      </c>
      <c r="C1873" s="94" t="s">
        <v>4062</v>
      </c>
      <c r="D1873" s="93" t="s">
        <v>4063</v>
      </c>
      <c r="E1873" s="93" t="s">
        <v>704</v>
      </c>
      <c r="F1873" s="93" t="s">
        <v>22</v>
      </c>
      <c r="G1873" s="83" t="s">
        <v>23</v>
      </c>
      <c r="H1873" s="93"/>
      <c r="I1873" s="93" t="s">
        <v>745</v>
      </c>
      <c r="J1873" s="93" t="s">
        <v>24</v>
      </c>
      <c r="K1873" s="2">
        <v>100210951095</v>
      </c>
      <c r="L1873" t="s">
        <v>25</v>
      </c>
      <c r="M1873" t="s">
        <v>26</v>
      </c>
      <c r="N1873" t="s">
        <v>27</v>
      </c>
      <c r="O1873" t="s">
        <v>26</v>
      </c>
      <c r="P1873" s="86">
        <v>24</v>
      </c>
      <c r="Q1873" s="87"/>
      <c r="R1873" s="88" t="s">
        <v>28</v>
      </c>
      <c r="S1873" s="98"/>
      <c r="T1873" s="1">
        <v>1394</v>
      </c>
      <c r="U1873" s="90">
        <v>1045.5</v>
      </c>
      <c r="V1873" s="91">
        <v>0.25</v>
      </c>
      <c r="W1873" s="83" t="s">
        <v>11036</v>
      </c>
      <c r="X1873" s="83">
        <v>90022000000</v>
      </c>
      <c r="Y1873" s="83" t="s">
        <v>1276</v>
      </c>
      <c r="Z1873" s="83" t="s">
        <v>31</v>
      </c>
    </row>
    <row r="1874" spans="1:26" x14ac:dyDescent="0.25">
      <c r="A1874" t="s">
        <v>4064</v>
      </c>
      <c r="B1874" t="s">
        <v>4064</v>
      </c>
      <c r="C1874" s="94" t="s">
        <v>4065</v>
      </c>
      <c r="D1874" s="93" t="s">
        <v>4066</v>
      </c>
      <c r="E1874" s="93" t="s">
        <v>704</v>
      </c>
      <c r="F1874" s="93" t="s">
        <v>22</v>
      </c>
      <c r="G1874" s="83" t="s">
        <v>23</v>
      </c>
      <c r="H1874" s="93"/>
      <c r="I1874" s="93" t="s">
        <v>745</v>
      </c>
      <c r="J1874" s="93" t="s">
        <v>24</v>
      </c>
      <c r="K1874" s="2">
        <v>100210951095</v>
      </c>
      <c r="L1874" t="s">
        <v>25</v>
      </c>
      <c r="M1874" t="s">
        <v>26</v>
      </c>
      <c r="N1874" t="s">
        <v>27</v>
      </c>
      <c r="O1874" t="s">
        <v>26</v>
      </c>
      <c r="P1874" s="86">
        <v>20</v>
      </c>
      <c r="Q1874" s="87"/>
      <c r="R1874" s="88" t="s">
        <v>28</v>
      </c>
      <c r="S1874" s="98"/>
      <c r="T1874" s="1">
        <v>1736</v>
      </c>
      <c r="U1874" s="90">
        <v>1302</v>
      </c>
      <c r="V1874" s="91">
        <v>0.25</v>
      </c>
      <c r="W1874" s="83" t="s">
        <v>11036</v>
      </c>
      <c r="X1874" s="83">
        <v>90022000000</v>
      </c>
      <c r="Y1874" s="83" t="s">
        <v>1276</v>
      </c>
      <c r="Z1874" s="83" t="s">
        <v>31</v>
      </c>
    </row>
    <row r="1875" spans="1:26" x14ac:dyDescent="0.25">
      <c r="A1875" t="s">
        <v>4067</v>
      </c>
      <c r="B1875" t="s">
        <v>4067</v>
      </c>
      <c r="C1875" s="94" t="s">
        <v>4068</v>
      </c>
      <c r="D1875" s="93" t="s">
        <v>4069</v>
      </c>
      <c r="E1875" s="93" t="s">
        <v>704</v>
      </c>
      <c r="F1875" s="93" t="s">
        <v>22</v>
      </c>
      <c r="G1875" s="83" t="s">
        <v>23</v>
      </c>
      <c r="H1875" s="93"/>
      <c r="I1875" s="93" t="s">
        <v>745</v>
      </c>
      <c r="J1875" s="93" t="s">
        <v>24</v>
      </c>
      <c r="K1875" s="2">
        <v>100210951095</v>
      </c>
      <c r="L1875" t="s">
        <v>25</v>
      </c>
      <c r="M1875" t="s">
        <v>26</v>
      </c>
      <c r="N1875" t="s">
        <v>27</v>
      </c>
      <c r="O1875" t="s">
        <v>26</v>
      </c>
      <c r="P1875" s="86">
        <v>24</v>
      </c>
      <c r="Q1875" s="96"/>
      <c r="R1875" s="88" t="s">
        <v>28</v>
      </c>
      <c r="S1875" s="84"/>
      <c r="T1875" s="1">
        <v>1926</v>
      </c>
      <c r="U1875" s="90">
        <v>1444.5</v>
      </c>
      <c r="V1875" s="91">
        <v>0.25</v>
      </c>
      <c r="W1875" s="83" t="s">
        <v>11036</v>
      </c>
      <c r="X1875" s="83">
        <v>90022000000</v>
      </c>
      <c r="Y1875" s="83" t="s">
        <v>1276</v>
      </c>
      <c r="Z1875" s="83" t="s">
        <v>31</v>
      </c>
    </row>
    <row r="1876" spans="1:26" x14ac:dyDescent="0.25">
      <c r="A1876" t="s">
        <v>4070</v>
      </c>
      <c r="B1876" t="s">
        <v>4070</v>
      </c>
      <c r="C1876" s="94" t="s">
        <v>4071</v>
      </c>
      <c r="D1876" s="93" t="s">
        <v>4072</v>
      </c>
      <c r="E1876" s="93" t="s">
        <v>704</v>
      </c>
      <c r="F1876" s="93" t="s">
        <v>22</v>
      </c>
      <c r="G1876" s="83" t="s">
        <v>23</v>
      </c>
      <c r="H1876" s="93"/>
      <c r="I1876" s="93" t="s">
        <v>745</v>
      </c>
      <c r="J1876" s="93" t="s">
        <v>24</v>
      </c>
      <c r="K1876" s="2">
        <v>100210951095</v>
      </c>
      <c r="L1876" t="s">
        <v>25</v>
      </c>
      <c r="M1876" t="s">
        <v>26</v>
      </c>
      <c r="N1876" t="s">
        <v>27</v>
      </c>
      <c r="O1876" t="s">
        <v>26</v>
      </c>
      <c r="P1876" s="86">
        <v>20</v>
      </c>
      <c r="Q1876" s="87"/>
      <c r="R1876" s="88" t="s">
        <v>28</v>
      </c>
      <c r="S1876" s="98"/>
      <c r="T1876" s="1">
        <v>1348</v>
      </c>
      <c r="U1876" s="90">
        <v>1011</v>
      </c>
      <c r="V1876" s="91">
        <v>0.25</v>
      </c>
      <c r="W1876" s="83" t="s">
        <v>11036</v>
      </c>
      <c r="X1876" s="83">
        <v>90022000000</v>
      </c>
      <c r="Y1876" s="83" t="s">
        <v>1276</v>
      </c>
      <c r="Z1876" s="83" t="s">
        <v>31</v>
      </c>
    </row>
    <row r="1877" spans="1:26" x14ac:dyDescent="0.25">
      <c r="A1877" t="s">
        <v>4073</v>
      </c>
      <c r="B1877" t="s">
        <v>4073</v>
      </c>
      <c r="C1877" s="94" t="s">
        <v>4074</v>
      </c>
      <c r="D1877" s="93" t="s">
        <v>4075</v>
      </c>
      <c r="E1877" s="93" t="s">
        <v>704</v>
      </c>
      <c r="F1877" s="93" t="s">
        <v>22</v>
      </c>
      <c r="G1877" s="83" t="s">
        <v>23</v>
      </c>
      <c r="H1877" s="93"/>
      <c r="I1877" s="93" t="s">
        <v>745</v>
      </c>
      <c r="J1877" s="93" t="s">
        <v>24</v>
      </c>
      <c r="K1877" s="2">
        <v>100210951095</v>
      </c>
      <c r="L1877" t="s">
        <v>25</v>
      </c>
      <c r="M1877" t="s">
        <v>26</v>
      </c>
      <c r="N1877" t="s">
        <v>27</v>
      </c>
      <c r="O1877" t="s">
        <v>26</v>
      </c>
      <c r="P1877" s="86">
        <v>2</v>
      </c>
      <c r="Q1877" s="87"/>
      <c r="R1877" s="88" t="s">
        <v>28</v>
      </c>
      <c r="S1877" s="98"/>
      <c r="T1877" s="1">
        <v>1371</v>
      </c>
      <c r="U1877" s="90">
        <v>1028.25</v>
      </c>
      <c r="V1877" s="91">
        <v>0.25</v>
      </c>
      <c r="W1877" s="83" t="s">
        <v>11036</v>
      </c>
      <c r="X1877" s="83">
        <v>90022000000</v>
      </c>
      <c r="Y1877" s="83" t="s">
        <v>1276</v>
      </c>
      <c r="Z1877" s="83" t="s">
        <v>31</v>
      </c>
    </row>
    <row r="1878" spans="1:26" x14ac:dyDescent="0.25">
      <c r="A1878" s="93" t="s">
        <v>5354</v>
      </c>
      <c r="B1878" s="93" t="s">
        <v>5354</v>
      </c>
      <c r="C1878" s="94" t="s">
        <v>5355</v>
      </c>
      <c r="D1878" s="93" t="s">
        <v>5355</v>
      </c>
      <c r="E1878" s="93" t="s">
        <v>704</v>
      </c>
      <c r="F1878" s="93" t="s">
        <v>22</v>
      </c>
      <c r="G1878" s="83" t="s">
        <v>23</v>
      </c>
      <c r="H1878" s="93"/>
      <c r="I1878" s="93" t="s">
        <v>24</v>
      </c>
      <c r="J1878" s="93" t="s">
        <v>24</v>
      </c>
      <c r="K1878" s="95">
        <v>100210951095</v>
      </c>
      <c r="L1878" s="93" t="s">
        <v>25</v>
      </c>
      <c r="M1878" s="93" t="s">
        <v>26</v>
      </c>
      <c r="N1878" s="93" t="s">
        <v>27</v>
      </c>
      <c r="O1878" s="93" t="s">
        <v>26</v>
      </c>
      <c r="P1878" s="86">
        <v>32</v>
      </c>
      <c r="Q1878" s="87"/>
      <c r="R1878" s="88" t="s">
        <v>28</v>
      </c>
      <c r="S1878" s="101"/>
      <c r="T1878" s="1">
        <v>1673</v>
      </c>
      <c r="U1878" s="90">
        <v>869.96</v>
      </c>
      <c r="V1878" s="91">
        <v>0.48</v>
      </c>
      <c r="W1878" s="83" t="s">
        <v>11035</v>
      </c>
      <c r="X1878" s="83">
        <v>42021910000</v>
      </c>
      <c r="Y1878" s="83" t="s">
        <v>30</v>
      </c>
      <c r="Z1878" s="83" t="s">
        <v>31</v>
      </c>
    </row>
    <row r="1879" spans="1:26" x14ac:dyDescent="0.25">
      <c r="A1879" s="93" t="s">
        <v>5356</v>
      </c>
      <c r="B1879" s="93" t="s">
        <v>5356</v>
      </c>
      <c r="C1879" s="94" t="s">
        <v>5357</v>
      </c>
      <c r="D1879" s="93" t="s">
        <v>5357</v>
      </c>
      <c r="E1879" s="93" t="s">
        <v>704</v>
      </c>
      <c r="F1879" s="93" t="s">
        <v>22</v>
      </c>
      <c r="G1879" s="83" t="s">
        <v>23</v>
      </c>
      <c r="H1879" s="93"/>
      <c r="I1879" s="93" t="s">
        <v>24</v>
      </c>
      <c r="J1879" s="93" t="s">
        <v>24</v>
      </c>
      <c r="K1879" s="95">
        <v>100210951095</v>
      </c>
      <c r="L1879" s="93" t="s">
        <v>25</v>
      </c>
      <c r="M1879" s="93" t="s">
        <v>26</v>
      </c>
      <c r="N1879" s="93" t="s">
        <v>27</v>
      </c>
      <c r="O1879" s="93" t="s">
        <v>26</v>
      </c>
      <c r="P1879" s="86">
        <v>32</v>
      </c>
      <c r="Q1879" s="87"/>
      <c r="R1879" s="88" t="s">
        <v>28</v>
      </c>
      <c r="S1879" s="101"/>
      <c r="T1879" s="1">
        <v>729</v>
      </c>
      <c r="U1879" s="90">
        <v>379.08</v>
      </c>
      <c r="V1879" s="91">
        <v>0.48000000000000004</v>
      </c>
      <c r="W1879" s="83" t="s">
        <v>11035</v>
      </c>
      <c r="X1879" s="83">
        <v>42021910000</v>
      </c>
      <c r="Y1879" s="83" t="s">
        <v>30</v>
      </c>
      <c r="Z1879" s="83" t="s">
        <v>31</v>
      </c>
    </row>
    <row r="1880" spans="1:26" x14ac:dyDescent="0.25">
      <c r="A1880" s="93" t="s">
        <v>5358</v>
      </c>
      <c r="B1880" s="93" t="s">
        <v>5358</v>
      </c>
      <c r="C1880" s="94" t="s">
        <v>5359</v>
      </c>
      <c r="D1880" s="93" t="s">
        <v>5359</v>
      </c>
      <c r="E1880" s="93" t="s">
        <v>704</v>
      </c>
      <c r="F1880" s="93" t="s">
        <v>22</v>
      </c>
      <c r="G1880" s="83" t="s">
        <v>23</v>
      </c>
      <c r="H1880" s="93"/>
      <c r="I1880" s="93" t="s">
        <v>24</v>
      </c>
      <c r="J1880" s="93" t="s">
        <v>24</v>
      </c>
      <c r="K1880" s="95">
        <v>100210951095</v>
      </c>
      <c r="L1880" s="93" t="s">
        <v>25</v>
      </c>
      <c r="M1880" s="93" t="s">
        <v>26</v>
      </c>
      <c r="N1880" s="93" t="s">
        <v>27</v>
      </c>
      <c r="O1880" s="93" t="s">
        <v>26</v>
      </c>
      <c r="P1880" s="86">
        <v>32</v>
      </c>
      <c r="Q1880" s="87"/>
      <c r="R1880" s="88" t="s">
        <v>28</v>
      </c>
      <c r="S1880" s="101"/>
      <c r="T1880" s="1">
        <v>748</v>
      </c>
      <c r="U1880" s="90">
        <v>388.96</v>
      </c>
      <c r="V1880" s="91">
        <v>0.48000000000000004</v>
      </c>
      <c r="W1880" s="83" t="s">
        <v>11035</v>
      </c>
      <c r="X1880" s="83">
        <v>42021910000</v>
      </c>
      <c r="Y1880" s="83" t="s">
        <v>30</v>
      </c>
      <c r="Z1880" s="83" t="s">
        <v>31</v>
      </c>
    </row>
    <row r="1881" spans="1:26" x14ac:dyDescent="0.25">
      <c r="A1881" s="93" t="s">
        <v>5360</v>
      </c>
      <c r="B1881" s="93" t="s">
        <v>5360</v>
      </c>
      <c r="C1881" s="94" t="s">
        <v>5361</v>
      </c>
      <c r="D1881" s="93" t="s">
        <v>5361</v>
      </c>
      <c r="E1881" s="93" t="s">
        <v>704</v>
      </c>
      <c r="F1881" s="93" t="s">
        <v>22</v>
      </c>
      <c r="G1881" s="83" t="s">
        <v>23</v>
      </c>
      <c r="H1881" s="93"/>
      <c r="I1881" s="93" t="s">
        <v>24</v>
      </c>
      <c r="J1881" s="93" t="s">
        <v>24</v>
      </c>
      <c r="K1881" s="95">
        <v>100210951095</v>
      </c>
      <c r="L1881" s="93" t="s">
        <v>25</v>
      </c>
      <c r="M1881" s="93" t="s">
        <v>26</v>
      </c>
      <c r="N1881" s="93" t="s">
        <v>27</v>
      </c>
      <c r="O1881" s="93" t="s">
        <v>26</v>
      </c>
      <c r="P1881" s="86">
        <v>32</v>
      </c>
      <c r="Q1881" s="87"/>
      <c r="R1881" s="88" t="s">
        <v>28</v>
      </c>
      <c r="S1881" s="101"/>
      <c r="T1881" s="1">
        <v>841</v>
      </c>
      <c r="U1881" s="90">
        <v>437.32</v>
      </c>
      <c r="V1881" s="91">
        <v>0.48</v>
      </c>
      <c r="W1881" s="83" t="s">
        <v>11035</v>
      </c>
      <c r="X1881" s="83">
        <v>42021910000</v>
      </c>
      <c r="Y1881" s="83" t="s">
        <v>30</v>
      </c>
      <c r="Z1881" s="83" t="s">
        <v>31</v>
      </c>
    </row>
    <row r="1882" spans="1:26" x14ac:dyDescent="0.25">
      <c r="A1882" s="93" t="s">
        <v>4076</v>
      </c>
      <c r="B1882" s="93" t="s">
        <v>4076</v>
      </c>
      <c r="C1882" s="94" t="s">
        <v>4077</v>
      </c>
      <c r="D1882" s="93" t="s">
        <v>4077</v>
      </c>
      <c r="E1882" s="93" t="s">
        <v>704</v>
      </c>
      <c r="F1882" s="93" t="s">
        <v>22</v>
      </c>
      <c r="G1882" s="83" t="s">
        <v>23</v>
      </c>
      <c r="H1882" s="93"/>
      <c r="I1882" s="93" t="s">
        <v>745</v>
      </c>
      <c r="J1882" s="93" t="s">
        <v>24</v>
      </c>
      <c r="K1882" s="95">
        <v>100210951095</v>
      </c>
      <c r="L1882" s="93" t="s">
        <v>25</v>
      </c>
      <c r="M1882" s="93" t="s">
        <v>26</v>
      </c>
      <c r="N1882" s="93" t="s">
        <v>27</v>
      </c>
      <c r="O1882" s="93" t="s">
        <v>26</v>
      </c>
      <c r="P1882" s="86">
        <v>20</v>
      </c>
      <c r="Q1882" s="87"/>
      <c r="R1882" s="88" t="s">
        <v>28</v>
      </c>
      <c r="S1882" s="98"/>
      <c r="T1882" s="1">
        <v>587</v>
      </c>
      <c r="U1882" s="90">
        <v>440.25</v>
      </c>
      <c r="V1882" s="91">
        <v>0.25</v>
      </c>
      <c r="W1882" s="83" t="s">
        <v>11036</v>
      </c>
      <c r="X1882" s="83">
        <v>90022000000</v>
      </c>
      <c r="Y1882" s="83" t="s">
        <v>1276</v>
      </c>
      <c r="Z1882" s="83" t="s">
        <v>31</v>
      </c>
    </row>
    <row r="1883" spans="1:26" x14ac:dyDescent="0.25">
      <c r="A1883" t="s">
        <v>4078</v>
      </c>
      <c r="B1883" t="s">
        <v>4078</v>
      </c>
      <c r="C1883" s="94" t="s">
        <v>4079</v>
      </c>
      <c r="D1883" s="93" t="s">
        <v>4079</v>
      </c>
      <c r="E1883" s="93" t="s">
        <v>704</v>
      </c>
      <c r="F1883" s="93" t="s">
        <v>22</v>
      </c>
      <c r="G1883" s="83" t="s">
        <v>23</v>
      </c>
      <c r="H1883" s="93"/>
      <c r="I1883" s="93" t="s">
        <v>745</v>
      </c>
      <c r="J1883" s="93" t="s">
        <v>24</v>
      </c>
      <c r="K1883" s="2">
        <v>100210951095</v>
      </c>
      <c r="L1883" t="s">
        <v>25</v>
      </c>
      <c r="M1883" t="s">
        <v>26</v>
      </c>
      <c r="N1883" t="s">
        <v>27</v>
      </c>
      <c r="O1883" t="s">
        <v>26</v>
      </c>
      <c r="P1883" s="86">
        <v>12</v>
      </c>
      <c r="Q1883" s="87"/>
      <c r="R1883" s="88" t="s">
        <v>28</v>
      </c>
      <c r="S1883" s="98"/>
      <c r="T1883" s="1">
        <v>480</v>
      </c>
      <c r="U1883" s="90">
        <v>360</v>
      </c>
      <c r="V1883" s="91">
        <v>0.25</v>
      </c>
      <c r="W1883" s="83" t="s">
        <v>11036</v>
      </c>
      <c r="X1883" s="83">
        <v>90022000000</v>
      </c>
      <c r="Y1883" s="83" t="s">
        <v>1276</v>
      </c>
      <c r="Z1883" s="83" t="s">
        <v>31</v>
      </c>
    </row>
    <row r="1884" spans="1:26" x14ac:dyDescent="0.25">
      <c r="A1884" t="s">
        <v>4080</v>
      </c>
      <c r="B1884" t="s">
        <v>4080</v>
      </c>
      <c r="C1884" s="94" t="s">
        <v>4081</v>
      </c>
      <c r="D1884" s="93" t="s">
        <v>4081</v>
      </c>
      <c r="E1884" s="93" t="s">
        <v>704</v>
      </c>
      <c r="F1884" s="93" t="s">
        <v>22</v>
      </c>
      <c r="G1884" s="83" t="s">
        <v>23</v>
      </c>
      <c r="H1884" s="93"/>
      <c r="I1884" s="93" t="s">
        <v>745</v>
      </c>
      <c r="J1884" s="93" t="s">
        <v>24</v>
      </c>
      <c r="K1884" s="2">
        <v>100210951095</v>
      </c>
      <c r="L1884" t="s">
        <v>25</v>
      </c>
      <c r="M1884" t="s">
        <v>26</v>
      </c>
      <c r="N1884" t="s">
        <v>27</v>
      </c>
      <c r="O1884" t="s">
        <v>26</v>
      </c>
      <c r="P1884" s="86">
        <v>12</v>
      </c>
      <c r="Q1884" s="87"/>
      <c r="R1884" s="88" t="s">
        <v>28</v>
      </c>
      <c r="S1884" s="98"/>
      <c r="T1884" s="1">
        <v>480</v>
      </c>
      <c r="U1884" s="90">
        <v>360</v>
      </c>
      <c r="V1884" s="91">
        <v>0.25</v>
      </c>
      <c r="W1884" s="83" t="s">
        <v>11036</v>
      </c>
      <c r="X1884" s="83">
        <v>90022000000</v>
      </c>
      <c r="Y1884" s="83" t="s">
        <v>1276</v>
      </c>
      <c r="Z1884" s="83" t="s">
        <v>31</v>
      </c>
    </row>
    <row r="1885" spans="1:26" x14ac:dyDescent="0.25">
      <c r="A1885" t="s">
        <v>4082</v>
      </c>
      <c r="B1885" t="s">
        <v>4082</v>
      </c>
      <c r="C1885" s="94" t="s">
        <v>4083</v>
      </c>
      <c r="D1885" s="93" t="s">
        <v>4083</v>
      </c>
      <c r="E1885" s="93" t="s">
        <v>704</v>
      </c>
      <c r="F1885" s="93" t="s">
        <v>22</v>
      </c>
      <c r="G1885" s="83" t="s">
        <v>23</v>
      </c>
      <c r="H1885" s="93"/>
      <c r="I1885" s="93" t="s">
        <v>745</v>
      </c>
      <c r="J1885" s="93" t="s">
        <v>24</v>
      </c>
      <c r="K1885" s="2">
        <v>100210951095</v>
      </c>
      <c r="L1885" t="s">
        <v>25</v>
      </c>
      <c r="M1885" t="s">
        <v>26</v>
      </c>
      <c r="N1885" t="s">
        <v>27</v>
      </c>
      <c r="O1885" t="s">
        <v>26</v>
      </c>
      <c r="P1885" s="86">
        <v>12</v>
      </c>
      <c r="Q1885" s="87"/>
      <c r="R1885" s="88" t="s">
        <v>28</v>
      </c>
      <c r="S1885" s="98"/>
      <c r="T1885" s="1">
        <v>439</v>
      </c>
      <c r="U1885" s="90">
        <v>329.25</v>
      </c>
      <c r="V1885" s="91">
        <v>0.25</v>
      </c>
      <c r="W1885" s="83" t="s">
        <v>11036</v>
      </c>
      <c r="X1885" s="83">
        <v>90022000000</v>
      </c>
      <c r="Y1885" s="83" t="s">
        <v>1276</v>
      </c>
      <c r="Z1885" s="83" t="s">
        <v>31</v>
      </c>
    </row>
    <row r="1886" spans="1:26" x14ac:dyDescent="0.25">
      <c r="A1886" t="s">
        <v>4084</v>
      </c>
      <c r="B1886" t="s">
        <v>4084</v>
      </c>
      <c r="C1886" s="94" t="s">
        <v>4085</v>
      </c>
      <c r="D1886" s="93" t="s">
        <v>4085</v>
      </c>
      <c r="E1886" s="93" t="s">
        <v>704</v>
      </c>
      <c r="F1886" s="93" t="s">
        <v>22</v>
      </c>
      <c r="G1886" s="83" t="s">
        <v>23</v>
      </c>
      <c r="H1886" s="93"/>
      <c r="I1886" s="93" t="s">
        <v>745</v>
      </c>
      <c r="J1886" s="93" t="s">
        <v>24</v>
      </c>
      <c r="K1886" s="2">
        <v>100210951095</v>
      </c>
      <c r="L1886" t="s">
        <v>25</v>
      </c>
      <c r="M1886" t="s">
        <v>26</v>
      </c>
      <c r="N1886" t="s">
        <v>27</v>
      </c>
      <c r="O1886" t="s">
        <v>26</v>
      </c>
      <c r="P1886" s="86">
        <v>12</v>
      </c>
      <c r="Q1886" s="87"/>
      <c r="R1886" s="88" t="s">
        <v>28</v>
      </c>
      <c r="S1886" s="98"/>
      <c r="T1886" s="1">
        <v>439</v>
      </c>
      <c r="U1886" s="90">
        <v>329.25</v>
      </c>
      <c r="V1886" s="91">
        <v>0.25</v>
      </c>
      <c r="W1886" s="83" t="s">
        <v>11036</v>
      </c>
      <c r="X1886" s="83">
        <v>90022000000</v>
      </c>
      <c r="Y1886" s="83" t="s">
        <v>1276</v>
      </c>
      <c r="Z1886" s="83" t="s">
        <v>31</v>
      </c>
    </row>
    <row r="1887" spans="1:26" x14ac:dyDescent="0.25">
      <c r="A1887" t="s">
        <v>4086</v>
      </c>
      <c r="B1887" t="s">
        <v>4086</v>
      </c>
      <c r="C1887" s="94" t="s">
        <v>4087</v>
      </c>
      <c r="D1887" s="93" t="s">
        <v>4088</v>
      </c>
      <c r="E1887" s="93" t="s">
        <v>704</v>
      </c>
      <c r="F1887" s="93" t="s">
        <v>22</v>
      </c>
      <c r="G1887" s="83" t="s">
        <v>23</v>
      </c>
      <c r="H1887" s="93"/>
      <c r="I1887" s="93" t="s">
        <v>745</v>
      </c>
      <c r="J1887" s="93" t="s">
        <v>24</v>
      </c>
      <c r="K1887" s="2">
        <v>100210951095</v>
      </c>
      <c r="L1887" t="s">
        <v>25</v>
      </c>
      <c r="M1887" t="s">
        <v>26</v>
      </c>
      <c r="N1887" t="s">
        <v>27</v>
      </c>
      <c r="O1887" t="s">
        <v>26</v>
      </c>
      <c r="P1887" s="86">
        <v>27</v>
      </c>
      <c r="Q1887" s="87"/>
      <c r="R1887" s="88" t="s">
        <v>28</v>
      </c>
      <c r="S1887" s="98"/>
      <c r="T1887" s="1">
        <v>1616</v>
      </c>
      <c r="U1887" s="90">
        <v>1212</v>
      </c>
      <c r="V1887" s="91">
        <v>0.25</v>
      </c>
      <c r="W1887" s="83" t="s">
        <v>11036</v>
      </c>
      <c r="X1887" s="83">
        <v>90022000000</v>
      </c>
      <c r="Y1887" s="83" t="s">
        <v>1276</v>
      </c>
      <c r="Z1887" s="83" t="s">
        <v>31</v>
      </c>
    </row>
    <row r="1888" spans="1:26" x14ac:dyDescent="0.25">
      <c r="A1888" t="s">
        <v>4089</v>
      </c>
      <c r="B1888" t="s">
        <v>4089</v>
      </c>
      <c r="C1888" s="94" t="s">
        <v>4090</v>
      </c>
      <c r="D1888" s="93" t="s">
        <v>4091</v>
      </c>
      <c r="E1888" s="93" t="s">
        <v>704</v>
      </c>
      <c r="F1888" s="93" t="s">
        <v>22</v>
      </c>
      <c r="G1888" s="83" t="s">
        <v>23</v>
      </c>
      <c r="H1888" s="93"/>
      <c r="I1888" s="93" t="s">
        <v>745</v>
      </c>
      <c r="J1888" s="93" t="s">
        <v>24</v>
      </c>
      <c r="K1888" s="2">
        <v>100210951095</v>
      </c>
      <c r="L1888" t="s">
        <v>25</v>
      </c>
      <c r="M1888" t="s">
        <v>26</v>
      </c>
      <c r="N1888" t="s">
        <v>27</v>
      </c>
      <c r="O1888" t="s">
        <v>26</v>
      </c>
      <c r="P1888" s="86">
        <v>15</v>
      </c>
      <c r="Q1888" s="87"/>
      <c r="R1888" s="88" t="s">
        <v>28</v>
      </c>
      <c r="S1888" s="98"/>
      <c r="T1888" s="1">
        <v>2131</v>
      </c>
      <c r="U1888" s="90">
        <v>1598.25</v>
      </c>
      <c r="V1888" s="91">
        <v>0.25</v>
      </c>
      <c r="W1888" s="83" t="s">
        <v>11036</v>
      </c>
      <c r="X1888" s="83">
        <v>90022000000</v>
      </c>
      <c r="Y1888" s="83" t="s">
        <v>1276</v>
      </c>
      <c r="Z1888" s="83" t="s">
        <v>31</v>
      </c>
    </row>
    <row r="1889" spans="1:26" x14ac:dyDescent="0.25">
      <c r="A1889" t="s">
        <v>4092</v>
      </c>
      <c r="B1889" t="s">
        <v>4092</v>
      </c>
      <c r="C1889" s="94" t="s">
        <v>4093</v>
      </c>
      <c r="D1889" s="93" t="s">
        <v>11622</v>
      </c>
      <c r="E1889" s="93" t="s">
        <v>704</v>
      </c>
      <c r="F1889" s="93" t="s">
        <v>22</v>
      </c>
      <c r="G1889" s="83" t="s">
        <v>23</v>
      </c>
      <c r="H1889" s="93"/>
      <c r="I1889" s="93" t="s">
        <v>24</v>
      </c>
      <c r="J1889" s="93" t="s">
        <v>24</v>
      </c>
      <c r="K1889" s="2">
        <v>100210951095</v>
      </c>
      <c r="L1889" t="s">
        <v>25</v>
      </c>
      <c r="M1889" t="s">
        <v>26</v>
      </c>
      <c r="N1889" t="s">
        <v>27</v>
      </c>
      <c r="O1889" t="s">
        <v>26</v>
      </c>
      <c r="P1889" s="86">
        <v>12</v>
      </c>
      <c r="Q1889" s="87"/>
      <c r="R1889" s="88" t="s">
        <v>28</v>
      </c>
      <c r="S1889" s="98"/>
      <c r="T1889" s="1">
        <v>2048</v>
      </c>
      <c r="U1889" s="90">
        <v>1536</v>
      </c>
      <c r="V1889" s="91">
        <v>0.25</v>
      </c>
      <c r="W1889" s="83" t="s">
        <v>11036</v>
      </c>
      <c r="X1889" s="83">
        <v>90119000000</v>
      </c>
      <c r="Y1889" s="83" t="s">
        <v>30</v>
      </c>
      <c r="Z1889" s="83" t="s">
        <v>31</v>
      </c>
    </row>
    <row r="1890" spans="1:26" x14ac:dyDescent="0.25">
      <c r="A1890" t="s">
        <v>4094</v>
      </c>
      <c r="B1890" t="s">
        <v>4094</v>
      </c>
      <c r="C1890" s="94" t="s">
        <v>4095</v>
      </c>
      <c r="D1890" s="93" t="s">
        <v>11623</v>
      </c>
      <c r="E1890" s="93" t="s">
        <v>704</v>
      </c>
      <c r="F1890" s="93" t="s">
        <v>22</v>
      </c>
      <c r="G1890" s="83" t="s">
        <v>23</v>
      </c>
      <c r="H1890" s="93"/>
      <c r="I1890" s="93" t="s">
        <v>24</v>
      </c>
      <c r="J1890" s="93" t="s">
        <v>24</v>
      </c>
      <c r="K1890" s="2">
        <v>100210951095</v>
      </c>
      <c r="L1890" t="s">
        <v>25</v>
      </c>
      <c r="M1890" t="s">
        <v>26</v>
      </c>
      <c r="N1890" t="s">
        <v>27</v>
      </c>
      <c r="O1890" t="s">
        <v>26</v>
      </c>
      <c r="P1890" s="86">
        <v>12</v>
      </c>
      <c r="Q1890" s="87"/>
      <c r="R1890" s="88" t="s">
        <v>28</v>
      </c>
      <c r="S1890" s="98"/>
      <c r="T1890" s="1">
        <v>1969</v>
      </c>
      <c r="U1890" s="90">
        <v>1476.75</v>
      </c>
      <c r="V1890" s="91">
        <v>0.25</v>
      </c>
      <c r="W1890" s="83" t="s">
        <v>11036</v>
      </c>
      <c r="X1890" s="83">
        <v>90119000000</v>
      </c>
      <c r="Y1890" s="83" t="s">
        <v>30</v>
      </c>
      <c r="Z1890" s="83" t="s">
        <v>31</v>
      </c>
    </row>
    <row r="1891" spans="1:26" x14ac:dyDescent="0.25">
      <c r="A1891" t="s">
        <v>4096</v>
      </c>
      <c r="B1891" t="s">
        <v>4096</v>
      </c>
      <c r="C1891" s="94" t="s">
        <v>4097</v>
      </c>
      <c r="D1891" s="93" t="s">
        <v>4098</v>
      </c>
      <c r="E1891" s="93" t="s">
        <v>704</v>
      </c>
      <c r="F1891" s="93" t="s">
        <v>22</v>
      </c>
      <c r="G1891" s="83" t="s">
        <v>23</v>
      </c>
      <c r="H1891" s="93"/>
      <c r="I1891" s="93" t="s">
        <v>24</v>
      </c>
      <c r="J1891" s="93" t="s">
        <v>24</v>
      </c>
      <c r="K1891" s="2">
        <v>100210951095</v>
      </c>
      <c r="L1891" t="s">
        <v>25</v>
      </c>
      <c r="M1891" t="s">
        <v>26</v>
      </c>
      <c r="N1891" t="s">
        <v>27</v>
      </c>
      <c r="O1891" t="s">
        <v>26</v>
      </c>
      <c r="P1891" s="86">
        <v>27</v>
      </c>
      <c r="Q1891" s="87"/>
      <c r="R1891" s="88" t="s">
        <v>28</v>
      </c>
      <c r="S1891" s="98"/>
      <c r="T1891" s="1">
        <v>2170</v>
      </c>
      <c r="U1891" s="90">
        <v>1627.5</v>
      </c>
      <c r="V1891" s="91">
        <v>0.25</v>
      </c>
      <c r="W1891" s="83" t="s">
        <v>11036</v>
      </c>
      <c r="X1891" s="83">
        <v>90119000000</v>
      </c>
      <c r="Y1891" s="83" t="s">
        <v>30</v>
      </c>
      <c r="Z1891" s="83" t="s">
        <v>31</v>
      </c>
    </row>
    <row r="1892" spans="1:26" x14ac:dyDescent="0.25">
      <c r="A1892" s="93" t="s">
        <v>4099</v>
      </c>
      <c r="B1892" s="93" t="s">
        <v>4099</v>
      </c>
      <c r="C1892" s="94" t="s">
        <v>4100</v>
      </c>
      <c r="D1892" s="93" t="s">
        <v>4101</v>
      </c>
      <c r="E1892" s="93" t="s">
        <v>704</v>
      </c>
      <c r="F1892" s="93" t="s">
        <v>22</v>
      </c>
      <c r="G1892" s="83" t="s">
        <v>23</v>
      </c>
      <c r="H1892" s="93"/>
      <c r="I1892" s="93" t="s">
        <v>24</v>
      </c>
      <c r="J1892" s="93" t="s">
        <v>24</v>
      </c>
      <c r="K1892" s="95">
        <v>100210951095</v>
      </c>
      <c r="L1892" s="93" t="s">
        <v>25</v>
      </c>
      <c r="M1892" s="93" t="s">
        <v>26</v>
      </c>
      <c r="N1892" s="93" t="s">
        <v>27</v>
      </c>
      <c r="O1892" s="93" t="s">
        <v>26</v>
      </c>
      <c r="P1892" s="86">
        <v>12</v>
      </c>
      <c r="Q1892" s="87"/>
      <c r="R1892" s="88" t="s">
        <v>28</v>
      </c>
      <c r="S1892" s="98"/>
      <c r="T1892" s="1">
        <v>2214</v>
      </c>
      <c r="U1892" s="90">
        <v>1660.5</v>
      </c>
      <c r="V1892" s="91">
        <v>0.25</v>
      </c>
      <c r="W1892" s="83" t="s">
        <v>11036</v>
      </c>
      <c r="X1892" s="83">
        <v>90119000000</v>
      </c>
      <c r="Y1892" s="83" t="s">
        <v>30</v>
      </c>
      <c r="Z1892" s="83" t="s">
        <v>31</v>
      </c>
    </row>
    <row r="1893" spans="1:26" x14ac:dyDescent="0.25">
      <c r="A1893" t="s">
        <v>4102</v>
      </c>
      <c r="B1893" t="s">
        <v>4102</v>
      </c>
      <c r="C1893" s="94" t="s">
        <v>4103</v>
      </c>
      <c r="D1893" s="93" t="s">
        <v>4104</v>
      </c>
      <c r="E1893" s="93" t="s">
        <v>704</v>
      </c>
      <c r="F1893" s="93" t="s">
        <v>22</v>
      </c>
      <c r="G1893" s="83" t="s">
        <v>23</v>
      </c>
      <c r="H1893" s="93"/>
      <c r="I1893" s="93" t="s">
        <v>24</v>
      </c>
      <c r="J1893" s="93" t="s">
        <v>24</v>
      </c>
      <c r="K1893" s="2">
        <v>100210951095</v>
      </c>
      <c r="L1893" t="s">
        <v>25</v>
      </c>
      <c r="M1893" t="s">
        <v>26</v>
      </c>
      <c r="N1893" t="s">
        <v>27</v>
      </c>
      <c r="O1893" t="s">
        <v>26</v>
      </c>
      <c r="P1893" s="86">
        <v>12</v>
      </c>
      <c r="Q1893" s="87"/>
      <c r="R1893" s="88" t="s">
        <v>28</v>
      </c>
      <c r="S1893" s="98"/>
      <c r="T1893" s="1">
        <v>135</v>
      </c>
      <c r="U1893" s="90">
        <v>101.25</v>
      </c>
      <c r="V1893" s="91">
        <v>0.25</v>
      </c>
      <c r="W1893" s="83" t="s">
        <v>11036</v>
      </c>
      <c r="X1893" s="83">
        <v>90119000000</v>
      </c>
      <c r="Y1893" s="83" t="s">
        <v>30</v>
      </c>
      <c r="Z1893" s="83" t="s">
        <v>31</v>
      </c>
    </row>
    <row r="1894" spans="1:26" x14ac:dyDescent="0.25">
      <c r="A1894" s="93" t="s">
        <v>4105</v>
      </c>
      <c r="B1894" s="93" t="s">
        <v>4105</v>
      </c>
      <c r="C1894" s="94" t="s">
        <v>4106</v>
      </c>
      <c r="D1894" s="93" t="s">
        <v>4107</v>
      </c>
      <c r="E1894" s="93" t="s">
        <v>704</v>
      </c>
      <c r="F1894" s="93" t="s">
        <v>22</v>
      </c>
      <c r="G1894" s="83" t="s">
        <v>23</v>
      </c>
      <c r="H1894" s="93"/>
      <c r="I1894" s="93" t="s">
        <v>24</v>
      </c>
      <c r="J1894" s="93" t="s">
        <v>24</v>
      </c>
      <c r="K1894" s="95">
        <v>100210951095</v>
      </c>
      <c r="L1894" s="93" t="s">
        <v>25</v>
      </c>
      <c r="M1894" s="93" t="s">
        <v>26</v>
      </c>
      <c r="N1894" s="93" t="s">
        <v>27</v>
      </c>
      <c r="O1894" s="93" t="s">
        <v>26</v>
      </c>
      <c r="P1894" s="86">
        <v>12</v>
      </c>
      <c r="Q1894" s="87"/>
      <c r="R1894" s="88" t="s">
        <v>28</v>
      </c>
      <c r="S1894" s="98"/>
      <c r="T1894" s="1">
        <v>135</v>
      </c>
      <c r="U1894" s="90">
        <v>101.25</v>
      </c>
      <c r="V1894" s="91">
        <v>0.25</v>
      </c>
      <c r="W1894" s="83" t="s">
        <v>11036</v>
      </c>
      <c r="X1894" s="83">
        <v>90119000000</v>
      </c>
      <c r="Y1894" s="83" t="s">
        <v>30</v>
      </c>
      <c r="Z1894" s="83" t="s">
        <v>31</v>
      </c>
    </row>
    <row r="1895" spans="1:26" x14ac:dyDescent="0.25">
      <c r="A1895" s="93" t="s">
        <v>4108</v>
      </c>
      <c r="B1895" s="93" t="s">
        <v>4108</v>
      </c>
      <c r="C1895" s="94" t="s">
        <v>4109</v>
      </c>
      <c r="D1895" s="93" t="s">
        <v>4110</v>
      </c>
      <c r="E1895" s="93" t="s">
        <v>704</v>
      </c>
      <c r="F1895" s="93" t="s">
        <v>22</v>
      </c>
      <c r="G1895" s="83" t="s">
        <v>23</v>
      </c>
      <c r="H1895" s="93"/>
      <c r="I1895" s="93" t="s">
        <v>24</v>
      </c>
      <c r="J1895" s="93" t="s">
        <v>24</v>
      </c>
      <c r="K1895" s="95">
        <v>100210951095</v>
      </c>
      <c r="L1895" s="93" t="s">
        <v>25</v>
      </c>
      <c r="M1895" s="93" t="s">
        <v>26</v>
      </c>
      <c r="N1895" s="93" t="s">
        <v>27</v>
      </c>
      <c r="O1895" s="93" t="s">
        <v>26</v>
      </c>
      <c r="P1895" s="86">
        <v>12</v>
      </c>
      <c r="Q1895" s="87"/>
      <c r="R1895" s="88" t="s">
        <v>28</v>
      </c>
      <c r="S1895" s="98"/>
      <c r="T1895" s="1">
        <v>135</v>
      </c>
      <c r="U1895" s="90">
        <v>101.25</v>
      </c>
      <c r="V1895" s="91">
        <v>0.25</v>
      </c>
      <c r="W1895" s="83" t="s">
        <v>11036</v>
      </c>
      <c r="X1895" s="83">
        <v>90119000000</v>
      </c>
      <c r="Y1895" s="83" t="s">
        <v>30</v>
      </c>
      <c r="Z1895" s="83" t="s">
        <v>31</v>
      </c>
    </row>
    <row r="1896" spans="1:26" x14ac:dyDescent="0.25">
      <c r="A1896" t="s">
        <v>4111</v>
      </c>
      <c r="B1896" t="s">
        <v>4111</v>
      </c>
      <c r="C1896" s="94" t="s">
        <v>4112</v>
      </c>
      <c r="D1896" s="93" t="s">
        <v>4113</v>
      </c>
      <c r="E1896" s="93" t="s">
        <v>704</v>
      </c>
      <c r="F1896" s="93" t="s">
        <v>22</v>
      </c>
      <c r="G1896" s="83" t="s">
        <v>23</v>
      </c>
      <c r="H1896" s="93"/>
      <c r="I1896" s="93" t="s">
        <v>24</v>
      </c>
      <c r="J1896" s="93" t="s">
        <v>24</v>
      </c>
      <c r="K1896" s="2">
        <v>100210951095</v>
      </c>
      <c r="L1896" t="s">
        <v>25</v>
      </c>
      <c r="M1896" t="s">
        <v>26</v>
      </c>
      <c r="N1896" t="s">
        <v>27</v>
      </c>
      <c r="O1896" t="s">
        <v>26</v>
      </c>
      <c r="P1896" s="86">
        <v>12</v>
      </c>
      <c r="Q1896" s="87"/>
      <c r="R1896" s="88" t="s">
        <v>28</v>
      </c>
      <c r="S1896" s="98"/>
      <c r="T1896" s="1">
        <v>153</v>
      </c>
      <c r="U1896" s="90">
        <v>114.75</v>
      </c>
      <c r="V1896" s="91">
        <v>0.25</v>
      </c>
      <c r="W1896" s="83" t="s">
        <v>11036</v>
      </c>
      <c r="X1896" s="83">
        <v>90119000000</v>
      </c>
      <c r="Y1896" s="83" t="s">
        <v>30</v>
      </c>
      <c r="Z1896" s="83" t="s">
        <v>31</v>
      </c>
    </row>
    <row r="1897" spans="1:26" x14ac:dyDescent="0.25">
      <c r="A1897" s="93" t="s">
        <v>4114</v>
      </c>
      <c r="B1897" s="93" t="s">
        <v>4114</v>
      </c>
      <c r="C1897" s="94" t="s">
        <v>4115</v>
      </c>
      <c r="D1897" s="93" t="s">
        <v>4116</v>
      </c>
      <c r="E1897" s="93" t="s">
        <v>704</v>
      </c>
      <c r="F1897" s="93" t="s">
        <v>22</v>
      </c>
      <c r="G1897" s="83" t="s">
        <v>23</v>
      </c>
      <c r="H1897" s="93"/>
      <c r="I1897" s="93" t="s">
        <v>24</v>
      </c>
      <c r="J1897" s="93" t="s">
        <v>24</v>
      </c>
      <c r="K1897" s="95">
        <v>100210951095</v>
      </c>
      <c r="L1897" s="93" t="s">
        <v>25</v>
      </c>
      <c r="M1897" s="93" t="s">
        <v>26</v>
      </c>
      <c r="N1897" s="93" t="s">
        <v>27</v>
      </c>
      <c r="O1897" s="93" t="s">
        <v>26</v>
      </c>
      <c r="P1897" s="86">
        <v>12</v>
      </c>
      <c r="Q1897" s="87"/>
      <c r="R1897" s="88" t="s">
        <v>28</v>
      </c>
      <c r="S1897" s="98"/>
      <c r="T1897" s="1">
        <v>762</v>
      </c>
      <c r="U1897" s="90">
        <v>571.5</v>
      </c>
      <c r="V1897" s="91">
        <v>0.25</v>
      </c>
      <c r="W1897" s="92" t="s">
        <v>11036</v>
      </c>
      <c r="X1897" s="83">
        <v>90119000000</v>
      </c>
      <c r="Y1897" s="83" t="s">
        <v>30</v>
      </c>
      <c r="Z1897" s="83" t="s">
        <v>31</v>
      </c>
    </row>
    <row r="1898" spans="1:26" x14ac:dyDescent="0.25">
      <c r="A1898" s="93" t="s">
        <v>4117</v>
      </c>
      <c r="B1898" s="93" t="s">
        <v>4117</v>
      </c>
      <c r="C1898" s="94" t="s">
        <v>4118</v>
      </c>
      <c r="D1898" s="93" t="s">
        <v>4119</v>
      </c>
      <c r="E1898" s="93" t="s">
        <v>704</v>
      </c>
      <c r="F1898" s="93" t="s">
        <v>22</v>
      </c>
      <c r="G1898" s="83" t="s">
        <v>23</v>
      </c>
      <c r="H1898" s="93"/>
      <c r="I1898" s="93" t="s">
        <v>24</v>
      </c>
      <c r="J1898" s="93" t="s">
        <v>24</v>
      </c>
      <c r="K1898" s="95">
        <v>100210951095</v>
      </c>
      <c r="L1898" s="93" t="s">
        <v>25</v>
      </c>
      <c r="M1898" s="93" t="s">
        <v>26</v>
      </c>
      <c r="N1898" s="93" t="s">
        <v>27</v>
      </c>
      <c r="O1898" s="93" t="s">
        <v>26</v>
      </c>
      <c r="P1898" s="86">
        <v>12</v>
      </c>
      <c r="Q1898" s="87"/>
      <c r="R1898" s="88" t="s">
        <v>28</v>
      </c>
      <c r="S1898" s="98"/>
      <c r="T1898" s="1">
        <v>849</v>
      </c>
      <c r="U1898" s="90">
        <v>636.75</v>
      </c>
      <c r="V1898" s="91">
        <v>0.25</v>
      </c>
      <c r="W1898" s="92" t="s">
        <v>11036</v>
      </c>
      <c r="X1898" s="83">
        <v>90119000000</v>
      </c>
      <c r="Y1898" s="83" t="s">
        <v>30</v>
      </c>
      <c r="Z1898" s="83" t="s">
        <v>31</v>
      </c>
    </row>
    <row r="1899" spans="1:26" x14ac:dyDescent="0.25">
      <c r="A1899" s="93" t="s">
        <v>4120</v>
      </c>
      <c r="B1899" s="93" t="s">
        <v>4120</v>
      </c>
      <c r="C1899" s="94" t="s">
        <v>4121</v>
      </c>
      <c r="D1899" s="93" t="s">
        <v>4122</v>
      </c>
      <c r="E1899" s="93" t="s">
        <v>704</v>
      </c>
      <c r="F1899" s="93" t="s">
        <v>22</v>
      </c>
      <c r="G1899" s="83" t="s">
        <v>23</v>
      </c>
      <c r="H1899" s="93"/>
      <c r="I1899" s="93" t="s">
        <v>24</v>
      </c>
      <c r="J1899" s="93" t="s">
        <v>24</v>
      </c>
      <c r="K1899" s="95">
        <v>100210951095</v>
      </c>
      <c r="L1899" s="93" t="s">
        <v>25</v>
      </c>
      <c r="M1899" s="93" t="s">
        <v>26</v>
      </c>
      <c r="N1899" s="93" t="s">
        <v>27</v>
      </c>
      <c r="O1899" s="93" t="s">
        <v>26</v>
      </c>
      <c r="P1899" s="86">
        <v>12</v>
      </c>
      <c r="Q1899" s="87"/>
      <c r="R1899" s="88" t="s">
        <v>28</v>
      </c>
      <c r="S1899" s="98"/>
      <c r="T1899" s="1">
        <v>797</v>
      </c>
      <c r="U1899" s="90">
        <v>597.75</v>
      </c>
      <c r="V1899" s="91">
        <v>0.25</v>
      </c>
      <c r="W1899" s="92" t="s">
        <v>11036</v>
      </c>
      <c r="X1899" s="83">
        <v>90119000000</v>
      </c>
      <c r="Y1899" s="83" t="s">
        <v>30</v>
      </c>
      <c r="Z1899" s="83" t="s">
        <v>31</v>
      </c>
    </row>
    <row r="1900" spans="1:26" x14ac:dyDescent="0.25">
      <c r="A1900" s="93" t="s">
        <v>4123</v>
      </c>
      <c r="B1900" s="93" t="s">
        <v>4123</v>
      </c>
      <c r="C1900" s="94" t="s">
        <v>4124</v>
      </c>
      <c r="D1900" s="93" t="s">
        <v>4124</v>
      </c>
      <c r="E1900" s="93" t="s">
        <v>704</v>
      </c>
      <c r="F1900" s="93" t="s">
        <v>22</v>
      </c>
      <c r="G1900" s="83" t="s">
        <v>23</v>
      </c>
      <c r="H1900" s="93"/>
      <c r="I1900" s="93" t="s">
        <v>745</v>
      </c>
      <c r="J1900" s="93" t="s">
        <v>24</v>
      </c>
      <c r="K1900" s="95">
        <v>100210951095</v>
      </c>
      <c r="L1900" s="93" t="s">
        <v>25</v>
      </c>
      <c r="M1900" s="93" t="s">
        <v>26</v>
      </c>
      <c r="N1900" s="93" t="s">
        <v>27</v>
      </c>
      <c r="O1900" s="93" t="s">
        <v>26</v>
      </c>
      <c r="P1900" s="86">
        <v>20</v>
      </c>
      <c r="Q1900" s="87"/>
      <c r="R1900" s="88" t="s">
        <v>28</v>
      </c>
      <c r="S1900" s="98"/>
      <c r="T1900" s="1">
        <v>435</v>
      </c>
      <c r="U1900" s="90">
        <v>326.25</v>
      </c>
      <c r="V1900" s="91">
        <v>0.25</v>
      </c>
      <c r="W1900" s="92" t="s">
        <v>11036</v>
      </c>
      <c r="X1900" s="83">
        <v>90029000900</v>
      </c>
      <c r="Y1900" s="83" t="s">
        <v>1276</v>
      </c>
      <c r="Z1900" s="83" t="s">
        <v>31</v>
      </c>
    </row>
    <row r="1901" spans="1:26" x14ac:dyDescent="0.25">
      <c r="A1901" s="93" t="s">
        <v>4125</v>
      </c>
      <c r="B1901" s="93" t="s">
        <v>4125</v>
      </c>
      <c r="C1901" s="94" t="s">
        <v>4126</v>
      </c>
      <c r="D1901" s="93" t="s">
        <v>4126</v>
      </c>
      <c r="E1901" s="93" t="s">
        <v>704</v>
      </c>
      <c r="F1901" s="93" t="s">
        <v>22</v>
      </c>
      <c r="G1901" s="83" t="s">
        <v>23</v>
      </c>
      <c r="H1901" s="93"/>
      <c r="I1901" s="93" t="s">
        <v>745</v>
      </c>
      <c r="J1901" s="93" t="s">
        <v>24</v>
      </c>
      <c r="K1901" s="95">
        <v>100210951095</v>
      </c>
      <c r="L1901" s="93" t="s">
        <v>25</v>
      </c>
      <c r="M1901" s="93" t="s">
        <v>26</v>
      </c>
      <c r="N1901" s="93" t="s">
        <v>27</v>
      </c>
      <c r="O1901" s="93" t="s">
        <v>26</v>
      </c>
      <c r="P1901" s="86">
        <v>12</v>
      </c>
      <c r="Q1901" s="87"/>
      <c r="R1901" s="88" t="s">
        <v>28</v>
      </c>
      <c r="S1901" s="98"/>
      <c r="T1901" s="1">
        <v>876</v>
      </c>
      <c r="U1901" s="90">
        <v>657</v>
      </c>
      <c r="V1901" s="91">
        <v>0.25</v>
      </c>
      <c r="W1901" s="92" t="s">
        <v>11036</v>
      </c>
      <c r="X1901" s="83">
        <v>90029000900</v>
      </c>
      <c r="Y1901" s="83" t="s">
        <v>1276</v>
      </c>
      <c r="Z1901" s="83" t="s">
        <v>31</v>
      </c>
    </row>
    <row r="1902" spans="1:26" x14ac:dyDescent="0.25">
      <c r="A1902" s="93" t="s">
        <v>4127</v>
      </c>
      <c r="B1902" s="93" t="s">
        <v>4127</v>
      </c>
      <c r="C1902" s="94" t="s">
        <v>4128</v>
      </c>
      <c r="D1902" s="93" t="s">
        <v>4128</v>
      </c>
      <c r="E1902" s="93" t="s">
        <v>704</v>
      </c>
      <c r="F1902" s="93" t="s">
        <v>22</v>
      </c>
      <c r="G1902" s="83" t="s">
        <v>23</v>
      </c>
      <c r="H1902" s="93"/>
      <c r="I1902" s="93" t="s">
        <v>745</v>
      </c>
      <c r="J1902" s="93" t="s">
        <v>24</v>
      </c>
      <c r="K1902" s="95">
        <v>100210951095</v>
      </c>
      <c r="L1902" s="93" t="s">
        <v>25</v>
      </c>
      <c r="M1902" s="93" t="s">
        <v>26</v>
      </c>
      <c r="N1902" s="93" t="s">
        <v>27</v>
      </c>
      <c r="O1902" s="93" t="s">
        <v>26</v>
      </c>
      <c r="P1902" s="86">
        <v>12</v>
      </c>
      <c r="Q1902" s="87"/>
      <c r="R1902" s="88" t="s">
        <v>28</v>
      </c>
      <c r="S1902" s="98"/>
      <c r="T1902" s="1">
        <v>3388</v>
      </c>
      <c r="U1902" s="90">
        <v>2541</v>
      </c>
      <c r="V1902" s="91">
        <v>0.25</v>
      </c>
      <c r="W1902" s="92" t="s">
        <v>11036</v>
      </c>
      <c r="X1902" s="83">
        <v>90029000900</v>
      </c>
      <c r="Y1902" s="83" t="s">
        <v>1276</v>
      </c>
      <c r="Z1902" s="83" t="s">
        <v>31</v>
      </c>
    </row>
    <row r="1903" spans="1:26" x14ac:dyDescent="0.25">
      <c r="A1903" t="s">
        <v>4129</v>
      </c>
      <c r="B1903" t="s">
        <v>4129</v>
      </c>
      <c r="C1903" s="94" t="s">
        <v>4130</v>
      </c>
      <c r="D1903" s="93" t="s">
        <v>4131</v>
      </c>
      <c r="E1903" s="93" t="s">
        <v>704</v>
      </c>
      <c r="F1903" s="93" t="s">
        <v>22</v>
      </c>
      <c r="G1903" s="83" t="s">
        <v>23</v>
      </c>
      <c r="H1903" s="93"/>
      <c r="I1903" s="93" t="s">
        <v>24</v>
      </c>
      <c r="J1903" s="93" t="s">
        <v>24</v>
      </c>
      <c r="K1903" s="2">
        <v>100210951095</v>
      </c>
      <c r="L1903" t="s">
        <v>25</v>
      </c>
      <c r="M1903" t="s">
        <v>26</v>
      </c>
      <c r="N1903" t="s">
        <v>27</v>
      </c>
      <c r="O1903" t="s">
        <v>26</v>
      </c>
      <c r="P1903" s="86">
        <v>2</v>
      </c>
      <c r="Q1903" s="87">
        <v>46218</v>
      </c>
      <c r="R1903" s="88" t="s">
        <v>28</v>
      </c>
      <c r="S1903" s="98"/>
      <c r="T1903" s="1">
        <v>250</v>
      </c>
      <c r="U1903" s="90">
        <v>187.5</v>
      </c>
      <c r="V1903" s="91">
        <v>0.25</v>
      </c>
      <c r="W1903" s="92" t="s">
        <v>11036</v>
      </c>
      <c r="X1903" s="83">
        <v>90119000000</v>
      </c>
      <c r="Y1903" s="83" t="s">
        <v>30</v>
      </c>
      <c r="Z1903" s="83" t="s">
        <v>31</v>
      </c>
    </row>
    <row r="1904" spans="1:26" x14ac:dyDescent="0.25">
      <c r="A1904" s="93" t="s">
        <v>4132</v>
      </c>
      <c r="B1904" s="93" t="s">
        <v>4132</v>
      </c>
      <c r="C1904" s="94" t="s">
        <v>4133</v>
      </c>
      <c r="D1904" s="93" t="s">
        <v>4134</v>
      </c>
      <c r="E1904" s="93" t="s">
        <v>704</v>
      </c>
      <c r="F1904" s="93" t="s">
        <v>22</v>
      </c>
      <c r="G1904" s="83" t="s">
        <v>23</v>
      </c>
      <c r="H1904" s="93"/>
      <c r="I1904" s="93" t="s">
        <v>24</v>
      </c>
      <c r="J1904" s="93" t="s">
        <v>24</v>
      </c>
      <c r="K1904" s="95">
        <v>100210951095</v>
      </c>
      <c r="L1904" s="93" t="s">
        <v>25</v>
      </c>
      <c r="M1904" s="93" t="s">
        <v>26</v>
      </c>
      <c r="N1904" s="93" t="s">
        <v>27</v>
      </c>
      <c r="O1904" s="93" t="s">
        <v>26</v>
      </c>
      <c r="P1904" s="86">
        <v>27</v>
      </c>
      <c r="Q1904" s="87">
        <v>46218</v>
      </c>
      <c r="R1904" s="88" t="s">
        <v>28</v>
      </c>
      <c r="S1904" s="98"/>
      <c r="T1904" s="1">
        <v>250</v>
      </c>
      <c r="U1904" s="90">
        <v>187.5</v>
      </c>
      <c r="V1904" s="91">
        <v>0.25</v>
      </c>
      <c r="W1904" s="92" t="s">
        <v>11036</v>
      </c>
      <c r="X1904" s="83">
        <v>90119000000</v>
      </c>
      <c r="Y1904" s="83" t="s">
        <v>30</v>
      </c>
      <c r="Z1904" s="83" t="s">
        <v>31</v>
      </c>
    </row>
    <row r="1905" spans="1:26" x14ac:dyDescent="0.25">
      <c r="A1905" s="83" t="s">
        <v>4135</v>
      </c>
      <c r="B1905" s="83" t="s">
        <v>4135</v>
      </c>
      <c r="C1905" s="84" t="s">
        <v>4136</v>
      </c>
      <c r="D1905" s="83" t="s">
        <v>4137</v>
      </c>
      <c r="E1905" s="83" t="s">
        <v>704</v>
      </c>
      <c r="F1905" s="83" t="s">
        <v>22</v>
      </c>
      <c r="G1905" s="83" t="s">
        <v>23</v>
      </c>
      <c r="H1905" s="83"/>
      <c r="I1905" s="93" t="s">
        <v>24</v>
      </c>
      <c r="J1905" s="93" t="s">
        <v>24</v>
      </c>
      <c r="K1905" s="85">
        <v>100210951095</v>
      </c>
      <c r="L1905" s="83" t="s">
        <v>25</v>
      </c>
      <c r="M1905" s="83" t="s">
        <v>26</v>
      </c>
      <c r="N1905" s="83" t="s">
        <v>27</v>
      </c>
      <c r="O1905" s="83" t="s">
        <v>26</v>
      </c>
      <c r="P1905" s="86">
        <v>12</v>
      </c>
      <c r="Q1905" s="87">
        <v>46218</v>
      </c>
      <c r="R1905" s="88" t="s">
        <v>28</v>
      </c>
      <c r="S1905" s="84"/>
      <c r="T1905" s="1">
        <v>250</v>
      </c>
      <c r="U1905" s="90">
        <v>187.5</v>
      </c>
      <c r="V1905" s="91">
        <v>0.25</v>
      </c>
      <c r="W1905" s="92" t="s">
        <v>11036</v>
      </c>
      <c r="X1905" s="83">
        <v>90119000000</v>
      </c>
      <c r="Y1905" s="83" t="s">
        <v>30</v>
      </c>
      <c r="Z1905" s="83" t="s">
        <v>31</v>
      </c>
    </row>
    <row r="1906" spans="1:26" x14ac:dyDescent="0.25">
      <c r="A1906" s="3" t="s">
        <v>4138</v>
      </c>
      <c r="B1906" s="3" t="s">
        <v>4138</v>
      </c>
      <c r="C1906" s="94" t="s">
        <v>4139</v>
      </c>
      <c r="D1906" s="93" t="s">
        <v>4140</v>
      </c>
      <c r="E1906" s="88" t="s">
        <v>704</v>
      </c>
      <c r="F1906" s="88" t="s">
        <v>22</v>
      </c>
      <c r="G1906" s="83" t="s">
        <v>23</v>
      </c>
      <c r="H1906" s="88"/>
      <c r="I1906" s="93" t="s">
        <v>24</v>
      </c>
      <c r="J1906" s="93" t="s">
        <v>24</v>
      </c>
      <c r="K1906" s="4">
        <v>100210951095</v>
      </c>
      <c r="L1906" s="3" t="s">
        <v>25</v>
      </c>
      <c r="M1906" s="3" t="s">
        <v>26</v>
      </c>
      <c r="N1906" s="3" t="s">
        <v>27</v>
      </c>
      <c r="O1906" s="3" t="s">
        <v>26</v>
      </c>
      <c r="P1906" s="86">
        <v>27</v>
      </c>
      <c r="Q1906" s="87">
        <v>46218</v>
      </c>
      <c r="R1906" s="88" t="s">
        <v>28</v>
      </c>
      <c r="S1906" s="89"/>
      <c r="T1906" s="1">
        <v>250</v>
      </c>
      <c r="U1906" s="90">
        <v>187.5</v>
      </c>
      <c r="V1906" s="91">
        <v>0.25</v>
      </c>
      <c r="W1906" s="92" t="s">
        <v>11036</v>
      </c>
      <c r="X1906" s="83">
        <v>90119000000</v>
      </c>
      <c r="Y1906" s="83" t="s">
        <v>30</v>
      </c>
      <c r="Z1906" s="83" t="s">
        <v>31</v>
      </c>
    </row>
    <row r="1907" spans="1:26" x14ac:dyDescent="0.25">
      <c r="A1907" s="3" t="s">
        <v>4141</v>
      </c>
      <c r="B1907" s="3" t="s">
        <v>4141</v>
      </c>
      <c r="C1907" s="94" t="s">
        <v>4142</v>
      </c>
      <c r="D1907" s="93" t="s">
        <v>4143</v>
      </c>
      <c r="E1907" s="88" t="s">
        <v>704</v>
      </c>
      <c r="F1907" s="88" t="s">
        <v>22</v>
      </c>
      <c r="G1907" s="83" t="s">
        <v>23</v>
      </c>
      <c r="H1907" s="88"/>
      <c r="I1907" s="93" t="s">
        <v>24</v>
      </c>
      <c r="J1907" s="93" t="s">
        <v>24</v>
      </c>
      <c r="K1907" s="4">
        <v>100210951095</v>
      </c>
      <c r="L1907" s="3" t="s">
        <v>25</v>
      </c>
      <c r="M1907" s="3" t="s">
        <v>26</v>
      </c>
      <c r="N1907" s="3" t="s">
        <v>27</v>
      </c>
      <c r="O1907" s="3" t="s">
        <v>26</v>
      </c>
      <c r="P1907" s="86">
        <v>27</v>
      </c>
      <c r="Q1907" s="87">
        <v>46218</v>
      </c>
      <c r="R1907" s="88" t="s">
        <v>28</v>
      </c>
      <c r="S1907" s="89"/>
      <c r="T1907" s="1">
        <v>250</v>
      </c>
      <c r="U1907" s="90">
        <v>187.5</v>
      </c>
      <c r="V1907" s="91">
        <v>0.25</v>
      </c>
      <c r="W1907" s="83" t="s">
        <v>11036</v>
      </c>
      <c r="X1907" s="83">
        <v>90119000000</v>
      </c>
      <c r="Y1907" s="83" t="s">
        <v>30</v>
      </c>
      <c r="Z1907" s="83" t="s">
        <v>31</v>
      </c>
    </row>
    <row r="1908" spans="1:26" x14ac:dyDescent="0.25">
      <c r="A1908" s="3" t="s">
        <v>4144</v>
      </c>
      <c r="B1908" s="3" t="s">
        <v>4144</v>
      </c>
      <c r="C1908" s="94" t="s">
        <v>4145</v>
      </c>
      <c r="D1908" s="93" t="s">
        <v>4146</v>
      </c>
      <c r="E1908" s="88" t="s">
        <v>704</v>
      </c>
      <c r="F1908" s="88" t="s">
        <v>22</v>
      </c>
      <c r="G1908" s="83" t="s">
        <v>23</v>
      </c>
      <c r="H1908" s="88"/>
      <c r="I1908" s="93" t="s">
        <v>24</v>
      </c>
      <c r="J1908" s="93" t="s">
        <v>24</v>
      </c>
      <c r="K1908" s="4">
        <v>100210951095</v>
      </c>
      <c r="L1908" s="3" t="s">
        <v>25</v>
      </c>
      <c r="M1908" s="3" t="s">
        <v>26</v>
      </c>
      <c r="N1908" s="3" t="s">
        <v>27</v>
      </c>
      <c r="O1908" s="3" t="s">
        <v>26</v>
      </c>
      <c r="P1908" s="86">
        <v>27</v>
      </c>
      <c r="Q1908" s="87">
        <v>46218</v>
      </c>
      <c r="R1908" s="88" t="s">
        <v>28</v>
      </c>
      <c r="S1908" s="89"/>
      <c r="T1908" s="1">
        <v>250</v>
      </c>
      <c r="U1908" s="90">
        <v>187.5</v>
      </c>
      <c r="V1908" s="91">
        <v>0.25</v>
      </c>
      <c r="W1908" s="83" t="s">
        <v>11036</v>
      </c>
      <c r="X1908" s="83">
        <v>90119000000</v>
      </c>
      <c r="Y1908" s="83" t="s">
        <v>30</v>
      </c>
      <c r="Z1908" s="83" t="s">
        <v>31</v>
      </c>
    </row>
    <row r="1909" spans="1:26" x14ac:dyDescent="0.25">
      <c r="A1909" s="3" t="s">
        <v>4147</v>
      </c>
      <c r="B1909" s="3" t="s">
        <v>4147</v>
      </c>
      <c r="C1909" s="94" t="s">
        <v>4148</v>
      </c>
      <c r="D1909" s="93" t="s">
        <v>4149</v>
      </c>
      <c r="E1909" s="88" t="s">
        <v>704</v>
      </c>
      <c r="F1909" s="88" t="s">
        <v>22</v>
      </c>
      <c r="G1909" s="83" t="s">
        <v>23</v>
      </c>
      <c r="H1909" s="88"/>
      <c r="I1909" s="93" t="s">
        <v>24</v>
      </c>
      <c r="J1909" s="93" t="s">
        <v>24</v>
      </c>
      <c r="K1909" s="4">
        <v>100210951095</v>
      </c>
      <c r="L1909" s="3" t="s">
        <v>25</v>
      </c>
      <c r="M1909" s="3" t="s">
        <v>26</v>
      </c>
      <c r="N1909" s="3" t="s">
        <v>27</v>
      </c>
      <c r="O1909" s="3" t="s">
        <v>26</v>
      </c>
      <c r="P1909" s="86">
        <v>2</v>
      </c>
      <c r="Q1909" s="87">
        <v>46218</v>
      </c>
      <c r="R1909" s="88" t="s">
        <v>28</v>
      </c>
      <c r="S1909" s="89"/>
      <c r="T1909" s="1">
        <v>250</v>
      </c>
      <c r="U1909" s="90">
        <v>187.5</v>
      </c>
      <c r="V1909" s="91">
        <v>0.25</v>
      </c>
      <c r="W1909" s="83" t="s">
        <v>11036</v>
      </c>
      <c r="X1909" s="83">
        <v>90119000000</v>
      </c>
      <c r="Y1909" s="83" t="s">
        <v>30</v>
      </c>
      <c r="Z1909" s="83" t="s">
        <v>31</v>
      </c>
    </row>
    <row r="1910" spans="1:26" x14ac:dyDescent="0.25">
      <c r="A1910" s="93" t="s">
        <v>4150</v>
      </c>
      <c r="B1910" s="93" t="s">
        <v>4150</v>
      </c>
      <c r="C1910" s="94" t="s">
        <v>4151</v>
      </c>
      <c r="D1910" s="93" t="s">
        <v>4151</v>
      </c>
      <c r="E1910" s="93" t="s">
        <v>704</v>
      </c>
      <c r="F1910" s="93" t="s">
        <v>22</v>
      </c>
      <c r="G1910" s="83" t="s">
        <v>23</v>
      </c>
      <c r="H1910" s="93"/>
      <c r="I1910" s="93" t="s">
        <v>745</v>
      </c>
      <c r="J1910" s="93" t="s">
        <v>24</v>
      </c>
      <c r="K1910" s="95">
        <v>100290951095</v>
      </c>
      <c r="L1910" s="93" t="s">
        <v>3824</v>
      </c>
      <c r="M1910" s="93" t="s">
        <v>26</v>
      </c>
      <c r="N1910" s="93" t="s">
        <v>27</v>
      </c>
      <c r="O1910" s="93" t="s">
        <v>26</v>
      </c>
      <c r="P1910" s="86">
        <v>20</v>
      </c>
      <c r="Q1910" s="87"/>
      <c r="R1910" s="88" t="s">
        <v>28</v>
      </c>
      <c r="S1910" s="98"/>
      <c r="T1910" s="1">
        <v>1364</v>
      </c>
      <c r="U1910" s="90">
        <v>1023</v>
      </c>
      <c r="V1910" s="91">
        <v>0.25</v>
      </c>
      <c r="W1910" s="83" t="s">
        <v>11036</v>
      </c>
      <c r="X1910" s="83">
        <v>90022000000</v>
      </c>
      <c r="Y1910" s="83" t="s">
        <v>1276</v>
      </c>
      <c r="Z1910" s="83" t="s">
        <v>31</v>
      </c>
    </row>
    <row r="1911" spans="1:26" x14ac:dyDescent="0.25">
      <c r="A1911" s="93" t="s">
        <v>4152</v>
      </c>
      <c r="B1911" s="93" t="s">
        <v>4152</v>
      </c>
      <c r="C1911" s="94" t="s">
        <v>4153</v>
      </c>
      <c r="D1911" s="93" t="s">
        <v>4153</v>
      </c>
      <c r="E1911" s="93" t="s">
        <v>704</v>
      </c>
      <c r="F1911" s="93" t="s">
        <v>22</v>
      </c>
      <c r="G1911" s="83" t="s">
        <v>23</v>
      </c>
      <c r="H1911" s="93"/>
      <c r="I1911" s="93" t="s">
        <v>24</v>
      </c>
      <c r="J1911" s="93" t="s">
        <v>24</v>
      </c>
      <c r="K1911" s="95">
        <v>100210951095</v>
      </c>
      <c r="L1911" s="93" t="s">
        <v>25</v>
      </c>
      <c r="M1911" s="93" t="s">
        <v>26</v>
      </c>
      <c r="N1911" s="93" t="s">
        <v>27</v>
      </c>
      <c r="O1911" s="93" t="s">
        <v>26</v>
      </c>
      <c r="P1911" s="86">
        <v>38</v>
      </c>
      <c r="Q1911" s="87"/>
      <c r="R1911" s="88" t="s">
        <v>28</v>
      </c>
      <c r="S1911" s="98"/>
      <c r="T1911" s="1">
        <v>1958</v>
      </c>
      <c r="U1911" s="90">
        <v>1468.5</v>
      </c>
      <c r="V1911" s="91">
        <v>0.25</v>
      </c>
      <c r="W1911" s="83" t="s">
        <v>11036</v>
      </c>
      <c r="X1911" s="83">
        <v>90119000000</v>
      </c>
      <c r="Y1911" s="83" t="s">
        <v>914</v>
      </c>
      <c r="Z1911" s="83" t="s">
        <v>31</v>
      </c>
    </row>
    <row r="1912" spans="1:26" x14ac:dyDescent="0.25">
      <c r="A1912" s="93" t="s">
        <v>4154</v>
      </c>
      <c r="B1912" s="93" t="s">
        <v>4154</v>
      </c>
      <c r="C1912" s="94" t="s">
        <v>4155</v>
      </c>
      <c r="D1912" s="93" t="s">
        <v>4155</v>
      </c>
      <c r="E1912" s="93" t="s">
        <v>704</v>
      </c>
      <c r="F1912" s="93" t="s">
        <v>22</v>
      </c>
      <c r="G1912" s="83" t="s">
        <v>23</v>
      </c>
      <c r="H1912" s="93"/>
      <c r="I1912" s="93" t="s">
        <v>745</v>
      </c>
      <c r="J1912" s="93" t="s">
        <v>24</v>
      </c>
      <c r="K1912" s="95">
        <v>100210951095</v>
      </c>
      <c r="L1912" s="93" t="s">
        <v>25</v>
      </c>
      <c r="M1912" s="93" t="s">
        <v>26</v>
      </c>
      <c r="N1912" s="93" t="s">
        <v>27</v>
      </c>
      <c r="O1912" s="93" t="s">
        <v>26</v>
      </c>
      <c r="P1912" s="86">
        <v>12</v>
      </c>
      <c r="Q1912" s="87"/>
      <c r="R1912" s="88" t="s">
        <v>28</v>
      </c>
      <c r="S1912" s="98"/>
      <c r="T1912" s="1">
        <v>720</v>
      </c>
      <c r="U1912" s="90">
        <v>540</v>
      </c>
      <c r="V1912" s="91">
        <v>0.25</v>
      </c>
      <c r="W1912" s="88" t="s">
        <v>11036</v>
      </c>
      <c r="X1912" s="83">
        <v>90022000000</v>
      </c>
      <c r="Y1912" s="83" t="s">
        <v>1276</v>
      </c>
      <c r="Z1912" s="83" t="s">
        <v>31</v>
      </c>
    </row>
    <row r="1913" spans="1:26" x14ac:dyDescent="0.25">
      <c r="A1913" s="93" t="s">
        <v>4156</v>
      </c>
      <c r="B1913" s="93" t="s">
        <v>4156</v>
      </c>
      <c r="C1913" s="94" t="s">
        <v>4157</v>
      </c>
      <c r="D1913" s="93" t="s">
        <v>4157</v>
      </c>
      <c r="E1913" s="93" t="s">
        <v>704</v>
      </c>
      <c r="F1913" s="93" t="s">
        <v>22</v>
      </c>
      <c r="G1913" s="83" t="s">
        <v>23</v>
      </c>
      <c r="H1913" s="93"/>
      <c r="I1913" s="93" t="s">
        <v>745</v>
      </c>
      <c r="J1913" s="93" t="s">
        <v>24</v>
      </c>
      <c r="K1913" s="95">
        <v>100210951095</v>
      </c>
      <c r="L1913" s="93" t="s">
        <v>25</v>
      </c>
      <c r="M1913" s="93" t="s">
        <v>26</v>
      </c>
      <c r="N1913" s="93" t="s">
        <v>27</v>
      </c>
      <c r="O1913" s="93" t="s">
        <v>26</v>
      </c>
      <c r="P1913" s="86">
        <v>12</v>
      </c>
      <c r="Q1913" s="87"/>
      <c r="R1913" s="88" t="s">
        <v>28</v>
      </c>
      <c r="S1913" s="98"/>
      <c r="T1913" s="1">
        <v>827</v>
      </c>
      <c r="U1913" s="90">
        <v>620.25</v>
      </c>
      <c r="V1913" s="91">
        <v>0.25</v>
      </c>
      <c r="W1913" s="92" t="s">
        <v>11036</v>
      </c>
      <c r="X1913" s="83">
        <v>90022000000</v>
      </c>
      <c r="Y1913" s="83" t="s">
        <v>1276</v>
      </c>
      <c r="Z1913" s="83" t="s">
        <v>31</v>
      </c>
    </row>
    <row r="1914" spans="1:26" x14ac:dyDescent="0.25">
      <c r="A1914" s="93" t="s">
        <v>4158</v>
      </c>
      <c r="B1914" s="93" t="s">
        <v>4158</v>
      </c>
      <c r="C1914" s="94" t="s">
        <v>4159</v>
      </c>
      <c r="D1914" s="93" t="s">
        <v>4159</v>
      </c>
      <c r="E1914" s="93" t="s">
        <v>704</v>
      </c>
      <c r="F1914" s="93" t="s">
        <v>22</v>
      </c>
      <c r="G1914" s="83" t="s">
        <v>23</v>
      </c>
      <c r="H1914" s="93"/>
      <c r="I1914" s="93" t="s">
        <v>745</v>
      </c>
      <c r="J1914" s="93" t="s">
        <v>24</v>
      </c>
      <c r="K1914" s="95">
        <v>100210951095</v>
      </c>
      <c r="L1914" s="93" t="s">
        <v>25</v>
      </c>
      <c r="M1914" s="93" t="s">
        <v>26</v>
      </c>
      <c r="N1914" s="93" t="s">
        <v>27</v>
      </c>
      <c r="O1914" s="93" t="s">
        <v>26</v>
      </c>
      <c r="P1914" s="86">
        <v>12</v>
      </c>
      <c r="Q1914" s="87"/>
      <c r="R1914" s="88" t="s">
        <v>28</v>
      </c>
      <c r="S1914" s="98"/>
      <c r="T1914" s="1">
        <v>827</v>
      </c>
      <c r="U1914" s="90">
        <v>620.25</v>
      </c>
      <c r="V1914" s="91">
        <v>0.25</v>
      </c>
      <c r="W1914" s="92" t="s">
        <v>11036</v>
      </c>
      <c r="X1914" s="83">
        <v>90022000000</v>
      </c>
      <c r="Y1914" s="83" t="s">
        <v>1276</v>
      </c>
      <c r="Z1914" s="83" t="s">
        <v>31</v>
      </c>
    </row>
    <row r="1915" spans="1:26" x14ac:dyDescent="0.25">
      <c r="A1915" t="s">
        <v>4160</v>
      </c>
      <c r="B1915" t="s">
        <v>4160</v>
      </c>
      <c r="C1915" s="94" t="s">
        <v>4161</v>
      </c>
      <c r="D1915" s="93" t="s">
        <v>4161</v>
      </c>
      <c r="E1915" s="93" t="s">
        <v>704</v>
      </c>
      <c r="F1915" s="93" t="s">
        <v>22</v>
      </c>
      <c r="G1915" s="83" t="s">
        <v>23</v>
      </c>
      <c r="H1915" s="93"/>
      <c r="I1915" s="93" t="s">
        <v>745</v>
      </c>
      <c r="J1915" s="93" t="s">
        <v>24</v>
      </c>
      <c r="K1915" s="2">
        <v>100210951095</v>
      </c>
      <c r="L1915" t="s">
        <v>25</v>
      </c>
      <c r="M1915" t="s">
        <v>26</v>
      </c>
      <c r="N1915" t="s">
        <v>27</v>
      </c>
      <c r="O1915" t="s">
        <v>26</v>
      </c>
      <c r="P1915" s="86">
        <v>12</v>
      </c>
      <c r="Q1915" s="87"/>
      <c r="R1915" s="88" t="s">
        <v>28</v>
      </c>
      <c r="S1915" s="98"/>
      <c r="T1915" s="1">
        <v>928</v>
      </c>
      <c r="U1915" s="90">
        <v>696</v>
      </c>
      <c r="V1915" s="91">
        <v>0.25</v>
      </c>
      <c r="W1915" s="92" t="s">
        <v>11036</v>
      </c>
      <c r="X1915" s="83">
        <v>90022000000</v>
      </c>
      <c r="Y1915" s="83" t="s">
        <v>1276</v>
      </c>
      <c r="Z1915" s="83" t="s">
        <v>31</v>
      </c>
    </row>
    <row r="1916" spans="1:26" x14ac:dyDescent="0.25">
      <c r="A1916" t="s">
        <v>4162</v>
      </c>
      <c r="B1916" t="s">
        <v>4162</v>
      </c>
      <c r="C1916" s="94" t="s">
        <v>4163</v>
      </c>
      <c r="D1916" s="93" t="s">
        <v>4163</v>
      </c>
      <c r="E1916" s="93" t="s">
        <v>704</v>
      </c>
      <c r="F1916" s="93" t="s">
        <v>22</v>
      </c>
      <c r="G1916" s="83" t="s">
        <v>23</v>
      </c>
      <c r="H1916" s="93"/>
      <c r="I1916" s="93" t="s">
        <v>745</v>
      </c>
      <c r="J1916" s="93" t="s">
        <v>24</v>
      </c>
      <c r="K1916" s="2">
        <v>100210951095</v>
      </c>
      <c r="L1916" t="s">
        <v>25</v>
      </c>
      <c r="M1916" t="s">
        <v>26</v>
      </c>
      <c r="N1916" t="s">
        <v>27</v>
      </c>
      <c r="O1916" t="s">
        <v>26</v>
      </c>
      <c r="P1916" s="86">
        <v>12</v>
      </c>
      <c r="Q1916" s="87"/>
      <c r="R1916" s="88" t="s">
        <v>28</v>
      </c>
      <c r="S1916" s="98"/>
      <c r="T1916" s="1">
        <v>827</v>
      </c>
      <c r="U1916" s="90">
        <v>620.25</v>
      </c>
      <c r="V1916" s="91">
        <v>0.25</v>
      </c>
      <c r="W1916" s="92" t="s">
        <v>11036</v>
      </c>
      <c r="X1916" s="83">
        <v>90022000000</v>
      </c>
      <c r="Y1916" s="83" t="s">
        <v>1276</v>
      </c>
      <c r="Z1916" s="83" t="s">
        <v>31</v>
      </c>
    </row>
    <row r="1917" spans="1:26" x14ac:dyDescent="0.25">
      <c r="A1917" t="s">
        <v>4164</v>
      </c>
      <c r="B1917" t="s">
        <v>4164</v>
      </c>
      <c r="C1917" s="94" t="s">
        <v>4165</v>
      </c>
      <c r="D1917" s="93" t="s">
        <v>4165</v>
      </c>
      <c r="E1917" s="93" t="s">
        <v>704</v>
      </c>
      <c r="F1917" s="93" t="s">
        <v>22</v>
      </c>
      <c r="G1917" s="83" t="s">
        <v>23</v>
      </c>
      <c r="H1917" s="93"/>
      <c r="I1917" s="93" t="s">
        <v>745</v>
      </c>
      <c r="J1917" s="93" t="s">
        <v>24</v>
      </c>
      <c r="K1917" s="2">
        <v>100210951095</v>
      </c>
      <c r="L1917" t="s">
        <v>25</v>
      </c>
      <c r="M1917" t="s">
        <v>26</v>
      </c>
      <c r="N1917" t="s">
        <v>27</v>
      </c>
      <c r="O1917" t="s">
        <v>26</v>
      </c>
      <c r="P1917" s="86">
        <v>12</v>
      </c>
      <c r="Q1917" s="87"/>
      <c r="R1917" s="88" t="s">
        <v>28</v>
      </c>
      <c r="S1917" s="98"/>
      <c r="T1917" s="1">
        <v>827</v>
      </c>
      <c r="U1917" s="90">
        <v>620.25</v>
      </c>
      <c r="V1917" s="91">
        <v>0.25</v>
      </c>
      <c r="W1917" s="92" t="s">
        <v>11036</v>
      </c>
      <c r="X1917" s="83">
        <v>90022000000</v>
      </c>
      <c r="Y1917" s="83" t="s">
        <v>1276</v>
      </c>
      <c r="Z1917" s="83" t="s">
        <v>31</v>
      </c>
    </row>
    <row r="1918" spans="1:26" x14ac:dyDescent="0.25">
      <c r="A1918" t="s">
        <v>4166</v>
      </c>
      <c r="B1918" t="s">
        <v>4166</v>
      </c>
      <c r="C1918" s="94" t="s">
        <v>4167</v>
      </c>
      <c r="D1918" s="93" t="s">
        <v>4167</v>
      </c>
      <c r="E1918" s="93" t="s">
        <v>704</v>
      </c>
      <c r="F1918" s="93" t="s">
        <v>22</v>
      </c>
      <c r="G1918" s="83" t="s">
        <v>23</v>
      </c>
      <c r="H1918" s="93"/>
      <c r="I1918" s="93" t="s">
        <v>745</v>
      </c>
      <c r="J1918" s="93" t="s">
        <v>24</v>
      </c>
      <c r="K1918" s="2">
        <v>100210951095</v>
      </c>
      <c r="L1918" t="s">
        <v>25</v>
      </c>
      <c r="M1918" t="s">
        <v>26</v>
      </c>
      <c r="N1918" t="s">
        <v>27</v>
      </c>
      <c r="O1918" t="s">
        <v>26</v>
      </c>
      <c r="P1918" s="86">
        <v>12</v>
      </c>
      <c r="Q1918" s="87"/>
      <c r="R1918" s="88" t="s">
        <v>28</v>
      </c>
      <c r="S1918" s="98"/>
      <c r="T1918" s="1">
        <v>1529</v>
      </c>
      <c r="U1918" s="90">
        <v>1146.75</v>
      </c>
      <c r="V1918" s="91">
        <v>0.25</v>
      </c>
      <c r="W1918" s="92" t="s">
        <v>11036</v>
      </c>
      <c r="X1918" s="83">
        <v>90022000000</v>
      </c>
      <c r="Y1918" s="83" t="s">
        <v>1276</v>
      </c>
      <c r="Z1918" s="83" t="s">
        <v>31</v>
      </c>
    </row>
    <row r="1919" spans="1:26" x14ac:dyDescent="0.25">
      <c r="A1919" t="s">
        <v>4168</v>
      </c>
      <c r="B1919" t="s">
        <v>4168</v>
      </c>
      <c r="C1919" s="94" t="s">
        <v>4169</v>
      </c>
      <c r="D1919" s="93" t="s">
        <v>4169</v>
      </c>
      <c r="E1919" s="93" t="s">
        <v>704</v>
      </c>
      <c r="F1919" s="93" t="s">
        <v>22</v>
      </c>
      <c r="G1919" s="83" t="s">
        <v>23</v>
      </c>
      <c r="H1919" s="93"/>
      <c r="I1919" s="93" t="s">
        <v>745</v>
      </c>
      <c r="J1919" s="93" t="s">
        <v>24</v>
      </c>
      <c r="K1919" s="2">
        <v>100210951095</v>
      </c>
      <c r="L1919" t="s">
        <v>25</v>
      </c>
      <c r="M1919" t="s">
        <v>26</v>
      </c>
      <c r="N1919" t="s">
        <v>27</v>
      </c>
      <c r="O1919" t="s">
        <v>26</v>
      </c>
      <c r="P1919" s="86">
        <v>12</v>
      </c>
      <c r="Q1919" s="87"/>
      <c r="R1919" s="88" t="s">
        <v>28</v>
      </c>
      <c r="S1919" s="98"/>
      <c r="T1919" s="1">
        <v>1570</v>
      </c>
      <c r="U1919" s="90">
        <v>1177.5</v>
      </c>
      <c r="V1919" s="91">
        <v>0.25</v>
      </c>
      <c r="W1919" s="92" t="s">
        <v>11036</v>
      </c>
      <c r="X1919" s="83">
        <v>90022000000</v>
      </c>
      <c r="Y1919" s="83" t="s">
        <v>1276</v>
      </c>
      <c r="Z1919" s="83" t="s">
        <v>31</v>
      </c>
    </row>
    <row r="1920" spans="1:26" x14ac:dyDescent="0.25">
      <c r="A1920" t="s">
        <v>4170</v>
      </c>
      <c r="B1920" t="s">
        <v>4170</v>
      </c>
      <c r="C1920" s="94" t="s">
        <v>4171</v>
      </c>
      <c r="D1920" s="93" t="s">
        <v>4171</v>
      </c>
      <c r="E1920" s="93" t="s">
        <v>704</v>
      </c>
      <c r="F1920" s="93" t="s">
        <v>22</v>
      </c>
      <c r="G1920" s="83" t="s">
        <v>23</v>
      </c>
      <c r="H1920" s="93"/>
      <c r="I1920" s="93" t="s">
        <v>745</v>
      </c>
      <c r="J1920" s="93" t="s">
        <v>24</v>
      </c>
      <c r="K1920" s="2">
        <v>100210951095</v>
      </c>
      <c r="L1920" t="s">
        <v>25</v>
      </c>
      <c r="M1920" t="s">
        <v>26</v>
      </c>
      <c r="N1920" t="s">
        <v>27</v>
      </c>
      <c r="O1920" t="s">
        <v>26</v>
      </c>
      <c r="P1920" s="86">
        <v>37</v>
      </c>
      <c r="Q1920" s="87"/>
      <c r="R1920" s="88" t="s">
        <v>28</v>
      </c>
      <c r="S1920" s="98"/>
      <c r="T1920" s="1">
        <v>796</v>
      </c>
      <c r="U1920" s="90">
        <v>597</v>
      </c>
      <c r="V1920" s="91">
        <v>0.25</v>
      </c>
      <c r="W1920" s="92" t="s">
        <v>11036</v>
      </c>
      <c r="X1920" s="83">
        <v>90029000900</v>
      </c>
      <c r="Y1920" s="83" t="s">
        <v>1276</v>
      </c>
      <c r="Z1920" s="83" t="s">
        <v>31</v>
      </c>
    </row>
    <row r="1921" spans="1:26" x14ac:dyDescent="0.25">
      <c r="A1921" t="s">
        <v>4172</v>
      </c>
      <c r="B1921" t="s">
        <v>4172</v>
      </c>
      <c r="C1921" s="94" t="s">
        <v>4173</v>
      </c>
      <c r="D1921" s="93" t="s">
        <v>4173</v>
      </c>
      <c r="E1921" s="93" t="s">
        <v>704</v>
      </c>
      <c r="F1921" s="93" t="s">
        <v>22</v>
      </c>
      <c r="G1921" s="83" t="s">
        <v>23</v>
      </c>
      <c r="H1921" s="93"/>
      <c r="I1921" s="93" t="s">
        <v>745</v>
      </c>
      <c r="J1921" s="93" t="s">
        <v>24</v>
      </c>
      <c r="K1921" s="2">
        <v>100210951095</v>
      </c>
      <c r="L1921" t="s">
        <v>25</v>
      </c>
      <c r="M1921" t="s">
        <v>26</v>
      </c>
      <c r="N1921" t="s">
        <v>27</v>
      </c>
      <c r="O1921" t="s">
        <v>26</v>
      </c>
      <c r="P1921" s="86">
        <v>37</v>
      </c>
      <c r="Q1921" s="87"/>
      <c r="R1921" s="88" t="s">
        <v>28</v>
      </c>
      <c r="S1921" s="98"/>
      <c r="T1921" s="1">
        <v>492</v>
      </c>
      <c r="U1921" s="90">
        <v>369</v>
      </c>
      <c r="V1921" s="91">
        <v>0.25</v>
      </c>
      <c r="W1921" s="92" t="s">
        <v>11036</v>
      </c>
      <c r="X1921" s="83">
        <v>90029000900</v>
      </c>
      <c r="Y1921" s="83" t="s">
        <v>1276</v>
      </c>
      <c r="Z1921" s="83" t="s">
        <v>31</v>
      </c>
    </row>
    <row r="1922" spans="1:26" x14ac:dyDescent="0.25">
      <c r="A1922" t="s">
        <v>4174</v>
      </c>
      <c r="B1922" t="s">
        <v>4174</v>
      </c>
      <c r="C1922" s="94" t="s">
        <v>4175</v>
      </c>
      <c r="D1922" s="93" t="s">
        <v>4175</v>
      </c>
      <c r="E1922" s="93" t="s">
        <v>704</v>
      </c>
      <c r="F1922" s="93" t="s">
        <v>22</v>
      </c>
      <c r="G1922" s="83" t="s">
        <v>23</v>
      </c>
      <c r="H1922" s="93"/>
      <c r="I1922" s="93" t="s">
        <v>745</v>
      </c>
      <c r="J1922" s="93" t="s">
        <v>24</v>
      </c>
      <c r="K1922" s="2">
        <v>100210951095</v>
      </c>
      <c r="L1922" t="s">
        <v>25</v>
      </c>
      <c r="M1922" t="s">
        <v>26</v>
      </c>
      <c r="N1922" t="s">
        <v>27</v>
      </c>
      <c r="O1922" t="s">
        <v>26</v>
      </c>
      <c r="P1922" s="86">
        <v>17</v>
      </c>
      <c r="Q1922" s="87"/>
      <c r="R1922" s="88" t="s">
        <v>28</v>
      </c>
      <c r="S1922" s="98"/>
      <c r="T1922" s="1">
        <v>5597</v>
      </c>
      <c r="U1922" s="90">
        <v>4197.75</v>
      </c>
      <c r="V1922" s="91">
        <v>0.25</v>
      </c>
      <c r="W1922" s="92" t="s">
        <v>11036</v>
      </c>
      <c r="X1922" s="83">
        <v>90022000000</v>
      </c>
      <c r="Y1922" s="83" t="s">
        <v>1276</v>
      </c>
      <c r="Z1922" s="83" t="s">
        <v>31</v>
      </c>
    </row>
    <row r="1923" spans="1:26" x14ac:dyDescent="0.25">
      <c r="A1923" t="s">
        <v>4176</v>
      </c>
      <c r="B1923" t="s">
        <v>4176</v>
      </c>
      <c r="C1923" s="94" t="s">
        <v>4177</v>
      </c>
      <c r="D1923" s="93" t="s">
        <v>4177</v>
      </c>
      <c r="E1923" s="93" t="s">
        <v>704</v>
      </c>
      <c r="F1923" s="93" t="s">
        <v>22</v>
      </c>
      <c r="G1923" s="83" t="s">
        <v>23</v>
      </c>
      <c r="H1923" s="93"/>
      <c r="I1923" s="93" t="s">
        <v>745</v>
      </c>
      <c r="J1923" s="93" t="s">
        <v>24</v>
      </c>
      <c r="K1923" s="2">
        <v>100210951095</v>
      </c>
      <c r="L1923" t="s">
        <v>25</v>
      </c>
      <c r="M1923" t="s">
        <v>26</v>
      </c>
      <c r="N1923" t="s">
        <v>27</v>
      </c>
      <c r="O1923" t="s">
        <v>26</v>
      </c>
      <c r="P1923" s="86">
        <v>15</v>
      </c>
      <c r="Q1923" s="87"/>
      <c r="R1923" s="88" t="s">
        <v>28</v>
      </c>
      <c r="S1923" s="98"/>
      <c r="T1923" s="1">
        <v>3182</v>
      </c>
      <c r="U1923" s="90">
        <v>2386.5</v>
      </c>
      <c r="V1923" s="91">
        <v>0.25</v>
      </c>
      <c r="W1923" s="92" t="s">
        <v>11036</v>
      </c>
      <c r="X1923" s="83">
        <v>90022000000</v>
      </c>
      <c r="Y1923" s="83" t="s">
        <v>1276</v>
      </c>
      <c r="Z1923" s="83" t="s">
        <v>31</v>
      </c>
    </row>
    <row r="1924" spans="1:26" x14ac:dyDescent="0.25">
      <c r="A1924" t="s">
        <v>4178</v>
      </c>
      <c r="B1924" t="s">
        <v>4178</v>
      </c>
      <c r="C1924" s="94" t="s">
        <v>4179</v>
      </c>
      <c r="D1924" s="93" t="s">
        <v>4179</v>
      </c>
      <c r="E1924" s="93" t="s">
        <v>704</v>
      </c>
      <c r="F1924" s="93" t="s">
        <v>22</v>
      </c>
      <c r="G1924" s="83" t="s">
        <v>23</v>
      </c>
      <c r="H1924" s="93"/>
      <c r="I1924" s="93" t="s">
        <v>745</v>
      </c>
      <c r="J1924" s="93" t="s">
        <v>24</v>
      </c>
      <c r="K1924" s="2">
        <v>100210951095</v>
      </c>
      <c r="L1924" t="s">
        <v>25</v>
      </c>
      <c r="M1924" t="s">
        <v>26</v>
      </c>
      <c r="N1924" t="s">
        <v>27</v>
      </c>
      <c r="O1924" t="s">
        <v>26</v>
      </c>
      <c r="P1924" s="86">
        <v>20</v>
      </c>
      <c r="Q1924" s="87"/>
      <c r="R1924" s="88" t="s">
        <v>28</v>
      </c>
      <c r="S1924" s="98"/>
      <c r="T1924" s="1">
        <v>496</v>
      </c>
      <c r="U1924" s="90">
        <v>372</v>
      </c>
      <c r="V1924" s="91">
        <v>0.25</v>
      </c>
      <c r="W1924" s="92" t="s">
        <v>11036</v>
      </c>
      <c r="X1924" s="83">
        <v>90029000900</v>
      </c>
      <c r="Y1924" s="83" t="s">
        <v>1276</v>
      </c>
      <c r="Z1924" s="83" t="s">
        <v>31</v>
      </c>
    </row>
    <row r="1925" spans="1:26" x14ac:dyDescent="0.25">
      <c r="A1925" t="s">
        <v>4180</v>
      </c>
      <c r="B1925" t="s">
        <v>4180</v>
      </c>
      <c r="C1925" s="94" t="s">
        <v>4181</v>
      </c>
      <c r="D1925" s="93" t="s">
        <v>11624</v>
      </c>
      <c r="E1925" s="93" t="s">
        <v>704</v>
      </c>
      <c r="F1925" s="93" t="s">
        <v>22</v>
      </c>
      <c r="G1925" s="83" t="s">
        <v>23</v>
      </c>
      <c r="H1925" s="93"/>
      <c r="I1925" s="93" t="s">
        <v>24</v>
      </c>
      <c r="J1925" s="93" t="s">
        <v>24</v>
      </c>
      <c r="K1925" s="2">
        <v>100210951095</v>
      </c>
      <c r="L1925" t="s">
        <v>25</v>
      </c>
      <c r="M1925" t="s">
        <v>26</v>
      </c>
      <c r="N1925" t="s">
        <v>27</v>
      </c>
      <c r="O1925" t="s">
        <v>26</v>
      </c>
      <c r="P1925" s="86">
        <v>17</v>
      </c>
      <c r="Q1925" s="87"/>
      <c r="R1925" s="88" t="s">
        <v>28</v>
      </c>
      <c r="S1925" s="98"/>
      <c r="T1925" s="1">
        <v>3519</v>
      </c>
      <c r="U1925" s="90">
        <v>2639.25</v>
      </c>
      <c r="V1925" s="91">
        <v>0.25</v>
      </c>
      <c r="W1925" s="92" t="s">
        <v>11036</v>
      </c>
      <c r="X1925" s="83">
        <v>90119000000</v>
      </c>
      <c r="Y1925" s="83" t="s">
        <v>914</v>
      </c>
      <c r="Z1925" s="83" t="s">
        <v>739</v>
      </c>
    </row>
    <row r="1926" spans="1:26" x14ac:dyDescent="0.25">
      <c r="A1926" t="s">
        <v>4182</v>
      </c>
      <c r="B1926" t="s">
        <v>4182</v>
      </c>
      <c r="C1926" s="94" t="s">
        <v>4183</v>
      </c>
      <c r="D1926" s="93" t="s">
        <v>4184</v>
      </c>
      <c r="E1926" s="93" t="s">
        <v>704</v>
      </c>
      <c r="F1926" s="93" t="s">
        <v>22</v>
      </c>
      <c r="G1926" s="83" t="s">
        <v>23</v>
      </c>
      <c r="H1926" s="93"/>
      <c r="I1926" s="93" t="s">
        <v>24</v>
      </c>
      <c r="J1926" s="93" t="s">
        <v>24</v>
      </c>
      <c r="K1926" s="2">
        <v>100210951095</v>
      </c>
      <c r="L1926" t="s">
        <v>25</v>
      </c>
      <c r="M1926" t="s">
        <v>26</v>
      </c>
      <c r="N1926" t="s">
        <v>27</v>
      </c>
      <c r="O1926" t="s">
        <v>26</v>
      </c>
      <c r="P1926" s="86">
        <v>17</v>
      </c>
      <c r="Q1926" s="87"/>
      <c r="R1926" s="88" t="s">
        <v>28</v>
      </c>
      <c r="S1926" s="98"/>
      <c r="T1926" s="1">
        <v>4029</v>
      </c>
      <c r="U1926" s="90">
        <v>3021.75</v>
      </c>
      <c r="V1926" s="91">
        <v>0.25</v>
      </c>
      <c r="W1926" s="92" t="s">
        <v>11036</v>
      </c>
      <c r="X1926" s="83">
        <v>90119000000</v>
      </c>
      <c r="Y1926" s="83" t="s">
        <v>914</v>
      </c>
      <c r="Z1926" s="83" t="s">
        <v>739</v>
      </c>
    </row>
    <row r="1927" spans="1:26" x14ac:dyDescent="0.25">
      <c r="A1927" t="s">
        <v>4185</v>
      </c>
      <c r="B1927" t="s">
        <v>4185</v>
      </c>
      <c r="C1927" s="94" t="s">
        <v>4186</v>
      </c>
      <c r="D1927" s="93" t="s">
        <v>4186</v>
      </c>
      <c r="E1927" s="93" t="s">
        <v>704</v>
      </c>
      <c r="F1927" s="93" t="s">
        <v>22</v>
      </c>
      <c r="G1927" s="83" t="s">
        <v>23</v>
      </c>
      <c r="H1927" s="93"/>
      <c r="I1927" s="93" t="s">
        <v>24</v>
      </c>
      <c r="J1927" s="93" t="s">
        <v>24</v>
      </c>
      <c r="K1927" s="2">
        <v>100210810009</v>
      </c>
      <c r="L1927" t="s">
        <v>25</v>
      </c>
      <c r="M1927" t="s">
        <v>4187</v>
      </c>
      <c r="N1927" t="s">
        <v>4188</v>
      </c>
      <c r="O1927" t="s">
        <v>4189</v>
      </c>
      <c r="P1927" s="86">
        <v>35</v>
      </c>
      <c r="Q1927" s="87"/>
      <c r="R1927" s="88" t="s">
        <v>28</v>
      </c>
      <c r="S1927" s="98"/>
      <c r="T1927" s="1">
        <v>159</v>
      </c>
      <c r="U1927" s="90">
        <v>119.25</v>
      </c>
      <c r="V1927" s="91">
        <v>0.25</v>
      </c>
      <c r="W1927" s="92" t="s">
        <v>11036</v>
      </c>
      <c r="X1927" s="83">
        <v>90119000000</v>
      </c>
      <c r="Y1927" s="83" t="s">
        <v>914</v>
      </c>
      <c r="Z1927" s="83" t="s">
        <v>31</v>
      </c>
    </row>
    <row r="1928" spans="1:26" x14ac:dyDescent="0.25">
      <c r="A1928" t="s">
        <v>4190</v>
      </c>
      <c r="B1928" t="s">
        <v>4190</v>
      </c>
      <c r="C1928" s="94" t="s">
        <v>4191</v>
      </c>
      <c r="D1928" s="93" t="s">
        <v>4192</v>
      </c>
      <c r="E1928" s="93" t="s">
        <v>704</v>
      </c>
      <c r="F1928" s="93" t="s">
        <v>22</v>
      </c>
      <c r="G1928" s="83" t="s">
        <v>23</v>
      </c>
      <c r="H1928" s="93"/>
      <c r="I1928" s="93" t="s">
        <v>24</v>
      </c>
      <c r="J1928" s="93" t="s">
        <v>24</v>
      </c>
      <c r="K1928" s="2">
        <v>100210951095</v>
      </c>
      <c r="L1928" t="s">
        <v>25</v>
      </c>
      <c r="M1928" t="s">
        <v>26</v>
      </c>
      <c r="N1928" t="s">
        <v>27</v>
      </c>
      <c r="O1928" t="s">
        <v>26</v>
      </c>
      <c r="P1928" s="86">
        <v>71</v>
      </c>
      <c r="Q1928" s="87"/>
      <c r="R1928" s="88" t="s">
        <v>28</v>
      </c>
      <c r="S1928" s="98"/>
      <c r="T1928" s="1">
        <v>2805</v>
      </c>
      <c r="U1928" s="90">
        <v>2103.75</v>
      </c>
      <c r="V1928" s="91">
        <v>0.25</v>
      </c>
      <c r="W1928" s="92" t="s">
        <v>11036</v>
      </c>
      <c r="X1928" s="83">
        <v>90119000000</v>
      </c>
      <c r="Y1928" s="83" t="s">
        <v>914</v>
      </c>
      <c r="Z1928" s="83" t="s">
        <v>739</v>
      </c>
    </row>
    <row r="1929" spans="1:26" x14ac:dyDescent="0.25">
      <c r="A1929" t="s">
        <v>4193</v>
      </c>
      <c r="B1929" t="s">
        <v>4193</v>
      </c>
      <c r="C1929" s="94" t="s">
        <v>4194</v>
      </c>
      <c r="D1929" s="93" t="s">
        <v>4194</v>
      </c>
      <c r="E1929" s="93" t="s">
        <v>704</v>
      </c>
      <c r="F1929" s="93" t="s">
        <v>22</v>
      </c>
      <c r="G1929" s="83" t="s">
        <v>23</v>
      </c>
      <c r="H1929" s="93"/>
      <c r="I1929" s="93" t="s">
        <v>745</v>
      </c>
      <c r="J1929" s="93" t="s">
        <v>24</v>
      </c>
      <c r="K1929" s="2">
        <v>100210951095</v>
      </c>
      <c r="L1929" t="s">
        <v>25</v>
      </c>
      <c r="M1929" t="s">
        <v>26</v>
      </c>
      <c r="N1929" t="s">
        <v>27</v>
      </c>
      <c r="O1929" t="s">
        <v>26</v>
      </c>
      <c r="P1929" s="86">
        <v>22</v>
      </c>
      <c r="Q1929" s="87"/>
      <c r="R1929" s="88" t="s">
        <v>28</v>
      </c>
      <c r="S1929" s="98"/>
      <c r="T1929" s="1">
        <v>434</v>
      </c>
      <c r="U1929" s="90">
        <v>325.5</v>
      </c>
      <c r="V1929" s="91">
        <v>0.25</v>
      </c>
      <c r="W1929" s="92" t="s">
        <v>11036</v>
      </c>
      <c r="X1929" s="83">
        <v>90029000900</v>
      </c>
      <c r="Y1929" s="83" t="s">
        <v>1276</v>
      </c>
      <c r="Z1929" s="83" t="s">
        <v>31</v>
      </c>
    </row>
    <row r="1930" spans="1:26" x14ac:dyDescent="0.25">
      <c r="A1930" t="s">
        <v>4195</v>
      </c>
      <c r="B1930" t="s">
        <v>4195</v>
      </c>
      <c r="C1930" s="94" t="s">
        <v>4196</v>
      </c>
      <c r="D1930" s="93" t="s">
        <v>4196</v>
      </c>
      <c r="E1930" s="93" t="s">
        <v>704</v>
      </c>
      <c r="F1930" s="93" t="s">
        <v>22</v>
      </c>
      <c r="G1930" s="83" t="s">
        <v>23</v>
      </c>
      <c r="H1930" s="93"/>
      <c r="I1930" s="93" t="s">
        <v>745</v>
      </c>
      <c r="J1930" s="93" t="s">
        <v>24</v>
      </c>
      <c r="K1930" s="2">
        <v>100210951095</v>
      </c>
      <c r="L1930" t="s">
        <v>25</v>
      </c>
      <c r="M1930" t="s">
        <v>26</v>
      </c>
      <c r="N1930" t="s">
        <v>27</v>
      </c>
      <c r="O1930" t="s">
        <v>26</v>
      </c>
      <c r="P1930" s="86">
        <v>22</v>
      </c>
      <c r="Q1930" s="87"/>
      <c r="R1930" s="88" t="s">
        <v>28</v>
      </c>
      <c r="S1930" s="98"/>
      <c r="T1930" s="1">
        <v>466</v>
      </c>
      <c r="U1930" s="90">
        <v>349.5</v>
      </c>
      <c r="V1930" s="91">
        <v>0.25</v>
      </c>
      <c r="W1930" s="92" t="s">
        <v>11036</v>
      </c>
      <c r="X1930" s="83">
        <v>90029000900</v>
      </c>
      <c r="Y1930" s="83" t="s">
        <v>1276</v>
      </c>
      <c r="Z1930" s="83" t="s">
        <v>31</v>
      </c>
    </row>
    <row r="1931" spans="1:26" ht="120" x14ac:dyDescent="0.25">
      <c r="A1931" t="s">
        <v>4197</v>
      </c>
      <c r="B1931" t="s">
        <v>4197</v>
      </c>
      <c r="C1931" s="94" t="s">
        <v>4198</v>
      </c>
      <c r="D1931" s="93" t="s">
        <v>4198</v>
      </c>
      <c r="E1931" s="93" t="s">
        <v>704</v>
      </c>
      <c r="F1931" s="93" t="s">
        <v>22</v>
      </c>
      <c r="G1931" s="83" t="s">
        <v>23</v>
      </c>
      <c r="H1931" s="93"/>
      <c r="I1931" s="93" t="s">
        <v>745</v>
      </c>
      <c r="J1931" s="93" t="s">
        <v>24</v>
      </c>
      <c r="K1931" s="2">
        <v>100210951095</v>
      </c>
      <c r="L1931" t="s">
        <v>25</v>
      </c>
      <c r="M1931" t="s">
        <v>26</v>
      </c>
      <c r="N1931" t="s">
        <v>27</v>
      </c>
      <c r="O1931" t="s">
        <v>26</v>
      </c>
      <c r="P1931" s="86">
        <v>22</v>
      </c>
      <c r="Q1931" s="87"/>
      <c r="R1931" s="152" t="s">
        <v>28</v>
      </c>
      <c r="S1931" s="98"/>
      <c r="T1931" s="1">
        <v>464</v>
      </c>
      <c r="U1931" s="90">
        <v>348</v>
      </c>
      <c r="V1931" s="91">
        <v>0.25</v>
      </c>
      <c r="W1931" s="92" t="s">
        <v>11036</v>
      </c>
      <c r="X1931" s="83">
        <v>90029000900</v>
      </c>
      <c r="Y1931" s="83" t="s">
        <v>1276</v>
      </c>
      <c r="Z1931" s="83" t="s">
        <v>31</v>
      </c>
    </row>
    <row r="1932" spans="1:26" ht="120" x14ac:dyDescent="0.25">
      <c r="A1932" t="s">
        <v>4199</v>
      </c>
      <c r="B1932" t="s">
        <v>4199</v>
      </c>
      <c r="C1932" s="94" t="s">
        <v>4200</v>
      </c>
      <c r="D1932" s="93" t="s">
        <v>4200</v>
      </c>
      <c r="E1932" s="93" t="s">
        <v>704</v>
      </c>
      <c r="F1932" s="93" t="s">
        <v>22</v>
      </c>
      <c r="G1932" s="83" t="s">
        <v>23</v>
      </c>
      <c r="H1932" s="93"/>
      <c r="I1932" s="93" t="s">
        <v>745</v>
      </c>
      <c r="J1932" s="93" t="s">
        <v>24</v>
      </c>
      <c r="K1932" s="2">
        <v>100210951095</v>
      </c>
      <c r="L1932" t="s">
        <v>25</v>
      </c>
      <c r="M1932" t="s">
        <v>26</v>
      </c>
      <c r="N1932" t="s">
        <v>27</v>
      </c>
      <c r="O1932" t="s">
        <v>26</v>
      </c>
      <c r="P1932" s="86">
        <v>22</v>
      </c>
      <c r="Q1932" s="87"/>
      <c r="R1932" s="152" t="s">
        <v>28</v>
      </c>
      <c r="S1932" s="98"/>
      <c r="T1932" s="1">
        <v>621</v>
      </c>
      <c r="U1932" s="90">
        <v>465.75</v>
      </c>
      <c r="V1932" s="91">
        <v>0.25</v>
      </c>
      <c r="W1932" s="92" t="s">
        <v>11036</v>
      </c>
      <c r="X1932" s="83">
        <v>90029000900</v>
      </c>
      <c r="Y1932" s="83" t="s">
        <v>1276</v>
      </c>
      <c r="Z1932" s="83" t="s">
        <v>31</v>
      </c>
    </row>
    <row r="1933" spans="1:26" ht="120" x14ac:dyDescent="0.25">
      <c r="A1933" t="s">
        <v>4201</v>
      </c>
      <c r="B1933" t="s">
        <v>4201</v>
      </c>
      <c r="C1933" s="94" t="s">
        <v>4202</v>
      </c>
      <c r="D1933" s="93" t="s">
        <v>4202</v>
      </c>
      <c r="E1933" s="93" t="s">
        <v>704</v>
      </c>
      <c r="F1933" s="93" t="s">
        <v>22</v>
      </c>
      <c r="G1933" s="83" t="s">
        <v>23</v>
      </c>
      <c r="H1933" s="93"/>
      <c r="I1933" s="93" t="s">
        <v>745</v>
      </c>
      <c r="J1933" s="93" t="s">
        <v>24</v>
      </c>
      <c r="K1933" s="2">
        <v>100210951095</v>
      </c>
      <c r="L1933" t="s">
        <v>25</v>
      </c>
      <c r="M1933" t="s">
        <v>26</v>
      </c>
      <c r="N1933" t="s">
        <v>27</v>
      </c>
      <c r="O1933" t="s">
        <v>26</v>
      </c>
      <c r="P1933" s="86">
        <v>22</v>
      </c>
      <c r="Q1933" s="87"/>
      <c r="R1933" s="152" t="s">
        <v>28</v>
      </c>
      <c r="S1933" s="98"/>
      <c r="T1933" s="1">
        <v>852</v>
      </c>
      <c r="U1933" s="90">
        <v>639</v>
      </c>
      <c r="V1933" s="91">
        <v>0.25</v>
      </c>
      <c r="W1933" s="92" t="s">
        <v>11036</v>
      </c>
      <c r="X1933" s="83">
        <v>90022000000</v>
      </c>
      <c r="Y1933" s="83" t="s">
        <v>1276</v>
      </c>
      <c r="Z1933" s="83" t="s">
        <v>31</v>
      </c>
    </row>
    <row r="1934" spans="1:26" ht="120" x14ac:dyDescent="0.25">
      <c r="A1934" t="s">
        <v>4203</v>
      </c>
      <c r="B1934" t="s">
        <v>4203</v>
      </c>
      <c r="C1934" s="94" t="s">
        <v>4204</v>
      </c>
      <c r="D1934" s="93" t="s">
        <v>4204</v>
      </c>
      <c r="E1934" s="93" t="s">
        <v>704</v>
      </c>
      <c r="F1934" s="93" t="s">
        <v>22</v>
      </c>
      <c r="G1934" s="83" t="s">
        <v>23</v>
      </c>
      <c r="H1934" s="93"/>
      <c r="I1934" s="93" t="s">
        <v>745</v>
      </c>
      <c r="J1934" s="93" t="s">
        <v>24</v>
      </c>
      <c r="K1934" s="2">
        <v>100210951095</v>
      </c>
      <c r="L1934" t="s">
        <v>25</v>
      </c>
      <c r="M1934" t="s">
        <v>26</v>
      </c>
      <c r="N1934" t="s">
        <v>27</v>
      </c>
      <c r="O1934" t="s">
        <v>26</v>
      </c>
      <c r="P1934" s="86">
        <v>22</v>
      </c>
      <c r="Q1934" s="87"/>
      <c r="R1934" s="152" t="s">
        <v>28</v>
      </c>
      <c r="S1934" s="98"/>
      <c r="T1934" s="1">
        <v>827</v>
      </c>
      <c r="U1934" s="90">
        <v>620.25</v>
      </c>
      <c r="V1934" s="91">
        <v>0.25</v>
      </c>
      <c r="W1934" s="92" t="s">
        <v>11036</v>
      </c>
      <c r="X1934" s="83">
        <v>90022000000</v>
      </c>
      <c r="Y1934" s="83" t="s">
        <v>1276</v>
      </c>
      <c r="Z1934" s="83" t="s">
        <v>31</v>
      </c>
    </row>
    <row r="1935" spans="1:26" ht="120" x14ac:dyDescent="0.25">
      <c r="A1935" t="s">
        <v>4205</v>
      </c>
      <c r="B1935" t="s">
        <v>4205</v>
      </c>
      <c r="C1935" s="94" t="s">
        <v>4206</v>
      </c>
      <c r="D1935" s="93" t="s">
        <v>4206</v>
      </c>
      <c r="E1935" s="93" t="s">
        <v>704</v>
      </c>
      <c r="F1935" s="93" t="s">
        <v>22</v>
      </c>
      <c r="G1935" s="83" t="s">
        <v>23</v>
      </c>
      <c r="H1935" s="93"/>
      <c r="I1935" s="93" t="s">
        <v>745</v>
      </c>
      <c r="J1935" s="93" t="s">
        <v>24</v>
      </c>
      <c r="K1935" s="2">
        <v>100210951095</v>
      </c>
      <c r="L1935" t="s">
        <v>25</v>
      </c>
      <c r="M1935" t="s">
        <v>26</v>
      </c>
      <c r="N1935" t="s">
        <v>27</v>
      </c>
      <c r="O1935" t="s">
        <v>26</v>
      </c>
      <c r="P1935" s="86">
        <v>22</v>
      </c>
      <c r="Q1935" s="87"/>
      <c r="R1935" s="152" t="s">
        <v>28</v>
      </c>
      <c r="S1935" s="98"/>
      <c r="T1935" s="1">
        <v>935</v>
      </c>
      <c r="U1935" s="90">
        <v>701.25</v>
      </c>
      <c r="V1935" s="91">
        <v>0.25</v>
      </c>
      <c r="W1935" s="92" t="s">
        <v>11036</v>
      </c>
      <c r="X1935" s="83">
        <v>90022000000</v>
      </c>
      <c r="Y1935" s="83" t="s">
        <v>1276</v>
      </c>
      <c r="Z1935" s="83" t="s">
        <v>31</v>
      </c>
    </row>
    <row r="1936" spans="1:26" ht="120" x14ac:dyDescent="0.25">
      <c r="A1936" t="s">
        <v>4207</v>
      </c>
      <c r="B1936" t="s">
        <v>4207</v>
      </c>
      <c r="C1936" s="94" t="s">
        <v>4208</v>
      </c>
      <c r="D1936" s="93" t="s">
        <v>4208</v>
      </c>
      <c r="E1936" s="93" t="s">
        <v>704</v>
      </c>
      <c r="F1936" s="93" t="s">
        <v>22</v>
      </c>
      <c r="G1936" s="83" t="s">
        <v>23</v>
      </c>
      <c r="H1936" s="93"/>
      <c r="I1936" s="93" t="s">
        <v>745</v>
      </c>
      <c r="J1936" s="93" t="s">
        <v>24</v>
      </c>
      <c r="K1936" s="2">
        <v>100210951095</v>
      </c>
      <c r="L1936" t="s">
        <v>25</v>
      </c>
      <c r="M1936" t="s">
        <v>26</v>
      </c>
      <c r="N1936" t="s">
        <v>27</v>
      </c>
      <c r="O1936" t="s">
        <v>26</v>
      </c>
      <c r="P1936" s="86">
        <v>22</v>
      </c>
      <c r="Q1936" s="87"/>
      <c r="R1936" s="152" t="s">
        <v>28</v>
      </c>
      <c r="S1936" s="98"/>
      <c r="T1936" s="1">
        <v>827</v>
      </c>
      <c r="U1936" s="90">
        <v>620.25</v>
      </c>
      <c r="V1936" s="91">
        <v>0.25</v>
      </c>
      <c r="W1936" s="92" t="s">
        <v>11036</v>
      </c>
      <c r="X1936" s="83">
        <v>90022000000</v>
      </c>
      <c r="Y1936" s="83" t="s">
        <v>1276</v>
      </c>
      <c r="Z1936" s="83" t="s">
        <v>31</v>
      </c>
    </row>
    <row r="1937" spans="1:26" ht="120" x14ac:dyDescent="0.25">
      <c r="A1937" t="s">
        <v>4209</v>
      </c>
      <c r="B1937" t="s">
        <v>4209</v>
      </c>
      <c r="C1937" s="94" t="s">
        <v>4210</v>
      </c>
      <c r="D1937" s="93" t="s">
        <v>4210</v>
      </c>
      <c r="E1937" s="93" t="s">
        <v>704</v>
      </c>
      <c r="F1937" s="93" t="s">
        <v>22</v>
      </c>
      <c r="G1937" s="83" t="s">
        <v>23</v>
      </c>
      <c r="H1937" s="93"/>
      <c r="I1937" s="93" t="s">
        <v>745</v>
      </c>
      <c r="J1937" s="93" t="s">
        <v>24</v>
      </c>
      <c r="K1937" s="2">
        <v>100210951095</v>
      </c>
      <c r="L1937" t="s">
        <v>25</v>
      </c>
      <c r="M1937" t="s">
        <v>26</v>
      </c>
      <c r="N1937" t="s">
        <v>27</v>
      </c>
      <c r="O1937" t="s">
        <v>26</v>
      </c>
      <c r="P1937" s="86">
        <v>22</v>
      </c>
      <c r="Q1937" s="87"/>
      <c r="R1937" s="152" t="s">
        <v>28</v>
      </c>
      <c r="S1937" s="98"/>
      <c r="T1937" s="1">
        <v>827</v>
      </c>
      <c r="U1937" s="90">
        <v>620.25</v>
      </c>
      <c r="V1937" s="91">
        <v>0.25</v>
      </c>
      <c r="W1937" s="92" t="s">
        <v>11036</v>
      </c>
      <c r="X1937" s="83">
        <v>90022000000</v>
      </c>
      <c r="Y1937" s="83" t="s">
        <v>1276</v>
      </c>
      <c r="Z1937" s="83" t="s">
        <v>31</v>
      </c>
    </row>
    <row r="1938" spans="1:26" x14ac:dyDescent="0.25">
      <c r="A1938" t="s">
        <v>4211</v>
      </c>
      <c r="B1938" t="s">
        <v>4211</v>
      </c>
      <c r="C1938" s="94" t="s">
        <v>4212</v>
      </c>
      <c r="D1938" s="93" t="s">
        <v>4212</v>
      </c>
      <c r="E1938" s="93" t="s">
        <v>704</v>
      </c>
      <c r="F1938" s="93" t="s">
        <v>22</v>
      </c>
      <c r="G1938" s="83" t="s">
        <v>23</v>
      </c>
      <c r="H1938" s="93"/>
      <c r="I1938" s="93" t="s">
        <v>745</v>
      </c>
      <c r="J1938" s="93" t="s">
        <v>24</v>
      </c>
      <c r="K1938" s="2">
        <v>100210951095</v>
      </c>
      <c r="L1938" t="s">
        <v>25</v>
      </c>
      <c r="M1938" t="s">
        <v>26</v>
      </c>
      <c r="N1938" t="s">
        <v>27</v>
      </c>
      <c r="O1938" t="s">
        <v>26</v>
      </c>
      <c r="P1938" s="86">
        <v>25</v>
      </c>
      <c r="Q1938" s="96"/>
      <c r="R1938" s="88" t="s">
        <v>28</v>
      </c>
      <c r="S1938" s="84"/>
      <c r="T1938" s="1">
        <v>496</v>
      </c>
      <c r="U1938" s="90">
        <v>372</v>
      </c>
      <c r="V1938" s="91">
        <v>0.25</v>
      </c>
      <c r="W1938" s="92" t="s">
        <v>11036</v>
      </c>
      <c r="X1938" s="83">
        <v>90022000000</v>
      </c>
      <c r="Y1938" s="83" t="s">
        <v>1276</v>
      </c>
      <c r="Z1938" s="83" t="s">
        <v>31</v>
      </c>
    </row>
    <row r="1939" spans="1:26" x14ac:dyDescent="0.25">
      <c r="A1939" s="83" t="s">
        <v>4213</v>
      </c>
      <c r="B1939" s="83" t="s">
        <v>4213</v>
      </c>
      <c r="C1939" s="84" t="s">
        <v>4214</v>
      </c>
      <c r="D1939" s="83" t="s">
        <v>4214</v>
      </c>
      <c r="E1939" s="83" t="s">
        <v>704</v>
      </c>
      <c r="F1939" s="83" t="s">
        <v>22</v>
      </c>
      <c r="G1939" s="83" t="s">
        <v>23</v>
      </c>
      <c r="H1939" s="83"/>
      <c r="I1939" s="93" t="s">
        <v>745</v>
      </c>
      <c r="J1939" s="93" t="s">
        <v>24</v>
      </c>
      <c r="K1939" s="85">
        <v>100210951095</v>
      </c>
      <c r="L1939" s="83" t="s">
        <v>25</v>
      </c>
      <c r="M1939" s="83" t="s">
        <v>26</v>
      </c>
      <c r="N1939" s="83" t="s">
        <v>27</v>
      </c>
      <c r="O1939" s="83" t="s">
        <v>26</v>
      </c>
      <c r="P1939" s="86">
        <v>25</v>
      </c>
      <c r="Q1939" s="87"/>
      <c r="R1939" s="88" t="s">
        <v>28</v>
      </c>
      <c r="S1939" s="84"/>
      <c r="T1939" s="1">
        <v>410</v>
      </c>
      <c r="U1939" s="90">
        <v>307.5</v>
      </c>
      <c r="V1939" s="91">
        <v>0.25</v>
      </c>
      <c r="W1939" s="92" t="s">
        <v>11036</v>
      </c>
      <c r="X1939" s="83">
        <v>90022000000</v>
      </c>
      <c r="Y1939" s="83" t="s">
        <v>1276</v>
      </c>
      <c r="Z1939" s="83" t="s">
        <v>31</v>
      </c>
    </row>
    <row r="1940" spans="1:26" x14ac:dyDescent="0.25">
      <c r="A1940" s="83" t="s">
        <v>4215</v>
      </c>
      <c r="B1940" s="83" t="s">
        <v>4215</v>
      </c>
      <c r="C1940" s="84" t="s">
        <v>4216</v>
      </c>
      <c r="D1940" s="83" t="s">
        <v>4217</v>
      </c>
      <c r="E1940" s="83" t="s">
        <v>704</v>
      </c>
      <c r="F1940" s="83" t="s">
        <v>22</v>
      </c>
      <c r="G1940" s="83" t="s">
        <v>23</v>
      </c>
      <c r="H1940" s="83"/>
      <c r="I1940" s="93" t="s">
        <v>745</v>
      </c>
      <c r="J1940" s="93" t="s">
        <v>24</v>
      </c>
      <c r="K1940" s="85">
        <v>100210951095</v>
      </c>
      <c r="L1940" s="83" t="s">
        <v>25</v>
      </c>
      <c r="M1940" s="83" t="s">
        <v>26</v>
      </c>
      <c r="N1940" s="83" t="s">
        <v>27</v>
      </c>
      <c r="O1940" s="83" t="s">
        <v>26</v>
      </c>
      <c r="P1940" s="86">
        <v>33</v>
      </c>
      <c r="Q1940" s="87"/>
      <c r="R1940" s="88" t="s">
        <v>28</v>
      </c>
      <c r="S1940" s="84"/>
      <c r="T1940" s="1">
        <v>21012</v>
      </c>
      <c r="U1940" s="90">
        <v>15759</v>
      </c>
      <c r="V1940" s="91">
        <v>0.25</v>
      </c>
      <c r="W1940" s="92" t="s">
        <v>11036</v>
      </c>
      <c r="X1940" s="83">
        <v>90011090900</v>
      </c>
      <c r="Y1940" s="83" t="s">
        <v>1276</v>
      </c>
      <c r="Z1940" s="83" t="s">
        <v>739</v>
      </c>
    </row>
    <row r="1941" spans="1:26" x14ac:dyDescent="0.25">
      <c r="A1941" s="83" t="s">
        <v>4218</v>
      </c>
      <c r="B1941" s="83" t="s">
        <v>4218</v>
      </c>
      <c r="C1941" s="84" t="s">
        <v>4219</v>
      </c>
      <c r="D1941" s="83" t="s">
        <v>4220</v>
      </c>
      <c r="E1941" s="83" t="s">
        <v>704</v>
      </c>
      <c r="F1941" s="83" t="s">
        <v>22</v>
      </c>
      <c r="G1941" s="83" t="s">
        <v>23</v>
      </c>
      <c r="H1941" s="83"/>
      <c r="I1941" s="93" t="s">
        <v>745</v>
      </c>
      <c r="J1941" s="93" t="s">
        <v>24</v>
      </c>
      <c r="K1941" s="85">
        <v>100210951095</v>
      </c>
      <c r="L1941" s="83" t="s">
        <v>25</v>
      </c>
      <c r="M1941" s="83" t="s">
        <v>26</v>
      </c>
      <c r="N1941" s="83" t="s">
        <v>27</v>
      </c>
      <c r="O1941" s="83" t="s">
        <v>26</v>
      </c>
      <c r="P1941" s="86">
        <v>27</v>
      </c>
      <c r="Q1941" s="87"/>
      <c r="R1941" s="88" t="s">
        <v>28</v>
      </c>
      <c r="S1941" s="89"/>
      <c r="T1941" s="1">
        <v>20451</v>
      </c>
      <c r="U1941" s="90">
        <v>15338.25</v>
      </c>
      <c r="V1941" s="91">
        <v>0.25</v>
      </c>
      <c r="W1941" s="92" t="s">
        <v>11036</v>
      </c>
      <c r="X1941" s="83">
        <v>90011090900</v>
      </c>
      <c r="Y1941" s="83" t="s">
        <v>1276</v>
      </c>
      <c r="Z1941" s="83" t="s">
        <v>739</v>
      </c>
    </row>
    <row r="1942" spans="1:26" x14ac:dyDescent="0.25">
      <c r="A1942" s="83" t="s">
        <v>4221</v>
      </c>
      <c r="B1942" s="83" t="s">
        <v>4221</v>
      </c>
      <c r="C1942" s="84" t="s">
        <v>4222</v>
      </c>
      <c r="D1942" s="83" t="s">
        <v>4223</v>
      </c>
      <c r="E1942" s="83" t="s">
        <v>704</v>
      </c>
      <c r="F1942" s="83" t="s">
        <v>22</v>
      </c>
      <c r="G1942" s="83" t="s">
        <v>23</v>
      </c>
      <c r="H1942" s="83"/>
      <c r="I1942" s="93" t="s">
        <v>745</v>
      </c>
      <c r="J1942" s="93" t="s">
        <v>24</v>
      </c>
      <c r="K1942" s="85">
        <v>100210951095</v>
      </c>
      <c r="L1942" s="83" t="s">
        <v>25</v>
      </c>
      <c r="M1942" s="83" t="s">
        <v>26</v>
      </c>
      <c r="N1942" s="83" t="s">
        <v>27</v>
      </c>
      <c r="O1942" s="83" t="s">
        <v>26</v>
      </c>
      <c r="P1942" s="86">
        <v>13</v>
      </c>
      <c r="Q1942" s="87"/>
      <c r="R1942" s="88" t="s">
        <v>28</v>
      </c>
      <c r="S1942" s="89"/>
      <c r="T1942" s="1">
        <v>2215</v>
      </c>
      <c r="U1942" s="90">
        <v>1661.25</v>
      </c>
      <c r="V1942" s="91">
        <v>0.25</v>
      </c>
      <c r="W1942" s="92" t="s">
        <v>11036</v>
      </c>
      <c r="X1942" s="83">
        <v>90022000000</v>
      </c>
      <c r="Y1942" s="83" t="s">
        <v>1276</v>
      </c>
      <c r="Z1942" s="83" t="s">
        <v>31</v>
      </c>
    </row>
    <row r="1943" spans="1:26" x14ac:dyDescent="0.25">
      <c r="A1943" s="83" t="s">
        <v>4224</v>
      </c>
      <c r="B1943" s="83" t="s">
        <v>4224</v>
      </c>
      <c r="C1943" s="84" t="s">
        <v>4225</v>
      </c>
      <c r="D1943" s="83" t="s">
        <v>4226</v>
      </c>
      <c r="E1943" s="83" t="s">
        <v>704</v>
      </c>
      <c r="F1943" s="83" t="s">
        <v>22</v>
      </c>
      <c r="G1943" s="83" t="s">
        <v>23</v>
      </c>
      <c r="H1943" s="83"/>
      <c r="I1943" s="93" t="s">
        <v>745</v>
      </c>
      <c r="J1943" s="93" t="s">
        <v>24</v>
      </c>
      <c r="K1943" s="85">
        <v>100210951095</v>
      </c>
      <c r="L1943" s="83" t="s">
        <v>25</v>
      </c>
      <c r="M1943" s="83" t="s">
        <v>26</v>
      </c>
      <c r="N1943" s="83" t="s">
        <v>27</v>
      </c>
      <c r="O1943" s="83" t="s">
        <v>26</v>
      </c>
      <c r="P1943" s="86">
        <v>60</v>
      </c>
      <c r="Q1943" s="87"/>
      <c r="R1943" s="88" t="s">
        <v>28</v>
      </c>
      <c r="S1943" s="89"/>
      <c r="T1943" s="1">
        <v>2975</v>
      </c>
      <c r="U1943" s="90">
        <v>2231.25</v>
      </c>
      <c r="V1943" s="91">
        <v>0.25</v>
      </c>
      <c r="W1943" s="92" t="s">
        <v>11036</v>
      </c>
      <c r="X1943" s="83">
        <v>90022000000</v>
      </c>
      <c r="Y1943" s="83" t="s">
        <v>1276</v>
      </c>
      <c r="Z1943" s="83" t="s">
        <v>31</v>
      </c>
    </row>
    <row r="1944" spans="1:26" x14ac:dyDescent="0.25">
      <c r="A1944" s="83" t="s">
        <v>4227</v>
      </c>
      <c r="B1944" s="83" t="s">
        <v>4227</v>
      </c>
      <c r="C1944" s="84" t="s">
        <v>4228</v>
      </c>
      <c r="D1944" s="83" t="s">
        <v>4229</v>
      </c>
      <c r="E1944" s="83" t="s">
        <v>704</v>
      </c>
      <c r="F1944" s="83" t="s">
        <v>22</v>
      </c>
      <c r="G1944" s="83" t="s">
        <v>23</v>
      </c>
      <c r="H1944" s="83"/>
      <c r="I1944" s="93" t="s">
        <v>745</v>
      </c>
      <c r="J1944" s="93" t="s">
        <v>24</v>
      </c>
      <c r="K1944" s="85">
        <v>100210951095</v>
      </c>
      <c r="L1944" s="83" t="s">
        <v>25</v>
      </c>
      <c r="M1944" s="83" t="s">
        <v>26</v>
      </c>
      <c r="N1944" s="83" t="s">
        <v>27</v>
      </c>
      <c r="O1944" s="83" t="s">
        <v>26</v>
      </c>
      <c r="P1944" s="86">
        <v>25</v>
      </c>
      <c r="Q1944" s="87"/>
      <c r="R1944" s="88" t="s">
        <v>28</v>
      </c>
      <c r="S1944" s="89"/>
      <c r="T1944" s="1">
        <v>2170</v>
      </c>
      <c r="U1944" s="90">
        <v>1627.5</v>
      </c>
      <c r="V1944" s="91">
        <v>0.25</v>
      </c>
      <c r="W1944" s="92" t="s">
        <v>11036</v>
      </c>
      <c r="X1944" s="83">
        <v>90022000000</v>
      </c>
      <c r="Y1944" s="83" t="s">
        <v>1276</v>
      </c>
      <c r="Z1944" s="83" t="s">
        <v>31</v>
      </c>
    </row>
    <row r="1945" spans="1:26" x14ac:dyDescent="0.25">
      <c r="A1945" s="83" t="s">
        <v>4230</v>
      </c>
      <c r="B1945" s="83" t="s">
        <v>4230</v>
      </c>
      <c r="C1945" s="84" t="s">
        <v>4231</v>
      </c>
      <c r="D1945" s="83" t="s">
        <v>4232</v>
      </c>
      <c r="E1945" s="83" t="s">
        <v>704</v>
      </c>
      <c r="F1945" s="83" t="s">
        <v>22</v>
      </c>
      <c r="G1945" s="83" t="s">
        <v>23</v>
      </c>
      <c r="H1945" s="83"/>
      <c r="I1945" s="93" t="s">
        <v>745</v>
      </c>
      <c r="J1945" s="93" t="s">
        <v>24</v>
      </c>
      <c r="K1945" s="85">
        <v>100210951095</v>
      </c>
      <c r="L1945" s="83" t="s">
        <v>25</v>
      </c>
      <c r="M1945" s="83" t="s">
        <v>26</v>
      </c>
      <c r="N1945" s="83" t="s">
        <v>27</v>
      </c>
      <c r="O1945" s="83" t="s">
        <v>26</v>
      </c>
      <c r="P1945" s="86">
        <v>25</v>
      </c>
      <c r="Q1945" s="87"/>
      <c r="R1945" s="88" t="s">
        <v>28</v>
      </c>
      <c r="S1945" s="89"/>
      <c r="T1945" s="1">
        <v>3069</v>
      </c>
      <c r="U1945" s="90">
        <v>2301.75</v>
      </c>
      <c r="V1945" s="91">
        <v>0.25</v>
      </c>
      <c r="W1945" s="92" t="s">
        <v>11036</v>
      </c>
      <c r="X1945" s="83">
        <v>90022000000</v>
      </c>
      <c r="Y1945" s="83" t="s">
        <v>1276</v>
      </c>
      <c r="Z1945" s="83" t="s">
        <v>31</v>
      </c>
    </row>
    <row r="1946" spans="1:26" x14ac:dyDescent="0.25">
      <c r="A1946" s="83" t="s">
        <v>4233</v>
      </c>
      <c r="B1946" s="83" t="s">
        <v>4233</v>
      </c>
      <c r="C1946" s="84" t="s">
        <v>4234</v>
      </c>
      <c r="D1946" s="83" t="s">
        <v>4235</v>
      </c>
      <c r="E1946" s="83" t="s">
        <v>704</v>
      </c>
      <c r="F1946" s="83" t="s">
        <v>22</v>
      </c>
      <c r="G1946" s="83" t="s">
        <v>23</v>
      </c>
      <c r="H1946" s="83"/>
      <c r="I1946" s="93" t="s">
        <v>745</v>
      </c>
      <c r="J1946" s="93" t="s">
        <v>24</v>
      </c>
      <c r="K1946" s="85">
        <v>100210951095</v>
      </c>
      <c r="L1946" s="83" t="s">
        <v>25</v>
      </c>
      <c r="M1946" s="83" t="s">
        <v>26</v>
      </c>
      <c r="N1946" s="83" t="s">
        <v>27</v>
      </c>
      <c r="O1946" s="83" t="s">
        <v>26</v>
      </c>
      <c r="P1946" s="86">
        <v>34</v>
      </c>
      <c r="Q1946" s="87"/>
      <c r="R1946" s="88" t="s">
        <v>28</v>
      </c>
      <c r="S1946" s="89"/>
      <c r="T1946" s="1">
        <v>2231</v>
      </c>
      <c r="U1946" s="90">
        <v>1673.25</v>
      </c>
      <c r="V1946" s="91">
        <v>0.25</v>
      </c>
      <c r="W1946" s="92" t="s">
        <v>11036</v>
      </c>
      <c r="X1946" s="83">
        <v>90022000000</v>
      </c>
      <c r="Y1946" s="83" t="s">
        <v>1276</v>
      </c>
      <c r="Z1946" s="83" t="s">
        <v>31</v>
      </c>
    </row>
    <row r="1947" spans="1:26" x14ac:dyDescent="0.25">
      <c r="A1947" s="83" t="s">
        <v>4236</v>
      </c>
      <c r="B1947" s="83" t="s">
        <v>4236</v>
      </c>
      <c r="C1947" s="84" t="s">
        <v>4237</v>
      </c>
      <c r="D1947" s="83" t="s">
        <v>4238</v>
      </c>
      <c r="E1947" s="83" t="s">
        <v>704</v>
      </c>
      <c r="F1947" s="83" t="s">
        <v>22</v>
      </c>
      <c r="G1947" s="83" t="s">
        <v>23</v>
      </c>
      <c r="H1947" s="83"/>
      <c r="I1947" s="93" t="s">
        <v>745</v>
      </c>
      <c r="J1947" s="93" t="s">
        <v>24</v>
      </c>
      <c r="K1947" s="85">
        <v>100210951095</v>
      </c>
      <c r="L1947" s="83" t="s">
        <v>25</v>
      </c>
      <c r="M1947" s="83" t="s">
        <v>26</v>
      </c>
      <c r="N1947" s="83" t="s">
        <v>27</v>
      </c>
      <c r="O1947" s="83" t="s">
        <v>26</v>
      </c>
      <c r="P1947" s="86">
        <v>34</v>
      </c>
      <c r="Q1947" s="87"/>
      <c r="R1947" s="88" t="s">
        <v>28</v>
      </c>
      <c r="S1947" s="89"/>
      <c r="T1947" s="1">
        <v>4297</v>
      </c>
      <c r="U1947" s="90">
        <v>3222.75</v>
      </c>
      <c r="V1947" s="91">
        <v>0.25</v>
      </c>
      <c r="W1947" s="92" t="s">
        <v>11036</v>
      </c>
      <c r="X1947" s="83">
        <v>90022000000</v>
      </c>
      <c r="Y1947" s="83" t="s">
        <v>1276</v>
      </c>
      <c r="Z1947" s="83" t="s">
        <v>31</v>
      </c>
    </row>
    <row r="1948" spans="1:26" x14ac:dyDescent="0.25">
      <c r="A1948" s="83" t="s">
        <v>4239</v>
      </c>
      <c r="B1948" s="83" t="s">
        <v>4239</v>
      </c>
      <c r="C1948" s="84" t="s">
        <v>4240</v>
      </c>
      <c r="D1948" s="83" t="s">
        <v>4240</v>
      </c>
      <c r="E1948" s="83" t="s">
        <v>704</v>
      </c>
      <c r="F1948" s="83" t="s">
        <v>22</v>
      </c>
      <c r="G1948" s="83" t="s">
        <v>23</v>
      </c>
      <c r="H1948" s="83"/>
      <c r="I1948" s="93" t="s">
        <v>745</v>
      </c>
      <c r="J1948" s="93" t="s">
        <v>24</v>
      </c>
      <c r="K1948" s="85">
        <v>100210951095</v>
      </c>
      <c r="L1948" s="83" t="s">
        <v>25</v>
      </c>
      <c r="M1948" s="83" t="s">
        <v>26</v>
      </c>
      <c r="N1948" s="83" t="s">
        <v>27</v>
      </c>
      <c r="O1948" s="83" t="s">
        <v>26</v>
      </c>
      <c r="P1948" s="86">
        <v>26</v>
      </c>
      <c r="Q1948" s="87"/>
      <c r="R1948" s="88" t="s">
        <v>28</v>
      </c>
      <c r="S1948" s="89"/>
      <c r="T1948" s="1">
        <v>435</v>
      </c>
      <c r="U1948" s="90">
        <v>326.25</v>
      </c>
      <c r="V1948" s="91">
        <v>0.25</v>
      </c>
      <c r="W1948" s="92" t="s">
        <v>11036</v>
      </c>
      <c r="X1948" s="83">
        <v>90029000900</v>
      </c>
      <c r="Y1948" s="83" t="s">
        <v>1276</v>
      </c>
      <c r="Z1948" s="83" t="s">
        <v>31</v>
      </c>
    </row>
    <row r="1949" spans="1:26" x14ac:dyDescent="0.25">
      <c r="A1949" s="83" t="s">
        <v>4241</v>
      </c>
      <c r="B1949" s="83" t="s">
        <v>4241</v>
      </c>
      <c r="C1949" s="84" t="s">
        <v>4242</v>
      </c>
      <c r="D1949" s="83" t="s">
        <v>11625</v>
      </c>
      <c r="E1949" s="83" t="s">
        <v>704</v>
      </c>
      <c r="F1949" s="83" t="s">
        <v>22</v>
      </c>
      <c r="G1949" s="83" t="s">
        <v>23</v>
      </c>
      <c r="H1949" s="83"/>
      <c r="I1949" s="93" t="s">
        <v>24</v>
      </c>
      <c r="J1949" s="93" t="s">
        <v>24</v>
      </c>
      <c r="K1949" s="85">
        <v>100210951095</v>
      </c>
      <c r="L1949" s="83" t="s">
        <v>25</v>
      </c>
      <c r="M1949" s="83" t="s">
        <v>26</v>
      </c>
      <c r="N1949" s="83" t="s">
        <v>27</v>
      </c>
      <c r="O1949" s="83" t="s">
        <v>26</v>
      </c>
      <c r="P1949" s="86">
        <v>20</v>
      </c>
      <c r="Q1949" s="87"/>
      <c r="R1949" s="88" t="s">
        <v>28</v>
      </c>
      <c r="S1949" s="89"/>
      <c r="T1949" s="1">
        <v>258</v>
      </c>
      <c r="U1949" s="90">
        <v>193.5</v>
      </c>
      <c r="V1949" s="91">
        <v>0.25</v>
      </c>
      <c r="W1949" s="92" t="s">
        <v>11036</v>
      </c>
      <c r="X1949" s="83">
        <v>90119000000</v>
      </c>
      <c r="Y1949" s="83" t="s">
        <v>914</v>
      </c>
      <c r="Z1949" s="83" t="s">
        <v>31</v>
      </c>
    </row>
    <row r="1950" spans="1:26" x14ac:dyDescent="0.25">
      <c r="A1950" s="83" t="s">
        <v>4243</v>
      </c>
      <c r="B1950" s="83" t="s">
        <v>4243</v>
      </c>
      <c r="C1950" s="84" t="s">
        <v>4244</v>
      </c>
      <c r="D1950" s="83" t="s">
        <v>4244</v>
      </c>
      <c r="E1950" s="83" t="s">
        <v>704</v>
      </c>
      <c r="F1950" s="83" t="s">
        <v>22</v>
      </c>
      <c r="G1950" s="83" t="s">
        <v>23</v>
      </c>
      <c r="H1950" s="83"/>
      <c r="I1950" s="93" t="s">
        <v>745</v>
      </c>
      <c r="J1950" s="93" t="s">
        <v>24</v>
      </c>
      <c r="K1950" s="85">
        <v>100210951095</v>
      </c>
      <c r="L1950" s="83" t="s">
        <v>25</v>
      </c>
      <c r="M1950" s="83" t="s">
        <v>26</v>
      </c>
      <c r="N1950" s="83" t="s">
        <v>27</v>
      </c>
      <c r="O1950" s="83" t="s">
        <v>26</v>
      </c>
      <c r="P1950" s="86">
        <v>34</v>
      </c>
      <c r="Q1950" s="87"/>
      <c r="R1950" s="88" t="s">
        <v>28</v>
      </c>
      <c r="S1950" s="89"/>
      <c r="T1950" s="1">
        <v>1529</v>
      </c>
      <c r="U1950" s="90">
        <v>1146.75</v>
      </c>
      <c r="V1950" s="91">
        <v>0.25</v>
      </c>
      <c r="W1950" s="92" t="s">
        <v>11036</v>
      </c>
      <c r="X1950" s="83">
        <v>90022000000</v>
      </c>
      <c r="Y1950" s="83" t="s">
        <v>1276</v>
      </c>
      <c r="Z1950" s="83" t="s">
        <v>31</v>
      </c>
    </row>
    <row r="1951" spans="1:26" x14ac:dyDescent="0.25">
      <c r="A1951" s="83" t="s">
        <v>4245</v>
      </c>
      <c r="B1951" s="83" t="s">
        <v>4245</v>
      </c>
      <c r="C1951" s="84" t="s">
        <v>4246</v>
      </c>
      <c r="D1951" s="83" t="s">
        <v>4247</v>
      </c>
      <c r="E1951" s="83" t="s">
        <v>704</v>
      </c>
      <c r="F1951" s="83" t="s">
        <v>22</v>
      </c>
      <c r="G1951" s="83" t="s">
        <v>23</v>
      </c>
      <c r="H1951" s="83"/>
      <c r="I1951" s="93" t="s">
        <v>24</v>
      </c>
      <c r="J1951" s="93" t="s">
        <v>24</v>
      </c>
      <c r="K1951" s="85">
        <v>100210951095</v>
      </c>
      <c r="L1951" s="83" t="s">
        <v>25</v>
      </c>
      <c r="M1951" s="83" t="s">
        <v>26</v>
      </c>
      <c r="N1951" s="83" t="s">
        <v>27</v>
      </c>
      <c r="O1951" s="83" t="s">
        <v>26</v>
      </c>
      <c r="P1951" s="86">
        <v>28</v>
      </c>
      <c r="Q1951" s="87"/>
      <c r="R1951" s="88" t="s">
        <v>28</v>
      </c>
      <c r="S1951" s="89"/>
      <c r="T1951" s="1">
        <v>6990</v>
      </c>
      <c r="U1951" s="90">
        <v>5242.5</v>
      </c>
      <c r="V1951" s="91">
        <v>0.25</v>
      </c>
      <c r="W1951" s="92" t="s">
        <v>11036</v>
      </c>
      <c r="X1951" s="83">
        <v>90119000000</v>
      </c>
      <c r="Y1951" s="83" t="s">
        <v>30</v>
      </c>
      <c r="Z1951" s="83" t="s">
        <v>739</v>
      </c>
    </row>
    <row r="1952" spans="1:26" x14ac:dyDescent="0.25">
      <c r="A1952" s="83" t="s">
        <v>4248</v>
      </c>
      <c r="B1952" s="83" t="s">
        <v>4248</v>
      </c>
      <c r="C1952" s="84" t="s">
        <v>4249</v>
      </c>
      <c r="D1952" s="83" t="s">
        <v>4250</v>
      </c>
      <c r="E1952" s="83" t="s">
        <v>704</v>
      </c>
      <c r="F1952" s="83" t="s">
        <v>22</v>
      </c>
      <c r="G1952" s="83" t="s">
        <v>23</v>
      </c>
      <c r="H1952" s="83"/>
      <c r="I1952" s="93" t="s">
        <v>24</v>
      </c>
      <c r="J1952" s="93" t="s">
        <v>24</v>
      </c>
      <c r="K1952" s="85">
        <v>100210951095</v>
      </c>
      <c r="L1952" s="83" t="s">
        <v>25</v>
      </c>
      <c r="M1952" s="83" t="s">
        <v>26</v>
      </c>
      <c r="N1952" s="83" t="s">
        <v>27</v>
      </c>
      <c r="O1952" s="83" t="s">
        <v>26</v>
      </c>
      <c r="P1952" s="86">
        <v>2</v>
      </c>
      <c r="Q1952" s="87"/>
      <c r="R1952" s="88" t="s">
        <v>28</v>
      </c>
      <c r="S1952" s="89"/>
      <c r="T1952" s="1">
        <v>6137</v>
      </c>
      <c r="U1952" s="90">
        <v>4602.75</v>
      </c>
      <c r="V1952" s="91">
        <v>0.25</v>
      </c>
      <c r="W1952" s="92" t="s">
        <v>11036</v>
      </c>
      <c r="X1952" s="83">
        <v>90119000000</v>
      </c>
      <c r="Y1952" s="83" t="s">
        <v>30</v>
      </c>
      <c r="Z1952" s="83" t="s">
        <v>739</v>
      </c>
    </row>
    <row r="1953" spans="1:26" x14ac:dyDescent="0.25">
      <c r="A1953" s="83" t="s">
        <v>4251</v>
      </c>
      <c r="B1953" s="83" t="s">
        <v>4251</v>
      </c>
      <c r="C1953" s="84" t="s">
        <v>4252</v>
      </c>
      <c r="D1953" s="93" t="s">
        <v>4253</v>
      </c>
      <c r="E1953" s="83" t="s">
        <v>704</v>
      </c>
      <c r="F1953" s="83" t="s">
        <v>22</v>
      </c>
      <c r="G1953" s="83" t="s">
        <v>23</v>
      </c>
      <c r="H1953" s="83"/>
      <c r="I1953" s="93" t="s">
        <v>24</v>
      </c>
      <c r="J1953" s="93" t="s">
        <v>24</v>
      </c>
      <c r="K1953" s="85">
        <v>100210951095</v>
      </c>
      <c r="L1953" s="83" t="s">
        <v>25</v>
      </c>
      <c r="M1953" s="83" t="s">
        <v>26</v>
      </c>
      <c r="N1953" s="83" t="s">
        <v>27</v>
      </c>
      <c r="O1953" s="83" t="s">
        <v>26</v>
      </c>
      <c r="P1953" s="86">
        <v>27</v>
      </c>
      <c r="Q1953" s="87"/>
      <c r="R1953" s="88" t="s">
        <v>28</v>
      </c>
      <c r="S1953" s="89"/>
      <c r="T1953" s="1">
        <v>5631</v>
      </c>
      <c r="U1953" s="90">
        <v>4223.25</v>
      </c>
      <c r="V1953" s="91">
        <v>0.25</v>
      </c>
      <c r="W1953" s="92" t="s">
        <v>11036</v>
      </c>
      <c r="X1953" s="83">
        <v>90119000000</v>
      </c>
      <c r="Y1953" s="83" t="s">
        <v>30</v>
      </c>
      <c r="Z1953" s="83" t="s">
        <v>739</v>
      </c>
    </row>
    <row r="1954" spans="1:26" x14ac:dyDescent="0.25">
      <c r="A1954" s="83" t="s">
        <v>4254</v>
      </c>
      <c r="B1954" s="83" t="s">
        <v>4254</v>
      </c>
      <c r="C1954" s="84" t="s">
        <v>4255</v>
      </c>
      <c r="D1954" s="83" t="s">
        <v>4256</v>
      </c>
      <c r="E1954" s="83" t="s">
        <v>704</v>
      </c>
      <c r="F1954" s="83" t="s">
        <v>22</v>
      </c>
      <c r="G1954" s="83" t="s">
        <v>23</v>
      </c>
      <c r="H1954" s="83"/>
      <c r="I1954" s="93" t="s">
        <v>24</v>
      </c>
      <c r="J1954" s="93" t="s">
        <v>24</v>
      </c>
      <c r="K1954" s="85">
        <v>100210951095</v>
      </c>
      <c r="L1954" s="83" t="s">
        <v>25</v>
      </c>
      <c r="M1954" s="83" t="s">
        <v>26</v>
      </c>
      <c r="N1954" s="83" t="s">
        <v>27</v>
      </c>
      <c r="O1954" s="83" t="s">
        <v>26</v>
      </c>
      <c r="P1954" s="86">
        <v>27</v>
      </c>
      <c r="Q1954" s="87"/>
      <c r="R1954" s="88" t="s">
        <v>28</v>
      </c>
      <c r="S1954" s="89"/>
      <c r="T1954" s="1">
        <v>3799</v>
      </c>
      <c r="U1954" s="90">
        <v>2849.25</v>
      </c>
      <c r="V1954" s="91">
        <v>0.25</v>
      </c>
      <c r="W1954" s="92" t="s">
        <v>11036</v>
      </c>
      <c r="X1954" s="83">
        <v>90119000000</v>
      </c>
      <c r="Y1954" s="83" t="s">
        <v>30</v>
      </c>
      <c r="Z1954" s="83" t="s">
        <v>739</v>
      </c>
    </row>
    <row r="1955" spans="1:26" x14ac:dyDescent="0.25">
      <c r="A1955" s="83" t="s">
        <v>4257</v>
      </c>
      <c r="B1955" s="83" t="s">
        <v>4257</v>
      </c>
      <c r="C1955" s="84" t="s">
        <v>4258</v>
      </c>
      <c r="D1955" s="83" t="s">
        <v>4258</v>
      </c>
      <c r="E1955" s="83" t="s">
        <v>704</v>
      </c>
      <c r="F1955" s="83" t="s">
        <v>22</v>
      </c>
      <c r="G1955" s="83" t="s">
        <v>23</v>
      </c>
      <c r="H1955" s="83"/>
      <c r="I1955" s="93" t="s">
        <v>745</v>
      </c>
      <c r="J1955" s="93" t="s">
        <v>24</v>
      </c>
      <c r="K1955" s="85">
        <v>100210951095</v>
      </c>
      <c r="L1955" s="83" t="s">
        <v>25</v>
      </c>
      <c r="M1955" s="83" t="s">
        <v>26</v>
      </c>
      <c r="N1955" s="83" t="s">
        <v>27</v>
      </c>
      <c r="O1955" s="83" t="s">
        <v>26</v>
      </c>
      <c r="P1955" s="86">
        <v>34</v>
      </c>
      <c r="Q1955" s="87"/>
      <c r="R1955" s="88" t="s">
        <v>28</v>
      </c>
      <c r="S1955" s="89"/>
      <c r="T1955" s="1">
        <v>2136</v>
      </c>
      <c r="U1955" s="90">
        <v>1602</v>
      </c>
      <c r="V1955" s="91">
        <v>0.25</v>
      </c>
      <c r="W1955" s="92" t="s">
        <v>11036</v>
      </c>
      <c r="X1955" s="83">
        <v>90022000000</v>
      </c>
      <c r="Y1955" s="83" t="s">
        <v>1276</v>
      </c>
      <c r="Z1955" s="83" t="s">
        <v>31</v>
      </c>
    </row>
    <row r="1956" spans="1:26" x14ac:dyDescent="0.25">
      <c r="A1956" s="83" t="s">
        <v>4259</v>
      </c>
      <c r="B1956" s="83" t="s">
        <v>4259</v>
      </c>
      <c r="C1956" s="84" t="s">
        <v>4260</v>
      </c>
      <c r="D1956" s="83" t="s">
        <v>4260</v>
      </c>
      <c r="E1956" s="83" t="s">
        <v>704</v>
      </c>
      <c r="F1956" s="83" t="s">
        <v>22</v>
      </c>
      <c r="G1956" s="83" t="s">
        <v>23</v>
      </c>
      <c r="H1956" s="83"/>
      <c r="I1956" s="93" t="s">
        <v>745</v>
      </c>
      <c r="J1956" s="93" t="s">
        <v>24</v>
      </c>
      <c r="K1956" s="85">
        <v>100210951095</v>
      </c>
      <c r="L1956" s="83" t="s">
        <v>25</v>
      </c>
      <c r="M1956" s="83" t="s">
        <v>26</v>
      </c>
      <c r="N1956" s="83" t="s">
        <v>27</v>
      </c>
      <c r="O1956" s="83" t="s">
        <v>26</v>
      </c>
      <c r="P1956" s="86">
        <v>25</v>
      </c>
      <c r="Q1956" s="87"/>
      <c r="R1956" s="88" t="s">
        <v>28</v>
      </c>
      <c r="S1956" s="89"/>
      <c r="T1956" s="1">
        <v>928</v>
      </c>
      <c r="U1956" s="90">
        <v>696</v>
      </c>
      <c r="V1956" s="91">
        <v>0.25</v>
      </c>
      <c r="W1956" s="92" t="s">
        <v>11036</v>
      </c>
      <c r="X1956" s="83">
        <v>90022000000</v>
      </c>
      <c r="Y1956" s="83" t="s">
        <v>1276</v>
      </c>
      <c r="Z1956" s="83" t="s">
        <v>31</v>
      </c>
    </row>
    <row r="1957" spans="1:26" x14ac:dyDescent="0.25">
      <c r="A1957" s="83" t="s">
        <v>4261</v>
      </c>
      <c r="B1957" s="83" t="s">
        <v>4261</v>
      </c>
      <c r="C1957" s="84" t="s">
        <v>4262</v>
      </c>
      <c r="D1957" s="83" t="s">
        <v>4263</v>
      </c>
      <c r="E1957" s="83" t="s">
        <v>704</v>
      </c>
      <c r="F1957" s="83" t="s">
        <v>22</v>
      </c>
      <c r="G1957" s="83" t="s">
        <v>23</v>
      </c>
      <c r="H1957" s="83"/>
      <c r="I1957" s="93" t="s">
        <v>24</v>
      </c>
      <c r="J1957" s="93" t="s">
        <v>24</v>
      </c>
      <c r="K1957" s="85">
        <v>100210951095</v>
      </c>
      <c r="L1957" s="83" t="s">
        <v>25</v>
      </c>
      <c r="M1957" s="83" t="s">
        <v>26</v>
      </c>
      <c r="N1957" s="83" t="s">
        <v>27</v>
      </c>
      <c r="O1957" s="83" t="s">
        <v>26</v>
      </c>
      <c r="P1957" s="86">
        <v>2</v>
      </c>
      <c r="Q1957" s="87"/>
      <c r="R1957" s="88" t="s">
        <v>28</v>
      </c>
      <c r="S1957" s="89"/>
      <c r="T1957" s="1">
        <v>16442</v>
      </c>
      <c r="U1957" s="90">
        <v>12331.5</v>
      </c>
      <c r="V1957" s="91">
        <v>0.25</v>
      </c>
      <c r="W1957" s="92" t="s">
        <v>11036</v>
      </c>
      <c r="X1957" s="83">
        <v>85258900000</v>
      </c>
      <c r="Y1957" s="83" t="s">
        <v>994</v>
      </c>
      <c r="Z1957" s="83" t="s">
        <v>739</v>
      </c>
    </row>
    <row r="1958" spans="1:26" x14ac:dyDescent="0.25">
      <c r="A1958" s="83" t="s">
        <v>4264</v>
      </c>
      <c r="B1958" s="83" t="s">
        <v>4264</v>
      </c>
      <c r="C1958" s="84" t="s">
        <v>4265</v>
      </c>
      <c r="D1958" s="83" t="s">
        <v>4266</v>
      </c>
      <c r="E1958" s="83" t="s">
        <v>704</v>
      </c>
      <c r="F1958" s="83" t="s">
        <v>22</v>
      </c>
      <c r="G1958" s="83" t="s">
        <v>23</v>
      </c>
      <c r="H1958" s="83"/>
      <c r="I1958" s="93" t="s">
        <v>24</v>
      </c>
      <c r="J1958" s="93" t="s">
        <v>24</v>
      </c>
      <c r="K1958" s="85">
        <v>100210951095</v>
      </c>
      <c r="L1958" s="83" t="s">
        <v>25</v>
      </c>
      <c r="M1958" s="83" t="s">
        <v>26</v>
      </c>
      <c r="N1958" s="83" t="s">
        <v>27</v>
      </c>
      <c r="O1958" s="83" t="s">
        <v>26</v>
      </c>
      <c r="P1958" s="86">
        <v>2</v>
      </c>
      <c r="Q1958" s="87"/>
      <c r="R1958" s="88" t="s">
        <v>28</v>
      </c>
      <c r="S1958" s="89"/>
      <c r="T1958" s="1">
        <v>2727</v>
      </c>
      <c r="U1958" s="90">
        <v>2045.25</v>
      </c>
      <c r="V1958" s="91">
        <v>0.25</v>
      </c>
      <c r="W1958" s="92" t="s">
        <v>11036</v>
      </c>
      <c r="X1958" s="83">
        <v>85444290900</v>
      </c>
      <c r="Y1958" s="83" t="s">
        <v>994</v>
      </c>
      <c r="Z1958" s="83" t="s">
        <v>739</v>
      </c>
    </row>
    <row r="1959" spans="1:26" x14ac:dyDescent="0.25">
      <c r="A1959" s="83" t="s">
        <v>4267</v>
      </c>
      <c r="B1959" s="83" t="s">
        <v>4267</v>
      </c>
      <c r="C1959" s="84" t="s">
        <v>4268</v>
      </c>
      <c r="D1959" s="83" t="s">
        <v>4269</v>
      </c>
      <c r="E1959" s="83" t="s">
        <v>704</v>
      </c>
      <c r="F1959" s="83" t="s">
        <v>22</v>
      </c>
      <c r="G1959" s="83" t="s">
        <v>23</v>
      </c>
      <c r="H1959" s="83"/>
      <c r="I1959" s="93" t="s">
        <v>24</v>
      </c>
      <c r="J1959" s="93" t="s">
        <v>24</v>
      </c>
      <c r="K1959" s="85">
        <v>100210951095</v>
      </c>
      <c r="L1959" s="83" t="s">
        <v>25</v>
      </c>
      <c r="M1959" s="83" t="s">
        <v>26</v>
      </c>
      <c r="N1959" s="83" t="s">
        <v>27</v>
      </c>
      <c r="O1959" s="83" t="s">
        <v>26</v>
      </c>
      <c r="P1959" s="86">
        <v>25</v>
      </c>
      <c r="Q1959" s="87"/>
      <c r="R1959" s="88" t="s">
        <v>28</v>
      </c>
      <c r="S1959" s="89"/>
      <c r="T1959" s="1">
        <v>21575</v>
      </c>
      <c r="U1959" s="90">
        <v>16181.25</v>
      </c>
      <c r="V1959" s="91">
        <v>0.25</v>
      </c>
      <c r="W1959" s="92" t="s">
        <v>11036</v>
      </c>
      <c r="X1959" s="83">
        <v>90119000000</v>
      </c>
      <c r="Y1959" s="83" t="s">
        <v>994</v>
      </c>
      <c r="Z1959" s="83" t="s">
        <v>739</v>
      </c>
    </row>
    <row r="1960" spans="1:26" x14ac:dyDescent="0.25">
      <c r="A1960" s="83" t="s">
        <v>4270</v>
      </c>
      <c r="B1960" s="83" t="s">
        <v>4270</v>
      </c>
      <c r="C1960" s="84" t="s">
        <v>4271</v>
      </c>
      <c r="D1960" s="83" t="s">
        <v>4272</v>
      </c>
      <c r="E1960" s="83" t="s">
        <v>704</v>
      </c>
      <c r="F1960" s="83" t="s">
        <v>22</v>
      </c>
      <c r="G1960" s="83" t="s">
        <v>23</v>
      </c>
      <c r="H1960" s="83"/>
      <c r="I1960" s="93" t="s">
        <v>24</v>
      </c>
      <c r="J1960" s="93" t="s">
        <v>24</v>
      </c>
      <c r="K1960" s="85">
        <v>100210951095</v>
      </c>
      <c r="L1960" s="83" t="s">
        <v>25</v>
      </c>
      <c r="M1960" s="83" t="s">
        <v>26</v>
      </c>
      <c r="N1960" s="83" t="s">
        <v>27</v>
      </c>
      <c r="O1960" s="83" t="s">
        <v>26</v>
      </c>
      <c r="P1960" s="86">
        <v>25</v>
      </c>
      <c r="Q1960" s="87"/>
      <c r="R1960" s="88" t="s">
        <v>28</v>
      </c>
      <c r="S1960" s="89"/>
      <c r="T1960" s="1">
        <v>15956</v>
      </c>
      <c r="U1960" s="90">
        <v>11967</v>
      </c>
      <c r="V1960" s="91">
        <v>0.25</v>
      </c>
      <c r="W1960" s="92" t="s">
        <v>11036</v>
      </c>
      <c r="X1960" s="83">
        <v>90119000000</v>
      </c>
      <c r="Y1960" s="83" t="s">
        <v>994</v>
      </c>
      <c r="Z1960" s="83" t="s">
        <v>739</v>
      </c>
    </row>
    <row r="1961" spans="1:26" x14ac:dyDescent="0.25">
      <c r="A1961" s="83" t="s">
        <v>4273</v>
      </c>
      <c r="B1961" s="83" t="s">
        <v>4273</v>
      </c>
      <c r="C1961" s="84" t="s">
        <v>4274</v>
      </c>
      <c r="D1961" s="83" t="s">
        <v>4275</v>
      </c>
      <c r="E1961" s="83" t="s">
        <v>704</v>
      </c>
      <c r="F1961" s="83" t="s">
        <v>22</v>
      </c>
      <c r="G1961" s="83" t="s">
        <v>23</v>
      </c>
      <c r="H1961" s="83"/>
      <c r="I1961" s="93" t="s">
        <v>24</v>
      </c>
      <c r="J1961" s="93" t="s">
        <v>24</v>
      </c>
      <c r="K1961" s="85">
        <v>100210951095</v>
      </c>
      <c r="L1961" s="83" t="s">
        <v>25</v>
      </c>
      <c r="M1961" s="83" t="s">
        <v>26</v>
      </c>
      <c r="N1961" s="83" t="s">
        <v>27</v>
      </c>
      <c r="O1961" s="83" t="s">
        <v>26</v>
      </c>
      <c r="P1961" s="86">
        <v>20</v>
      </c>
      <c r="Q1961" s="87"/>
      <c r="R1961" s="88" t="s">
        <v>28</v>
      </c>
      <c r="S1961" s="89"/>
      <c r="T1961" s="1">
        <v>607</v>
      </c>
      <c r="U1961" s="90">
        <v>455.25</v>
      </c>
      <c r="V1961" s="91">
        <v>0.25</v>
      </c>
      <c r="W1961" s="92" t="s">
        <v>11036</v>
      </c>
      <c r="X1961" s="83">
        <v>90119000000</v>
      </c>
      <c r="Y1961" s="83" t="s">
        <v>994</v>
      </c>
      <c r="Z1961" s="83" t="s">
        <v>31</v>
      </c>
    </row>
    <row r="1962" spans="1:26" x14ac:dyDescent="0.25">
      <c r="A1962" s="83" t="s">
        <v>4276</v>
      </c>
      <c r="B1962" s="83" t="s">
        <v>4276</v>
      </c>
      <c r="C1962" s="84" t="s">
        <v>4277</v>
      </c>
      <c r="D1962" s="83" t="s">
        <v>4278</v>
      </c>
      <c r="E1962" s="83" t="s">
        <v>704</v>
      </c>
      <c r="F1962" s="83" t="s">
        <v>22</v>
      </c>
      <c r="G1962" s="83" t="s">
        <v>23</v>
      </c>
      <c r="H1962" s="83"/>
      <c r="I1962" s="93" t="s">
        <v>24</v>
      </c>
      <c r="J1962" s="93" t="s">
        <v>24</v>
      </c>
      <c r="K1962" s="85">
        <v>100210951095</v>
      </c>
      <c r="L1962" s="83" t="s">
        <v>25</v>
      </c>
      <c r="M1962" s="83" t="s">
        <v>26</v>
      </c>
      <c r="N1962" s="83" t="s">
        <v>27</v>
      </c>
      <c r="O1962" s="83" t="s">
        <v>26</v>
      </c>
      <c r="P1962" s="86">
        <v>20</v>
      </c>
      <c r="Q1962" s="87"/>
      <c r="R1962" s="88" t="s">
        <v>28</v>
      </c>
      <c r="S1962" s="89"/>
      <c r="T1962" s="1">
        <v>506</v>
      </c>
      <c r="U1962" s="90">
        <v>379.5</v>
      </c>
      <c r="V1962" s="91">
        <v>0.25</v>
      </c>
      <c r="W1962" s="92" t="s">
        <v>11036</v>
      </c>
      <c r="X1962" s="83">
        <v>90119000000</v>
      </c>
      <c r="Y1962" s="83" t="s">
        <v>994</v>
      </c>
      <c r="Z1962" s="83" t="s">
        <v>31</v>
      </c>
    </row>
    <row r="1963" spans="1:26" x14ac:dyDescent="0.25">
      <c r="A1963" t="s">
        <v>4279</v>
      </c>
      <c r="B1963" t="s">
        <v>4279</v>
      </c>
      <c r="C1963" s="94" t="s">
        <v>4280</v>
      </c>
      <c r="D1963" s="93" t="s">
        <v>4281</v>
      </c>
      <c r="E1963" s="93" t="s">
        <v>704</v>
      </c>
      <c r="F1963" s="93" t="s">
        <v>22</v>
      </c>
      <c r="G1963" s="83" t="s">
        <v>23</v>
      </c>
      <c r="H1963" s="93"/>
      <c r="I1963" s="93" t="s">
        <v>24</v>
      </c>
      <c r="J1963" s="93" t="s">
        <v>24</v>
      </c>
      <c r="K1963" s="2">
        <v>100210951095</v>
      </c>
      <c r="L1963" t="s">
        <v>25</v>
      </c>
      <c r="M1963" t="s">
        <v>26</v>
      </c>
      <c r="N1963" t="s">
        <v>27</v>
      </c>
      <c r="O1963" t="s">
        <v>26</v>
      </c>
      <c r="P1963" s="86">
        <v>20</v>
      </c>
      <c r="Q1963" s="87"/>
      <c r="R1963" s="88" t="s">
        <v>28</v>
      </c>
      <c r="S1963" s="98"/>
      <c r="T1963" s="1">
        <v>327</v>
      </c>
      <c r="U1963" s="90">
        <v>245.25</v>
      </c>
      <c r="V1963" s="91">
        <v>0.25</v>
      </c>
      <c r="W1963" s="92" t="s">
        <v>11036</v>
      </c>
      <c r="X1963" s="83">
        <v>90119000000</v>
      </c>
      <c r="Y1963" s="83" t="s">
        <v>994</v>
      </c>
      <c r="Z1963" s="83" t="s">
        <v>31</v>
      </c>
    </row>
    <row r="1964" spans="1:26" x14ac:dyDescent="0.25">
      <c r="A1964" t="s">
        <v>4282</v>
      </c>
      <c r="B1964" t="s">
        <v>4282</v>
      </c>
      <c r="C1964" s="94" t="s">
        <v>4283</v>
      </c>
      <c r="D1964" s="93" t="s">
        <v>4284</v>
      </c>
      <c r="E1964" s="93" t="s">
        <v>704</v>
      </c>
      <c r="F1964" s="93" t="s">
        <v>22</v>
      </c>
      <c r="G1964" s="83" t="s">
        <v>23</v>
      </c>
      <c r="H1964" s="93"/>
      <c r="I1964" s="93" t="s">
        <v>24</v>
      </c>
      <c r="J1964" s="93" t="s">
        <v>24</v>
      </c>
      <c r="K1964" s="2">
        <v>100210951095</v>
      </c>
      <c r="L1964" t="s">
        <v>25</v>
      </c>
      <c r="M1964" t="s">
        <v>26</v>
      </c>
      <c r="N1964" t="s">
        <v>27</v>
      </c>
      <c r="O1964" t="s">
        <v>26</v>
      </c>
      <c r="P1964" s="86">
        <v>15</v>
      </c>
      <c r="Q1964" s="87"/>
      <c r="R1964" s="88" t="s">
        <v>28</v>
      </c>
      <c r="S1964" s="98"/>
      <c r="T1964" s="1">
        <v>327</v>
      </c>
      <c r="U1964" s="90">
        <v>245.25</v>
      </c>
      <c r="V1964" s="91">
        <v>0.25</v>
      </c>
      <c r="W1964" s="92" t="s">
        <v>11036</v>
      </c>
      <c r="X1964" s="83">
        <v>90119000000</v>
      </c>
      <c r="Y1964" s="83" t="s">
        <v>994</v>
      </c>
      <c r="Z1964" s="83" t="s">
        <v>31</v>
      </c>
    </row>
    <row r="1965" spans="1:26" x14ac:dyDescent="0.25">
      <c r="A1965" t="s">
        <v>4285</v>
      </c>
      <c r="B1965" t="s">
        <v>4285</v>
      </c>
      <c r="C1965" s="94" t="s">
        <v>4286</v>
      </c>
      <c r="D1965" s="93" t="s">
        <v>4287</v>
      </c>
      <c r="E1965" s="93" t="s">
        <v>704</v>
      </c>
      <c r="F1965" s="93" t="s">
        <v>22</v>
      </c>
      <c r="G1965" s="83" t="s">
        <v>23</v>
      </c>
      <c r="H1965" s="93"/>
      <c r="I1965" s="93" t="s">
        <v>24</v>
      </c>
      <c r="J1965" s="93" t="s">
        <v>24</v>
      </c>
      <c r="K1965" s="2">
        <v>100210951095</v>
      </c>
      <c r="L1965" t="s">
        <v>25</v>
      </c>
      <c r="M1965" t="s">
        <v>26</v>
      </c>
      <c r="N1965" t="s">
        <v>27</v>
      </c>
      <c r="O1965" t="s">
        <v>26</v>
      </c>
      <c r="P1965" s="86">
        <v>20</v>
      </c>
      <c r="Q1965" s="87"/>
      <c r="R1965" s="88" t="s">
        <v>28</v>
      </c>
      <c r="S1965" s="98"/>
      <c r="T1965" s="1">
        <v>327</v>
      </c>
      <c r="U1965" s="90">
        <v>245.25</v>
      </c>
      <c r="V1965" s="91">
        <v>0.25</v>
      </c>
      <c r="W1965" s="92" t="s">
        <v>11036</v>
      </c>
      <c r="X1965" s="83">
        <v>90119000000</v>
      </c>
      <c r="Y1965" s="83" t="s">
        <v>994</v>
      </c>
      <c r="Z1965" s="83" t="s">
        <v>31</v>
      </c>
    </row>
    <row r="1966" spans="1:26" x14ac:dyDescent="0.25">
      <c r="A1966" t="s">
        <v>4288</v>
      </c>
      <c r="B1966" t="s">
        <v>4288</v>
      </c>
      <c r="C1966" s="94" t="s">
        <v>4289</v>
      </c>
      <c r="D1966" s="93" t="s">
        <v>4290</v>
      </c>
      <c r="E1966" s="93" t="s">
        <v>704</v>
      </c>
      <c r="F1966" s="93" t="s">
        <v>22</v>
      </c>
      <c r="G1966" s="83" t="s">
        <v>23</v>
      </c>
      <c r="H1966" s="93"/>
      <c r="I1966" s="93" t="s">
        <v>24</v>
      </c>
      <c r="J1966" s="93" t="s">
        <v>24</v>
      </c>
      <c r="K1966" s="2">
        <v>100210951095</v>
      </c>
      <c r="L1966" t="s">
        <v>25</v>
      </c>
      <c r="M1966" t="s">
        <v>26</v>
      </c>
      <c r="N1966" t="s">
        <v>27</v>
      </c>
      <c r="O1966" t="s">
        <v>26</v>
      </c>
      <c r="P1966" s="86">
        <v>15</v>
      </c>
      <c r="Q1966" s="87"/>
      <c r="R1966" s="88" t="s">
        <v>28</v>
      </c>
      <c r="S1966" s="98"/>
      <c r="T1966" s="1">
        <v>513</v>
      </c>
      <c r="U1966" s="90">
        <v>384.75</v>
      </c>
      <c r="V1966" s="91">
        <v>0.25</v>
      </c>
      <c r="W1966" s="92" t="s">
        <v>11036</v>
      </c>
      <c r="X1966" s="83">
        <v>90119000000</v>
      </c>
      <c r="Y1966" s="83" t="s">
        <v>994</v>
      </c>
      <c r="Z1966" s="83" t="s">
        <v>31</v>
      </c>
    </row>
    <row r="1967" spans="1:26" x14ac:dyDescent="0.25">
      <c r="A1967" s="83" t="s">
        <v>4291</v>
      </c>
      <c r="B1967" s="83" t="s">
        <v>4291</v>
      </c>
      <c r="C1967" s="84" t="s">
        <v>4292</v>
      </c>
      <c r="D1967" s="83" t="s">
        <v>4293</v>
      </c>
      <c r="E1967" s="83" t="s">
        <v>704</v>
      </c>
      <c r="F1967" s="83" t="s">
        <v>22</v>
      </c>
      <c r="G1967" s="83" t="s">
        <v>23</v>
      </c>
      <c r="H1967" s="83"/>
      <c r="I1967" s="93" t="s">
        <v>24</v>
      </c>
      <c r="J1967" s="93" t="s">
        <v>24</v>
      </c>
      <c r="K1967" s="85">
        <v>100210951095</v>
      </c>
      <c r="L1967" s="83" t="s">
        <v>25</v>
      </c>
      <c r="M1967" s="83" t="s">
        <v>26</v>
      </c>
      <c r="N1967" s="83" t="s">
        <v>27</v>
      </c>
      <c r="O1967" s="83" t="s">
        <v>26</v>
      </c>
      <c r="P1967" s="86">
        <v>20</v>
      </c>
      <c r="Q1967" s="87"/>
      <c r="R1967" s="88" t="s">
        <v>28</v>
      </c>
      <c r="S1967" s="89"/>
      <c r="T1967" s="1">
        <v>1085</v>
      </c>
      <c r="U1967" s="90">
        <v>813.75</v>
      </c>
      <c r="V1967" s="91">
        <v>0.25</v>
      </c>
      <c r="W1967" s="92" t="s">
        <v>11036</v>
      </c>
      <c r="X1967" s="83">
        <v>90119000000</v>
      </c>
      <c r="Y1967" s="83" t="s">
        <v>994</v>
      </c>
      <c r="Z1967" s="83" t="s">
        <v>739</v>
      </c>
    </row>
    <row r="1968" spans="1:26" x14ac:dyDescent="0.25">
      <c r="A1968" s="83" t="s">
        <v>4294</v>
      </c>
      <c r="B1968" s="83" t="s">
        <v>4294</v>
      </c>
      <c r="C1968" s="84" t="s">
        <v>4295</v>
      </c>
      <c r="D1968" s="83" t="s">
        <v>4296</v>
      </c>
      <c r="E1968" s="83" t="s">
        <v>704</v>
      </c>
      <c r="F1968" s="83" t="s">
        <v>22</v>
      </c>
      <c r="G1968" s="83" t="s">
        <v>23</v>
      </c>
      <c r="H1968" s="83"/>
      <c r="I1968" s="93" t="s">
        <v>24</v>
      </c>
      <c r="J1968" s="93" t="s">
        <v>24</v>
      </c>
      <c r="K1968" s="85">
        <v>100210951095</v>
      </c>
      <c r="L1968" s="83" t="s">
        <v>25</v>
      </c>
      <c r="M1968" s="83" t="s">
        <v>26</v>
      </c>
      <c r="N1968" s="83" t="s">
        <v>27</v>
      </c>
      <c r="O1968" s="83" t="s">
        <v>26</v>
      </c>
      <c r="P1968" s="86">
        <v>15</v>
      </c>
      <c r="Q1968" s="87"/>
      <c r="R1968" s="88" t="s">
        <v>28</v>
      </c>
      <c r="S1968" s="89"/>
      <c r="T1968" s="1">
        <v>675</v>
      </c>
      <c r="U1968" s="90">
        <v>506.25</v>
      </c>
      <c r="V1968" s="91">
        <v>0.25</v>
      </c>
      <c r="W1968" s="92" t="s">
        <v>11036</v>
      </c>
      <c r="X1968" s="83">
        <v>90119000000</v>
      </c>
      <c r="Y1968" s="83" t="s">
        <v>994</v>
      </c>
      <c r="Z1968" s="83" t="s">
        <v>31</v>
      </c>
    </row>
    <row r="1969" spans="1:26" x14ac:dyDescent="0.25">
      <c r="A1969" s="83" t="s">
        <v>4297</v>
      </c>
      <c r="B1969" s="83" t="s">
        <v>4297</v>
      </c>
      <c r="C1969" s="84" t="s">
        <v>4298</v>
      </c>
      <c r="D1969" s="83" t="s">
        <v>4299</v>
      </c>
      <c r="E1969" s="83" t="s">
        <v>704</v>
      </c>
      <c r="F1969" s="83" t="s">
        <v>22</v>
      </c>
      <c r="G1969" s="83" t="s">
        <v>23</v>
      </c>
      <c r="H1969" s="83"/>
      <c r="I1969" s="93" t="s">
        <v>24</v>
      </c>
      <c r="J1969" s="93" t="s">
        <v>24</v>
      </c>
      <c r="K1969" s="85">
        <v>100210951095</v>
      </c>
      <c r="L1969" s="83" t="s">
        <v>25</v>
      </c>
      <c r="M1969" s="83" t="s">
        <v>26</v>
      </c>
      <c r="N1969" s="83" t="s">
        <v>27</v>
      </c>
      <c r="O1969" s="83" t="s">
        <v>26</v>
      </c>
      <c r="P1969" s="86">
        <v>15</v>
      </c>
      <c r="Q1969" s="87"/>
      <c r="R1969" s="88" t="s">
        <v>28</v>
      </c>
      <c r="S1969" s="89"/>
      <c r="T1969" s="1">
        <v>1011</v>
      </c>
      <c r="U1969" s="90">
        <v>758.25</v>
      </c>
      <c r="V1969" s="91">
        <v>0.25</v>
      </c>
      <c r="W1969" s="92" t="s">
        <v>11036</v>
      </c>
      <c r="X1969" s="83">
        <v>90119000000</v>
      </c>
      <c r="Y1969" s="83" t="s">
        <v>994</v>
      </c>
      <c r="Z1969" s="83" t="s">
        <v>31</v>
      </c>
    </row>
    <row r="1970" spans="1:26" x14ac:dyDescent="0.25">
      <c r="A1970" s="83" t="s">
        <v>4300</v>
      </c>
      <c r="B1970" s="83" t="s">
        <v>4300</v>
      </c>
      <c r="C1970" s="84" t="s">
        <v>4301</v>
      </c>
      <c r="D1970" s="83" t="s">
        <v>4302</v>
      </c>
      <c r="E1970" s="83" t="s">
        <v>704</v>
      </c>
      <c r="F1970" s="83" t="s">
        <v>22</v>
      </c>
      <c r="G1970" s="83" t="s">
        <v>23</v>
      </c>
      <c r="H1970" s="83"/>
      <c r="I1970" s="93" t="s">
        <v>24</v>
      </c>
      <c r="J1970" s="93" t="s">
        <v>24</v>
      </c>
      <c r="K1970" s="85">
        <v>100210951095</v>
      </c>
      <c r="L1970" s="83" t="s">
        <v>25</v>
      </c>
      <c r="M1970" s="83" t="s">
        <v>26</v>
      </c>
      <c r="N1970" s="83" t="s">
        <v>27</v>
      </c>
      <c r="O1970" s="83" t="s">
        <v>26</v>
      </c>
      <c r="P1970" s="86">
        <v>34</v>
      </c>
      <c r="Q1970" s="87"/>
      <c r="R1970" s="88" t="s">
        <v>28</v>
      </c>
      <c r="S1970" s="89"/>
      <c r="T1970" s="1">
        <v>12546</v>
      </c>
      <c r="U1970" s="90">
        <v>9409.5</v>
      </c>
      <c r="V1970" s="91">
        <v>0.25</v>
      </c>
      <c r="W1970" s="92" t="s">
        <v>11036</v>
      </c>
      <c r="X1970" s="83">
        <v>90119000000</v>
      </c>
      <c r="Y1970" s="83" t="s">
        <v>914</v>
      </c>
      <c r="Z1970" s="83" t="s">
        <v>739</v>
      </c>
    </row>
    <row r="1971" spans="1:26" x14ac:dyDescent="0.25">
      <c r="A1971" s="83" t="s">
        <v>4303</v>
      </c>
      <c r="B1971" s="83" t="s">
        <v>4303</v>
      </c>
      <c r="C1971" s="84" t="s">
        <v>4304</v>
      </c>
      <c r="D1971" s="83" t="s">
        <v>4305</v>
      </c>
      <c r="E1971" s="83" t="s">
        <v>704</v>
      </c>
      <c r="F1971" s="83" t="s">
        <v>22</v>
      </c>
      <c r="G1971" s="83" t="s">
        <v>23</v>
      </c>
      <c r="H1971" s="83"/>
      <c r="I1971" s="93" t="s">
        <v>24</v>
      </c>
      <c r="J1971" s="93" t="s">
        <v>24</v>
      </c>
      <c r="K1971" s="85">
        <v>100210951095</v>
      </c>
      <c r="L1971" s="83" t="s">
        <v>25</v>
      </c>
      <c r="M1971" s="83" t="s">
        <v>26</v>
      </c>
      <c r="N1971" s="83" t="s">
        <v>27</v>
      </c>
      <c r="O1971" s="83" t="s">
        <v>26</v>
      </c>
      <c r="P1971" s="86">
        <v>34</v>
      </c>
      <c r="Q1971" s="87"/>
      <c r="R1971" s="88" t="s">
        <v>28</v>
      </c>
      <c r="S1971" s="89"/>
      <c r="T1971" s="1">
        <v>14790</v>
      </c>
      <c r="U1971" s="90">
        <v>11092.5</v>
      </c>
      <c r="V1971" s="91">
        <v>0.25</v>
      </c>
      <c r="W1971" s="92" t="s">
        <v>11036</v>
      </c>
      <c r="X1971" s="83">
        <v>90119000000</v>
      </c>
      <c r="Y1971" s="83" t="s">
        <v>914</v>
      </c>
      <c r="Z1971" s="83" t="s">
        <v>739</v>
      </c>
    </row>
    <row r="1972" spans="1:26" x14ac:dyDescent="0.25">
      <c r="A1972" s="83" t="s">
        <v>4306</v>
      </c>
      <c r="B1972" s="83" t="s">
        <v>4306</v>
      </c>
      <c r="C1972" s="84" t="s">
        <v>4307</v>
      </c>
      <c r="D1972" s="83" t="s">
        <v>4307</v>
      </c>
      <c r="E1972" s="83" t="s">
        <v>704</v>
      </c>
      <c r="F1972" s="83" t="s">
        <v>22</v>
      </c>
      <c r="G1972" s="83" t="s">
        <v>23</v>
      </c>
      <c r="H1972" s="83"/>
      <c r="I1972" s="93" t="s">
        <v>745</v>
      </c>
      <c r="J1972" s="93" t="s">
        <v>24</v>
      </c>
      <c r="K1972" s="85">
        <v>100210951095</v>
      </c>
      <c r="L1972" s="83" t="s">
        <v>25</v>
      </c>
      <c r="M1972" s="83" t="s">
        <v>26</v>
      </c>
      <c r="N1972" s="83" t="s">
        <v>27</v>
      </c>
      <c r="O1972" s="83" t="s">
        <v>26</v>
      </c>
      <c r="P1972" s="86">
        <v>25</v>
      </c>
      <c r="Q1972" s="87"/>
      <c r="R1972" s="88" t="s">
        <v>28</v>
      </c>
      <c r="S1972" s="89"/>
      <c r="T1972" s="1">
        <v>2356</v>
      </c>
      <c r="U1972" s="90">
        <v>1767</v>
      </c>
      <c r="V1972" s="91">
        <v>0.25</v>
      </c>
      <c r="W1972" s="92" t="s">
        <v>11036</v>
      </c>
      <c r="X1972" s="83">
        <v>90022000000</v>
      </c>
      <c r="Y1972" s="83" t="s">
        <v>1276</v>
      </c>
      <c r="Z1972" s="83" t="s">
        <v>31</v>
      </c>
    </row>
    <row r="1973" spans="1:26" x14ac:dyDescent="0.25">
      <c r="A1973" s="83" t="s">
        <v>4308</v>
      </c>
      <c r="B1973" s="83" t="s">
        <v>4308</v>
      </c>
      <c r="C1973" s="84" t="s">
        <v>4309</v>
      </c>
      <c r="D1973" s="83" t="s">
        <v>4310</v>
      </c>
      <c r="E1973" s="83" t="s">
        <v>704</v>
      </c>
      <c r="F1973" s="83" t="s">
        <v>22</v>
      </c>
      <c r="G1973" s="83" t="s">
        <v>23</v>
      </c>
      <c r="H1973" s="83"/>
      <c r="I1973" s="93" t="s">
        <v>745</v>
      </c>
      <c r="J1973" s="93" t="s">
        <v>24</v>
      </c>
      <c r="K1973" s="85">
        <v>100210951095</v>
      </c>
      <c r="L1973" s="83" t="s">
        <v>25</v>
      </c>
      <c r="M1973" s="83" t="s">
        <v>26</v>
      </c>
      <c r="N1973" s="83" t="s">
        <v>27</v>
      </c>
      <c r="O1973" s="83" t="s">
        <v>26</v>
      </c>
      <c r="P1973" s="86">
        <v>20</v>
      </c>
      <c r="Q1973" s="87"/>
      <c r="R1973" s="88" t="s">
        <v>28</v>
      </c>
      <c r="S1973" s="89"/>
      <c r="T1973" s="1">
        <v>1588</v>
      </c>
      <c r="U1973" s="90">
        <v>1191</v>
      </c>
      <c r="V1973" s="91">
        <v>0.25</v>
      </c>
      <c r="W1973" s="92" t="s">
        <v>11036</v>
      </c>
      <c r="X1973" s="83">
        <v>90022000000</v>
      </c>
      <c r="Y1973" s="83" t="s">
        <v>1276</v>
      </c>
      <c r="Z1973" s="83" t="s">
        <v>31</v>
      </c>
    </row>
    <row r="1974" spans="1:26" x14ac:dyDescent="0.25">
      <c r="A1974" s="83" t="s">
        <v>4311</v>
      </c>
      <c r="B1974" s="83" t="s">
        <v>4311</v>
      </c>
      <c r="C1974" s="84" t="s">
        <v>4312</v>
      </c>
      <c r="D1974" s="83" t="s">
        <v>4312</v>
      </c>
      <c r="E1974" s="83" t="s">
        <v>704</v>
      </c>
      <c r="F1974" s="83" t="s">
        <v>22</v>
      </c>
      <c r="G1974" s="83" t="s">
        <v>23</v>
      </c>
      <c r="H1974" s="83"/>
      <c r="I1974" s="93" t="s">
        <v>24</v>
      </c>
      <c r="J1974" s="93" t="s">
        <v>24</v>
      </c>
      <c r="K1974" s="85">
        <v>100210951095</v>
      </c>
      <c r="L1974" s="83" t="s">
        <v>25</v>
      </c>
      <c r="M1974" s="83" t="s">
        <v>26</v>
      </c>
      <c r="N1974" s="83" t="s">
        <v>27</v>
      </c>
      <c r="O1974" s="83" t="s">
        <v>26</v>
      </c>
      <c r="P1974" s="86">
        <v>15</v>
      </c>
      <c r="Q1974" s="87"/>
      <c r="R1974" s="88" t="s">
        <v>28</v>
      </c>
      <c r="S1974" s="89"/>
      <c r="T1974" s="1">
        <v>623</v>
      </c>
      <c r="U1974" s="90">
        <v>467.25</v>
      </c>
      <c r="V1974" s="91">
        <v>0.25</v>
      </c>
      <c r="W1974" s="92" t="s">
        <v>11036</v>
      </c>
      <c r="X1974" s="83">
        <v>90022000000</v>
      </c>
      <c r="Y1974" s="83" t="s">
        <v>30</v>
      </c>
      <c r="Z1974" s="83" t="s">
        <v>31</v>
      </c>
    </row>
    <row r="1975" spans="1:26" x14ac:dyDescent="0.25">
      <c r="A1975" s="83" t="s">
        <v>4313</v>
      </c>
      <c r="B1975" s="83" t="s">
        <v>4313</v>
      </c>
      <c r="C1975" s="84" t="s">
        <v>4314</v>
      </c>
      <c r="D1975" s="83" t="s">
        <v>4314</v>
      </c>
      <c r="E1975" s="83" t="s">
        <v>704</v>
      </c>
      <c r="F1975" s="83" t="s">
        <v>22</v>
      </c>
      <c r="G1975" s="83" t="s">
        <v>23</v>
      </c>
      <c r="H1975" s="83"/>
      <c r="I1975" s="93" t="s">
        <v>24</v>
      </c>
      <c r="J1975" s="93" t="s">
        <v>24</v>
      </c>
      <c r="K1975" s="85">
        <v>100210951095</v>
      </c>
      <c r="L1975" s="83" t="s">
        <v>25</v>
      </c>
      <c r="M1975" s="83" t="s">
        <v>26</v>
      </c>
      <c r="N1975" s="83" t="s">
        <v>27</v>
      </c>
      <c r="O1975" s="83" t="s">
        <v>26</v>
      </c>
      <c r="P1975" s="86">
        <v>25</v>
      </c>
      <c r="Q1975" s="87"/>
      <c r="R1975" s="88" t="s">
        <v>28</v>
      </c>
      <c r="S1975" s="89"/>
      <c r="T1975" s="1">
        <v>496</v>
      </c>
      <c r="U1975" s="90">
        <v>372</v>
      </c>
      <c r="V1975" s="91">
        <v>0.25</v>
      </c>
      <c r="W1975" s="92" t="s">
        <v>11036</v>
      </c>
      <c r="X1975" s="83">
        <v>90022000000</v>
      </c>
      <c r="Y1975" s="83" t="s">
        <v>30</v>
      </c>
      <c r="Z1975" s="83" t="s">
        <v>31</v>
      </c>
    </row>
    <row r="1976" spans="1:26" x14ac:dyDescent="0.25">
      <c r="A1976" s="83" t="s">
        <v>4315</v>
      </c>
      <c r="B1976" s="83" t="s">
        <v>4315</v>
      </c>
      <c r="C1976" s="84" t="s">
        <v>4316</v>
      </c>
      <c r="D1976" s="83" t="s">
        <v>4316</v>
      </c>
      <c r="E1976" s="83" t="s">
        <v>704</v>
      </c>
      <c r="F1976" s="83" t="s">
        <v>22</v>
      </c>
      <c r="G1976" s="83" t="s">
        <v>23</v>
      </c>
      <c r="H1976" s="83"/>
      <c r="I1976" s="93" t="s">
        <v>24</v>
      </c>
      <c r="J1976" s="93" t="s">
        <v>24</v>
      </c>
      <c r="K1976" s="85">
        <v>100210951095</v>
      </c>
      <c r="L1976" s="83" t="s">
        <v>25</v>
      </c>
      <c r="M1976" s="83" t="s">
        <v>26</v>
      </c>
      <c r="N1976" s="83" t="s">
        <v>27</v>
      </c>
      <c r="O1976" s="83" t="s">
        <v>26</v>
      </c>
      <c r="P1976" s="86">
        <v>25</v>
      </c>
      <c r="Q1976" s="87"/>
      <c r="R1976" s="88" t="s">
        <v>28</v>
      </c>
      <c r="S1976" s="89"/>
      <c r="T1976" s="1">
        <v>481</v>
      </c>
      <c r="U1976" s="90">
        <v>360.75</v>
      </c>
      <c r="V1976" s="91">
        <v>0.25</v>
      </c>
      <c r="W1976" s="92" t="s">
        <v>11036</v>
      </c>
      <c r="X1976" s="83">
        <v>90022000000</v>
      </c>
      <c r="Y1976" s="83" t="s">
        <v>30</v>
      </c>
      <c r="Z1976" s="83" t="s">
        <v>31</v>
      </c>
    </row>
    <row r="1977" spans="1:26" x14ac:dyDescent="0.25">
      <c r="A1977" s="83" t="s">
        <v>4317</v>
      </c>
      <c r="B1977" s="83" t="s">
        <v>4317</v>
      </c>
      <c r="C1977" s="84" t="s">
        <v>4318</v>
      </c>
      <c r="D1977" s="93" t="s">
        <v>4318</v>
      </c>
      <c r="E1977" s="83" t="s">
        <v>704</v>
      </c>
      <c r="F1977" s="83" t="s">
        <v>22</v>
      </c>
      <c r="G1977" s="83" t="s">
        <v>23</v>
      </c>
      <c r="H1977" s="83"/>
      <c r="I1977" s="93" t="s">
        <v>24</v>
      </c>
      <c r="J1977" s="93" t="s">
        <v>24</v>
      </c>
      <c r="K1977" s="85">
        <v>100210951095</v>
      </c>
      <c r="L1977" s="83" t="s">
        <v>25</v>
      </c>
      <c r="M1977" s="83" t="s">
        <v>26</v>
      </c>
      <c r="N1977" s="83" t="s">
        <v>27</v>
      </c>
      <c r="O1977" s="83" t="s">
        <v>26</v>
      </c>
      <c r="P1977" s="86">
        <v>25</v>
      </c>
      <c r="Q1977" s="87"/>
      <c r="R1977" s="88" t="s">
        <v>28</v>
      </c>
      <c r="S1977" s="89"/>
      <c r="T1977" s="1">
        <v>496</v>
      </c>
      <c r="U1977" s="90">
        <v>372</v>
      </c>
      <c r="V1977" s="91">
        <v>0.25</v>
      </c>
      <c r="W1977" s="92" t="s">
        <v>11036</v>
      </c>
      <c r="X1977" s="83">
        <v>90022000000</v>
      </c>
      <c r="Y1977" s="83" t="s">
        <v>30</v>
      </c>
      <c r="Z1977" s="83" t="s">
        <v>31</v>
      </c>
    </row>
    <row r="1978" spans="1:26" x14ac:dyDescent="0.25">
      <c r="A1978" s="83" t="s">
        <v>4319</v>
      </c>
      <c r="B1978" s="83" t="s">
        <v>4319</v>
      </c>
      <c r="C1978" s="84" t="s">
        <v>4320</v>
      </c>
      <c r="D1978" s="83" t="s">
        <v>4320</v>
      </c>
      <c r="E1978" s="83" t="s">
        <v>704</v>
      </c>
      <c r="F1978" s="83" t="s">
        <v>22</v>
      </c>
      <c r="G1978" s="83" t="s">
        <v>23</v>
      </c>
      <c r="H1978" s="83"/>
      <c r="I1978" s="93" t="s">
        <v>24</v>
      </c>
      <c r="J1978" s="93" t="s">
        <v>24</v>
      </c>
      <c r="K1978" s="85">
        <v>100210951095</v>
      </c>
      <c r="L1978" s="83" t="s">
        <v>25</v>
      </c>
      <c r="M1978" s="83" t="s">
        <v>26</v>
      </c>
      <c r="N1978" s="83" t="s">
        <v>27</v>
      </c>
      <c r="O1978" s="83" t="s">
        <v>26</v>
      </c>
      <c r="P1978" s="86">
        <v>25</v>
      </c>
      <c r="Q1978" s="87"/>
      <c r="R1978" s="88" t="s">
        <v>28</v>
      </c>
      <c r="S1978" s="89"/>
      <c r="T1978" s="1">
        <v>473</v>
      </c>
      <c r="U1978" s="90">
        <v>354.75</v>
      </c>
      <c r="V1978" s="91">
        <v>0.25</v>
      </c>
      <c r="W1978" s="92" t="s">
        <v>11036</v>
      </c>
      <c r="X1978" s="83">
        <v>90022000000</v>
      </c>
      <c r="Y1978" s="83" t="s">
        <v>30</v>
      </c>
      <c r="Z1978" s="83" t="s">
        <v>31</v>
      </c>
    </row>
    <row r="1979" spans="1:26" x14ac:dyDescent="0.25">
      <c r="A1979" s="83" t="s">
        <v>4321</v>
      </c>
      <c r="B1979" s="83" t="s">
        <v>4321</v>
      </c>
      <c r="C1979" s="84" t="s">
        <v>4322</v>
      </c>
      <c r="D1979" s="83" t="s">
        <v>4322</v>
      </c>
      <c r="E1979" s="83" t="s">
        <v>704</v>
      </c>
      <c r="F1979" s="83" t="s">
        <v>22</v>
      </c>
      <c r="G1979" s="83" t="s">
        <v>23</v>
      </c>
      <c r="H1979" s="83"/>
      <c r="I1979" s="93" t="s">
        <v>24</v>
      </c>
      <c r="J1979" s="93" t="s">
        <v>24</v>
      </c>
      <c r="K1979" s="85">
        <v>100210951095</v>
      </c>
      <c r="L1979" s="83" t="s">
        <v>25</v>
      </c>
      <c r="M1979" s="83" t="s">
        <v>26</v>
      </c>
      <c r="N1979" s="83" t="s">
        <v>27</v>
      </c>
      <c r="O1979" s="83" t="s">
        <v>26</v>
      </c>
      <c r="P1979" s="86">
        <v>25</v>
      </c>
      <c r="Q1979" s="87"/>
      <c r="R1979" s="88" t="s">
        <v>28</v>
      </c>
      <c r="S1979" s="89"/>
      <c r="T1979" s="1">
        <v>505</v>
      </c>
      <c r="U1979" s="90">
        <v>378.75</v>
      </c>
      <c r="V1979" s="91">
        <v>0.25</v>
      </c>
      <c r="W1979" s="92" t="s">
        <v>11036</v>
      </c>
      <c r="X1979" s="83">
        <v>90022000000</v>
      </c>
      <c r="Y1979" s="83" t="s">
        <v>30</v>
      </c>
      <c r="Z1979" s="83" t="s">
        <v>31</v>
      </c>
    </row>
    <row r="1980" spans="1:26" x14ac:dyDescent="0.25">
      <c r="A1980" s="83" t="s">
        <v>4323</v>
      </c>
      <c r="B1980" s="83" t="s">
        <v>4323</v>
      </c>
      <c r="C1980" s="84" t="s">
        <v>4324</v>
      </c>
      <c r="D1980" s="83" t="s">
        <v>4324</v>
      </c>
      <c r="E1980" s="83" t="s">
        <v>704</v>
      </c>
      <c r="F1980" s="83" t="s">
        <v>22</v>
      </c>
      <c r="G1980" s="83" t="s">
        <v>23</v>
      </c>
      <c r="H1980" s="83"/>
      <c r="I1980" s="93" t="s">
        <v>24</v>
      </c>
      <c r="J1980" s="93" t="s">
        <v>24</v>
      </c>
      <c r="K1980" s="85">
        <v>100210951095</v>
      </c>
      <c r="L1980" s="83" t="s">
        <v>25</v>
      </c>
      <c r="M1980" s="83" t="s">
        <v>26</v>
      </c>
      <c r="N1980" s="83" t="s">
        <v>27</v>
      </c>
      <c r="O1980" s="83" t="s">
        <v>26</v>
      </c>
      <c r="P1980" s="86">
        <v>25</v>
      </c>
      <c r="Q1980" s="87"/>
      <c r="R1980" s="88" t="s">
        <v>28</v>
      </c>
      <c r="S1980" s="89"/>
      <c r="T1980" s="1">
        <v>496</v>
      </c>
      <c r="U1980" s="90">
        <v>372</v>
      </c>
      <c r="V1980" s="91">
        <v>0.25</v>
      </c>
      <c r="W1980" s="92" t="s">
        <v>11036</v>
      </c>
      <c r="X1980" s="83">
        <v>90022000000</v>
      </c>
      <c r="Y1980" s="83" t="s">
        <v>30</v>
      </c>
      <c r="Z1980" s="83" t="s">
        <v>31</v>
      </c>
    </row>
    <row r="1981" spans="1:26" x14ac:dyDescent="0.25">
      <c r="A1981" s="83" t="s">
        <v>4325</v>
      </c>
      <c r="B1981" s="83" t="s">
        <v>4325</v>
      </c>
      <c r="C1981" s="84" t="s">
        <v>4326</v>
      </c>
      <c r="D1981" s="83" t="s">
        <v>4326</v>
      </c>
      <c r="E1981" s="83" t="s">
        <v>704</v>
      </c>
      <c r="F1981" s="83" t="s">
        <v>22</v>
      </c>
      <c r="G1981" s="83" t="s">
        <v>23</v>
      </c>
      <c r="H1981" s="83"/>
      <c r="I1981" s="93" t="s">
        <v>24</v>
      </c>
      <c r="J1981" s="93" t="s">
        <v>24</v>
      </c>
      <c r="K1981" s="85">
        <v>100210951095</v>
      </c>
      <c r="L1981" s="83" t="s">
        <v>25</v>
      </c>
      <c r="M1981" s="83" t="s">
        <v>26</v>
      </c>
      <c r="N1981" s="83" t="s">
        <v>27</v>
      </c>
      <c r="O1981" s="83" t="s">
        <v>26</v>
      </c>
      <c r="P1981" s="86">
        <v>25</v>
      </c>
      <c r="Q1981" s="87"/>
      <c r="R1981" s="88" t="s">
        <v>28</v>
      </c>
      <c r="S1981" s="89"/>
      <c r="T1981" s="1">
        <v>496</v>
      </c>
      <c r="U1981" s="90">
        <v>372</v>
      </c>
      <c r="V1981" s="91">
        <v>0.25</v>
      </c>
      <c r="W1981" s="92" t="s">
        <v>11036</v>
      </c>
      <c r="X1981" s="83">
        <v>90022000000</v>
      </c>
      <c r="Y1981" s="83" t="s">
        <v>30</v>
      </c>
      <c r="Z1981" s="83" t="s">
        <v>31</v>
      </c>
    </row>
    <row r="1982" spans="1:26" x14ac:dyDescent="0.25">
      <c r="A1982" s="83" t="s">
        <v>4327</v>
      </c>
      <c r="B1982" s="83" t="s">
        <v>4327</v>
      </c>
      <c r="C1982" s="84" t="s">
        <v>4328</v>
      </c>
      <c r="D1982" s="83" t="s">
        <v>4328</v>
      </c>
      <c r="E1982" s="83" t="s">
        <v>704</v>
      </c>
      <c r="F1982" s="83" t="s">
        <v>22</v>
      </c>
      <c r="G1982" s="83" t="s">
        <v>23</v>
      </c>
      <c r="H1982" s="83"/>
      <c r="I1982" s="93" t="s">
        <v>24</v>
      </c>
      <c r="J1982" s="93" t="s">
        <v>24</v>
      </c>
      <c r="K1982" s="85">
        <v>100210951095</v>
      </c>
      <c r="L1982" s="83" t="s">
        <v>25</v>
      </c>
      <c r="M1982" s="83" t="s">
        <v>26</v>
      </c>
      <c r="N1982" s="83" t="s">
        <v>27</v>
      </c>
      <c r="O1982" s="83" t="s">
        <v>26</v>
      </c>
      <c r="P1982" s="86">
        <v>25</v>
      </c>
      <c r="Q1982" s="87"/>
      <c r="R1982" s="88" t="s">
        <v>28</v>
      </c>
      <c r="S1982" s="89"/>
      <c r="T1982" s="1">
        <v>496</v>
      </c>
      <c r="U1982" s="90">
        <v>372</v>
      </c>
      <c r="V1982" s="91">
        <v>0.25</v>
      </c>
      <c r="W1982" s="92" t="s">
        <v>11036</v>
      </c>
      <c r="X1982" s="83">
        <v>90022000000</v>
      </c>
      <c r="Y1982" s="83" t="s">
        <v>30</v>
      </c>
      <c r="Z1982" s="83" t="s">
        <v>31</v>
      </c>
    </row>
    <row r="1983" spans="1:26" x14ac:dyDescent="0.25">
      <c r="A1983" s="83" t="s">
        <v>9567</v>
      </c>
      <c r="B1983" s="83" t="s">
        <v>9567</v>
      </c>
      <c r="C1983" s="84" t="s">
        <v>9568</v>
      </c>
      <c r="D1983" s="83" t="s">
        <v>11626</v>
      </c>
      <c r="E1983" s="83" t="s">
        <v>704</v>
      </c>
      <c r="F1983" s="83" t="s">
        <v>22</v>
      </c>
      <c r="G1983" s="83" t="s">
        <v>23</v>
      </c>
      <c r="H1983" s="83"/>
      <c r="I1983" s="93" t="s">
        <v>24</v>
      </c>
      <c r="J1983" s="93" t="s">
        <v>24</v>
      </c>
      <c r="K1983" s="85">
        <v>100210951095</v>
      </c>
      <c r="L1983" s="83" t="s">
        <v>25</v>
      </c>
      <c r="M1983" s="83" t="s">
        <v>26</v>
      </c>
      <c r="N1983" s="83" t="s">
        <v>27</v>
      </c>
      <c r="O1983" s="83" t="s">
        <v>26</v>
      </c>
      <c r="P1983" s="86">
        <v>35</v>
      </c>
      <c r="Q1983" s="87"/>
      <c r="R1983" s="88" t="s">
        <v>28</v>
      </c>
      <c r="S1983" s="89"/>
      <c r="T1983" s="1">
        <v>148200</v>
      </c>
      <c r="U1983" s="90">
        <v>111150</v>
      </c>
      <c r="V1983" s="91">
        <v>0.25</v>
      </c>
      <c r="W1983" s="92" t="s">
        <v>11036</v>
      </c>
      <c r="X1983" s="83">
        <v>90119000000</v>
      </c>
      <c r="Y1983" s="83" t="s">
        <v>2250</v>
      </c>
      <c r="Z1983" s="83" t="s">
        <v>739</v>
      </c>
    </row>
    <row r="1984" spans="1:26" x14ac:dyDescent="0.25">
      <c r="A1984" s="83" t="s">
        <v>9569</v>
      </c>
      <c r="B1984" s="83" t="s">
        <v>9569</v>
      </c>
      <c r="C1984" s="84" t="s">
        <v>9570</v>
      </c>
      <c r="D1984" s="83" t="s">
        <v>11627</v>
      </c>
      <c r="E1984" s="83" t="s">
        <v>704</v>
      </c>
      <c r="F1984" s="83" t="s">
        <v>22</v>
      </c>
      <c r="G1984" s="83" t="s">
        <v>23</v>
      </c>
      <c r="H1984" s="83"/>
      <c r="I1984" s="93" t="s">
        <v>24</v>
      </c>
      <c r="J1984" s="93" t="s">
        <v>24</v>
      </c>
      <c r="K1984" s="85">
        <v>100210951095</v>
      </c>
      <c r="L1984" s="83" t="s">
        <v>25</v>
      </c>
      <c r="M1984" s="83" t="s">
        <v>26</v>
      </c>
      <c r="N1984" s="83" t="s">
        <v>27</v>
      </c>
      <c r="O1984" s="83" t="s">
        <v>26</v>
      </c>
      <c r="P1984" s="86">
        <v>35</v>
      </c>
      <c r="Q1984" s="87"/>
      <c r="R1984" s="88" t="s">
        <v>28</v>
      </c>
      <c r="S1984" s="89"/>
      <c r="T1984" s="1">
        <v>144300</v>
      </c>
      <c r="U1984" s="90">
        <v>108225</v>
      </c>
      <c r="V1984" s="91">
        <v>0.25</v>
      </c>
      <c r="W1984" s="92" t="s">
        <v>11036</v>
      </c>
      <c r="X1984" s="83">
        <v>90119000000</v>
      </c>
      <c r="Y1984" s="83" t="s">
        <v>2250</v>
      </c>
      <c r="Z1984" s="83" t="s">
        <v>739</v>
      </c>
    </row>
    <row r="1985" spans="1:26" x14ac:dyDescent="0.25">
      <c r="A1985" s="83" t="s">
        <v>9571</v>
      </c>
      <c r="B1985" s="83" t="s">
        <v>9571</v>
      </c>
      <c r="C1985" s="84" t="s">
        <v>9572</v>
      </c>
      <c r="D1985" s="83" t="s">
        <v>11628</v>
      </c>
      <c r="E1985" s="83" t="s">
        <v>704</v>
      </c>
      <c r="F1985" s="83" t="s">
        <v>22</v>
      </c>
      <c r="G1985" s="83" t="s">
        <v>23</v>
      </c>
      <c r="H1985" s="83"/>
      <c r="I1985" s="93" t="s">
        <v>24</v>
      </c>
      <c r="J1985" s="93" t="s">
        <v>24</v>
      </c>
      <c r="K1985" s="85">
        <v>100210951095</v>
      </c>
      <c r="L1985" s="83" t="s">
        <v>25</v>
      </c>
      <c r="M1985" s="83" t="s">
        <v>26</v>
      </c>
      <c r="N1985" s="83" t="s">
        <v>27</v>
      </c>
      <c r="O1985" s="83" t="s">
        <v>26</v>
      </c>
      <c r="P1985" s="86">
        <v>35</v>
      </c>
      <c r="Q1985" s="87"/>
      <c r="R1985" s="88" t="s">
        <v>28</v>
      </c>
      <c r="S1985" s="89"/>
      <c r="T1985" s="1">
        <v>148200</v>
      </c>
      <c r="U1985" s="90">
        <v>111150</v>
      </c>
      <c r="V1985" s="91">
        <v>0.25</v>
      </c>
      <c r="W1985" s="92" t="s">
        <v>11036</v>
      </c>
      <c r="X1985" s="83">
        <v>90119000000</v>
      </c>
      <c r="Y1985" s="83" t="s">
        <v>2250</v>
      </c>
      <c r="Z1985" s="83" t="s">
        <v>739</v>
      </c>
    </row>
    <row r="1986" spans="1:26" x14ac:dyDescent="0.25">
      <c r="A1986" s="83" t="s">
        <v>9573</v>
      </c>
      <c r="B1986" s="83" t="s">
        <v>9573</v>
      </c>
      <c r="C1986" s="84" t="s">
        <v>9574</v>
      </c>
      <c r="D1986" s="83" t="s">
        <v>11629</v>
      </c>
      <c r="E1986" s="83" t="s">
        <v>704</v>
      </c>
      <c r="F1986" s="83" t="s">
        <v>22</v>
      </c>
      <c r="G1986" s="83" t="s">
        <v>23</v>
      </c>
      <c r="H1986" s="83"/>
      <c r="I1986" s="93" t="s">
        <v>24</v>
      </c>
      <c r="J1986" s="93" t="s">
        <v>24</v>
      </c>
      <c r="K1986" s="85">
        <v>100210951095</v>
      </c>
      <c r="L1986" s="83" t="s">
        <v>25</v>
      </c>
      <c r="M1986" s="83" t="s">
        <v>26</v>
      </c>
      <c r="N1986" s="83" t="s">
        <v>27</v>
      </c>
      <c r="O1986" s="83" t="s">
        <v>26</v>
      </c>
      <c r="P1986" s="86">
        <v>35</v>
      </c>
      <c r="Q1986" s="87"/>
      <c r="R1986" s="88" t="s">
        <v>28</v>
      </c>
      <c r="S1986" s="89"/>
      <c r="T1986" s="1">
        <v>144300</v>
      </c>
      <c r="U1986" s="90">
        <v>108225</v>
      </c>
      <c r="V1986" s="91">
        <v>0.25</v>
      </c>
      <c r="W1986" s="92" t="s">
        <v>11036</v>
      </c>
      <c r="X1986" s="83">
        <v>90119000000</v>
      </c>
      <c r="Y1986" s="83" t="s">
        <v>2250</v>
      </c>
      <c r="Z1986" s="83" t="s">
        <v>739</v>
      </c>
    </row>
    <row r="1987" spans="1:26" x14ac:dyDescent="0.25">
      <c r="A1987" s="83" t="s">
        <v>9575</v>
      </c>
      <c r="B1987" s="83" t="s">
        <v>9575</v>
      </c>
      <c r="C1987" s="84" t="s">
        <v>9576</v>
      </c>
      <c r="D1987" s="83" t="s">
        <v>11630</v>
      </c>
      <c r="E1987" s="83" t="s">
        <v>704</v>
      </c>
      <c r="F1987" s="83" t="s">
        <v>22</v>
      </c>
      <c r="G1987" s="83" t="s">
        <v>23</v>
      </c>
      <c r="H1987" s="83"/>
      <c r="I1987" s="93" t="s">
        <v>24</v>
      </c>
      <c r="J1987" s="93" t="s">
        <v>24</v>
      </c>
      <c r="K1987" s="85">
        <v>100210951095</v>
      </c>
      <c r="L1987" s="83" t="s">
        <v>25</v>
      </c>
      <c r="M1987" s="83" t="s">
        <v>26</v>
      </c>
      <c r="N1987" s="83" t="s">
        <v>27</v>
      </c>
      <c r="O1987" s="83" t="s">
        <v>26</v>
      </c>
      <c r="P1987" s="86">
        <v>35</v>
      </c>
      <c r="Q1987" s="87"/>
      <c r="R1987" s="88" t="s">
        <v>28</v>
      </c>
      <c r="S1987" s="89"/>
      <c r="T1987" s="1">
        <v>148200</v>
      </c>
      <c r="U1987" s="90">
        <v>111150</v>
      </c>
      <c r="V1987" s="91">
        <v>0.25</v>
      </c>
      <c r="W1987" s="92" t="s">
        <v>11036</v>
      </c>
      <c r="X1987" s="83">
        <v>90119000000</v>
      </c>
      <c r="Y1987" s="83" t="s">
        <v>2250</v>
      </c>
      <c r="Z1987" s="83" t="s">
        <v>739</v>
      </c>
    </row>
    <row r="1988" spans="1:26" x14ac:dyDescent="0.25">
      <c r="A1988" s="83" t="s">
        <v>9577</v>
      </c>
      <c r="B1988" s="83" t="s">
        <v>9577</v>
      </c>
      <c r="C1988" s="84" t="s">
        <v>9578</v>
      </c>
      <c r="D1988" s="83" t="s">
        <v>11631</v>
      </c>
      <c r="E1988" s="83" t="s">
        <v>704</v>
      </c>
      <c r="F1988" s="83" t="s">
        <v>22</v>
      </c>
      <c r="G1988" s="83" t="s">
        <v>23</v>
      </c>
      <c r="H1988" s="83"/>
      <c r="I1988" s="93" t="s">
        <v>24</v>
      </c>
      <c r="J1988" s="93" t="s">
        <v>24</v>
      </c>
      <c r="K1988" s="85">
        <v>100210951095</v>
      </c>
      <c r="L1988" s="83" t="s">
        <v>25</v>
      </c>
      <c r="M1988" s="83" t="s">
        <v>26</v>
      </c>
      <c r="N1988" s="83" t="s">
        <v>27</v>
      </c>
      <c r="O1988" s="83" t="s">
        <v>26</v>
      </c>
      <c r="P1988" s="86">
        <v>35</v>
      </c>
      <c r="Q1988" s="87"/>
      <c r="R1988" s="88" t="s">
        <v>28</v>
      </c>
      <c r="S1988" s="89"/>
      <c r="T1988" s="1">
        <v>144300</v>
      </c>
      <c r="U1988" s="90">
        <v>108225</v>
      </c>
      <c r="V1988" s="91">
        <v>0.25</v>
      </c>
      <c r="W1988" s="92" t="s">
        <v>11036</v>
      </c>
      <c r="X1988" s="83">
        <v>90119000000</v>
      </c>
      <c r="Y1988" s="83" t="s">
        <v>2250</v>
      </c>
      <c r="Z1988" s="83" t="s">
        <v>739</v>
      </c>
    </row>
    <row r="1989" spans="1:26" x14ac:dyDescent="0.25">
      <c r="A1989" s="83" t="s">
        <v>9579</v>
      </c>
      <c r="B1989" s="83" t="s">
        <v>9579</v>
      </c>
      <c r="C1989" s="84" t="s">
        <v>9580</v>
      </c>
      <c r="D1989" s="83" t="s">
        <v>11632</v>
      </c>
      <c r="E1989" s="83" t="s">
        <v>704</v>
      </c>
      <c r="F1989" s="83" t="s">
        <v>22</v>
      </c>
      <c r="G1989" s="83" t="s">
        <v>23</v>
      </c>
      <c r="H1989" s="83"/>
      <c r="I1989" s="93" t="s">
        <v>745</v>
      </c>
      <c r="J1989" s="93" t="s">
        <v>24</v>
      </c>
      <c r="K1989" s="85">
        <v>100210951095</v>
      </c>
      <c r="L1989" s="83" t="s">
        <v>25</v>
      </c>
      <c r="M1989" s="83" t="s">
        <v>26</v>
      </c>
      <c r="N1989" s="83" t="s">
        <v>27</v>
      </c>
      <c r="O1989" s="83" t="s">
        <v>26</v>
      </c>
      <c r="P1989" s="86">
        <v>35</v>
      </c>
      <c r="Q1989" s="87"/>
      <c r="R1989" s="88" t="s">
        <v>28</v>
      </c>
      <c r="S1989" s="89"/>
      <c r="T1989" s="1">
        <v>2845</v>
      </c>
      <c r="U1989" s="90">
        <v>2133.75</v>
      </c>
      <c r="V1989" s="91">
        <v>0.25</v>
      </c>
      <c r="W1989" s="92" t="s">
        <v>11036</v>
      </c>
      <c r="X1989" s="83">
        <v>90022000000</v>
      </c>
      <c r="Y1989" s="83" t="s">
        <v>1276</v>
      </c>
      <c r="Z1989" s="83" t="s">
        <v>31</v>
      </c>
    </row>
    <row r="1990" spans="1:26" x14ac:dyDescent="0.25">
      <c r="A1990" s="83" t="s">
        <v>10595</v>
      </c>
      <c r="B1990" s="83" t="s">
        <v>10595</v>
      </c>
      <c r="C1990" s="84" t="s">
        <v>10596</v>
      </c>
      <c r="D1990" s="83" t="s">
        <v>11633</v>
      </c>
      <c r="E1990" s="83" t="s">
        <v>704</v>
      </c>
      <c r="F1990" s="83" t="s">
        <v>22</v>
      </c>
      <c r="G1990" s="83" t="s">
        <v>23</v>
      </c>
      <c r="H1990" s="83"/>
      <c r="I1990" s="93" t="s">
        <v>24</v>
      </c>
      <c r="J1990" s="93" t="s">
        <v>24</v>
      </c>
      <c r="K1990" s="85">
        <v>100210951095</v>
      </c>
      <c r="L1990" s="83" t="s">
        <v>25</v>
      </c>
      <c r="M1990" s="83" t="s">
        <v>26</v>
      </c>
      <c r="N1990" s="83" t="s">
        <v>27</v>
      </c>
      <c r="O1990" s="83" t="s">
        <v>26</v>
      </c>
      <c r="P1990" s="86">
        <v>35</v>
      </c>
      <c r="Q1990" s="87"/>
      <c r="R1990" s="88" t="s">
        <v>28</v>
      </c>
      <c r="S1990" s="89"/>
      <c r="T1990" s="1">
        <v>15698</v>
      </c>
      <c r="U1990" s="90">
        <v>11773.5</v>
      </c>
      <c r="V1990" s="91">
        <v>0.25</v>
      </c>
      <c r="W1990" s="92" t="s">
        <v>11036</v>
      </c>
      <c r="X1990" s="83">
        <v>90119000000</v>
      </c>
      <c r="Y1990" s="83" t="s">
        <v>2250</v>
      </c>
      <c r="Z1990" s="83" t="s">
        <v>739</v>
      </c>
    </row>
    <row r="1991" spans="1:26" x14ac:dyDescent="0.25">
      <c r="A1991" s="83" t="s">
        <v>10597</v>
      </c>
      <c r="B1991" s="83" t="s">
        <v>10597</v>
      </c>
      <c r="C1991" s="84" t="s">
        <v>10598</v>
      </c>
      <c r="D1991" s="83" t="s">
        <v>11634</v>
      </c>
      <c r="E1991" s="83" t="s">
        <v>704</v>
      </c>
      <c r="F1991" s="83" t="s">
        <v>22</v>
      </c>
      <c r="G1991" s="83" t="s">
        <v>23</v>
      </c>
      <c r="H1991" s="83"/>
      <c r="I1991" s="93" t="s">
        <v>24</v>
      </c>
      <c r="J1991" s="93" t="s">
        <v>24</v>
      </c>
      <c r="K1991" s="85">
        <v>100210951095</v>
      </c>
      <c r="L1991" s="83" t="s">
        <v>25</v>
      </c>
      <c r="M1991" s="83" t="s">
        <v>26</v>
      </c>
      <c r="N1991" s="83" t="s">
        <v>27</v>
      </c>
      <c r="O1991" s="83" t="s">
        <v>26</v>
      </c>
      <c r="P1991" s="86">
        <v>35</v>
      </c>
      <c r="Q1991" s="87"/>
      <c r="R1991" s="88" t="s">
        <v>28</v>
      </c>
      <c r="S1991" s="89"/>
      <c r="T1991" s="1">
        <v>15698</v>
      </c>
      <c r="U1991" s="90">
        <v>11773.5</v>
      </c>
      <c r="V1991" s="91">
        <v>0.25</v>
      </c>
      <c r="W1991" s="92" t="s">
        <v>11036</v>
      </c>
      <c r="X1991" s="83">
        <v>90119000000</v>
      </c>
      <c r="Y1991" s="83" t="s">
        <v>2250</v>
      </c>
      <c r="Z1991" s="83" t="s">
        <v>739</v>
      </c>
    </row>
    <row r="1992" spans="1:26" x14ac:dyDescent="0.25">
      <c r="A1992" s="83" t="s">
        <v>9738</v>
      </c>
      <c r="B1992" s="83" t="s">
        <v>9738</v>
      </c>
      <c r="C1992" s="84" t="s">
        <v>9739</v>
      </c>
      <c r="D1992" s="83" t="s">
        <v>11635</v>
      </c>
      <c r="E1992" s="83" t="s">
        <v>704</v>
      </c>
      <c r="F1992" s="83" t="s">
        <v>22</v>
      </c>
      <c r="G1992" s="83" t="s">
        <v>23</v>
      </c>
      <c r="H1992" s="83"/>
      <c r="I1992" s="93" t="s">
        <v>24</v>
      </c>
      <c r="J1992" s="93" t="s">
        <v>24</v>
      </c>
      <c r="K1992" s="85">
        <v>100210951095</v>
      </c>
      <c r="L1992" s="83" t="s">
        <v>25</v>
      </c>
      <c r="M1992" s="83" t="s">
        <v>26</v>
      </c>
      <c r="N1992" s="83" t="s">
        <v>27</v>
      </c>
      <c r="O1992" s="83" t="s">
        <v>26</v>
      </c>
      <c r="P1992" s="86">
        <v>35</v>
      </c>
      <c r="Q1992" s="87"/>
      <c r="R1992" s="88" t="s">
        <v>28</v>
      </c>
      <c r="S1992" s="89"/>
      <c r="T1992" s="1">
        <v>15698</v>
      </c>
      <c r="U1992" s="90">
        <v>11773.5</v>
      </c>
      <c r="V1992" s="91">
        <v>0.25</v>
      </c>
      <c r="W1992" s="92" t="s">
        <v>11036</v>
      </c>
      <c r="X1992" s="83">
        <v>90119000000</v>
      </c>
      <c r="Y1992" s="83" t="s">
        <v>2250</v>
      </c>
      <c r="Z1992" s="83" t="s">
        <v>739</v>
      </c>
    </row>
    <row r="1993" spans="1:26" x14ac:dyDescent="0.25">
      <c r="A1993" s="83" t="s">
        <v>9581</v>
      </c>
      <c r="B1993" s="83" t="s">
        <v>9581</v>
      </c>
      <c r="C1993" s="84" t="s">
        <v>9582</v>
      </c>
      <c r="D1993" s="83" t="s">
        <v>11636</v>
      </c>
      <c r="E1993" s="83" t="s">
        <v>704</v>
      </c>
      <c r="F1993" s="83" t="s">
        <v>22</v>
      </c>
      <c r="G1993" s="83" t="s">
        <v>23</v>
      </c>
      <c r="H1993" s="83"/>
      <c r="I1993" s="93" t="s">
        <v>24</v>
      </c>
      <c r="J1993" s="93" t="s">
        <v>24</v>
      </c>
      <c r="K1993" s="85">
        <v>100210951095</v>
      </c>
      <c r="L1993" s="83" t="s">
        <v>25</v>
      </c>
      <c r="M1993" s="83" t="s">
        <v>26</v>
      </c>
      <c r="N1993" s="83" t="s">
        <v>27</v>
      </c>
      <c r="O1993" s="83" t="s">
        <v>26</v>
      </c>
      <c r="P1993" s="86">
        <v>45</v>
      </c>
      <c r="Q1993" s="87"/>
      <c r="R1993" s="88" t="s">
        <v>28</v>
      </c>
      <c r="S1993" s="89"/>
      <c r="T1993" s="1">
        <v>338</v>
      </c>
      <c r="U1993" s="90">
        <v>253.5</v>
      </c>
      <c r="V1993" s="91">
        <v>0.25</v>
      </c>
      <c r="W1993" s="92" t="s">
        <v>11036</v>
      </c>
      <c r="X1993" s="83">
        <v>90019000900</v>
      </c>
      <c r="Y1993" s="83" t="s">
        <v>1601</v>
      </c>
      <c r="Z1993" s="83" t="s">
        <v>31</v>
      </c>
    </row>
    <row r="1994" spans="1:26" x14ac:dyDescent="0.25">
      <c r="A1994" s="83" t="s">
        <v>9583</v>
      </c>
      <c r="B1994" s="83" t="s">
        <v>9583</v>
      </c>
      <c r="C1994" s="84" t="s">
        <v>9584</v>
      </c>
      <c r="D1994" s="83" t="s">
        <v>11637</v>
      </c>
      <c r="E1994" s="83" t="s">
        <v>704</v>
      </c>
      <c r="F1994" s="83" t="s">
        <v>22</v>
      </c>
      <c r="G1994" s="83" t="s">
        <v>23</v>
      </c>
      <c r="H1994" s="83"/>
      <c r="I1994" s="93" t="s">
        <v>24</v>
      </c>
      <c r="J1994" s="93" t="s">
        <v>24</v>
      </c>
      <c r="K1994" s="85">
        <v>100210951095</v>
      </c>
      <c r="L1994" s="83" t="s">
        <v>25</v>
      </c>
      <c r="M1994" s="83" t="s">
        <v>26</v>
      </c>
      <c r="N1994" s="83" t="s">
        <v>27</v>
      </c>
      <c r="O1994" s="83" t="s">
        <v>26</v>
      </c>
      <c r="P1994" s="86">
        <v>45</v>
      </c>
      <c r="Q1994" s="87"/>
      <c r="R1994" s="88" t="s">
        <v>28</v>
      </c>
      <c r="S1994" s="89"/>
      <c r="T1994" s="1">
        <v>338</v>
      </c>
      <c r="U1994" s="90">
        <v>253.5</v>
      </c>
      <c r="V1994" s="91">
        <v>0.25</v>
      </c>
      <c r="W1994" s="92" t="s">
        <v>11036</v>
      </c>
      <c r="X1994" s="83">
        <v>90019000900</v>
      </c>
      <c r="Y1994" s="83" t="s">
        <v>1601</v>
      </c>
      <c r="Z1994" s="83" t="s">
        <v>31</v>
      </c>
    </row>
    <row r="1995" spans="1:26" x14ac:dyDescent="0.25">
      <c r="A1995" s="83" t="s">
        <v>9585</v>
      </c>
      <c r="B1995" s="83" t="s">
        <v>9585</v>
      </c>
      <c r="C1995" s="84" t="s">
        <v>9586</v>
      </c>
      <c r="D1995" s="83" t="s">
        <v>11638</v>
      </c>
      <c r="E1995" s="83" t="s">
        <v>704</v>
      </c>
      <c r="F1995" s="83" t="s">
        <v>22</v>
      </c>
      <c r="G1995" s="83" t="s">
        <v>23</v>
      </c>
      <c r="H1995" s="83"/>
      <c r="I1995" s="93" t="s">
        <v>24</v>
      </c>
      <c r="J1995" s="93" t="s">
        <v>24</v>
      </c>
      <c r="K1995" s="85">
        <v>100210951095</v>
      </c>
      <c r="L1995" s="83" t="s">
        <v>25</v>
      </c>
      <c r="M1995" s="83" t="s">
        <v>26</v>
      </c>
      <c r="N1995" s="83" t="s">
        <v>27</v>
      </c>
      <c r="O1995" s="83" t="s">
        <v>26</v>
      </c>
      <c r="P1995" s="86">
        <v>35</v>
      </c>
      <c r="Q1995" s="87"/>
      <c r="R1995" s="88" t="s">
        <v>28</v>
      </c>
      <c r="S1995" s="89"/>
      <c r="T1995" s="1">
        <v>450</v>
      </c>
      <c r="U1995" s="90">
        <v>337.5</v>
      </c>
      <c r="V1995" s="91">
        <v>0.25</v>
      </c>
      <c r="W1995" s="92" t="s">
        <v>11036</v>
      </c>
      <c r="X1995" s="83">
        <v>90119000000</v>
      </c>
      <c r="Y1995" s="83" t="s">
        <v>2250</v>
      </c>
      <c r="Z1995" s="83" t="s">
        <v>31</v>
      </c>
    </row>
    <row r="1996" spans="1:26" x14ac:dyDescent="0.25">
      <c r="A1996" s="83" t="s">
        <v>9587</v>
      </c>
      <c r="B1996" s="83" t="s">
        <v>9587</v>
      </c>
      <c r="C1996" s="84" t="s">
        <v>9588</v>
      </c>
      <c r="D1996" s="83" t="s">
        <v>11639</v>
      </c>
      <c r="E1996" s="83" t="s">
        <v>704</v>
      </c>
      <c r="F1996" s="83" t="s">
        <v>22</v>
      </c>
      <c r="G1996" s="83" t="s">
        <v>23</v>
      </c>
      <c r="H1996" s="83"/>
      <c r="I1996" s="93" t="s">
        <v>24</v>
      </c>
      <c r="J1996" s="93" t="s">
        <v>24</v>
      </c>
      <c r="K1996" s="85">
        <v>100210951095</v>
      </c>
      <c r="L1996" s="83" t="s">
        <v>25</v>
      </c>
      <c r="M1996" s="83" t="s">
        <v>26</v>
      </c>
      <c r="N1996" s="83" t="s">
        <v>27</v>
      </c>
      <c r="O1996" s="83" t="s">
        <v>26</v>
      </c>
      <c r="P1996" s="86">
        <v>35</v>
      </c>
      <c r="Q1996" s="87"/>
      <c r="R1996" s="88" t="s">
        <v>28</v>
      </c>
      <c r="S1996" s="89"/>
      <c r="T1996" s="1">
        <v>7478</v>
      </c>
      <c r="U1996" s="90">
        <v>5608.5</v>
      </c>
      <c r="V1996" s="91">
        <v>0.25</v>
      </c>
      <c r="W1996" s="92" t="s">
        <v>11036</v>
      </c>
      <c r="X1996" s="83">
        <v>90019000900</v>
      </c>
      <c r="Y1996" s="83" t="s">
        <v>705</v>
      </c>
      <c r="Z1996" s="83" t="s">
        <v>31</v>
      </c>
    </row>
    <row r="1997" spans="1:26" x14ac:dyDescent="0.25">
      <c r="A1997" s="83" t="s">
        <v>10599</v>
      </c>
      <c r="B1997" s="83" t="s">
        <v>10599</v>
      </c>
      <c r="C1997" s="84" t="s">
        <v>10600</v>
      </c>
      <c r="D1997" s="83" t="s">
        <v>11640</v>
      </c>
      <c r="E1997" s="83" t="s">
        <v>704</v>
      </c>
      <c r="F1997" s="83" t="s">
        <v>22</v>
      </c>
      <c r="G1997" s="83" t="s">
        <v>23</v>
      </c>
      <c r="H1997" s="83"/>
      <c r="I1997" s="93" t="s">
        <v>24</v>
      </c>
      <c r="J1997" s="93" t="s">
        <v>24</v>
      </c>
      <c r="K1997" s="85">
        <v>100210951095</v>
      </c>
      <c r="L1997" s="83" t="s">
        <v>25</v>
      </c>
      <c r="M1997" s="83" t="s">
        <v>26</v>
      </c>
      <c r="N1997" s="83" t="s">
        <v>27</v>
      </c>
      <c r="O1997" s="83" t="s">
        <v>26</v>
      </c>
      <c r="P1997" s="86">
        <v>35</v>
      </c>
      <c r="Q1997" s="87"/>
      <c r="R1997" s="88" t="s">
        <v>28</v>
      </c>
      <c r="S1997" s="89"/>
      <c r="T1997" s="1">
        <v>901</v>
      </c>
      <c r="U1997" s="90">
        <v>675.75</v>
      </c>
      <c r="V1997" s="91">
        <v>0.25</v>
      </c>
      <c r="W1997" s="92" t="s">
        <v>11036</v>
      </c>
      <c r="X1997" s="83">
        <v>90119000000</v>
      </c>
      <c r="Y1997" s="83" t="s">
        <v>2250</v>
      </c>
      <c r="Z1997" s="83" t="s">
        <v>31</v>
      </c>
    </row>
    <row r="1998" spans="1:26" x14ac:dyDescent="0.25">
      <c r="A1998" s="83" t="s">
        <v>9740</v>
      </c>
      <c r="B1998" s="83" t="s">
        <v>9740</v>
      </c>
      <c r="C1998" s="84" t="s">
        <v>9741</v>
      </c>
      <c r="D1998" s="83" t="s">
        <v>11641</v>
      </c>
      <c r="E1998" s="83" t="s">
        <v>704</v>
      </c>
      <c r="F1998" s="83" t="s">
        <v>22</v>
      </c>
      <c r="G1998" s="83" t="s">
        <v>23</v>
      </c>
      <c r="H1998" s="83"/>
      <c r="I1998" s="93" t="s">
        <v>24</v>
      </c>
      <c r="J1998" s="93" t="s">
        <v>24</v>
      </c>
      <c r="K1998" s="85">
        <v>100210951095</v>
      </c>
      <c r="L1998" s="83" t="s">
        <v>25</v>
      </c>
      <c r="M1998" s="83" t="s">
        <v>26</v>
      </c>
      <c r="N1998" s="83" t="s">
        <v>27</v>
      </c>
      <c r="O1998" s="83" t="s">
        <v>26</v>
      </c>
      <c r="P1998" s="86">
        <v>45</v>
      </c>
      <c r="Q1998" s="87"/>
      <c r="R1998" s="88" t="s">
        <v>28</v>
      </c>
      <c r="S1998" s="89"/>
      <c r="T1998" s="1">
        <v>8758</v>
      </c>
      <c r="U1998" s="90">
        <v>6568.5</v>
      </c>
      <c r="V1998" s="91">
        <v>0.25</v>
      </c>
      <c r="W1998" s="92" t="s">
        <v>11036</v>
      </c>
      <c r="X1998" s="83">
        <v>85371091990</v>
      </c>
      <c r="Y1998" s="83" t="s">
        <v>2250</v>
      </c>
      <c r="Z1998" s="83" t="s">
        <v>739</v>
      </c>
    </row>
    <row r="1999" spans="1:26" x14ac:dyDescent="0.25">
      <c r="A1999" s="83" t="s">
        <v>9589</v>
      </c>
      <c r="B1999" s="83" t="s">
        <v>9589</v>
      </c>
      <c r="C1999" s="84" t="s">
        <v>9590</v>
      </c>
      <c r="D1999" s="83" t="s">
        <v>11642</v>
      </c>
      <c r="E1999" s="83" t="s">
        <v>704</v>
      </c>
      <c r="F1999" s="83" t="s">
        <v>22</v>
      </c>
      <c r="G1999" s="83" t="s">
        <v>23</v>
      </c>
      <c r="H1999" s="83"/>
      <c r="I1999" s="93" t="s">
        <v>745</v>
      </c>
      <c r="J1999" s="93" t="s">
        <v>24</v>
      </c>
      <c r="K1999" s="85">
        <v>100210951095</v>
      </c>
      <c r="L1999" s="83" t="s">
        <v>25</v>
      </c>
      <c r="M1999" s="83" t="s">
        <v>26</v>
      </c>
      <c r="N1999" s="83" t="s">
        <v>27</v>
      </c>
      <c r="O1999" s="83" t="s">
        <v>26</v>
      </c>
      <c r="P1999" s="86">
        <v>63</v>
      </c>
      <c r="Q1999" s="87"/>
      <c r="R1999" s="88" t="s">
        <v>28</v>
      </c>
      <c r="S1999" s="89"/>
      <c r="T1999" s="1">
        <v>23134</v>
      </c>
      <c r="U1999" s="90">
        <v>17350.5</v>
      </c>
      <c r="V1999" s="91">
        <v>0.25</v>
      </c>
      <c r="W1999" s="92" t="s">
        <v>11036</v>
      </c>
      <c r="X1999" s="83">
        <v>90119000000</v>
      </c>
      <c r="Y1999" s="83" t="s">
        <v>1276</v>
      </c>
      <c r="Z1999" s="83" t="s">
        <v>739</v>
      </c>
    </row>
    <row r="2000" spans="1:26" x14ac:dyDescent="0.25">
      <c r="A2000" s="83" t="s">
        <v>9591</v>
      </c>
      <c r="B2000" s="83" t="s">
        <v>9591</v>
      </c>
      <c r="C2000" s="84" t="s">
        <v>9592</v>
      </c>
      <c r="D2000" s="83" t="s">
        <v>11643</v>
      </c>
      <c r="E2000" s="83" t="s">
        <v>704</v>
      </c>
      <c r="F2000" s="83" t="s">
        <v>22</v>
      </c>
      <c r="G2000" s="83" t="s">
        <v>23</v>
      </c>
      <c r="H2000" s="83"/>
      <c r="I2000" s="93" t="s">
        <v>745</v>
      </c>
      <c r="J2000" s="93" t="s">
        <v>24</v>
      </c>
      <c r="K2000" s="85">
        <v>100210951095</v>
      </c>
      <c r="L2000" s="83" t="s">
        <v>25</v>
      </c>
      <c r="M2000" s="83" t="s">
        <v>26</v>
      </c>
      <c r="N2000" s="83" t="s">
        <v>27</v>
      </c>
      <c r="O2000" s="83" t="s">
        <v>26</v>
      </c>
      <c r="P2000" s="86">
        <v>2</v>
      </c>
      <c r="Q2000" s="87"/>
      <c r="R2000" s="88" t="s">
        <v>28</v>
      </c>
      <c r="S2000" s="89"/>
      <c r="T2000" s="1">
        <v>38254</v>
      </c>
      <c r="U2000" s="90">
        <v>28690.5</v>
      </c>
      <c r="V2000" s="91">
        <v>0.25</v>
      </c>
      <c r="W2000" s="92" t="s">
        <v>11036</v>
      </c>
      <c r="X2000" s="83">
        <v>90119000000</v>
      </c>
      <c r="Y2000" s="83" t="s">
        <v>1276</v>
      </c>
      <c r="Z2000" s="83" t="s">
        <v>31</v>
      </c>
    </row>
    <row r="2001" spans="1:26" x14ac:dyDescent="0.25">
      <c r="A2001" s="83" t="s">
        <v>9742</v>
      </c>
      <c r="B2001" s="83" t="s">
        <v>9742</v>
      </c>
      <c r="C2001" s="84" t="s">
        <v>9743</v>
      </c>
      <c r="D2001" s="83" t="s">
        <v>11644</v>
      </c>
      <c r="E2001" s="83" t="s">
        <v>704</v>
      </c>
      <c r="F2001" s="83" t="s">
        <v>22</v>
      </c>
      <c r="G2001" s="83" t="s">
        <v>23</v>
      </c>
      <c r="H2001" s="83"/>
      <c r="I2001" s="93" t="s">
        <v>745</v>
      </c>
      <c r="J2001" s="93" t="s">
        <v>24</v>
      </c>
      <c r="K2001" s="85">
        <v>100210951095</v>
      </c>
      <c r="L2001" s="83" t="s">
        <v>25</v>
      </c>
      <c r="M2001" s="83" t="s">
        <v>26</v>
      </c>
      <c r="N2001" s="83" t="s">
        <v>27</v>
      </c>
      <c r="O2001" s="83" t="s">
        <v>26</v>
      </c>
      <c r="P2001" s="86">
        <v>20</v>
      </c>
      <c r="Q2001" s="87"/>
      <c r="R2001" s="88" t="s">
        <v>28</v>
      </c>
      <c r="S2001" s="89"/>
      <c r="T2001" s="1">
        <v>2711</v>
      </c>
      <c r="U2001" s="90">
        <v>2033.25</v>
      </c>
      <c r="V2001" s="91">
        <v>0.25</v>
      </c>
      <c r="W2001" s="92" t="s">
        <v>11036</v>
      </c>
      <c r="X2001" s="83">
        <v>85371098990</v>
      </c>
      <c r="Y2001" s="83" t="s">
        <v>1276</v>
      </c>
      <c r="Z2001" s="83" t="s">
        <v>739</v>
      </c>
    </row>
    <row r="2002" spans="1:26" x14ac:dyDescent="0.25">
      <c r="A2002" s="83" t="s">
        <v>10601</v>
      </c>
      <c r="B2002" s="83" t="s">
        <v>10601</v>
      </c>
      <c r="C2002" s="84" t="s">
        <v>10602</v>
      </c>
      <c r="D2002" s="83" t="s">
        <v>11645</v>
      </c>
      <c r="E2002" s="83" t="s">
        <v>704</v>
      </c>
      <c r="F2002" s="83" t="s">
        <v>22</v>
      </c>
      <c r="G2002" s="83" t="s">
        <v>23</v>
      </c>
      <c r="H2002" s="83"/>
      <c r="I2002" s="93" t="s">
        <v>745</v>
      </c>
      <c r="J2002" s="93" t="s">
        <v>24</v>
      </c>
      <c r="K2002" s="85">
        <v>100210951095</v>
      </c>
      <c r="L2002" s="83" t="s">
        <v>25</v>
      </c>
      <c r="M2002" s="83" t="s">
        <v>26</v>
      </c>
      <c r="N2002" s="83" t="s">
        <v>27</v>
      </c>
      <c r="O2002" s="83" t="s">
        <v>26</v>
      </c>
      <c r="P2002" s="86">
        <v>20</v>
      </c>
      <c r="Q2002" s="87"/>
      <c r="R2002" s="88" t="s">
        <v>28</v>
      </c>
      <c r="S2002" s="89"/>
      <c r="T2002" s="1">
        <v>3388</v>
      </c>
      <c r="U2002" s="90">
        <v>2541</v>
      </c>
      <c r="V2002" s="91">
        <v>0.25</v>
      </c>
      <c r="W2002" s="92" t="s">
        <v>11036</v>
      </c>
      <c r="X2002" s="83">
        <v>85371098990</v>
      </c>
      <c r="Y2002" s="83" t="s">
        <v>1276</v>
      </c>
      <c r="Z2002" s="83" t="s">
        <v>31</v>
      </c>
    </row>
    <row r="2003" spans="1:26" x14ac:dyDescent="0.25">
      <c r="A2003" s="83" t="s">
        <v>10603</v>
      </c>
      <c r="B2003" s="83" t="s">
        <v>10603</v>
      </c>
      <c r="C2003" s="84" t="s">
        <v>10604</v>
      </c>
      <c r="D2003" s="83" t="s">
        <v>11646</v>
      </c>
      <c r="E2003" s="83" t="s">
        <v>704</v>
      </c>
      <c r="F2003" s="83" t="s">
        <v>22</v>
      </c>
      <c r="G2003" s="83" t="s">
        <v>23</v>
      </c>
      <c r="H2003" s="83"/>
      <c r="I2003" s="93" t="s">
        <v>24</v>
      </c>
      <c r="J2003" s="93" t="s">
        <v>24</v>
      </c>
      <c r="K2003" s="85">
        <v>100210951095</v>
      </c>
      <c r="L2003" s="83" t="s">
        <v>25</v>
      </c>
      <c r="M2003" s="83" t="s">
        <v>26</v>
      </c>
      <c r="N2003" s="83" t="s">
        <v>27</v>
      </c>
      <c r="O2003" s="83" t="s">
        <v>26</v>
      </c>
      <c r="P2003" s="86">
        <v>25</v>
      </c>
      <c r="Q2003" s="87"/>
      <c r="R2003" s="88" t="s">
        <v>28</v>
      </c>
      <c r="S2003" s="89"/>
      <c r="T2003" s="1">
        <v>5619</v>
      </c>
      <c r="U2003" s="90">
        <v>4214.25</v>
      </c>
      <c r="V2003" s="91">
        <v>0.25</v>
      </c>
      <c r="W2003" s="92" t="s">
        <v>11036</v>
      </c>
      <c r="X2003" s="83">
        <v>90328900900</v>
      </c>
      <c r="Y2003" s="83" t="s">
        <v>2250</v>
      </c>
      <c r="Z2003" s="83" t="s">
        <v>739</v>
      </c>
    </row>
    <row r="2004" spans="1:26" x14ac:dyDescent="0.25">
      <c r="A2004" s="83" t="s">
        <v>10605</v>
      </c>
      <c r="B2004" s="83" t="s">
        <v>10605</v>
      </c>
      <c r="C2004" s="84" t="s">
        <v>10606</v>
      </c>
      <c r="D2004" s="83" t="s">
        <v>11647</v>
      </c>
      <c r="E2004" s="83" t="s">
        <v>704</v>
      </c>
      <c r="F2004" s="83" t="s">
        <v>22</v>
      </c>
      <c r="G2004" s="83" t="s">
        <v>23</v>
      </c>
      <c r="H2004" s="83"/>
      <c r="I2004" s="93" t="s">
        <v>24</v>
      </c>
      <c r="J2004" s="93" t="s">
        <v>24</v>
      </c>
      <c r="K2004" s="85">
        <v>100210951095</v>
      </c>
      <c r="L2004" s="83" t="s">
        <v>25</v>
      </c>
      <c r="M2004" s="83" t="s">
        <v>26</v>
      </c>
      <c r="N2004" s="83" t="s">
        <v>27</v>
      </c>
      <c r="O2004" s="83" t="s">
        <v>26</v>
      </c>
      <c r="P2004" s="86">
        <v>25</v>
      </c>
      <c r="Q2004" s="87"/>
      <c r="R2004" s="88" t="s">
        <v>28</v>
      </c>
      <c r="S2004" s="89"/>
      <c r="T2004" s="1">
        <v>7602</v>
      </c>
      <c r="U2004" s="90">
        <v>5701.5</v>
      </c>
      <c r="V2004" s="91">
        <v>0.25</v>
      </c>
      <c r="W2004" s="92" t="s">
        <v>11036</v>
      </c>
      <c r="X2004" s="83">
        <v>90328900900</v>
      </c>
      <c r="Y2004" s="83" t="s">
        <v>2250</v>
      </c>
      <c r="Z2004" s="83" t="s">
        <v>739</v>
      </c>
    </row>
    <row r="2005" spans="1:26" x14ac:dyDescent="0.25">
      <c r="A2005" s="83" t="s">
        <v>10607</v>
      </c>
      <c r="B2005" s="83" t="s">
        <v>10607</v>
      </c>
      <c r="C2005" s="84" t="s">
        <v>10608</v>
      </c>
      <c r="D2005" s="83" t="s">
        <v>11648</v>
      </c>
      <c r="E2005" s="83" t="s">
        <v>704</v>
      </c>
      <c r="F2005" s="83" t="s">
        <v>22</v>
      </c>
      <c r="G2005" s="83" t="s">
        <v>23</v>
      </c>
      <c r="H2005" s="83"/>
      <c r="I2005" s="93" t="s">
        <v>24</v>
      </c>
      <c r="J2005" s="93" t="s">
        <v>24</v>
      </c>
      <c r="K2005" s="85">
        <v>100210951095</v>
      </c>
      <c r="L2005" s="83" t="s">
        <v>25</v>
      </c>
      <c r="M2005" s="83" t="s">
        <v>26</v>
      </c>
      <c r="N2005" s="83" t="s">
        <v>27</v>
      </c>
      <c r="O2005" s="83" t="s">
        <v>26</v>
      </c>
      <c r="P2005" s="86">
        <v>25</v>
      </c>
      <c r="Q2005" s="87"/>
      <c r="R2005" s="88" t="s">
        <v>28</v>
      </c>
      <c r="S2005" s="89"/>
      <c r="T2005" s="1">
        <v>14872</v>
      </c>
      <c r="U2005" s="90">
        <v>11154</v>
      </c>
      <c r="V2005" s="91">
        <v>0.25</v>
      </c>
      <c r="W2005" s="92" t="s">
        <v>11036</v>
      </c>
      <c r="X2005" s="83">
        <v>90328900900</v>
      </c>
      <c r="Y2005" s="83" t="s">
        <v>2250</v>
      </c>
      <c r="Z2005" s="83" t="s">
        <v>739</v>
      </c>
    </row>
    <row r="2006" spans="1:26" x14ac:dyDescent="0.25">
      <c r="A2006" s="83" t="s">
        <v>10609</v>
      </c>
      <c r="B2006" s="83" t="s">
        <v>10609</v>
      </c>
      <c r="C2006" s="84" t="s">
        <v>10610</v>
      </c>
      <c r="D2006" s="83" t="s">
        <v>11649</v>
      </c>
      <c r="E2006" s="83" t="s">
        <v>704</v>
      </c>
      <c r="F2006" s="83" t="s">
        <v>22</v>
      </c>
      <c r="G2006" s="83" t="s">
        <v>23</v>
      </c>
      <c r="H2006" s="83"/>
      <c r="I2006" s="93" t="s">
        <v>24</v>
      </c>
      <c r="J2006" s="93" t="s">
        <v>24</v>
      </c>
      <c r="K2006" s="85">
        <v>100210951095</v>
      </c>
      <c r="L2006" s="83" t="s">
        <v>25</v>
      </c>
      <c r="M2006" s="83" t="s">
        <v>26</v>
      </c>
      <c r="N2006" s="83" t="s">
        <v>27</v>
      </c>
      <c r="O2006" s="83" t="s">
        <v>26</v>
      </c>
      <c r="P2006" s="86">
        <v>25</v>
      </c>
      <c r="Q2006" s="87"/>
      <c r="R2006" s="88" t="s">
        <v>28</v>
      </c>
      <c r="S2006" s="89"/>
      <c r="T2006" s="1">
        <v>18177</v>
      </c>
      <c r="U2006" s="90">
        <v>13632.75</v>
      </c>
      <c r="V2006" s="91">
        <v>0.25</v>
      </c>
      <c r="W2006" s="92" t="s">
        <v>11036</v>
      </c>
      <c r="X2006" s="83">
        <v>90328900900</v>
      </c>
      <c r="Y2006" s="83" t="s">
        <v>2250</v>
      </c>
      <c r="Z2006" s="83" t="s">
        <v>739</v>
      </c>
    </row>
    <row r="2007" spans="1:26" x14ac:dyDescent="0.25">
      <c r="A2007" s="83" t="s">
        <v>10611</v>
      </c>
      <c r="B2007" s="83" t="s">
        <v>10611</v>
      </c>
      <c r="C2007" s="84" t="s">
        <v>10612</v>
      </c>
      <c r="D2007" s="83" t="s">
        <v>11650</v>
      </c>
      <c r="E2007" s="83" t="s">
        <v>704</v>
      </c>
      <c r="F2007" s="83" t="s">
        <v>22</v>
      </c>
      <c r="G2007" s="83" t="s">
        <v>23</v>
      </c>
      <c r="H2007" s="83"/>
      <c r="I2007" s="93" t="s">
        <v>24</v>
      </c>
      <c r="J2007" s="93" t="s">
        <v>24</v>
      </c>
      <c r="K2007" s="85">
        <v>100210951095</v>
      </c>
      <c r="L2007" s="83" t="s">
        <v>25</v>
      </c>
      <c r="M2007" s="83" t="s">
        <v>26</v>
      </c>
      <c r="N2007" s="83" t="s">
        <v>27</v>
      </c>
      <c r="O2007" s="83" t="s">
        <v>26</v>
      </c>
      <c r="P2007" s="86">
        <v>25</v>
      </c>
      <c r="Q2007" s="87"/>
      <c r="R2007" s="88" t="s">
        <v>28</v>
      </c>
      <c r="S2007" s="89"/>
      <c r="T2007" s="1">
        <v>4875</v>
      </c>
      <c r="U2007" s="90">
        <v>3656.25</v>
      </c>
      <c r="V2007" s="91">
        <v>0.25</v>
      </c>
      <c r="W2007" s="92" t="s">
        <v>11036</v>
      </c>
      <c r="X2007" s="83">
        <v>90119000000</v>
      </c>
      <c r="Y2007" s="83" t="s">
        <v>2250</v>
      </c>
      <c r="Z2007" s="83" t="s">
        <v>739</v>
      </c>
    </row>
    <row r="2008" spans="1:26" x14ac:dyDescent="0.25">
      <c r="A2008" s="83" t="s">
        <v>10613</v>
      </c>
      <c r="B2008" s="83" t="s">
        <v>10613</v>
      </c>
      <c r="C2008" s="84" t="s">
        <v>10614</v>
      </c>
      <c r="D2008" s="83" t="s">
        <v>11651</v>
      </c>
      <c r="E2008" s="83" t="s">
        <v>704</v>
      </c>
      <c r="F2008" s="83" t="s">
        <v>22</v>
      </c>
      <c r="G2008" s="83" t="s">
        <v>23</v>
      </c>
      <c r="H2008" s="83"/>
      <c r="I2008" s="93" t="s">
        <v>24</v>
      </c>
      <c r="J2008" s="93" t="s">
        <v>24</v>
      </c>
      <c r="K2008" s="85">
        <v>100210951095</v>
      </c>
      <c r="L2008" s="83" t="s">
        <v>25</v>
      </c>
      <c r="M2008" s="83" t="s">
        <v>26</v>
      </c>
      <c r="N2008" s="83" t="s">
        <v>27</v>
      </c>
      <c r="O2008" s="83" t="s">
        <v>26</v>
      </c>
      <c r="P2008" s="86">
        <v>25</v>
      </c>
      <c r="Q2008" s="87"/>
      <c r="R2008" s="88" t="s">
        <v>28</v>
      </c>
      <c r="S2008" s="89"/>
      <c r="T2008" s="1">
        <v>4875</v>
      </c>
      <c r="U2008" s="90">
        <v>3656.25</v>
      </c>
      <c r="V2008" s="91">
        <v>0.25</v>
      </c>
      <c r="W2008" s="92" t="s">
        <v>11036</v>
      </c>
      <c r="X2008" s="83">
        <v>90119000000</v>
      </c>
      <c r="Y2008" s="83" t="s">
        <v>2250</v>
      </c>
      <c r="Z2008" s="83" t="s">
        <v>739</v>
      </c>
    </row>
    <row r="2009" spans="1:26" x14ac:dyDescent="0.25">
      <c r="A2009" s="83" t="s">
        <v>10615</v>
      </c>
      <c r="B2009" s="83" t="s">
        <v>10615</v>
      </c>
      <c r="C2009" s="84" t="s">
        <v>10616</v>
      </c>
      <c r="D2009" s="83" t="s">
        <v>11652</v>
      </c>
      <c r="E2009" s="83" t="s">
        <v>704</v>
      </c>
      <c r="F2009" s="83" t="s">
        <v>22</v>
      </c>
      <c r="G2009" s="83" t="s">
        <v>23</v>
      </c>
      <c r="H2009" s="83"/>
      <c r="I2009" s="93" t="s">
        <v>24</v>
      </c>
      <c r="J2009" s="93" t="s">
        <v>24</v>
      </c>
      <c r="K2009" s="85">
        <v>100210951095</v>
      </c>
      <c r="L2009" s="83" t="s">
        <v>25</v>
      </c>
      <c r="M2009" s="83" t="s">
        <v>26</v>
      </c>
      <c r="N2009" s="83" t="s">
        <v>27</v>
      </c>
      <c r="O2009" s="83" t="s">
        <v>26</v>
      </c>
      <c r="P2009" s="86">
        <v>25</v>
      </c>
      <c r="Q2009" s="87"/>
      <c r="R2009" s="88" t="s">
        <v>28</v>
      </c>
      <c r="S2009" s="89"/>
      <c r="T2009" s="1">
        <v>3471</v>
      </c>
      <c r="U2009" s="90">
        <v>2603.25</v>
      </c>
      <c r="V2009" s="91">
        <v>0.25</v>
      </c>
      <c r="W2009" s="92" t="s">
        <v>11036</v>
      </c>
      <c r="X2009" s="83">
        <v>90119000000</v>
      </c>
      <c r="Y2009" s="83" t="s">
        <v>2250</v>
      </c>
      <c r="Z2009" s="83" t="s">
        <v>739</v>
      </c>
    </row>
    <row r="2010" spans="1:26" x14ac:dyDescent="0.25">
      <c r="A2010" s="83" t="s">
        <v>10617</v>
      </c>
      <c r="B2010" s="83" t="s">
        <v>10617</v>
      </c>
      <c r="C2010" s="84" t="s">
        <v>10618</v>
      </c>
      <c r="D2010" s="83" t="s">
        <v>11653</v>
      </c>
      <c r="E2010" s="83" t="s">
        <v>704</v>
      </c>
      <c r="F2010" s="83" t="s">
        <v>22</v>
      </c>
      <c r="G2010" s="83" t="s">
        <v>23</v>
      </c>
      <c r="H2010" s="83"/>
      <c r="I2010" s="93" t="s">
        <v>24</v>
      </c>
      <c r="J2010" s="93" t="s">
        <v>24</v>
      </c>
      <c r="K2010" s="85">
        <v>100210951095</v>
      </c>
      <c r="L2010" s="83" t="s">
        <v>25</v>
      </c>
      <c r="M2010" s="83" t="s">
        <v>26</v>
      </c>
      <c r="N2010" s="83" t="s">
        <v>27</v>
      </c>
      <c r="O2010" s="83" t="s">
        <v>26</v>
      </c>
      <c r="P2010" s="86">
        <v>25</v>
      </c>
      <c r="Q2010" s="87"/>
      <c r="R2010" s="88" t="s">
        <v>28</v>
      </c>
      <c r="S2010" s="89"/>
      <c r="T2010" s="1">
        <v>4958</v>
      </c>
      <c r="U2010" s="90">
        <v>3718.5</v>
      </c>
      <c r="V2010" s="91">
        <v>0.25</v>
      </c>
      <c r="W2010" s="92" t="s">
        <v>11036</v>
      </c>
      <c r="X2010" s="83">
        <v>90119000000</v>
      </c>
      <c r="Y2010" s="83" t="s">
        <v>2250</v>
      </c>
      <c r="Z2010" s="83" t="s">
        <v>739</v>
      </c>
    </row>
    <row r="2011" spans="1:26" x14ac:dyDescent="0.25">
      <c r="A2011" s="83" t="s">
        <v>10619</v>
      </c>
      <c r="B2011" s="83" t="s">
        <v>10619</v>
      </c>
      <c r="C2011" s="84" t="s">
        <v>10620</v>
      </c>
      <c r="D2011" s="93" t="s">
        <v>11654</v>
      </c>
      <c r="E2011" s="83" t="s">
        <v>704</v>
      </c>
      <c r="F2011" s="83" t="s">
        <v>22</v>
      </c>
      <c r="G2011" s="83" t="s">
        <v>23</v>
      </c>
      <c r="H2011" s="83"/>
      <c r="I2011" s="93" t="s">
        <v>24</v>
      </c>
      <c r="J2011" s="93" t="s">
        <v>24</v>
      </c>
      <c r="K2011" s="85">
        <v>100210951095</v>
      </c>
      <c r="L2011" s="83" t="s">
        <v>25</v>
      </c>
      <c r="M2011" s="83" t="s">
        <v>26</v>
      </c>
      <c r="N2011" s="83" t="s">
        <v>27</v>
      </c>
      <c r="O2011" s="83" t="s">
        <v>26</v>
      </c>
      <c r="P2011" s="86">
        <v>25</v>
      </c>
      <c r="Q2011" s="87"/>
      <c r="R2011" s="88" t="s">
        <v>28</v>
      </c>
      <c r="S2011" s="84"/>
      <c r="T2011" s="1">
        <v>4958</v>
      </c>
      <c r="U2011" s="90">
        <v>3718.5</v>
      </c>
      <c r="V2011" s="91">
        <v>0.25</v>
      </c>
      <c r="W2011" s="92" t="s">
        <v>11036</v>
      </c>
      <c r="X2011" s="83">
        <v>90119000000</v>
      </c>
      <c r="Y2011" s="83" t="s">
        <v>2250</v>
      </c>
      <c r="Z2011" s="83" t="s">
        <v>739</v>
      </c>
    </row>
    <row r="2012" spans="1:26" x14ac:dyDescent="0.25">
      <c r="A2012" s="83" t="s">
        <v>10971</v>
      </c>
      <c r="B2012" s="83" t="s">
        <v>10971</v>
      </c>
      <c r="C2012" s="84" t="s">
        <v>10972</v>
      </c>
      <c r="D2012" s="93" t="s">
        <v>11655</v>
      </c>
      <c r="E2012" s="83" t="s">
        <v>704</v>
      </c>
      <c r="F2012" s="83" t="s">
        <v>22</v>
      </c>
      <c r="G2012" s="83" t="s">
        <v>23</v>
      </c>
      <c r="H2012" s="83"/>
      <c r="I2012" s="93" t="s">
        <v>24</v>
      </c>
      <c r="J2012" s="93" t="s">
        <v>24</v>
      </c>
      <c r="K2012" s="85">
        <v>100210951095</v>
      </c>
      <c r="L2012" s="83" t="s">
        <v>25</v>
      </c>
      <c r="M2012" s="83" t="s">
        <v>26</v>
      </c>
      <c r="N2012" s="83" t="s">
        <v>27</v>
      </c>
      <c r="O2012" s="83" t="s">
        <v>26</v>
      </c>
      <c r="P2012" s="86">
        <v>55</v>
      </c>
      <c r="Q2012" s="87"/>
      <c r="R2012" s="88" t="s">
        <v>28</v>
      </c>
      <c r="S2012" s="84"/>
      <c r="T2012" s="1">
        <v>31094</v>
      </c>
      <c r="U2012" s="90">
        <v>23320.5</v>
      </c>
      <c r="V2012" s="91">
        <v>0.25</v>
      </c>
      <c r="W2012" s="92" t="s">
        <v>11036</v>
      </c>
      <c r="X2012" s="83">
        <v>90119000000</v>
      </c>
      <c r="Y2012" s="83" t="s">
        <v>2250</v>
      </c>
      <c r="Z2012" s="83" t="s">
        <v>739</v>
      </c>
    </row>
    <row r="2013" spans="1:26" x14ac:dyDescent="0.25">
      <c r="A2013" s="83" t="s">
        <v>10973</v>
      </c>
      <c r="B2013" s="83" t="s">
        <v>10973</v>
      </c>
      <c r="C2013" s="84" t="s">
        <v>10974</v>
      </c>
      <c r="D2013" s="93" t="s">
        <v>11656</v>
      </c>
      <c r="E2013" s="83" t="s">
        <v>704</v>
      </c>
      <c r="F2013" s="83" t="s">
        <v>22</v>
      </c>
      <c r="G2013" s="83" t="s">
        <v>23</v>
      </c>
      <c r="H2013" s="83"/>
      <c r="I2013" s="93" t="s">
        <v>24</v>
      </c>
      <c r="J2013" s="93" t="s">
        <v>24</v>
      </c>
      <c r="K2013" s="85">
        <v>100210951095</v>
      </c>
      <c r="L2013" s="83" t="s">
        <v>25</v>
      </c>
      <c r="M2013" s="83" t="s">
        <v>26</v>
      </c>
      <c r="N2013" s="83" t="s">
        <v>27</v>
      </c>
      <c r="O2013" s="83" t="s">
        <v>26</v>
      </c>
      <c r="P2013" s="86">
        <v>55</v>
      </c>
      <c r="Q2013" s="87"/>
      <c r="R2013" s="88" t="s">
        <v>28</v>
      </c>
      <c r="S2013" s="84"/>
      <c r="T2013" s="1">
        <v>30657</v>
      </c>
      <c r="U2013" s="90">
        <v>22992.75</v>
      </c>
      <c r="V2013" s="91">
        <v>0.25</v>
      </c>
      <c r="W2013" s="92" t="s">
        <v>11036</v>
      </c>
      <c r="X2013" s="83">
        <v>90119000000</v>
      </c>
      <c r="Y2013" s="83" t="s">
        <v>2250</v>
      </c>
      <c r="Z2013" s="83" t="s">
        <v>739</v>
      </c>
    </row>
    <row r="2014" spans="1:26" x14ac:dyDescent="0.25">
      <c r="A2014" s="83" t="s">
        <v>10975</v>
      </c>
      <c r="B2014" s="83" t="s">
        <v>10975</v>
      </c>
      <c r="C2014" s="84" t="s">
        <v>10976</v>
      </c>
      <c r="D2014" s="93" t="s">
        <v>11657</v>
      </c>
      <c r="E2014" s="83" t="s">
        <v>704</v>
      </c>
      <c r="F2014" s="83" t="s">
        <v>22</v>
      </c>
      <c r="G2014" s="83" t="s">
        <v>23</v>
      </c>
      <c r="H2014" s="83"/>
      <c r="I2014" s="93" t="s">
        <v>24</v>
      </c>
      <c r="J2014" s="93" t="s">
        <v>24</v>
      </c>
      <c r="K2014" s="85">
        <v>100210951095</v>
      </c>
      <c r="L2014" s="83" t="s">
        <v>25</v>
      </c>
      <c r="M2014" s="83" t="s">
        <v>26</v>
      </c>
      <c r="N2014" s="83" t="s">
        <v>27</v>
      </c>
      <c r="O2014" s="83" t="s">
        <v>26</v>
      </c>
      <c r="P2014" s="86">
        <v>55</v>
      </c>
      <c r="Q2014" s="87"/>
      <c r="R2014" s="88" t="s">
        <v>28</v>
      </c>
      <c r="S2014" s="84"/>
      <c r="T2014" s="1">
        <v>31192</v>
      </c>
      <c r="U2014" s="90">
        <v>23394</v>
      </c>
      <c r="V2014" s="91">
        <v>0.25</v>
      </c>
      <c r="W2014" s="92" t="s">
        <v>11036</v>
      </c>
      <c r="X2014" s="83">
        <v>90119000000</v>
      </c>
      <c r="Y2014" s="83" t="s">
        <v>2250</v>
      </c>
      <c r="Z2014" s="83" t="s">
        <v>739</v>
      </c>
    </row>
    <row r="2015" spans="1:26" x14ac:dyDescent="0.25">
      <c r="A2015" s="83" t="s">
        <v>10977</v>
      </c>
      <c r="B2015" s="83" t="s">
        <v>10977</v>
      </c>
      <c r="C2015" s="84" t="s">
        <v>10978</v>
      </c>
      <c r="D2015" s="93" t="s">
        <v>11658</v>
      </c>
      <c r="E2015" s="83" t="s">
        <v>704</v>
      </c>
      <c r="F2015" s="83" t="s">
        <v>22</v>
      </c>
      <c r="G2015" s="83" t="s">
        <v>23</v>
      </c>
      <c r="H2015" s="83"/>
      <c r="I2015" s="93" t="s">
        <v>24</v>
      </c>
      <c r="J2015" s="93" t="s">
        <v>24</v>
      </c>
      <c r="K2015" s="85">
        <v>100210951095</v>
      </c>
      <c r="L2015" s="83" t="s">
        <v>25</v>
      </c>
      <c r="M2015" s="83" t="s">
        <v>26</v>
      </c>
      <c r="N2015" s="83" t="s">
        <v>27</v>
      </c>
      <c r="O2015" s="83" t="s">
        <v>26</v>
      </c>
      <c r="P2015" s="86">
        <v>55</v>
      </c>
      <c r="Q2015" s="87"/>
      <c r="R2015" s="88" t="s">
        <v>28</v>
      </c>
      <c r="S2015" s="84"/>
      <c r="T2015" s="1">
        <v>30756</v>
      </c>
      <c r="U2015" s="90">
        <v>23067</v>
      </c>
      <c r="V2015" s="91">
        <v>0.25</v>
      </c>
      <c r="W2015" s="92" t="s">
        <v>11036</v>
      </c>
      <c r="X2015" s="83">
        <v>90119000000</v>
      </c>
      <c r="Y2015" s="83" t="s">
        <v>2250</v>
      </c>
      <c r="Z2015" s="83" t="s">
        <v>739</v>
      </c>
    </row>
    <row r="2016" spans="1:26" x14ac:dyDescent="0.25">
      <c r="A2016" s="83" t="s">
        <v>11659</v>
      </c>
      <c r="B2016" s="83" t="s">
        <v>11659</v>
      </c>
      <c r="C2016" s="84" t="s">
        <v>11660</v>
      </c>
      <c r="D2016" s="93" t="s">
        <v>11661</v>
      </c>
      <c r="E2016" s="83" t="s">
        <v>704</v>
      </c>
      <c r="F2016" s="83" t="s">
        <v>22</v>
      </c>
      <c r="G2016" s="83" t="s">
        <v>23</v>
      </c>
      <c r="H2016" s="83"/>
      <c r="I2016" s="93" t="s">
        <v>24</v>
      </c>
      <c r="J2016" s="93" t="s">
        <v>24</v>
      </c>
      <c r="K2016" s="85">
        <v>100210951095</v>
      </c>
      <c r="L2016" s="83" t="s">
        <v>25</v>
      </c>
      <c r="M2016" s="83" t="s">
        <v>26</v>
      </c>
      <c r="N2016" s="83" t="s">
        <v>27</v>
      </c>
      <c r="O2016" s="83" t="s">
        <v>26</v>
      </c>
      <c r="P2016" s="86">
        <v>28</v>
      </c>
      <c r="Q2016" s="87"/>
      <c r="R2016" s="88" t="s">
        <v>28</v>
      </c>
      <c r="S2016" s="84"/>
      <c r="T2016" s="1">
        <v>1369</v>
      </c>
      <c r="U2016" s="90">
        <v>1026.75</v>
      </c>
      <c r="V2016" s="91">
        <v>0.25</v>
      </c>
      <c r="W2016" s="92" t="s">
        <v>11036</v>
      </c>
      <c r="X2016" s="83">
        <v>90119000000</v>
      </c>
      <c r="Y2016" s="83" t="s">
        <v>2250</v>
      </c>
      <c r="Z2016" s="83" t="s">
        <v>739</v>
      </c>
    </row>
    <row r="2017" spans="1:26" x14ac:dyDescent="0.25">
      <c r="A2017" s="83" t="s">
        <v>9593</v>
      </c>
      <c r="B2017" s="83" t="s">
        <v>9593</v>
      </c>
      <c r="C2017" s="84" t="s">
        <v>9594</v>
      </c>
      <c r="D2017" s="93" t="s">
        <v>11662</v>
      </c>
      <c r="E2017" s="83" t="s">
        <v>704</v>
      </c>
      <c r="F2017" s="83" t="s">
        <v>22</v>
      </c>
      <c r="G2017" s="83" t="s">
        <v>23</v>
      </c>
      <c r="H2017" s="83"/>
      <c r="I2017" s="93" t="s">
        <v>745</v>
      </c>
      <c r="J2017" s="93" t="s">
        <v>24</v>
      </c>
      <c r="K2017" s="85">
        <v>100210951095</v>
      </c>
      <c r="L2017" s="83" t="s">
        <v>25</v>
      </c>
      <c r="M2017" s="83" t="s">
        <v>26</v>
      </c>
      <c r="N2017" s="83" t="s">
        <v>27</v>
      </c>
      <c r="O2017" s="83" t="s">
        <v>26</v>
      </c>
      <c r="P2017" s="86">
        <v>27</v>
      </c>
      <c r="Q2017" s="87"/>
      <c r="R2017" s="88" t="s">
        <v>28</v>
      </c>
      <c r="S2017" s="84"/>
      <c r="T2017" s="1">
        <v>2231</v>
      </c>
      <c r="U2017" s="90">
        <v>1673.25</v>
      </c>
      <c r="V2017" s="91">
        <v>0.25</v>
      </c>
      <c r="W2017" s="92" t="s">
        <v>11036</v>
      </c>
      <c r="X2017" s="83">
        <v>90022000000</v>
      </c>
      <c r="Y2017" s="83" t="s">
        <v>1276</v>
      </c>
      <c r="Z2017" s="83" t="s">
        <v>31</v>
      </c>
    </row>
    <row r="2018" spans="1:26" x14ac:dyDescent="0.25">
      <c r="A2018" s="83" t="s">
        <v>9595</v>
      </c>
      <c r="B2018" s="83" t="s">
        <v>9595</v>
      </c>
      <c r="C2018" s="84" t="s">
        <v>9596</v>
      </c>
      <c r="D2018" s="93" t="s">
        <v>11663</v>
      </c>
      <c r="E2018" s="83" t="s">
        <v>704</v>
      </c>
      <c r="F2018" s="83" t="s">
        <v>22</v>
      </c>
      <c r="G2018" s="83" t="s">
        <v>23</v>
      </c>
      <c r="H2018" s="83"/>
      <c r="I2018" s="93" t="s">
        <v>745</v>
      </c>
      <c r="J2018" s="93" t="s">
        <v>24</v>
      </c>
      <c r="K2018" s="85">
        <v>100210951095</v>
      </c>
      <c r="L2018" s="83" t="s">
        <v>25</v>
      </c>
      <c r="M2018" s="83" t="s">
        <v>26</v>
      </c>
      <c r="N2018" s="83" t="s">
        <v>27</v>
      </c>
      <c r="O2018" s="83" t="s">
        <v>26</v>
      </c>
      <c r="P2018" s="86">
        <v>27</v>
      </c>
      <c r="Q2018" s="96"/>
      <c r="R2018" s="88" t="s">
        <v>28</v>
      </c>
      <c r="S2018" s="84"/>
      <c r="T2018" s="1">
        <v>4131</v>
      </c>
      <c r="U2018" s="90">
        <v>3098.25</v>
      </c>
      <c r="V2018" s="91">
        <v>0.25</v>
      </c>
      <c r="W2018" s="92" t="s">
        <v>11036</v>
      </c>
      <c r="X2018" s="83">
        <v>90022000000</v>
      </c>
      <c r="Y2018" s="83" t="s">
        <v>1276</v>
      </c>
      <c r="Z2018" s="83" t="s">
        <v>31</v>
      </c>
    </row>
    <row r="2019" spans="1:26" x14ac:dyDescent="0.25">
      <c r="A2019" s="83" t="s">
        <v>9597</v>
      </c>
      <c r="B2019" s="83" t="s">
        <v>9597</v>
      </c>
      <c r="C2019" s="84" t="s">
        <v>9598</v>
      </c>
      <c r="D2019" s="93" t="s">
        <v>11664</v>
      </c>
      <c r="E2019" s="83" t="s">
        <v>704</v>
      </c>
      <c r="F2019" s="83" t="s">
        <v>22</v>
      </c>
      <c r="G2019" s="83" t="s">
        <v>23</v>
      </c>
      <c r="H2019" s="83"/>
      <c r="I2019" s="93" t="s">
        <v>745</v>
      </c>
      <c r="J2019" s="93" t="s">
        <v>24</v>
      </c>
      <c r="K2019" s="85">
        <v>100210951095</v>
      </c>
      <c r="L2019" s="83" t="s">
        <v>25</v>
      </c>
      <c r="M2019" s="83" t="s">
        <v>26</v>
      </c>
      <c r="N2019" s="83" t="s">
        <v>27</v>
      </c>
      <c r="O2019" s="83" t="s">
        <v>26</v>
      </c>
      <c r="P2019" s="86">
        <v>27</v>
      </c>
      <c r="Q2019" s="96"/>
      <c r="R2019" s="88" t="s">
        <v>28</v>
      </c>
      <c r="S2019" s="84"/>
      <c r="T2019" s="1">
        <v>2702</v>
      </c>
      <c r="U2019" s="90">
        <v>2026.5</v>
      </c>
      <c r="V2019" s="91">
        <v>0.25</v>
      </c>
      <c r="W2019" s="92" t="s">
        <v>11036</v>
      </c>
      <c r="X2019" s="83">
        <v>90022000000</v>
      </c>
      <c r="Y2019" s="83" t="s">
        <v>1276</v>
      </c>
      <c r="Z2019" s="83" t="s">
        <v>31</v>
      </c>
    </row>
    <row r="2020" spans="1:26" x14ac:dyDescent="0.25">
      <c r="A2020" s="83" t="s">
        <v>10621</v>
      </c>
      <c r="B2020" s="83" t="s">
        <v>10621</v>
      </c>
      <c r="C2020" s="84" t="s">
        <v>10622</v>
      </c>
      <c r="D2020" s="93" t="s">
        <v>10623</v>
      </c>
      <c r="E2020" s="83" t="s">
        <v>704</v>
      </c>
      <c r="F2020" s="83" t="s">
        <v>22</v>
      </c>
      <c r="G2020" s="83" t="s">
        <v>23</v>
      </c>
      <c r="H2020" s="83"/>
      <c r="I2020" s="93" t="s">
        <v>745</v>
      </c>
      <c r="J2020" s="93" t="s">
        <v>24</v>
      </c>
      <c r="K2020" s="85">
        <v>100210951095</v>
      </c>
      <c r="L2020" s="83" t="s">
        <v>25</v>
      </c>
      <c r="M2020" s="83" t="s">
        <v>26</v>
      </c>
      <c r="N2020" s="83" t="s">
        <v>27</v>
      </c>
      <c r="O2020" s="83" t="s">
        <v>26</v>
      </c>
      <c r="P2020" s="86">
        <v>20</v>
      </c>
      <c r="Q2020" s="96"/>
      <c r="R2020" s="88" t="s">
        <v>28</v>
      </c>
      <c r="S2020" s="84"/>
      <c r="T2020" s="1">
        <v>1420</v>
      </c>
      <c r="U2020" s="90">
        <v>1065</v>
      </c>
      <c r="V2020" s="91">
        <v>0.25</v>
      </c>
      <c r="W2020" s="92" t="s">
        <v>11036</v>
      </c>
      <c r="X2020" s="83">
        <v>90019000900</v>
      </c>
      <c r="Y2020" s="83" t="s">
        <v>1276</v>
      </c>
      <c r="Z2020" s="83" t="s">
        <v>31</v>
      </c>
    </row>
    <row r="2021" spans="1:26" x14ac:dyDescent="0.25">
      <c r="A2021" s="83" t="s">
        <v>10624</v>
      </c>
      <c r="B2021" s="83" t="s">
        <v>10624</v>
      </c>
      <c r="C2021" s="84" t="s">
        <v>10625</v>
      </c>
      <c r="D2021" s="93" t="s">
        <v>11665</v>
      </c>
      <c r="E2021" s="83" t="s">
        <v>704</v>
      </c>
      <c r="F2021" s="83" t="s">
        <v>22</v>
      </c>
      <c r="G2021" s="83" t="s">
        <v>23</v>
      </c>
      <c r="H2021" s="83"/>
      <c r="I2021" s="93" t="s">
        <v>24</v>
      </c>
      <c r="J2021" s="93" t="s">
        <v>24</v>
      </c>
      <c r="K2021" s="85">
        <v>100210951095</v>
      </c>
      <c r="L2021" s="83" t="s">
        <v>25</v>
      </c>
      <c r="M2021" s="83" t="s">
        <v>26</v>
      </c>
      <c r="N2021" s="83" t="s">
        <v>27</v>
      </c>
      <c r="O2021" s="83" t="s">
        <v>26</v>
      </c>
      <c r="P2021" s="86">
        <v>34</v>
      </c>
      <c r="Q2021" s="96"/>
      <c r="R2021" s="88" t="s">
        <v>28</v>
      </c>
      <c r="S2021" s="84"/>
      <c r="T2021" s="1">
        <v>9131</v>
      </c>
      <c r="U2021" s="90">
        <v>6848.25</v>
      </c>
      <c r="V2021" s="91">
        <v>0.25</v>
      </c>
      <c r="W2021" s="92" t="s">
        <v>11036</v>
      </c>
      <c r="X2021" s="83">
        <v>90119000000</v>
      </c>
      <c r="Y2021" s="83" t="s">
        <v>914</v>
      </c>
      <c r="Z2021" s="83" t="s">
        <v>739</v>
      </c>
    </row>
    <row r="2022" spans="1:26" x14ac:dyDescent="0.25">
      <c r="A2022" s="83" t="s">
        <v>10626</v>
      </c>
      <c r="B2022" s="83" t="s">
        <v>10626</v>
      </c>
      <c r="C2022" s="84" t="s">
        <v>10627</v>
      </c>
      <c r="D2022" s="93" t="s">
        <v>11666</v>
      </c>
      <c r="E2022" s="83" t="s">
        <v>704</v>
      </c>
      <c r="F2022" s="83" t="s">
        <v>22</v>
      </c>
      <c r="G2022" s="83" t="s">
        <v>23</v>
      </c>
      <c r="H2022" s="83"/>
      <c r="I2022" s="93" t="s">
        <v>24</v>
      </c>
      <c r="J2022" s="93" t="s">
        <v>24</v>
      </c>
      <c r="K2022" s="85">
        <v>100210951095</v>
      </c>
      <c r="L2022" s="83" t="s">
        <v>25</v>
      </c>
      <c r="M2022" s="83" t="s">
        <v>26</v>
      </c>
      <c r="N2022" s="83" t="s">
        <v>27</v>
      </c>
      <c r="O2022" s="83" t="s">
        <v>26</v>
      </c>
      <c r="P2022" s="86">
        <v>34</v>
      </c>
      <c r="Q2022" s="96"/>
      <c r="R2022" s="88" t="s">
        <v>28</v>
      </c>
      <c r="S2022" s="84"/>
      <c r="T2022" s="1">
        <v>11815</v>
      </c>
      <c r="U2022" s="90">
        <v>8861.25</v>
      </c>
      <c r="V2022" s="91">
        <v>0.25</v>
      </c>
      <c r="W2022" s="92" t="s">
        <v>11036</v>
      </c>
      <c r="X2022" s="83">
        <v>90119000000</v>
      </c>
      <c r="Y2022" s="83" t="s">
        <v>914</v>
      </c>
      <c r="Z2022" s="83" t="s">
        <v>739</v>
      </c>
    </row>
    <row r="2023" spans="1:26" x14ac:dyDescent="0.25">
      <c r="A2023" s="83" t="s">
        <v>10628</v>
      </c>
      <c r="B2023" s="83" t="s">
        <v>10628</v>
      </c>
      <c r="C2023" s="84" t="s">
        <v>10629</v>
      </c>
      <c r="D2023" s="93" t="s">
        <v>11667</v>
      </c>
      <c r="E2023" s="83" t="s">
        <v>704</v>
      </c>
      <c r="F2023" s="83" t="s">
        <v>22</v>
      </c>
      <c r="G2023" s="83" t="s">
        <v>23</v>
      </c>
      <c r="H2023" s="83"/>
      <c r="I2023" s="93" t="s">
        <v>24</v>
      </c>
      <c r="J2023" s="93" t="s">
        <v>24</v>
      </c>
      <c r="K2023" s="85">
        <v>100210951095</v>
      </c>
      <c r="L2023" s="83" t="s">
        <v>25</v>
      </c>
      <c r="M2023" s="83" t="s">
        <v>26</v>
      </c>
      <c r="N2023" s="83" t="s">
        <v>27</v>
      </c>
      <c r="O2023" s="83" t="s">
        <v>26</v>
      </c>
      <c r="P2023" s="86">
        <v>38</v>
      </c>
      <c r="Q2023" s="96"/>
      <c r="R2023" s="88" t="s">
        <v>28</v>
      </c>
      <c r="S2023" s="84"/>
      <c r="T2023" s="1">
        <v>1951</v>
      </c>
      <c r="U2023" s="90">
        <v>1463.25</v>
      </c>
      <c r="V2023" s="91">
        <v>0.25</v>
      </c>
      <c r="W2023" s="92" t="s">
        <v>11036</v>
      </c>
      <c r="X2023" s="83">
        <v>73269098900</v>
      </c>
      <c r="Y2023" s="83" t="s">
        <v>914</v>
      </c>
      <c r="Z2023" s="83" t="s">
        <v>31</v>
      </c>
    </row>
    <row r="2024" spans="1:26" x14ac:dyDescent="0.25">
      <c r="A2024" s="83" t="s">
        <v>10630</v>
      </c>
      <c r="B2024" s="83" t="s">
        <v>10630</v>
      </c>
      <c r="C2024" s="84" t="s">
        <v>10631</v>
      </c>
      <c r="D2024" s="93" t="s">
        <v>11668</v>
      </c>
      <c r="E2024" s="83" t="s">
        <v>704</v>
      </c>
      <c r="F2024" s="83" t="s">
        <v>22</v>
      </c>
      <c r="G2024" s="83" t="s">
        <v>23</v>
      </c>
      <c r="H2024" s="83"/>
      <c r="I2024" s="93" t="s">
        <v>745</v>
      </c>
      <c r="J2024" s="93" t="s">
        <v>24</v>
      </c>
      <c r="K2024" s="85">
        <v>100210951095</v>
      </c>
      <c r="L2024" s="83" t="s">
        <v>25</v>
      </c>
      <c r="M2024" s="83" t="s">
        <v>26</v>
      </c>
      <c r="N2024" s="83" t="s">
        <v>27</v>
      </c>
      <c r="O2024" s="83" t="s">
        <v>26</v>
      </c>
      <c r="P2024" s="86">
        <v>20</v>
      </c>
      <c r="Q2024" s="96"/>
      <c r="R2024" s="88" t="s">
        <v>28</v>
      </c>
      <c r="S2024" s="84"/>
      <c r="T2024" s="1">
        <v>208</v>
      </c>
      <c r="U2024" s="90">
        <v>156</v>
      </c>
      <c r="V2024" s="91">
        <v>0.25</v>
      </c>
      <c r="W2024" s="92" t="s">
        <v>11036</v>
      </c>
      <c r="X2024" s="83">
        <v>85444290900</v>
      </c>
      <c r="Y2024" s="83" t="s">
        <v>30</v>
      </c>
      <c r="Z2024" s="83" t="s">
        <v>31</v>
      </c>
    </row>
    <row r="2025" spans="1:26" x14ac:dyDescent="0.25">
      <c r="A2025" s="83" t="s">
        <v>10632</v>
      </c>
      <c r="B2025" s="83" t="s">
        <v>10632</v>
      </c>
      <c r="C2025" s="84" t="s">
        <v>10633</v>
      </c>
      <c r="D2025" s="93" t="s">
        <v>10634</v>
      </c>
      <c r="E2025" s="83" t="s">
        <v>704</v>
      </c>
      <c r="F2025" s="83" t="s">
        <v>22</v>
      </c>
      <c r="G2025" s="83" t="s">
        <v>23</v>
      </c>
      <c r="H2025" s="83"/>
      <c r="I2025" s="93" t="s">
        <v>745</v>
      </c>
      <c r="J2025" s="93" t="s">
        <v>24</v>
      </c>
      <c r="K2025" s="85">
        <v>100210951095</v>
      </c>
      <c r="L2025" s="83" t="s">
        <v>25</v>
      </c>
      <c r="M2025" s="83" t="s">
        <v>26</v>
      </c>
      <c r="N2025" s="83" t="s">
        <v>27</v>
      </c>
      <c r="O2025" s="83" t="s">
        <v>26</v>
      </c>
      <c r="P2025" s="86">
        <v>20</v>
      </c>
      <c r="Q2025" s="96"/>
      <c r="R2025" s="88" t="s">
        <v>28</v>
      </c>
      <c r="S2025" s="84"/>
      <c r="T2025" s="1">
        <v>216</v>
      </c>
      <c r="U2025" s="90">
        <v>162</v>
      </c>
      <c r="V2025" s="91">
        <v>0.25</v>
      </c>
      <c r="W2025" s="92" t="s">
        <v>11036</v>
      </c>
      <c r="X2025" s="83">
        <v>85444290900</v>
      </c>
      <c r="Y2025" s="83" t="s">
        <v>30</v>
      </c>
      <c r="Z2025" s="83" t="s">
        <v>31</v>
      </c>
    </row>
    <row r="2026" spans="1:26" x14ac:dyDescent="0.25">
      <c r="A2026" s="83" t="s">
        <v>10635</v>
      </c>
      <c r="B2026" s="83" t="s">
        <v>10635</v>
      </c>
      <c r="C2026" s="84" t="s">
        <v>10636</v>
      </c>
      <c r="D2026" s="93" t="s">
        <v>10637</v>
      </c>
      <c r="E2026" s="83" t="s">
        <v>704</v>
      </c>
      <c r="F2026" s="83" t="s">
        <v>22</v>
      </c>
      <c r="G2026" s="83" t="s">
        <v>23</v>
      </c>
      <c r="H2026" s="83"/>
      <c r="I2026" s="93" t="s">
        <v>745</v>
      </c>
      <c r="J2026" s="93" t="s">
        <v>24</v>
      </c>
      <c r="K2026" s="85">
        <v>100210951095</v>
      </c>
      <c r="L2026" s="83" t="s">
        <v>25</v>
      </c>
      <c r="M2026" s="83" t="s">
        <v>26</v>
      </c>
      <c r="N2026" s="83" t="s">
        <v>27</v>
      </c>
      <c r="O2026" s="83" t="s">
        <v>26</v>
      </c>
      <c r="P2026" s="86">
        <v>20</v>
      </c>
      <c r="Q2026" s="96"/>
      <c r="R2026" s="88" t="s">
        <v>28</v>
      </c>
      <c r="S2026" s="84"/>
      <c r="T2026" s="1">
        <v>455</v>
      </c>
      <c r="U2026" s="90">
        <v>341.25</v>
      </c>
      <c r="V2026" s="91">
        <v>0.25</v>
      </c>
      <c r="W2026" s="92" t="s">
        <v>11036</v>
      </c>
      <c r="X2026" s="83">
        <v>90119000000</v>
      </c>
      <c r="Y2026" s="83" t="s">
        <v>30</v>
      </c>
      <c r="Z2026" s="83" t="s">
        <v>31</v>
      </c>
    </row>
    <row r="2027" spans="1:26" x14ac:dyDescent="0.25">
      <c r="A2027" s="83" t="s">
        <v>10854</v>
      </c>
      <c r="B2027" s="83" t="s">
        <v>10854</v>
      </c>
      <c r="C2027" s="84" t="s">
        <v>10855</v>
      </c>
      <c r="D2027" s="93" t="s">
        <v>10856</v>
      </c>
      <c r="E2027" s="83" t="s">
        <v>704</v>
      </c>
      <c r="F2027" s="83" t="s">
        <v>22</v>
      </c>
      <c r="G2027" s="83" t="s">
        <v>23</v>
      </c>
      <c r="H2027" s="83"/>
      <c r="I2027" s="93" t="s">
        <v>24</v>
      </c>
      <c r="J2027" s="93" t="s">
        <v>24</v>
      </c>
      <c r="K2027" s="85">
        <v>100210951095</v>
      </c>
      <c r="L2027" s="83" t="s">
        <v>25</v>
      </c>
      <c r="M2027" s="83" t="s">
        <v>26</v>
      </c>
      <c r="N2027" s="83" t="s">
        <v>27</v>
      </c>
      <c r="O2027" s="83" t="s">
        <v>26</v>
      </c>
      <c r="P2027" s="86">
        <v>34</v>
      </c>
      <c r="Q2027" s="96"/>
      <c r="R2027" s="88" t="s">
        <v>28</v>
      </c>
      <c r="S2027" s="84"/>
      <c r="T2027" s="1">
        <v>788</v>
      </c>
      <c r="U2027" s="90">
        <v>591</v>
      </c>
      <c r="V2027" s="91">
        <v>0.25</v>
      </c>
      <c r="W2027" s="92" t="s">
        <v>11036</v>
      </c>
      <c r="X2027" s="83">
        <v>90119000000</v>
      </c>
      <c r="Y2027" s="83" t="s">
        <v>30</v>
      </c>
      <c r="Z2027" s="83" t="s">
        <v>31</v>
      </c>
    </row>
    <row r="2028" spans="1:26" x14ac:dyDescent="0.25">
      <c r="A2028" s="83" t="s">
        <v>10857</v>
      </c>
      <c r="B2028" s="83" t="s">
        <v>10857</v>
      </c>
      <c r="C2028" s="84" t="s">
        <v>10858</v>
      </c>
      <c r="D2028" s="93" t="s">
        <v>10859</v>
      </c>
      <c r="E2028" s="83" t="s">
        <v>704</v>
      </c>
      <c r="F2028" s="83" t="s">
        <v>22</v>
      </c>
      <c r="G2028" s="83" t="s">
        <v>23</v>
      </c>
      <c r="H2028" s="83"/>
      <c r="I2028" s="93" t="s">
        <v>24</v>
      </c>
      <c r="J2028" s="93" t="s">
        <v>24</v>
      </c>
      <c r="K2028" s="85">
        <v>100210951095</v>
      </c>
      <c r="L2028" s="83" t="s">
        <v>25</v>
      </c>
      <c r="M2028" s="83" t="s">
        <v>26</v>
      </c>
      <c r="N2028" s="83" t="s">
        <v>27</v>
      </c>
      <c r="O2028" s="83" t="s">
        <v>26</v>
      </c>
      <c r="P2028" s="86">
        <v>55</v>
      </c>
      <c r="Q2028" s="96"/>
      <c r="R2028" s="88" t="s">
        <v>28</v>
      </c>
      <c r="S2028" s="84"/>
      <c r="T2028" s="1">
        <v>24623</v>
      </c>
      <c r="U2028" s="90">
        <v>18467.25</v>
      </c>
      <c r="V2028" s="91">
        <v>0.25</v>
      </c>
      <c r="W2028" s="92" t="s">
        <v>11036</v>
      </c>
      <c r="X2028" s="83">
        <v>90119000000</v>
      </c>
      <c r="Y2028" s="83" t="s">
        <v>914</v>
      </c>
      <c r="Z2028" s="83" t="s">
        <v>739</v>
      </c>
    </row>
    <row r="2029" spans="1:26" x14ac:dyDescent="0.25">
      <c r="A2029" s="83" t="s">
        <v>10979</v>
      </c>
      <c r="B2029" s="83" t="s">
        <v>10979</v>
      </c>
      <c r="C2029" s="84" t="s">
        <v>10980</v>
      </c>
      <c r="D2029" s="93" t="s">
        <v>11669</v>
      </c>
      <c r="E2029" s="83" t="s">
        <v>704</v>
      </c>
      <c r="F2029" s="83" t="s">
        <v>22</v>
      </c>
      <c r="G2029" s="83" t="s">
        <v>23</v>
      </c>
      <c r="H2029" s="83"/>
      <c r="I2029" s="93" t="s">
        <v>24</v>
      </c>
      <c r="J2029" s="93" t="s">
        <v>24</v>
      </c>
      <c r="K2029" s="85">
        <v>100210951095</v>
      </c>
      <c r="L2029" s="83" t="s">
        <v>25</v>
      </c>
      <c r="M2029" s="83" t="s">
        <v>26</v>
      </c>
      <c r="N2029" s="83" t="s">
        <v>27</v>
      </c>
      <c r="O2029" s="83" t="s">
        <v>26</v>
      </c>
      <c r="P2029" s="86">
        <v>15</v>
      </c>
      <c r="Q2029" s="96"/>
      <c r="R2029" s="88" t="s">
        <v>28</v>
      </c>
      <c r="S2029" s="84"/>
      <c r="T2029" s="1">
        <v>985</v>
      </c>
      <c r="U2029" s="90">
        <v>738.75</v>
      </c>
      <c r="V2029" s="91">
        <v>0.25</v>
      </c>
      <c r="W2029" s="92" t="s">
        <v>11036</v>
      </c>
      <c r="X2029" s="83">
        <v>85285210000</v>
      </c>
      <c r="Y2029" s="83" t="s">
        <v>903</v>
      </c>
      <c r="Z2029" s="83" t="s">
        <v>31</v>
      </c>
    </row>
    <row r="2030" spans="1:26" x14ac:dyDescent="0.25">
      <c r="A2030" s="83" t="s">
        <v>10981</v>
      </c>
      <c r="B2030" s="83" t="s">
        <v>10981</v>
      </c>
      <c r="C2030" s="84" t="s">
        <v>10982</v>
      </c>
      <c r="D2030" s="93" t="s">
        <v>11670</v>
      </c>
      <c r="E2030" s="83" t="s">
        <v>704</v>
      </c>
      <c r="F2030" s="83" t="s">
        <v>22</v>
      </c>
      <c r="G2030" s="83" t="s">
        <v>23</v>
      </c>
      <c r="H2030" s="83"/>
      <c r="I2030" s="93" t="s">
        <v>745</v>
      </c>
      <c r="J2030" s="93" t="s">
        <v>24</v>
      </c>
      <c r="K2030" s="85">
        <v>100210951095</v>
      </c>
      <c r="L2030" s="83" t="s">
        <v>25</v>
      </c>
      <c r="M2030" s="83" t="s">
        <v>26</v>
      </c>
      <c r="N2030" s="83" t="s">
        <v>27</v>
      </c>
      <c r="O2030" s="83" t="s">
        <v>26</v>
      </c>
      <c r="P2030" s="86">
        <v>27</v>
      </c>
      <c r="Q2030" s="96"/>
      <c r="R2030" s="88" t="s">
        <v>28</v>
      </c>
      <c r="S2030" s="84"/>
      <c r="T2030" s="1">
        <v>2346</v>
      </c>
      <c r="U2030" s="90">
        <v>1759.5</v>
      </c>
      <c r="V2030" s="91">
        <v>0.25</v>
      </c>
      <c r="W2030" s="92" t="s">
        <v>11036</v>
      </c>
      <c r="X2030" s="83">
        <v>90019000900</v>
      </c>
      <c r="Y2030" s="83" t="s">
        <v>1276</v>
      </c>
      <c r="Z2030" s="83" t="s">
        <v>31</v>
      </c>
    </row>
    <row r="2031" spans="1:26" x14ac:dyDescent="0.25">
      <c r="A2031" s="83" t="s">
        <v>11671</v>
      </c>
      <c r="B2031" s="83" t="s">
        <v>11671</v>
      </c>
      <c r="C2031" s="84" t="s">
        <v>11672</v>
      </c>
      <c r="D2031" s="93" t="s">
        <v>11673</v>
      </c>
      <c r="E2031" s="83" t="s">
        <v>704</v>
      </c>
      <c r="F2031" s="83" t="s">
        <v>22</v>
      </c>
      <c r="G2031" s="83" t="s">
        <v>23</v>
      </c>
      <c r="H2031" s="83"/>
      <c r="I2031" s="93" t="s">
        <v>745</v>
      </c>
      <c r="J2031" s="93" t="s">
        <v>24</v>
      </c>
      <c r="K2031" s="85">
        <v>100210951095</v>
      </c>
      <c r="L2031" s="83" t="s">
        <v>25</v>
      </c>
      <c r="M2031" s="83" t="s">
        <v>26</v>
      </c>
      <c r="N2031" s="83" t="s">
        <v>27</v>
      </c>
      <c r="O2031" s="83" t="s">
        <v>26</v>
      </c>
      <c r="P2031" s="86">
        <v>130</v>
      </c>
      <c r="Q2031" s="96"/>
      <c r="R2031" s="88" t="s">
        <v>28</v>
      </c>
      <c r="S2031" s="84"/>
      <c r="T2031" s="1">
        <v>88230</v>
      </c>
      <c r="U2031" s="90">
        <v>66172.5</v>
      </c>
      <c r="V2031" s="91">
        <v>0.25</v>
      </c>
      <c r="W2031" s="92" t="s">
        <v>11036</v>
      </c>
      <c r="X2031" s="83">
        <v>90138080000</v>
      </c>
      <c r="Y2031" s="83" t="s">
        <v>914</v>
      </c>
      <c r="Z2031" s="83" t="s">
        <v>739</v>
      </c>
    </row>
    <row r="2032" spans="1:26" x14ac:dyDescent="0.25">
      <c r="A2032" s="83" t="s">
        <v>11674</v>
      </c>
      <c r="B2032" s="83" t="s">
        <v>11674</v>
      </c>
      <c r="C2032" s="84" t="s">
        <v>11675</v>
      </c>
      <c r="D2032" s="93" t="s">
        <v>11676</v>
      </c>
      <c r="E2032" s="83" t="s">
        <v>704</v>
      </c>
      <c r="F2032" s="83" t="s">
        <v>22</v>
      </c>
      <c r="G2032" s="83" t="s">
        <v>23</v>
      </c>
      <c r="H2032" s="83"/>
      <c r="I2032" s="93" t="s">
        <v>745</v>
      </c>
      <c r="J2032" s="93" t="s">
        <v>24</v>
      </c>
      <c r="K2032" s="85">
        <v>100210951095</v>
      </c>
      <c r="L2032" s="83" t="s">
        <v>25</v>
      </c>
      <c r="M2032" s="83" t="s">
        <v>26</v>
      </c>
      <c r="N2032" s="83" t="s">
        <v>27</v>
      </c>
      <c r="O2032" s="83" t="s">
        <v>26</v>
      </c>
      <c r="P2032" s="86">
        <v>130</v>
      </c>
      <c r="Q2032" s="96"/>
      <c r="R2032" s="88" t="s">
        <v>28</v>
      </c>
      <c r="S2032" s="84"/>
      <c r="T2032" s="1">
        <v>88230</v>
      </c>
      <c r="U2032" s="90">
        <v>66172.5</v>
      </c>
      <c r="V2032" s="91">
        <v>0.25</v>
      </c>
      <c r="W2032" s="92" t="s">
        <v>11036</v>
      </c>
      <c r="X2032" s="83">
        <v>90138080000</v>
      </c>
      <c r="Y2032" s="83" t="s">
        <v>914</v>
      </c>
      <c r="Z2032" s="83" t="s">
        <v>739</v>
      </c>
    </row>
    <row r="2033" spans="1:26" x14ac:dyDescent="0.25">
      <c r="A2033" s="83" t="s">
        <v>11677</v>
      </c>
      <c r="B2033" s="83" t="s">
        <v>11677</v>
      </c>
      <c r="C2033" s="84" t="s">
        <v>11678</v>
      </c>
      <c r="D2033" s="93" t="s">
        <v>11679</v>
      </c>
      <c r="E2033" s="83" t="s">
        <v>21</v>
      </c>
      <c r="F2033" s="83" t="s">
        <v>22</v>
      </c>
      <c r="G2033" s="83" t="s">
        <v>23</v>
      </c>
      <c r="H2033" s="83"/>
      <c r="I2033" s="93" t="s">
        <v>24</v>
      </c>
      <c r="J2033" s="93" t="s">
        <v>24</v>
      </c>
      <c r="K2033" s="85">
        <v>100210951095</v>
      </c>
      <c r="L2033" s="83" t="s">
        <v>25</v>
      </c>
      <c r="M2033" s="83" t="s">
        <v>26</v>
      </c>
      <c r="N2033" s="83" t="s">
        <v>27</v>
      </c>
      <c r="O2033" s="83" t="s">
        <v>26</v>
      </c>
      <c r="P2033" s="86"/>
      <c r="Q2033" s="96"/>
      <c r="R2033" s="88" t="s">
        <v>28</v>
      </c>
      <c r="S2033" s="84"/>
      <c r="T2033" s="1">
        <v>5608</v>
      </c>
      <c r="U2033" s="90">
        <v>5327.6</v>
      </c>
      <c r="V2033" s="91">
        <v>4.9999999999999933E-2</v>
      </c>
      <c r="W2033" s="92" t="s">
        <v>11230</v>
      </c>
      <c r="X2033" s="83">
        <v>99999999999</v>
      </c>
      <c r="Y2033" s="83" t="s">
        <v>914</v>
      </c>
      <c r="Z2033" s="83" t="s">
        <v>31</v>
      </c>
    </row>
    <row r="2034" spans="1:26" x14ac:dyDescent="0.25">
      <c r="A2034" s="83" t="s">
        <v>11680</v>
      </c>
      <c r="B2034" s="83" t="s">
        <v>11680</v>
      </c>
      <c r="C2034" s="84" t="s">
        <v>11681</v>
      </c>
      <c r="D2034" s="93" t="s">
        <v>11682</v>
      </c>
      <c r="E2034" s="83" t="s">
        <v>704</v>
      </c>
      <c r="F2034" s="83" t="s">
        <v>22</v>
      </c>
      <c r="G2034" s="83" t="s">
        <v>23</v>
      </c>
      <c r="H2034" s="83"/>
      <c r="I2034" s="93" t="s">
        <v>24</v>
      </c>
      <c r="J2034" s="93" t="s">
        <v>24</v>
      </c>
      <c r="K2034" s="85">
        <v>100210951095</v>
      </c>
      <c r="L2034" s="83" t="s">
        <v>25</v>
      </c>
      <c r="M2034" s="83" t="s">
        <v>26</v>
      </c>
      <c r="N2034" s="83" t="s">
        <v>27</v>
      </c>
      <c r="O2034" s="83" t="s">
        <v>26</v>
      </c>
      <c r="P2034" s="86">
        <v>55</v>
      </c>
      <c r="Q2034" s="96"/>
      <c r="R2034" s="88" t="s">
        <v>28</v>
      </c>
      <c r="S2034" s="84"/>
      <c r="T2034" s="1">
        <v>3632</v>
      </c>
      <c r="U2034" s="90">
        <v>2724</v>
      </c>
      <c r="V2034" s="91">
        <v>0.25</v>
      </c>
      <c r="W2034" s="92" t="s">
        <v>11036</v>
      </c>
      <c r="X2034" s="83">
        <v>90119000000</v>
      </c>
      <c r="Y2034" s="83" t="s">
        <v>914</v>
      </c>
      <c r="Z2034" s="83" t="s">
        <v>739</v>
      </c>
    </row>
    <row r="2035" spans="1:26" x14ac:dyDescent="0.25">
      <c r="A2035" s="83" t="s">
        <v>11683</v>
      </c>
      <c r="B2035" s="83" t="s">
        <v>11683</v>
      </c>
      <c r="C2035" s="84" t="s">
        <v>11684</v>
      </c>
      <c r="D2035" s="93" t="s">
        <v>11685</v>
      </c>
      <c r="E2035" s="83" t="s">
        <v>704</v>
      </c>
      <c r="F2035" s="83" t="s">
        <v>22</v>
      </c>
      <c r="G2035" s="83" t="s">
        <v>23</v>
      </c>
      <c r="H2035" s="83"/>
      <c r="I2035" s="93" t="s">
        <v>24</v>
      </c>
      <c r="J2035" s="93" t="s">
        <v>24</v>
      </c>
      <c r="K2035" s="85">
        <v>100210951095</v>
      </c>
      <c r="L2035" s="83" t="s">
        <v>25</v>
      </c>
      <c r="M2035" s="83" t="s">
        <v>26</v>
      </c>
      <c r="N2035" s="83" t="s">
        <v>27</v>
      </c>
      <c r="O2035" s="83" t="s">
        <v>26</v>
      </c>
      <c r="P2035" s="86">
        <v>55</v>
      </c>
      <c r="Q2035" s="96"/>
      <c r="R2035" s="88" t="s">
        <v>28</v>
      </c>
      <c r="S2035" s="84"/>
      <c r="T2035" s="1">
        <v>3632</v>
      </c>
      <c r="U2035" s="90">
        <v>2724</v>
      </c>
      <c r="V2035" s="91">
        <v>0.25</v>
      </c>
      <c r="W2035" s="92" t="s">
        <v>11036</v>
      </c>
      <c r="X2035" s="83">
        <v>90119000000</v>
      </c>
      <c r="Y2035" s="83" t="s">
        <v>914</v>
      </c>
      <c r="Z2035" s="83" t="s">
        <v>739</v>
      </c>
    </row>
    <row r="2036" spans="1:26" x14ac:dyDescent="0.25">
      <c r="A2036" s="83" t="s">
        <v>11686</v>
      </c>
      <c r="B2036" s="83" t="s">
        <v>11686</v>
      </c>
      <c r="C2036" s="84" t="s">
        <v>11687</v>
      </c>
      <c r="D2036" s="93" t="s">
        <v>11688</v>
      </c>
      <c r="E2036" s="83" t="s">
        <v>704</v>
      </c>
      <c r="F2036" s="83" t="s">
        <v>22</v>
      </c>
      <c r="G2036" s="83" t="s">
        <v>23</v>
      </c>
      <c r="H2036" s="83"/>
      <c r="I2036" s="93" t="s">
        <v>24</v>
      </c>
      <c r="J2036" s="93" t="s">
        <v>24</v>
      </c>
      <c r="K2036" s="85">
        <v>100210951095</v>
      </c>
      <c r="L2036" s="83" t="s">
        <v>25</v>
      </c>
      <c r="M2036" s="83" t="s">
        <v>26</v>
      </c>
      <c r="N2036" s="83" t="s">
        <v>27</v>
      </c>
      <c r="O2036" s="83" t="s">
        <v>26</v>
      </c>
      <c r="P2036" s="86">
        <v>55</v>
      </c>
      <c r="Q2036" s="96"/>
      <c r="R2036" s="88" t="s">
        <v>28</v>
      </c>
      <c r="S2036" s="84"/>
      <c r="T2036" s="1">
        <v>3632</v>
      </c>
      <c r="U2036" s="90">
        <v>2724</v>
      </c>
      <c r="V2036" s="91">
        <v>0.25</v>
      </c>
      <c r="W2036" s="92" t="s">
        <v>11036</v>
      </c>
      <c r="X2036" s="83">
        <v>90119000000</v>
      </c>
      <c r="Y2036" s="83" t="s">
        <v>914</v>
      </c>
      <c r="Z2036" s="83" t="s">
        <v>739</v>
      </c>
    </row>
    <row r="2037" spans="1:26" x14ac:dyDescent="0.25">
      <c r="A2037" s="83" t="s">
        <v>11689</v>
      </c>
      <c r="B2037" s="83" t="s">
        <v>11689</v>
      </c>
      <c r="C2037" s="84" t="s">
        <v>11690</v>
      </c>
      <c r="D2037" s="93" t="s">
        <v>11691</v>
      </c>
      <c r="E2037" s="83" t="s">
        <v>704</v>
      </c>
      <c r="F2037" s="83" t="s">
        <v>22</v>
      </c>
      <c r="G2037" s="83" t="s">
        <v>23</v>
      </c>
      <c r="H2037" s="83"/>
      <c r="I2037" s="93" t="s">
        <v>24</v>
      </c>
      <c r="J2037" s="93" t="s">
        <v>24</v>
      </c>
      <c r="K2037" s="85">
        <v>100210951095</v>
      </c>
      <c r="L2037" s="83" t="s">
        <v>25</v>
      </c>
      <c r="M2037" s="83" t="s">
        <v>26</v>
      </c>
      <c r="N2037" s="83" t="s">
        <v>27</v>
      </c>
      <c r="O2037" s="83" t="s">
        <v>26</v>
      </c>
      <c r="P2037" s="86">
        <v>55</v>
      </c>
      <c r="Q2037" s="96"/>
      <c r="R2037" s="88" t="s">
        <v>28</v>
      </c>
      <c r="S2037" s="84"/>
      <c r="T2037" s="1">
        <v>3632</v>
      </c>
      <c r="U2037" s="90">
        <v>2724</v>
      </c>
      <c r="V2037" s="91">
        <v>0.25</v>
      </c>
      <c r="W2037" s="92" t="s">
        <v>11036</v>
      </c>
      <c r="X2037" s="83">
        <v>90119000000</v>
      </c>
      <c r="Y2037" s="83" t="s">
        <v>914</v>
      </c>
      <c r="Z2037" s="83" t="s">
        <v>739</v>
      </c>
    </row>
    <row r="2038" spans="1:26" x14ac:dyDescent="0.25">
      <c r="A2038" s="83" t="s">
        <v>11692</v>
      </c>
      <c r="B2038" s="83" t="s">
        <v>11692</v>
      </c>
      <c r="C2038" s="84" t="s">
        <v>11693</v>
      </c>
      <c r="D2038" s="93" t="s">
        <v>11694</v>
      </c>
      <c r="E2038" s="83" t="s">
        <v>704</v>
      </c>
      <c r="F2038" s="83" t="s">
        <v>22</v>
      </c>
      <c r="G2038" s="83" t="s">
        <v>23</v>
      </c>
      <c r="H2038" s="83"/>
      <c r="I2038" s="93" t="s">
        <v>24</v>
      </c>
      <c r="J2038" s="93" t="s">
        <v>24</v>
      </c>
      <c r="K2038" s="85">
        <v>100210951095</v>
      </c>
      <c r="L2038" s="83" t="s">
        <v>25</v>
      </c>
      <c r="M2038" s="83" t="s">
        <v>26</v>
      </c>
      <c r="N2038" s="83" t="s">
        <v>27</v>
      </c>
      <c r="O2038" s="83" t="s">
        <v>26</v>
      </c>
      <c r="P2038" s="86">
        <v>55</v>
      </c>
      <c r="Q2038" s="96"/>
      <c r="R2038" s="88" t="s">
        <v>28</v>
      </c>
      <c r="S2038" s="84"/>
      <c r="T2038" s="1">
        <v>3632</v>
      </c>
      <c r="U2038" s="90">
        <v>2724</v>
      </c>
      <c r="V2038" s="91">
        <v>0.25</v>
      </c>
      <c r="W2038" s="92" t="s">
        <v>11036</v>
      </c>
      <c r="X2038" s="83">
        <v>90119000000</v>
      </c>
      <c r="Y2038" s="83" t="s">
        <v>914</v>
      </c>
      <c r="Z2038" s="83" t="s">
        <v>739</v>
      </c>
    </row>
    <row r="2039" spans="1:26" x14ac:dyDescent="0.25">
      <c r="A2039" s="83" t="s">
        <v>11695</v>
      </c>
      <c r="B2039" s="83" t="s">
        <v>11695</v>
      </c>
      <c r="C2039" s="84" t="s">
        <v>11696</v>
      </c>
      <c r="D2039" s="93" t="s">
        <v>11697</v>
      </c>
      <c r="E2039" s="83" t="s">
        <v>704</v>
      </c>
      <c r="F2039" s="83" t="s">
        <v>22</v>
      </c>
      <c r="G2039" s="83" t="s">
        <v>23</v>
      </c>
      <c r="H2039" s="83"/>
      <c r="I2039" s="93" t="s">
        <v>24</v>
      </c>
      <c r="J2039" s="93" t="s">
        <v>24</v>
      </c>
      <c r="K2039" s="85">
        <v>100210951095</v>
      </c>
      <c r="L2039" s="83" t="s">
        <v>25</v>
      </c>
      <c r="M2039" s="83" t="s">
        <v>26</v>
      </c>
      <c r="N2039" s="83" t="s">
        <v>27</v>
      </c>
      <c r="O2039" s="83" t="s">
        <v>26</v>
      </c>
      <c r="P2039" s="86">
        <v>55</v>
      </c>
      <c r="Q2039" s="96"/>
      <c r="R2039" s="88" t="s">
        <v>28</v>
      </c>
      <c r="S2039" s="84"/>
      <c r="T2039" s="1">
        <v>204</v>
      </c>
      <c r="U2039" s="90">
        <v>153</v>
      </c>
      <c r="V2039" s="91">
        <v>0.25</v>
      </c>
      <c r="W2039" s="92" t="s">
        <v>11036</v>
      </c>
      <c r="X2039" s="83">
        <v>76169990990</v>
      </c>
      <c r="Y2039" s="83" t="s">
        <v>914</v>
      </c>
      <c r="Z2039" s="83" t="s">
        <v>31</v>
      </c>
    </row>
    <row r="2040" spans="1:26" x14ac:dyDescent="0.25">
      <c r="A2040" s="83" t="s">
        <v>11698</v>
      </c>
      <c r="B2040" s="83" t="s">
        <v>11698</v>
      </c>
      <c r="C2040" s="84" t="s">
        <v>11699</v>
      </c>
      <c r="D2040" s="93" t="s">
        <v>11700</v>
      </c>
      <c r="E2040" s="83" t="s">
        <v>704</v>
      </c>
      <c r="F2040" s="83" t="s">
        <v>22</v>
      </c>
      <c r="G2040" s="83" t="s">
        <v>23</v>
      </c>
      <c r="H2040" s="83"/>
      <c r="I2040" s="93" t="s">
        <v>24</v>
      </c>
      <c r="J2040" s="93" t="s">
        <v>24</v>
      </c>
      <c r="K2040" s="85">
        <v>100210951095</v>
      </c>
      <c r="L2040" s="83" t="s">
        <v>25</v>
      </c>
      <c r="M2040" s="83" t="s">
        <v>26</v>
      </c>
      <c r="N2040" s="83" t="s">
        <v>27</v>
      </c>
      <c r="O2040" s="83" t="s">
        <v>26</v>
      </c>
      <c r="P2040" s="86">
        <v>50</v>
      </c>
      <c r="Q2040" s="96"/>
      <c r="R2040" s="88" t="s">
        <v>28</v>
      </c>
      <c r="S2040" s="83"/>
      <c r="T2040" s="1">
        <v>3314</v>
      </c>
      <c r="U2040" s="90">
        <v>2485.5</v>
      </c>
      <c r="V2040" s="91">
        <v>0.25</v>
      </c>
      <c r="W2040" s="92" t="s">
        <v>11036</v>
      </c>
      <c r="X2040" s="83">
        <v>85013100990</v>
      </c>
      <c r="Y2040" s="83" t="s">
        <v>30</v>
      </c>
      <c r="Z2040" s="83" t="s">
        <v>31</v>
      </c>
    </row>
    <row r="2041" spans="1:26" x14ac:dyDescent="0.25">
      <c r="A2041" s="83" t="s">
        <v>11701</v>
      </c>
      <c r="B2041" s="83" t="s">
        <v>11701</v>
      </c>
      <c r="C2041" s="84" t="s">
        <v>11702</v>
      </c>
      <c r="D2041" s="93" t="s">
        <v>11703</v>
      </c>
      <c r="E2041" s="83" t="s">
        <v>704</v>
      </c>
      <c r="F2041" s="83" t="s">
        <v>22</v>
      </c>
      <c r="G2041" s="83" t="s">
        <v>23</v>
      </c>
      <c r="H2041" s="83"/>
      <c r="I2041" s="93" t="s">
        <v>24</v>
      </c>
      <c r="J2041" s="93" t="s">
        <v>24</v>
      </c>
      <c r="K2041" s="85">
        <v>100210951095</v>
      </c>
      <c r="L2041" s="83" t="s">
        <v>25</v>
      </c>
      <c r="M2041" s="83" t="s">
        <v>26</v>
      </c>
      <c r="N2041" s="83" t="s">
        <v>27</v>
      </c>
      <c r="O2041" s="83" t="s">
        <v>26</v>
      </c>
      <c r="P2041" s="86"/>
      <c r="Q2041" s="96"/>
      <c r="R2041" s="88" t="s">
        <v>28</v>
      </c>
      <c r="S2041" s="83"/>
      <c r="T2041" s="1">
        <v>15790</v>
      </c>
      <c r="U2041" s="90">
        <v>11842.5</v>
      </c>
      <c r="V2041" s="91">
        <v>0.25</v>
      </c>
      <c r="W2041" s="92" t="s">
        <v>11036</v>
      </c>
      <c r="X2041" s="83">
        <v>90119000000</v>
      </c>
      <c r="Y2041" s="83" t="s">
        <v>914</v>
      </c>
      <c r="Z2041" s="83" t="s">
        <v>739</v>
      </c>
    </row>
    <row r="2042" spans="1:26" x14ac:dyDescent="0.25">
      <c r="A2042" s="83" t="s">
        <v>11704</v>
      </c>
      <c r="B2042" s="83" t="s">
        <v>11704</v>
      </c>
      <c r="C2042" s="84" t="s">
        <v>11705</v>
      </c>
      <c r="D2042" s="93" t="s">
        <v>11706</v>
      </c>
      <c r="E2042" s="83" t="s">
        <v>704</v>
      </c>
      <c r="F2042" s="83" t="s">
        <v>22</v>
      </c>
      <c r="G2042" s="83" t="s">
        <v>23</v>
      </c>
      <c r="H2042" s="83"/>
      <c r="I2042" s="93" t="s">
        <v>24</v>
      </c>
      <c r="J2042" s="93" t="s">
        <v>24</v>
      </c>
      <c r="K2042" s="85">
        <v>100210951095</v>
      </c>
      <c r="L2042" s="83" t="s">
        <v>25</v>
      </c>
      <c r="M2042" s="83" t="s">
        <v>26</v>
      </c>
      <c r="N2042" s="83" t="s">
        <v>27</v>
      </c>
      <c r="O2042" s="83" t="s">
        <v>26</v>
      </c>
      <c r="P2042" s="86">
        <v>60</v>
      </c>
      <c r="Q2042" s="96"/>
      <c r="R2042" s="88" t="s">
        <v>28</v>
      </c>
      <c r="S2042" s="83"/>
      <c r="T2042" s="1">
        <v>13286</v>
      </c>
      <c r="U2042" s="90">
        <v>9964.5</v>
      </c>
      <c r="V2042" s="91">
        <v>0.25</v>
      </c>
      <c r="W2042" s="92" t="s">
        <v>11036</v>
      </c>
      <c r="X2042" s="83">
        <v>90119000000</v>
      </c>
      <c r="Y2042" s="83" t="s">
        <v>30</v>
      </c>
      <c r="Z2042" s="83" t="s">
        <v>739</v>
      </c>
    </row>
    <row r="2043" spans="1:26" x14ac:dyDescent="0.25">
      <c r="A2043" s="83" t="s">
        <v>11707</v>
      </c>
      <c r="B2043" s="83" t="s">
        <v>11707</v>
      </c>
      <c r="C2043" s="84" t="s">
        <v>11708</v>
      </c>
      <c r="D2043" s="93" t="s">
        <v>11709</v>
      </c>
      <c r="E2043" s="83" t="s">
        <v>704</v>
      </c>
      <c r="F2043" s="83" t="s">
        <v>22</v>
      </c>
      <c r="G2043" s="83" t="s">
        <v>23</v>
      </c>
      <c r="H2043" s="83"/>
      <c r="I2043" s="93" t="s">
        <v>745</v>
      </c>
      <c r="J2043" s="93" t="s">
        <v>24</v>
      </c>
      <c r="K2043" s="85">
        <v>100210951095</v>
      </c>
      <c r="L2043" s="83" t="s">
        <v>25</v>
      </c>
      <c r="M2043" s="83" t="s">
        <v>26</v>
      </c>
      <c r="N2043" s="83" t="s">
        <v>27</v>
      </c>
      <c r="O2043" s="83" t="s">
        <v>26</v>
      </c>
      <c r="P2043" s="86">
        <v>50</v>
      </c>
      <c r="Q2043" s="96" t="s">
        <v>1931</v>
      </c>
      <c r="R2043" s="88" t="s">
        <v>1932</v>
      </c>
      <c r="S2043" s="83" t="s">
        <v>1933</v>
      </c>
      <c r="T2043" s="1">
        <v>200</v>
      </c>
      <c r="U2043" s="90">
        <v>150</v>
      </c>
      <c r="V2043" s="91">
        <v>0.25</v>
      </c>
      <c r="W2043" s="92" t="s">
        <v>11036</v>
      </c>
      <c r="X2043" s="83">
        <v>85444290900</v>
      </c>
      <c r="Y2043" s="83" t="s">
        <v>30</v>
      </c>
      <c r="Z2043" s="83" t="s">
        <v>31</v>
      </c>
    </row>
    <row r="2044" spans="1:26" x14ac:dyDescent="0.25">
      <c r="A2044" s="83" t="s">
        <v>11710</v>
      </c>
      <c r="B2044" s="83" t="s">
        <v>11710</v>
      </c>
      <c r="C2044" s="84" t="s">
        <v>11711</v>
      </c>
      <c r="D2044" s="83" t="s">
        <v>11712</v>
      </c>
      <c r="E2044" s="83" t="s">
        <v>704</v>
      </c>
      <c r="F2044" s="83" t="s">
        <v>22</v>
      </c>
      <c r="G2044" s="83" t="s">
        <v>23</v>
      </c>
      <c r="H2044" s="83"/>
      <c r="I2044" s="93" t="s">
        <v>745</v>
      </c>
      <c r="J2044" s="93" t="s">
        <v>24</v>
      </c>
      <c r="K2044" s="85">
        <v>100210951095</v>
      </c>
      <c r="L2044" s="83" t="s">
        <v>25</v>
      </c>
      <c r="M2044" s="83" t="s">
        <v>26</v>
      </c>
      <c r="N2044" s="83" t="s">
        <v>27</v>
      </c>
      <c r="O2044" s="83" t="s">
        <v>26</v>
      </c>
      <c r="P2044" s="86">
        <v>50</v>
      </c>
      <c r="Q2044" s="96" t="s">
        <v>1931</v>
      </c>
      <c r="R2044" s="88" t="s">
        <v>1932</v>
      </c>
      <c r="S2044" s="83" t="s">
        <v>1933</v>
      </c>
      <c r="T2044" s="1">
        <v>85.34</v>
      </c>
      <c r="U2044" s="90">
        <v>64.010000000000005</v>
      </c>
      <c r="V2044" s="91">
        <v>0.24994141082727908</v>
      </c>
      <c r="W2044" s="92" t="s">
        <v>11036</v>
      </c>
      <c r="X2044" s="83">
        <v>85444290900</v>
      </c>
      <c r="Y2044" s="83" t="s">
        <v>30</v>
      </c>
      <c r="Z2044" s="83" t="s">
        <v>31</v>
      </c>
    </row>
    <row r="2045" spans="1:26" x14ac:dyDescent="0.25">
      <c r="A2045" s="83" t="s">
        <v>11713</v>
      </c>
      <c r="B2045" s="83" t="s">
        <v>11713</v>
      </c>
      <c r="C2045" s="84" t="s">
        <v>11714</v>
      </c>
      <c r="D2045" s="93" t="s">
        <v>11715</v>
      </c>
      <c r="E2045" s="83" t="s">
        <v>704</v>
      </c>
      <c r="F2045" s="83" t="s">
        <v>22</v>
      </c>
      <c r="G2045" s="83" t="s">
        <v>23</v>
      </c>
      <c r="H2045" s="83"/>
      <c r="I2045" s="93" t="s">
        <v>24</v>
      </c>
      <c r="J2045" s="93" t="s">
        <v>24</v>
      </c>
      <c r="K2045" s="85">
        <v>100210951095</v>
      </c>
      <c r="L2045" s="83" t="s">
        <v>25</v>
      </c>
      <c r="M2045" s="83" t="s">
        <v>26</v>
      </c>
      <c r="N2045" s="83" t="s">
        <v>27</v>
      </c>
      <c r="O2045" s="83" t="s">
        <v>26</v>
      </c>
      <c r="P2045" s="86">
        <v>20</v>
      </c>
      <c r="Q2045" s="96" t="s">
        <v>1931</v>
      </c>
      <c r="R2045" s="88" t="s">
        <v>1932</v>
      </c>
      <c r="S2045" s="84" t="s">
        <v>1933</v>
      </c>
      <c r="T2045" s="1">
        <v>4274.5</v>
      </c>
      <c r="U2045" s="90">
        <v>3205.88</v>
      </c>
      <c r="V2045" s="91">
        <v>0.24999883027254646</v>
      </c>
      <c r="W2045" s="92" t="s">
        <v>11036</v>
      </c>
      <c r="X2045" s="83">
        <v>85371091990</v>
      </c>
      <c r="Y2045" s="83" t="s">
        <v>30</v>
      </c>
      <c r="Z2045" s="83" t="s">
        <v>739</v>
      </c>
    </row>
    <row r="2046" spans="1:26" x14ac:dyDescent="0.25">
      <c r="A2046" s="83" t="s">
        <v>5362</v>
      </c>
      <c r="B2046" s="83" t="s">
        <v>5362</v>
      </c>
      <c r="C2046" s="84" t="s">
        <v>5363</v>
      </c>
      <c r="D2046" s="93" t="s">
        <v>5363</v>
      </c>
      <c r="E2046" s="83" t="s">
        <v>704</v>
      </c>
      <c r="F2046" s="83" t="s">
        <v>22</v>
      </c>
      <c r="G2046" s="83" t="s">
        <v>23</v>
      </c>
      <c r="H2046" s="83"/>
      <c r="I2046" s="93" t="s">
        <v>24</v>
      </c>
      <c r="J2046" s="93" t="s">
        <v>24</v>
      </c>
      <c r="K2046" s="85">
        <v>100210010699</v>
      </c>
      <c r="L2046" s="83" t="s">
        <v>25</v>
      </c>
      <c r="M2046" s="83" t="s">
        <v>1019</v>
      </c>
      <c r="N2046" s="83" t="s">
        <v>1303</v>
      </c>
      <c r="O2046" s="83" t="s">
        <v>5364</v>
      </c>
      <c r="P2046" s="86">
        <v>20</v>
      </c>
      <c r="Q2046" s="96"/>
      <c r="R2046" s="88" t="s">
        <v>28</v>
      </c>
      <c r="S2046" s="84"/>
      <c r="T2046" s="1">
        <v>9386</v>
      </c>
      <c r="U2046" s="90">
        <v>4880.72</v>
      </c>
      <c r="V2046" s="91">
        <v>0.48</v>
      </c>
      <c r="W2046" s="92" t="s">
        <v>11035</v>
      </c>
      <c r="X2046" s="83">
        <v>94054990900</v>
      </c>
      <c r="Y2046" s="83" t="s">
        <v>994</v>
      </c>
      <c r="Z2046" s="83" t="s">
        <v>31</v>
      </c>
    </row>
    <row r="2047" spans="1:26" x14ac:dyDescent="0.25">
      <c r="A2047" s="83" t="s">
        <v>5365</v>
      </c>
      <c r="B2047" s="83" t="s">
        <v>5365</v>
      </c>
      <c r="C2047" s="84" t="s">
        <v>5366</v>
      </c>
      <c r="D2047" s="93" t="s">
        <v>5366</v>
      </c>
      <c r="E2047" s="83" t="s">
        <v>704</v>
      </c>
      <c r="F2047" s="83" t="s">
        <v>22</v>
      </c>
      <c r="G2047" s="83" t="s">
        <v>23</v>
      </c>
      <c r="H2047" s="83"/>
      <c r="I2047" s="93" t="s">
        <v>24</v>
      </c>
      <c r="J2047" s="93" t="s">
        <v>24</v>
      </c>
      <c r="K2047" s="85">
        <v>100210010699</v>
      </c>
      <c r="L2047" s="83" t="s">
        <v>25</v>
      </c>
      <c r="M2047" s="83" t="s">
        <v>1019</v>
      </c>
      <c r="N2047" s="83" t="s">
        <v>1303</v>
      </c>
      <c r="O2047" s="83" t="s">
        <v>5364</v>
      </c>
      <c r="P2047" s="86">
        <v>20</v>
      </c>
      <c r="Q2047" s="96"/>
      <c r="R2047" s="88" t="s">
        <v>28</v>
      </c>
      <c r="S2047" s="84"/>
      <c r="T2047" s="1">
        <v>1329</v>
      </c>
      <c r="U2047" s="90">
        <v>691.08</v>
      </c>
      <c r="V2047" s="91">
        <v>0.48</v>
      </c>
      <c r="W2047" s="92" t="s">
        <v>11035</v>
      </c>
      <c r="X2047" s="83">
        <v>85444290900</v>
      </c>
      <c r="Y2047" s="83" t="s">
        <v>994</v>
      </c>
      <c r="Z2047" s="83" t="s">
        <v>31</v>
      </c>
    </row>
    <row r="2048" spans="1:26" x14ac:dyDescent="0.25">
      <c r="A2048" s="83" t="s">
        <v>5367</v>
      </c>
      <c r="B2048" s="83" t="s">
        <v>5367</v>
      </c>
      <c r="C2048" s="84" t="s">
        <v>5368</v>
      </c>
      <c r="D2048" s="83" t="s">
        <v>5368</v>
      </c>
      <c r="E2048" s="83" t="s">
        <v>704</v>
      </c>
      <c r="F2048" s="83" t="s">
        <v>22</v>
      </c>
      <c r="G2048" s="83" t="s">
        <v>23</v>
      </c>
      <c r="H2048" s="83"/>
      <c r="I2048" s="93" t="s">
        <v>24</v>
      </c>
      <c r="J2048" s="93" t="s">
        <v>24</v>
      </c>
      <c r="K2048" s="85">
        <v>100210040299</v>
      </c>
      <c r="L2048" s="83" t="s">
        <v>25</v>
      </c>
      <c r="M2048" s="83" t="s">
        <v>5198</v>
      </c>
      <c r="N2048" s="83" t="s">
        <v>5369</v>
      </c>
      <c r="O2048" s="83" t="s">
        <v>5370</v>
      </c>
      <c r="P2048" s="86">
        <v>20</v>
      </c>
      <c r="Q2048" s="96"/>
      <c r="R2048" s="88" t="s">
        <v>28</v>
      </c>
      <c r="S2048" s="84"/>
      <c r="T2048" s="1">
        <v>2493</v>
      </c>
      <c r="U2048" s="90">
        <v>1296.3599999999999</v>
      </c>
      <c r="V2048" s="91">
        <v>0.48000000000000004</v>
      </c>
      <c r="W2048" s="92" t="s">
        <v>11035</v>
      </c>
      <c r="X2048" s="83">
        <v>90119000000</v>
      </c>
      <c r="Y2048" s="83" t="s">
        <v>994</v>
      </c>
      <c r="Z2048" s="83" t="s">
        <v>31</v>
      </c>
    </row>
    <row r="2049" spans="1:26" x14ac:dyDescent="0.25">
      <c r="A2049" s="83" t="s">
        <v>5371</v>
      </c>
      <c r="B2049" s="83" t="s">
        <v>5371</v>
      </c>
      <c r="C2049" s="84" t="s">
        <v>5372</v>
      </c>
      <c r="D2049" s="93" t="s">
        <v>5372</v>
      </c>
      <c r="E2049" s="83" t="s">
        <v>704</v>
      </c>
      <c r="F2049" s="83" t="s">
        <v>22</v>
      </c>
      <c r="G2049" s="83" t="s">
        <v>23</v>
      </c>
      <c r="H2049" s="83"/>
      <c r="I2049" s="93" t="s">
        <v>24</v>
      </c>
      <c r="J2049" s="93" t="s">
        <v>24</v>
      </c>
      <c r="K2049" s="85">
        <v>100210040299</v>
      </c>
      <c r="L2049" s="83" t="s">
        <v>25</v>
      </c>
      <c r="M2049" s="83" t="s">
        <v>5198</v>
      </c>
      <c r="N2049" s="83" t="s">
        <v>5369</v>
      </c>
      <c r="O2049" s="83" t="s">
        <v>5370</v>
      </c>
      <c r="P2049" s="86">
        <v>20</v>
      </c>
      <c r="Q2049" s="96"/>
      <c r="R2049" s="88" t="s">
        <v>28</v>
      </c>
      <c r="S2049" s="84"/>
      <c r="T2049" s="1">
        <v>2153</v>
      </c>
      <c r="U2049" s="90">
        <v>1119.56</v>
      </c>
      <c r="V2049" s="91">
        <v>0.48000000000000004</v>
      </c>
      <c r="W2049" s="92" t="s">
        <v>11035</v>
      </c>
      <c r="X2049" s="83">
        <v>84869000000</v>
      </c>
      <c r="Y2049" s="83" t="s">
        <v>994</v>
      </c>
      <c r="Z2049" s="83" t="s">
        <v>31</v>
      </c>
    </row>
    <row r="2050" spans="1:26" x14ac:dyDescent="0.25">
      <c r="A2050" s="83" t="s">
        <v>5373</v>
      </c>
      <c r="B2050" s="83" t="s">
        <v>5373</v>
      </c>
      <c r="C2050" s="84" t="s">
        <v>5374</v>
      </c>
      <c r="D2050" s="93" t="s">
        <v>5374</v>
      </c>
      <c r="E2050" s="83" t="s">
        <v>704</v>
      </c>
      <c r="F2050" s="83" t="s">
        <v>22</v>
      </c>
      <c r="G2050" s="83" t="s">
        <v>23</v>
      </c>
      <c r="H2050" s="83"/>
      <c r="I2050" s="93" t="s">
        <v>24</v>
      </c>
      <c r="J2050" s="93" t="s">
        <v>24</v>
      </c>
      <c r="K2050" s="85">
        <v>100210010699</v>
      </c>
      <c r="L2050" s="83" t="s">
        <v>25</v>
      </c>
      <c r="M2050" s="83" t="s">
        <v>1019</v>
      </c>
      <c r="N2050" s="83" t="s">
        <v>1303</v>
      </c>
      <c r="O2050" s="83" t="s">
        <v>5364</v>
      </c>
      <c r="P2050" s="86">
        <v>20</v>
      </c>
      <c r="Q2050" s="96"/>
      <c r="R2050" s="88" t="s">
        <v>28</v>
      </c>
      <c r="S2050" s="84"/>
      <c r="T2050" s="1">
        <v>4656</v>
      </c>
      <c r="U2050" s="90">
        <v>2421.12</v>
      </c>
      <c r="V2050" s="91">
        <v>0.48000000000000004</v>
      </c>
      <c r="W2050" s="92" t="s">
        <v>11035</v>
      </c>
      <c r="X2050" s="83">
        <v>90119000000</v>
      </c>
      <c r="Y2050" s="83" t="s">
        <v>994</v>
      </c>
      <c r="Z2050" s="83" t="s">
        <v>31</v>
      </c>
    </row>
    <row r="2051" spans="1:26" x14ac:dyDescent="0.25">
      <c r="A2051" s="83" t="s">
        <v>5375</v>
      </c>
      <c r="B2051" s="83" t="s">
        <v>5375</v>
      </c>
      <c r="C2051" s="84" t="s">
        <v>5376</v>
      </c>
      <c r="D2051" s="93" t="s">
        <v>5376</v>
      </c>
      <c r="E2051" s="83" t="s">
        <v>704</v>
      </c>
      <c r="F2051" s="83" t="s">
        <v>22</v>
      </c>
      <c r="G2051" s="83" t="s">
        <v>23</v>
      </c>
      <c r="H2051" s="83"/>
      <c r="I2051" s="93" t="s">
        <v>24</v>
      </c>
      <c r="J2051" s="93" t="s">
        <v>24</v>
      </c>
      <c r="K2051" s="85">
        <v>100210010699</v>
      </c>
      <c r="L2051" s="83" t="s">
        <v>25</v>
      </c>
      <c r="M2051" s="83" t="s">
        <v>1019</v>
      </c>
      <c r="N2051" s="83" t="s">
        <v>1303</v>
      </c>
      <c r="O2051" s="83" t="s">
        <v>5364</v>
      </c>
      <c r="P2051" s="86">
        <v>20</v>
      </c>
      <c r="Q2051" s="96"/>
      <c r="R2051" s="88" t="s">
        <v>28</v>
      </c>
      <c r="S2051" s="84"/>
      <c r="T2051" s="1">
        <v>3109</v>
      </c>
      <c r="U2051" s="90">
        <v>1616.68</v>
      </c>
      <c r="V2051" s="91">
        <v>0.48</v>
      </c>
      <c r="W2051" s="92" t="s">
        <v>11035</v>
      </c>
      <c r="X2051" s="83">
        <v>90119000000</v>
      </c>
      <c r="Y2051" s="83" t="s">
        <v>994</v>
      </c>
      <c r="Z2051" s="83" t="s">
        <v>31</v>
      </c>
    </row>
    <row r="2052" spans="1:26" x14ac:dyDescent="0.25">
      <c r="A2052" s="83" t="s">
        <v>5377</v>
      </c>
      <c r="B2052" s="83" t="s">
        <v>5377</v>
      </c>
      <c r="C2052" s="84" t="s">
        <v>5378</v>
      </c>
      <c r="D2052" s="93" t="s">
        <v>5378</v>
      </c>
      <c r="E2052" s="83" t="s">
        <v>704</v>
      </c>
      <c r="F2052" s="83" t="s">
        <v>22</v>
      </c>
      <c r="G2052" s="83" t="s">
        <v>23</v>
      </c>
      <c r="H2052" s="83"/>
      <c r="I2052" s="93" t="s">
        <v>24</v>
      </c>
      <c r="J2052" s="93" t="s">
        <v>24</v>
      </c>
      <c r="K2052" s="85">
        <v>100210951095</v>
      </c>
      <c r="L2052" s="83" t="s">
        <v>25</v>
      </c>
      <c r="M2052" s="83" t="s">
        <v>26</v>
      </c>
      <c r="N2052" s="83" t="s">
        <v>27</v>
      </c>
      <c r="O2052" s="83" t="s">
        <v>26</v>
      </c>
      <c r="P2052" s="86">
        <v>20</v>
      </c>
      <c r="Q2052" s="96"/>
      <c r="R2052" s="88" t="s">
        <v>28</v>
      </c>
      <c r="S2052" s="83"/>
      <c r="T2052" s="1">
        <v>8937</v>
      </c>
      <c r="U2052" s="90">
        <v>4647.24</v>
      </c>
      <c r="V2052" s="91">
        <v>0.48000000000000004</v>
      </c>
      <c r="W2052" s="92" t="s">
        <v>11035</v>
      </c>
      <c r="X2052" s="83">
        <v>90118000000</v>
      </c>
      <c r="Y2052" s="83" t="s">
        <v>994</v>
      </c>
      <c r="Z2052" s="83" t="s">
        <v>31</v>
      </c>
    </row>
    <row r="2053" spans="1:26" x14ac:dyDescent="0.25">
      <c r="A2053" s="83" t="s">
        <v>5379</v>
      </c>
      <c r="B2053" s="83" t="s">
        <v>5379</v>
      </c>
      <c r="C2053" s="84" t="s">
        <v>5380</v>
      </c>
      <c r="D2053" s="83" t="s">
        <v>5380</v>
      </c>
      <c r="E2053" s="83" t="s">
        <v>704</v>
      </c>
      <c r="F2053" s="83" t="s">
        <v>22</v>
      </c>
      <c r="G2053" s="83" t="s">
        <v>23</v>
      </c>
      <c r="H2053" s="83"/>
      <c r="I2053" s="93" t="s">
        <v>24</v>
      </c>
      <c r="J2053" s="93" t="s">
        <v>24</v>
      </c>
      <c r="K2053" s="85">
        <v>100210040299</v>
      </c>
      <c r="L2053" s="83" t="s">
        <v>25</v>
      </c>
      <c r="M2053" s="83" t="s">
        <v>5198</v>
      </c>
      <c r="N2053" s="83" t="s">
        <v>5369</v>
      </c>
      <c r="O2053" s="83" t="s">
        <v>5370</v>
      </c>
      <c r="P2053" s="86">
        <v>20</v>
      </c>
      <c r="Q2053" s="96"/>
      <c r="R2053" s="88" t="s">
        <v>28</v>
      </c>
      <c r="S2053" s="83"/>
      <c r="T2053" s="1">
        <v>2493</v>
      </c>
      <c r="U2053" s="90">
        <v>1296.3599999999999</v>
      </c>
      <c r="V2053" s="91">
        <v>0.48000000000000004</v>
      </c>
      <c r="W2053" s="92" t="s">
        <v>11035</v>
      </c>
      <c r="X2053" s="83">
        <v>90119000000</v>
      </c>
      <c r="Y2053" s="83" t="s">
        <v>994</v>
      </c>
      <c r="Z2053" s="83" t="s">
        <v>31</v>
      </c>
    </row>
    <row r="2054" spans="1:26" x14ac:dyDescent="0.25">
      <c r="A2054" s="83" t="s">
        <v>5381</v>
      </c>
      <c r="B2054" s="83" t="s">
        <v>5381</v>
      </c>
      <c r="C2054" s="84" t="s">
        <v>5382</v>
      </c>
      <c r="D2054" s="83" t="s">
        <v>5382</v>
      </c>
      <c r="E2054" s="83" t="s">
        <v>704</v>
      </c>
      <c r="F2054" s="83" t="s">
        <v>22</v>
      </c>
      <c r="G2054" s="83" t="s">
        <v>23</v>
      </c>
      <c r="H2054" s="83"/>
      <c r="I2054" s="93" t="s">
        <v>24</v>
      </c>
      <c r="J2054" s="93" t="s">
        <v>24</v>
      </c>
      <c r="K2054" s="85">
        <v>100210010699</v>
      </c>
      <c r="L2054" s="83" t="s">
        <v>25</v>
      </c>
      <c r="M2054" s="83" t="s">
        <v>1019</v>
      </c>
      <c r="N2054" s="83" t="s">
        <v>1303</v>
      </c>
      <c r="O2054" s="83" t="s">
        <v>5364</v>
      </c>
      <c r="P2054" s="86">
        <v>20</v>
      </c>
      <c r="Q2054" s="96"/>
      <c r="R2054" s="88" t="s">
        <v>28</v>
      </c>
      <c r="S2054" s="83"/>
      <c r="T2054" s="1">
        <v>1967</v>
      </c>
      <c r="U2054" s="90">
        <v>1022.84</v>
      </c>
      <c r="V2054" s="91">
        <v>0.48</v>
      </c>
      <c r="W2054" s="92" t="s">
        <v>11035</v>
      </c>
      <c r="X2054" s="83">
        <v>90021900000</v>
      </c>
      <c r="Y2054" s="83" t="s">
        <v>994</v>
      </c>
      <c r="Z2054" s="83" t="s">
        <v>31</v>
      </c>
    </row>
    <row r="2055" spans="1:26" x14ac:dyDescent="0.25">
      <c r="A2055" s="83" t="s">
        <v>5383</v>
      </c>
      <c r="B2055" s="83" t="s">
        <v>5383</v>
      </c>
      <c r="C2055" s="84" t="s">
        <v>5384</v>
      </c>
      <c r="D2055" s="83" t="s">
        <v>5385</v>
      </c>
      <c r="E2055" s="83" t="s">
        <v>704</v>
      </c>
      <c r="F2055" s="83" t="s">
        <v>22</v>
      </c>
      <c r="G2055" s="83" t="s">
        <v>23</v>
      </c>
      <c r="H2055" s="83"/>
      <c r="I2055" s="93" t="s">
        <v>24</v>
      </c>
      <c r="J2055" s="93" t="s">
        <v>24</v>
      </c>
      <c r="K2055" s="85">
        <v>100210010609</v>
      </c>
      <c r="L2055" s="83" t="s">
        <v>25</v>
      </c>
      <c r="M2055" s="83" t="s">
        <v>1019</v>
      </c>
      <c r="N2055" s="83" t="s">
        <v>1303</v>
      </c>
      <c r="O2055" s="83" t="s">
        <v>4378</v>
      </c>
      <c r="P2055" s="86">
        <v>20</v>
      </c>
      <c r="Q2055" s="96"/>
      <c r="R2055" s="88" t="s">
        <v>28</v>
      </c>
      <c r="S2055" s="83"/>
      <c r="T2055" s="1">
        <v>490</v>
      </c>
      <c r="U2055" s="90">
        <v>254.8</v>
      </c>
      <c r="V2055" s="91">
        <v>0.48</v>
      </c>
      <c r="W2055" s="92" t="s">
        <v>11035</v>
      </c>
      <c r="X2055" s="83">
        <v>90119000000</v>
      </c>
      <c r="Y2055" s="83" t="s">
        <v>994</v>
      </c>
      <c r="Z2055" s="83" t="s">
        <v>31</v>
      </c>
    </row>
    <row r="2056" spans="1:26" x14ac:dyDescent="0.25">
      <c r="A2056" s="83" t="s">
        <v>5386</v>
      </c>
      <c r="B2056" s="83" t="s">
        <v>5386</v>
      </c>
      <c r="C2056" s="84" t="s">
        <v>5387</v>
      </c>
      <c r="D2056" s="83" t="s">
        <v>5387</v>
      </c>
      <c r="E2056" s="83" t="s">
        <v>704</v>
      </c>
      <c r="F2056" s="83" t="s">
        <v>22</v>
      </c>
      <c r="G2056" s="83" t="s">
        <v>23</v>
      </c>
      <c r="H2056" s="83"/>
      <c r="I2056" s="93" t="s">
        <v>24</v>
      </c>
      <c r="J2056" s="93" t="s">
        <v>24</v>
      </c>
      <c r="K2056" s="85">
        <v>100210951095</v>
      </c>
      <c r="L2056" s="83" t="s">
        <v>25</v>
      </c>
      <c r="M2056" s="83" t="s">
        <v>26</v>
      </c>
      <c r="N2056" s="83" t="s">
        <v>27</v>
      </c>
      <c r="O2056" s="83" t="s">
        <v>26</v>
      </c>
      <c r="P2056" s="86">
        <v>75</v>
      </c>
      <c r="Q2056" s="96"/>
      <c r="R2056" s="88" t="s">
        <v>28</v>
      </c>
      <c r="S2056" s="83"/>
      <c r="T2056" s="1">
        <v>1906</v>
      </c>
      <c r="U2056" s="90">
        <v>991.12</v>
      </c>
      <c r="V2056" s="91">
        <v>0.48</v>
      </c>
      <c r="W2056" s="92" t="s">
        <v>11035</v>
      </c>
      <c r="X2056" s="83">
        <v>90021900000</v>
      </c>
      <c r="Y2056" s="83" t="s">
        <v>994</v>
      </c>
      <c r="Z2056" s="83" t="s">
        <v>31</v>
      </c>
    </row>
    <row r="2057" spans="1:26" x14ac:dyDescent="0.25">
      <c r="A2057" s="83" t="s">
        <v>5388</v>
      </c>
      <c r="B2057" s="83" t="s">
        <v>5388</v>
      </c>
      <c r="C2057" s="84" t="s">
        <v>5389</v>
      </c>
      <c r="D2057" s="93" t="s">
        <v>5389</v>
      </c>
      <c r="E2057" s="83" t="s">
        <v>704</v>
      </c>
      <c r="F2057" s="83" t="s">
        <v>22</v>
      </c>
      <c r="G2057" s="83" t="s">
        <v>23</v>
      </c>
      <c r="H2057" s="83"/>
      <c r="I2057" s="93" t="s">
        <v>24</v>
      </c>
      <c r="J2057" s="93" t="s">
        <v>24</v>
      </c>
      <c r="K2057" s="85">
        <v>100210010699</v>
      </c>
      <c r="L2057" s="83" t="s">
        <v>25</v>
      </c>
      <c r="M2057" s="83" t="s">
        <v>1019</v>
      </c>
      <c r="N2057" s="83" t="s">
        <v>1303</v>
      </c>
      <c r="O2057" s="83" t="s">
        <v>5364</v>
      </c>
      <c r="P2057" s="86">
        <v>20</v>
      </c>
      <c r="Q2057" s="96"/>
      <c r="R2057" s="88" t="s">
        <v>28</v>
      </c>
      <c r="S2057" s="83"/>
      <c r="T2057" s="1">
        <v>5630</v>
      </c>
      <c r="U2057" s="90">
        <v>2927.6</v>
      </c>
      <c r="V2057" s="91">
        <v>0.48000000000000004</v>
      </c>
      <c r="W2057" s="92" t="s">
        <v>11035</v>
      </c>
      <c r="X2057" s="83">
        <v>90119000000</v>
      </c>
      <c r="Y2057" s="83" t="s">
        <v>994</v>
      </c>
      <c r="Z2057" s="83" t="s">
        <v>31</v>
      </c>
    </row>
    <row r="2058" spans="1:26" x14ac:dyDescent="0.25">
      <c r="A2058" s="83" t="s">
        <v>5390</v>
      </c>
      <c r="B2058" s="83" t="s">
        <v>5390</v>
      </c>
      <c r="C2058" s="84" t="s">
        <v>5391</v>
      </c>
      <c r="D2058" s="93" t="s">
        <v>5391</v>
      </c>
      <c r="E2058" s="83" t="s">
        <v>704</v>
      </c>
      <c r="F2058" s="83" t="s">
        <v>22</v>
      </c>
      <c r="G2058" s="83" t="s">
        <v>23</v>
      </c>
      <c r="H2058" s="83"/>
      <c r="I2058" s="93" t="s">
        <v>24</v>
      </c>
      <c r="J2058" s="93" t="s">
        <v>24</v>
      </c>
      <c r="K2058" s="85">
        <v>100210010699</v>
      </c>
      <c r="L2058" s="83" t="s">
        <v>25</v>
      </c>
      <c r="M2058" s="83" t="s">
        <v>1019</v>
      </c>
      <c r="N2058" s="83" t="s">
        <v>1303</v>
      </c>
      <c r="O2058" s="83" t="s">
        <v>5364</v>
      </c>
      <c r="P2058" s="86">
        <v>75</v>
      </c>
      <c r="Q2058" s="96"/>
      <c r="R2058" s="88" t="s">
        <v>28</v>
      </c>
      <c r="S2058" s="83"/>
      <c r="T2058" s="1">
        <v>1355</v>
      </c>
      <c r="U2058" s="90">
        <v>704.6</v>
      </c>
      <c r="V2058" s="91">
        <v>0.48</v>
      </c>
      <c r="W2058" s="92" t="s">
        <v>11035</v>
      </c>
      <c r="X2058" s="83">
        <v>90119000000</v>
      </c>
      <c r="Y2058" s="83" t="s">
        <v>994</v>
      </c>
      <c r="Z2058" s="83" t="s">
        <v>31</v>
      </c>
    </row>
    <row r="2059" spans="1:26" x14ac:dyDescent="0.25">
      <c r="A2059" s="83" t="s">
        <v>5392</v>
      </c>
      <c r="B2059" s="83" t="s">
        <v>5392</v>
      </c>
      <c r="C2059" s="84" t="s">
        <v>5393</v>
      </c>
      <c r="D2059" s="83" t="s">
        <v>5393</v>
      </c>
      <c r="E2059" s="83" t="s">
        <v>704</v>
      </c>
      <c r="F2059" s="83" t="s">
        <v>22</v>
      </c>
      <c r="G2059" s="83" t="s">
        <v>23</v>
      </c>
      <c r="H2059" s="83"/>
      <c r="I2059" s="93" t="s">
        <v>24</v>
      </c>
      <c r="J2059" s="93" t="s">
        <v>24</v>
      </c>
      <c r="K2059" s="85">
        <v>100210951095</v>
      </c>
      <c r="L2059" s="83" t="s">
        <v>25</v>
      </c>
      <c r="M2059" s="83" t="s">
        <v>26</v>
      </c>
      <c r="N2059" s="83" t="s">
        <v>27</v>
      </c>
      <c r="O2059" s="83" t="s">
        <v>26</v>
      </c>
      <c r="P2059" s="86">
        <v>20</v>
      </c>
      <c r="Q2059" s="96"/>
      <c r="R2059" s="88" t="s">
        <v>28</v>
      </c>
      <c r="S2059" s="83"/>
      <c r="T2059" s="1">
        <v>4315</v>
      </c>
      <c r="U2059" s="90">
        <v>2243.8000000000002</v>
      </c>
      <c r="V2059" s="91">
        <v>0.48</v>
      </c>
      <c r="W2059" s="92" t="s">
        <v>11035</v>
      </c>
      <c r="X2059" s="83">
        <v>90119000000</v>
      </c>
      <c r="Y2059" s="83" t="s">
        <v>994</v>
      </c>
      <c r="Z2059" s="83" t="s">
        <v>31</v>
      </c>
    </row>
    <row r="2060" spans="1:26" x14ac:dyDescent="0.25">
      <c r="A2060" s="83" t="s">
        <v>5394</v>
      </c>
      <c r="B2060" s="83" t="s">
        <v>5394</v>
      </c>
      <c r="C2060" s="84" t="s">
        <v>5395</v>
      </c>
      <c r="D2060" s="83" t="s">
        <v>5395</v>
      </c>
      <c r="E2060" s="83" t="s">
        <v>704</v>
      </c>
      <c r="F2060" s="83" t="s">
        <v>22</v>
      </c>
      <c r="G2060" s="83" t="s">
        <v>23</v>
      </c>
      <c r="H2060" s="83"/>
      <c r="I2060" s="93" t="s">
        <v>24</v>
      </c>
      <c r="J2060" s="93" t="s">
        <v>24</v>
      </c>
      <c r="K2060" s="85">
        <v>100210010609</v>
      </c>
      <c r="L2060" s="83" t="s">
        <v>25</v>
      </c>
      <c r="M2060" s="83" t="s">
        <v>1019</v>
      </c>
      <c r="N2060" s="83" t="s">
        <v>1303</v>
      </c>
      <c r="O2060" s="83" t="s">
        <v>4378</v>
      </c>
      <c r="P2060" s="86">
        <v>20</v>
      </c>
      <c r="Q2060" s="96"/>
      <c r="R2060" s="88" t="s">
        <v>28</v>
      </c>
      <c r="S2060" s="83"/>
      <c r="T2060" s="1">
        <v>53</v>
      </c>
      <c r="U2060" s="90">
        <v>27.56</v>
      </c>
      <c r="V2060" s="91">
        <v>0.48000000000000004</v>
      </c>
      <c r="W2060" s="92" t="s">
        <v>11035</v>
      </c>
      <c r="X2060" s="83">
        <v>85392198900</v>
      </c>
      <c r="Y2060" s="83" t="s">
        <v>994</v>
      </c>
      <c r="Z2060" s="83" t="s">
        <v>31</v>
      </c>
    </row>
    <row r="2061" spans="1:26" x14ac:dyDescent="0.25">
      <c r="A2061" s="83" t="s">
        <v>5396</v>
      </c>
      <c r="B2061" s="83" t="s">
        <v>5396</v>
      </c>
      <c r="C2061" s="84" t="s">
        <v>5397</v>
      </c>
      <c r="D2061" s="93" t="s">
        <v>5397</v>
      </c>
      <c r="E2061" s="83" t="s">
        <v>704</v>
      </c>
      <c r="F2061" s="83" t="s">
        <v>22</v>
      </c>
      <c r="G2061" s="83" t="s">
        <v>23</v>
      </c>
      <c r="H2061" s="83"/>
      <c r="I2061" s="93" t="s">
        <v>24</v>
      </c>
      <c r="J2061" s="93" t="s">
        <v>24</v>
      </c>
      <c r="K2061" s="85">
        <v>100210010699</v>
      </c>
      <c r="L2061" s="83" t="s">
        <v>25</v>
      </c>
      <c r="M2061" s="83" t="s">
        <v>1019</v>
      </c>
      <c r="N2061" s="83" t="s">
        <v>1303</v>
      </c>
      <c r="O2061" s="83" t="s">
        <v>5364</v>
      </c>
      <c r="P2061" s="86">
        <v>20</v>
      </c>
      <c r="Q2061" s="96"/>
      <c r="R2061" s="88" t="s">
        <v>28</v>
      </c>
      <c r="S2061" s="83"/>
      <c r="T2061" s="1">
        <v>2539</v>
      </c>
      <c r="U2061" s="90">
        <v>1320.28</v>
      </c>
      <c r="V2061" s="91">
        <v>0.48000000000000004</v>
      </c>
      <c r="W2061" s="92" t="s">
        <v>11035</v>
      </c>
      <c r="X2061" s="83">
        <v>90022000000</v>
      </c>
      <c r="Y2061" s="83" t="s">
        <v>994</v>
      </c>
      <c r="Z2061" s="83" t="s">
        <v>31</v>
      </c>
    </row>
    <row r="2062" spans="1:26" x14ac:dyDescent="0.25">
      <c r="A2062" s="83" t="s">
        <v>5398</v>
      </c>
      <c r="B2062" s="83" t="s">
        <v>5398</v>
      </c>
      <c r="C2062" s="84" t="s">
        <v>5399</v>
      </c>
      <c r="D2062" s="93" t="s">
        <v>5399</v>
      </c>
      <c r="E2062" s="83" t="s">
        <v>704</v>
      </c>
      <c r="F2062" s="83" t="s">
        <v>22</v>
      </c>
      <c r="G2062" s="83" t="s">
        <v>23</v>
      </c>
      <c r="H2062" s="83"/>
      <c r="I2062" s="93" t="s">
        <v>24</v>
      </c>
      <c r="J2062" s="93" t="s">
        <v>24</v>
      </c>
      <c r="K2062" s="85">
        <v>100210010699</v>
      </c>
      <c r="L2062" s="83" t="s">
        <v>25</v>
      </c>
      <c r="M2062" s="83" t="s">
        <v>1019</v>
      </c>
      <c r="N2062" s="83" t="s">
        <v>1303</v>
      </c>
      <c r="O2062" s="83" t="s">
        <v>5364</v>
      </c>
      <c r="P2062" s="86">
        <v>20</v>
      </c>
      <c r="Q2062" s="96"/>
      <c r="R2062" s="88" t="s">
        <v>28</v>
      </c>
      <c r="S2062" s="83"/>
      <c r="T2062" s="1">
        <v>3699</v>
      </c>
      <c r="U2062" s="90">
        <v>1923.48</v>
      </c>
      <c r="V2062" s="91">
        <v>0.48</v>
      </c>
      <c r="W2062" s="92" t="s">
        <v>11035</v>
      </c>
      <c r="X2062" s="83">
        <v>90119000000</v>
      </c>
      <c r="Y2062" s="83" t="s">
        <v>994</v>
      </c>
      <c r="Z2062" s="83" t="s">
        <v>31</v>
      </c>
    </row>
    <row r="2063" spans="1:26" x14ac:dyDescent="0.25">
      <c r="A2063" s="83" t="s">
        <v>5400</v>
      </c>
      <c r="B2063" s="83" t="s">
        <v>5400</v>
      </c>
      <c r="C2063" s="84" t="s">
        <v>5401</v>
      </c>
      <c r="D2063" s="93" t="s">
        <v>5401</v>
      </c>
      <c r="E2063" s="83" t="s">
        <v>704</v>
      </c>
      <c r="F2063" s="83" t="s">
        <v>22</v>
      </c>
      <c r="G2063" s="83" t="s">
        <v>23</v>
      </c>
      <c r="H2063" s="83"/>
      <c r="I2063" s="93" t="s">
        <v>24</v>
      </c>
      <c r="J2063" s="93" t="s">
        <v>24</v>
      </c>
      <c r="K2063" s="85">
        <v>100210010699</v>
      </c>
      <c r="L2063" s="83" t="s">
        <v>25</v>
      </c>
      <c r="M2063" s="83" t="s">
        <v>1019</v>
      </c>
      <c r="N2063" s="83" t="s">
        <v>1303</v>
      </c>
      <c r="O2063" s="83" t="s">
        <v>5364</v>
      </c>
      <c r="P2063" s="86">
        <v>20</v>
      </c>
      <c r="Q2063" s="96"/>
      <c r="R2063" s="88" t="s">
        <v>28</v>
      </c>
      <c r="S2063" s="83"/>
      <c r="T2063" s="1">
        <v>1464</v>
      </c>
      <c r="U2063" s="90">
        <v>761.28</v>
      </c>
      <c r="V2063" s="91">
        <v>0.48000000000000004</v>
      </c>
      <c r="W2063" s="92" t="s">
        <v>11035</v>
      </c>
      <c r="X2063" s="83">
        <v>90119000000</v>
      </c>
      <c r="Y2063" s="83" t="s">
        <v>994</v>
      </c>
      <c r="Z2063" s="83" t="s">
        <v>31</v>
      </c>
    </row>
    <row r="2064" spans="1:26" x14ac:dyDescent="0.25">
      <c r="A2064" s="83" t="s">
        <v>5402</v>
      </c>
      <c r="B2064" s="83" t="s">
        <v>5402</v>
      </c>
      <c r="C2064" s="84" t="s">
        <v>5403</v>
      </c>
      <c r="D2064" s="93" t="s">
        <v>5403</v>
      </c>
      <c r="E2064" s="83" t="s">
        <v>704</v>
      </c>
      <c r="F2064" s="83" t="s">
        <v>22</v>
      </c>
      <c r="G2064" s="83" t="s">
        <v>23</v>
      </c>
      <c r="H2064" s="83"/>
      <c r="I2064" s="93" t="s">
        <v>24</v>
      </c>
      <c r="J2064" s="93" t="s">
        <v>24</v>
      </c>
      <c r="K2064" s="85">
        <v>100210951095</v>
      </c>
      <c r="L2064" s="83" t="s">
        <v>25</v>
      </c>
      <c r="M2064" s="83" t="s">
        <v>26</v>
      </c>
      <c r="N2064" s="83" t="s">
        <v>27</v>
      </c>
      <c r="O2064" s="83" t="s">
        <v>26</v>
      </c>
      <c r="P2064" s="86">
        <v>20</v>
      </c>
      <c r="Q2064" s="96"/>
      <c r="R2064" s="88" t="s">
        <v>28</v>
      </c>
      <c r="S2064" s="83"/>
      <c r="T2064" s="1">
        <v>3109</v>
      </c>
      <c r="U2064" s="90">
        <v>1616.68</v>
      </c>
      <c r="V2064" s="91">
        <v>0.48</v>
      </c>
      <c r="W2064" s="92" t="s">
        <v>11035</v>
      </c>
      <c r="X2064" s="83">
        <v>84864000000</v>
      </c>
      <c r="Y2064" s="83" t="s">
        <v>994</v>
      </c>
      <c r="Z2064" s="83" t="s">
        <v>31</v>
      </c>
    </row>
    <row r="2065" spans="1:26" x14ac:dyDescent="0.25">
      <c r="A2065" s="83" t="s">
        <v>5404</v>
      </c>
      <c r="B2065" s="83" t="s">
        <v>5404</v>
      </c>
      <c r="C2065" s="84" t="s">
        <v>5405</v>
      </c>
      <c r="D2065" s="93" t="s">
        <v>5405</v>
      </c>
      <c r="E2065" s="83" t="s">
        <v>704</v>
      </c>
      <c r="F2065" s="83" t="s">
        <v>22</v>
      </c>
      <c r="G2065" s="83" t="s">
        <v>23</v>
      </c>
      <c r="H2065" s="83"/>
      <c r="I2065" s="93" t="s">
        <v>24</v>
      </c>
      <c r="J2065" s="93" t="s">
        <v>24</v>
      </c>
      <c r="K2065" s="85">
        <v>100210010699</v>
      </c>
      <c r="L2065" s="83" t="s">
        <v>25</v>
      </c>
      <c r="M2065" s="83" t="s">
        <v>1019</v>
      </c>
      <c r="N2065" s="83" t="s">
        <v>1303</v>
      </c>
      <c r="O2065" s="83" t="s">
        <v>5364</v>
      </c>
      <c r="P2065" s="86">
        <v>20</v>
      </c>
      <c r="Q2065" s="96"/>
      <c r="R2065" s="88" t="s">
        <v>28</v>
      </c>
      <c r="S2065" s="83"/>
      <c r="T2065" s="1">
        <v>5707</v>
      </c>
      <c r="U2065" s="90">
        <v>2967.64</v>
      </c>
      <c r="V2065" s="91">
        <v>0.48000000000000004</v>
      </c>
      <c r="W2065" s="92" t="s">
        <v>11035</v>
      </c>
      <c r="X2065" s="83">
        <v>90119000000</v>
      </c>
      <c r="Y2065" s="83" t="s">
        <v>994</v>
      </c>
      <c r="Z2065" s="83" t="s">
        <v>31</v>
      </c>
    </row>
    <row r="2066" spans="1:26" x14ac:dyDescent="0.25">
      <c r="A2066" s="83" t="s">
        <v>5406</v>
      </c>
      <c r="B2066" s="83" t="s">
        <v>5406</v>
      </c>
      <c r="C2066" s="84" t="s">
        <v>5407</v>
      </c>
      <c r="D2066" s="93" t="s">
        <v>5407</v>
      </c>
      <c r="E2066" s="83" t="s">
        <v>704</v>
      </c>
      <c r="F2066" s="83" t="s">
        <v>22</v>
      </c>
      <c r="G2066" s="83" t="s">
        <v>23</v>
      </c>
      <c r="H2066" s="83"/>
      <c r="I2066" s="93" t="s">
        <v>24</v>
      </c>
      <c r="J2066" s="93" t="s">
        <v>24</v>
      </c>
      <c r="K2066" s="85">
        <v>100210010699</v>
      </c>
      <c r="L2066" s="83" t="s">
        <v>25</v>
      </c>
      <c r="M2066" s="83" t="s">
        <v>1019</v>
      </c>
      <c r="N2066" s="83" t="s">
        <v>1303</v>
      </c>
      <c r="O2066" s="83" t="s">
        <v>5364</v>
      </c>
      <c r="P2066" s="86">
        <v>20</v>
      </c>
      <c r="Q2066" s="96"/>
      <c r="R2066" s="88" t="s">
        <v>28</v>
      </c>
      <c r="S2066" s="83"/>
      <c r="T2066" s="1">
        <v>2324</v>
      </c>
      <c r="U2066" s="90">
        <v>1208.48</v>
      </c>
      <c r="V2066" s="91">
        <v>0.48</v>
      </c>
      <c r="W2066" s="92" t="s">
        <v>11035</v>
      </c>
      <c r="X2066" s="83">
        <v>90119000000</v>
      </c>
      <c r="Y2066" s="83" t="s">
        <v>994</v>
      </c>
      <c r="Z2066" s="83" t="s">
        <v>31</v>
      </c>
    </row>
    <row r="2067" spans="1:26" x14ac:dyDescent="0.25">
      <c r="A2067" s="83" t="s">
        <v>5408</v>
      </c>
      <c r="B2067" s="83" t="s">
        <v>5408</v>
      </c>
      <c r="C2067" s="84" t="s">
        <v>5409</v>
      </c>
      <c r="D2067" s="83" t="s">
        <v>5409</v>
      </c>
      <c r="E2067" s="83" t="s">
        <v>704</v>
      </c>
      <c r="F2067" s="83" t="s">
        <v>22</v>
      </c>
      <c r="G2067" s="83" t="s">
        <v>23</v>
      </c>
      <c r="H2067" s="83"/>
      <c r="I2067" s="93" t="s">
        <v>24</v>
      </c>
      <c r="J2067" s="93" t="s">
        <v>24</v>
      </c>
      <c r="K2067" s="85">
        <v>100210951095</v>
      </c>
      <c r="L2067" s="83" t="s">
        <v>25</v>
      </c>
      <c r="M2067" s="83" t="s">
        <v>26</v>
      </c>
      <c r="N2067" s="83" t="s">
        <v>27</v>
      </c>
      <c r="O2067" s="83" t="s">
        <v>26</v>
      </c>
      <c r="P2067" s="86">
        <v>20</v>
      </c>
      <c r="Q2067" s="96"/>
      <c r="R2067" s="88" t="s">
        <v>28</v>
      </c>
      <c r="S2067" s="83"/>
      <c r="T2067" s="1">
        <v>2956</v>
      </c>
      <c r="U2067" s="90">
        <v>1537.12</v>
      </c>
      <c r="V2067" s="91">
        <v>0.48000000000000004</v>
      </c>
      <c r="W2067" s="92" t="s">
        <v>11035</v>
      </c>
      <c r="X2067" s="83">
        <v>90022000000</v>
      </c>
      <c r="Y2067" s="83" t="s">
        <v>994</v>
      </c>
      <c r="Z2067" s="83" t="s">
        <v>31</v>
      </c>
    </row>
    <row r="2068" spans="1:26" x14ac:dyDescent="0.25">
      <c r="A2068" s="83" t="s">
        <v>5410</v>
      </c>
      <c r="B2068" s="83" t="s">
        <v>5410</v>
      </c>
      <c r="C2068" s="84" t="s">
        <v>5411</v>
      </c>
      <c r="D2068" s="83" t="s">
        <v>5411</v>
      </c>
      <c r="E2068" s="83" t="s">
        <v>704</v>
      </c>
      <c r="F2068" s="83" t="s">
        <v>22</v>
      </c>
      <c r="G2068" s="83" t="s">
        <v>23</v>
      </c>
      <c r="H2068" s="83"/>
      <c r="I2068" s="93" t="s">
        <v>24</v>
      </c>
      <c r="J2068" s="93" t="s">
        <v>24</v>
      </c>
      <c r="K2068" s="85">
        <v>100210010699</v>
      </c>
      <c r="L2068" s="83" t="s">
        <v>25</v>
      </c>
      <c r="M2068" s="83" t="s">
        <v>1019</v>
      </c>
      <c r="N2068" s="83" t="s">
        <v>1303</v>
      </c>
      <c r="O2068" s="83" t="s">
        <v>5364</v>
      </c>
      <c r="P2068" s="86">
        <v>20</v>
      </c>
      <c r="Q2068" s="96"/>
      <c r="R2068" s="88" t="s">
        <v>28</v>
      </c>
      <c r="S2068" s="83"/>
      <c r="T2068" s="1">
        <v>36014</v>
      </c>
      <c r="U2068" s="90">
        <v>18727.28</v>
      </c>
      <c r="V2068" s="91">
        <v>0.48000000000000004</v>
      </c>
      <c r="W2068" s="92" t="s">
        <v>11035</v>
      </c>
      <c r="X2068" s="83">
        <v>90119000000</v>
      </c>
      <c r="Y2068" s="83" t="s">
        <v>994</v>
      </c>
      <c r="Z2068" s="83" t="s">
        <v>31</v>
      </c>
    </row>
    <row r="2069" spans="1:26" x14ac:dyDescent="0.25">
      <c r="A2069" s="83" t="s">
        <v>5412</v>
      </c>
      <c r="B2069" s="83" t="s">
        <v>5412</v>
      </c>
      <c r="C2069" s="84" t="s">
        <v>5413</v>
      </c>
      <c r="D2069" s="83" t="s">
        <v>5413</v>
      </c>
      <c r="E2069" s="83" t="s">
        <v>704</v>
      </c>
      <c r="F2069" s="83" t="s">
        <v>22</v>
      </c>
      <c r="G2069" s="83" t="s">
        <v>23</v>
      </c>
      <c r="H2069" s="83"/>
      <c r="I2069" s="93" t="s">
        <v>24</v>
      </c>
      <c r="J2069" s="93" t="s">
        <v>24</v>
      </c>
      <c r="K2069" s="85">
        <v>100210040299</v>
      </c>
      <c r="L2069" s="83" t="s">
        <v>25</v>
      </c>
      <c r="M2069" s="83" t="s">
        <v>5198</v>
      </c>
      <c r="N2069" s="83" t="s">
        <v>5369</v>
      </c>
      <c r="O2069" s="83" t="s">
        <v>5370</v>
      </c>
      <c r="P2069" s="86">
        <v>20</v>
      </c>
      <c r="Q2069" s="96"/>
      <c r="R2069" s="84" t="s">
        <v>28</v>
      </c>
      <c r="S2069" s="84"/>
      <c r="T2069" s="97">
        <v>645</v>
      </c>
      <c r="U2069" s="90">
        <v>335.4</v>
      </c>
      <c r="V2069" s="91">
        <v>0.48000000000000004</v>
      </c>
      <c r="W2069" s="92" t="s">
        <v>11035</v>
      </c>
      <c r="X2069" s="83">
        <v>85423255000</v>
      </c>
      <c r="Y2069" s="83" t="s">
        <v>994</v>
      </c>
      <c r="Z2069" s="83" t="s">
        <v>31</v>
      </c>
    </row>
    <row r="2070" spans="1:26" x14ac:dyDescent="0.25">
      <c r="A2070" s="3" t="s">
        <v>5414</v>
      </c>
      <c r="B2070" s="3" t="s">
        <v>5414</v>
      </c>
      <c r="C2070" s="94" t="s">
        <v>5415</v>
      </c>
      <c r="D2070" s="93" t="s">
        <v>5415</v>
      </c>
      <c r="E2070" s="88" t="s">
        <v>704</v>
      </c>
      <c r="F2070" s="88" t="s">
        <v>22</v>
      </c>
      <c r="G2070" s="83" t="s">
        <v>23</v>
      </c>
      <c r="H2070" s="88"/>
      <c r="I2070" s="93" t="s">
        <v>24</v>
      </c>
      <c r="J2070" s="93" t="s">
        <v>24</v>
      </c>
      <c r="K2070" s="4">
        <v>100210951095</v>
      </c>
      <c r="L2070" s="3" t="s">
        <v>25</v>
      </c>
      <c r="M2070" s="3" t="s">
        <v>26</v>
      </c>
      <c r="N2070" s="3" t="s">
        <v>27</v>
      </c>
      <c r="O2070" s="3" t="s">
        <v>26</v>
      </c>
      <c r="P2070" s="86">
        <v>20</v>
      </c>
      <c r="Q2070" s="87"/>
      <c r="R2070" s="88" t="s">
        <v>28</v>
      </c>
      <c r="S2070" s="89"/>
      <c r="T2070" s="1">
        <v>8411</v>
      </c>
      <c r="U2070" s="90">
        <v>4373.72</v>
      </c>
      <c r="V2070" s="91">
        <v>0.48</v>
      </c>
      <c r="W2070" s="92" t="s">
        <v>11035</v>
      </c>
      <c r="X2070" s="83">
        <v>90021900000</v>
      </c>
      <c r="Y2070" s="83" t="s">
        <v>994</v>
      </c>
      <c r="Z2070" s="83" t="s">
        <v>31</v>
      </c>
    </row>
    <row r="2071" spans="1:26" x14ac:dyDescent="0.25">
      <c r="A2071" s="3" t="s">
        <v>5416</v>
      </c>
      <c r="B2071" s="3" t="s">
        <v>5416</v>
      </c>
      <c r="C2071" s="94" t="s">
        <v>5417</v>
      </c>
      <c r="D2071" s="93" t="s">
        <v>5417</v>
      </c>
      <c r="E2071" s="88" t="s">
        <v>704</v>
      </c>
      <c r="F2071" s="88" t="s">
        <v>22</v>
      </c>
      <c r="G2071" s="83" t="s">
        <v>23</v>
      </c>
      <c r="H2071" s="88"/>
      <c r="I2071" s="93" t="s">
        <v>24</v>
      </c>
      <c r="J2071" s="93" t="s">
        <v>24</v>
      </c>
      <c r="K2071" s="4">
        <v>100210951095</v>
      </c>
      <c r="L2071" s="3" t="s">
        <v>25</v>
      </c>
      <c r="M2071" s="3" t="s">
        <v>26</v>
      </c>
      <c r="N2071" s="3" t="s">
        <v>27</v>
      </c>
      <c r="O2071" s="3" t="s">
        <v>26</v>
      </c>
      <c r="P2071" s="86">
        <v>20</v>
      </c>
      <c r="Q2071" s="87"/>
      <c r="R2071" s="88" t="s">
        <v>28</v>
      </c>
      <c r="S2071" s="89"/>
      <c r="T2071" s="1">
        <v>1406</v>
      </c>
      <c r="U2071" s="90">
        <v>731.12</v>
      </c>
      <c r="V2071" s="91">
        <v>0.48</v>
      </c>
      <c r="W2071" s="92" t="s">
        <v>11035</v>
      </c>
      <c r="X2071" s="83">
        <v>84869000000</v>
      </c>
      <c r="Y2071" s="83" t="s">
        <v>994</v>
      </c>
      <c r="Z2071" s="83" t="s">
        <v>31</v>
      </c>
    </row>
    <row r="2072" spans="1:26" x14ac:dyDescent="0.25">
      <c r="A2072" s="3" t="s">
        <v>5418</v>
      </c>
      <c r="B2072" s="3" t="s">
        <v>5418</v>
      </c>
      <c r="C2072" s="94" t="s">
        <v>5419</v>
      </c>
      <c r="D2072" s="93" t="s">
        <v>5419</v>
      </c>
      <c r="E2072" s="88" t="s">
        <v>704</v>
      </c>
      <c r="F2072" s="88" t="s">
        <v>22</v>
      </c>
      <c r="G2072" s="83" t="s">
        <v>23</v>
      </c>
      <c r="H2072" s="88"/>
      <c r="I2072" s="93" t="s">
        <v>24</v>
      </c>
      <c r="J2072" s="93" t="s">
        <v>24</v>
      </c>
      <c r="K2072" s="4">
        <v>100210010699</v>
      </c>
      <c r="L2072" s="3" t="s">
        <v>25</v>
      </c>
      <c r="M2072" s="3" t="s">
        <v>1019</v>
      </c>
      <c r="N2072" s="3" t="s">
        <v>1303</v>
      </c>
      <c r="O2072" s="3" t="s">
        <v>5364</v>
      </c>
      <c r="P2072" s="86">
        <v>2</v>
      </c>
      <c r="Q2072" s="87"/>
      <c r="R2072" s="88" t="s">
        <v>28</v>
      </c>
      <c r="S2072" s="89"/>
      <c r="T2072" s="1">
        <v>6169</v>
      </c>
      <c r="U2072" s="90">
        <v>3207.88</v>
      </c>
      <c r="V2072" s="91">
        <v>0.48</v>
      </c>
      <c r="W2072" s="92" t="s">
        <v>11035</v>
      </c>
      <c r="X2072" s="83">
        <v>90021900000</v>
      </c>
      <c r="Y2072" s="83" t="s">
        <v>994</v>
      </c>
      <c r="Z2072" s="83" t="s">
        <v>31</v>
      </c>
    </row>
    <row r="2073" spans="1:26" x14ac:dyDescent="0.25">
      <c r="A2073" s="3" t="s">
        <v>5420</v>
      </c>
      <c r="B2073" s="3" t="s">
        <v>5420</v>
      </c>
      <c r="C2073" s="94" t="s">
        <v>5421</v>
      </c>
      <c r="D2073" s="93" t="s">
        <v>11716</v>
      </c>
      <c r="E2073" s="88" t="s">
        <v>704</v>
      </c>
      <c r="F2073" s="88" t="s">
        <v>22</v>
      </c>
      <c r="G2073" s="83" t="s">
        <v>23</v>
      </c>
      <c r="H2073" s="88"/>
      <c r="I2073" s="93" t="s">
        <v>24</v>
      </c>
      <c r="J2073" s="93" t="s">
        <v>24</v>
      </c>
      <c r="K2073" s="4">
        <v>100210010605</v>
      </c>
      <c r="L2073" s="3" t="s">
        <v>25</v>
      </c>
      <c r="M2073" s="3" t="s">
        <v>1019</v>
      </c>
      <c r="N2073" s="3" t="s">
        <v>1303</v>
      </c>
      <c r="O2073" s="3" t="s">
        <v>1464</v>
      </c>
      <c r="P2073" s="86">
        <v>20</v>
      </c>
      <c r="Q2073" s="87"/>
      <c r="R2073" s="88" t="s">
        <v>28</v>
      </c>
      <c r="S2073" s="89"/>
      <c r="T2073" s="1">
        <v>439</v>
      </c>
      <c r="U2073" s="90">
        <v>228.28</v>
      </c>
      <c r="V2073" s="91">
        <v>0.48</v>
      </c>
      <c r="W2073" s="92" t="s">
        <v>11035</v>
      </c>
      <c r="X2073" s="83">
        <v>70060090000</v>
      </c>
      <c r="Y2073" s="83" t="s">
        <v>994</v>
      </c>
      <c r="Z2073" s="83" t="s">
        <v>31</v>
      </c>
    </row>
    <row r="2074" spans="1:26" x14ac:dyDescent="0.25">
      <c r="A2074" s="3" t="s">
        <v>5422</v>
      </c>
      <c r="B2074" s="3" t="s">
        <v>5422</v>
      </c>
      <c r="C2074" s="94" t="s">
        <v>5423</v>
      </c>
      <c r="D2074" s="93" t="s">
        <v>5423</v>
      </c>
      <c r="E2074" s="88" t="s">
        <v>704</v>
      </c>
      <c r="F2074" s="88" t="s">
        <v>22</v>
      </c>
      <c r="G2074" s="83" t="s">
        <v>23</v>
      </c>
      <c r="H2074" s="88"/>
      <c r="I2074" s="93" t="s">
        <v>24</v>
      </c>
      <c r="J2074" s="93" t="s">
        <v>24</v>
      </c>
      <c r="K2074" s="4">
        <v>100210010605</v>
      </c>
      <c r="L2074" s="3" t="s">
        <v>25</v>
      </c>
      <c r="M2074" s="3" t="s">
        <v>1019</v>
      </c>
      <c r="N2074" s="3" t="s">
        <v>1303</v>
      </c>
      <c r="O2074" s="3" t="s">
        <v>1464</v>
      </c>
      <c r="P2074" s="86">
        <v>20</v>
      </c>
      <c r="Q2074" s="87"/>
      <c r="R2074" s="88" t="s">
        <v>28</v>
      </c>
      <c r="S2074" s="89"/>
      <c r="T2074" s="1">
        <v>327</v>
      </c>
      <c r="U2074" s="90">
        <v>170.04</v>
      </c>
      <c r="V2074" s="91">
        <v>0.48000000000000004</v>
      </c>
      <c r="W2074" s="92" t="s">
        <v>11035</v>
      </c>
      <c r="X2074" s="83">
        <v>70060090900</v>
      </c>
      <c r="Y2074" s="83" t="s">
        <v>994</v>
      </c>
      <c r="Z2074" s="83" t="s">
        <v>31</v>
      </c>
    </row>
    <row r="2075" spans="1:26" x14ac:dyDescent="0.25">
      <c r="A2075" s="3" t="s">
        <v>5424</v>
      </c>
      <c r="B2075" s="3" t="s">
        <v>5424</v>
      </c>
      <c r="C2075" s="94" t="s">
        <v>5425</v>
      </c>
      <c r="D2075" s="93" t="s">
        <v>5425</v>
      </c>
      <c r="E2075" s="88" t="s">
        <v>704</v>
      </c>
      <c r="F2075" s="88" t="s">
        <v>22</v>
      </c>
      <c r="G2075" s="83" t="s">
        <v>23</v>
      </c>
      <c r="H2075" s="88"/>
      <c r="I2075" s="93" t="s">
        <v>24</v>
      </c>
      <c r="J2075" s="93" t="s">
        <v>24</v>
      </c>
      <c r="K2075" s="4">
        <v>100210010699</v>
      </c>
      <c r="L2075" s="3" t="s">
        <v>25</v>
      </c>
      <c r="M2075" s="3" t="s">
        <v>1019</v>
      </c>
      <c r="N2075" s="3" t="s">
        <v>1303</v>
      </c>
      <c r="O2075" s="3" t="s">
        <v>5364</v>
      </c>
      <c r="P2075" s="86">
        <v>20</v>
      </c>
      <c r="Q2075" s="87"/>
      <c r="R2075" s="88" t="s">
        <v>28</v>
      </c>
      <c r="S2075" s="89"/>
      <c r="T2075" s="1">
        <v>3220</v>
      </c>
      <c r="U2075" s="90">
        <v>1674.4</v>
      </c>
      <c r="V2075" s="91">
        <v>0.48</v>
      </c>
      <c r="W2075" s="92" t="s">
        <v>11035</v>
      </c>
      <c r="X2075" s="83">
        <v>85444290900</v>
      </c>
      <c r="Y2075" s="83" t="s">
        <v>994</v>
      </c>
      <c r="Z2075" s="83" t="s">
        <v>31</v>
      </c>
    </row>
    <row r="2076" spans="1:26" x14ac:dyDescent="0.25">
      <c r="A2076" s="3" t="s">
        <v>5426</v>
      </c>
      <c r="B2076" s="3" t="s">
        <v>5426</v>
      </c>
      <c r="C2076" s="94" t="s">
        <v>5427</v>
      </c>
      <c r="D2076" s="93" t="s">
        <v>5427</v>
      </c>
      <c r="E2076" s="88" t="s">
        <v>704</v>
      </c>
      <c r="F2076" s="88" t="s">
        <v>22</v>
      </c>
      <c r="G2076" s="83" t="s">
        <v>23</v>
      </c>
      <c r="H2076" s="88"/>
      <c r="I2076" s="93" t="s">
        <v>24</v>
      </c>
      <c r="J2076" s="93" t="s">
        <v>24</v>
      </c>
      <c r="K2076" s="4">
        <v>100210040299</v>
      </c>
      <c r="L2076" s="3" t="s">
        <v>25</v>
      </c>
      <c r="M2076" s="3" t="s">
        <v>5198</v>
      </c>
      <c r="N2076" s="3" t="s">
        <v>5369</v>
      </c>
      <c r="O2076" s="3" t="s">
        <v>5370</v>
      </c>
      <c r="P2076" s="86">
        <v>20</v>
      </c>
      <c r="Q2076" s="87"/>
      <c r="R2076" s="88" t="s">
        <v>28</v>
      </c>
      <c r="S2076" s="89"/>
      <c r="T2076" s="1">
        <v>1255</v>
      </c>
      <c r="U2076" s="90">
        <v>652.6</v>
      </c>
      <c r="V2076" s="91">
        <v>0.48</v>
      </c>
      <c r="W2076" s="92" t="s">
        <v>11035</v>
      </c>
      <c r="X2076" s="83">
        <v>85423290000</v>
      </c>
      <c r="Y2076" s="83" t="s">
        <v>994</v>
      </c>
      <c r="Z2076" s="83" t="s">
        <v>31</v>
      </c>
    </row>
    <row r="2077" spans="1:26" x14ac:dyDescent="0.25">
      <c r="A2077" s="3" t="s">
        <v>5428</v>
      </c>
      <c r="B2077" s="3" t="s">
        <v>5428</v>
      </c>
      <c r="C2077" s="94" t="s">
        <v>5429</v>
      </c>
      <c r="D2077" s="93" t="s">
        <v>5430</v>
      </c>
      <c r="E2077" s="88" t="s">
        <v>704</v>
      </c>
      <c r="F2077" s="88" t="s">
        <v>22</v>
      </c>
      <c r="G2077" s="83" t="s">
        <v>23</v>
      </c>
      <c r="H2077" s="88"/>
      <c r="I2077" s="93" t="s">
        <v>24</v>
      </c>
      <c r="J2077" s="93" t="s">
        <v>24</v>
      </c>
      <c r="K2077" s="4">
        <v>100210069585</v>
      </c>
      <c r="L2077" s="3" t="s">
        <v>25</v>
      </c>
      <c r="M2077" s="3" t="s">
        <v>1303</v>
      </c>
      <c r="N2077" s="3" t="s">
        <v>4356</v>
      </c>
      <c r="O2077" s="3" t="s">
        <v>4357</v>
      </c>
      <c r="P2077" s="86">
        <v>2</v>
      </c>
      <c r="Q2077" s="87"/>
      <c r="R2077" s="88" t="s">
        <v>28</v>
      </c>
      <c r="S2077" s="89"/>
      <c r="T2077" s="1">
        <v>14</v>
      </c>
      <c r="U2077" s="90">
        <v>7.28</v>
      </c>
      <c r="V2077" s="91">
        <v>0.48</v>
      </c>
      <c r="W2077" s="92" t="s">
        <v>11035</v>
      </c>
      <c r="X2077" s="83">
        <v>90021900000</v>
      </c>
      <c r="Y2077" s="83" t="s">
        <v>994</v>
      </c>
      <c r="Z2077" s="83" t="s">
        <v>31</v>
      </c>
    </row>
    <row r="2078" spans="1:26" x14ac:dyDescent="0.25">
      <c r="A2078" s="3" t="s">
        <v>5431</v>
      </c>
      <c r="B2078" s="3" t="s">
        <v>5431</v>
      </c>
      <c r="C2078" s="94" t="s">
        <v>5432</v>
      </c>
      <c r="D2078" s="93" t="s">
        <v>5432</v>
      </c>
      <c r="E2078" s="88" t="s">
        <v>704</v>
      </c>
      <c r="F2078" s="88" t="s">
        <v>22</v>
      </c>
      <c r="G2078" s="83" t="s">
        <v>23</v>
      </c>
      <c r="H2078" s="88"/>
      <c r="I2078" s="93" t="s">
        <v>24</v>
      </c>
      <c r="J2078" s="93" t="s">
        <v>24</v>
      </c>
      <c r="K2078" s="4">
        <v>100210951095</v>
      </c>
      <c r="L2078" s="3" t="s">
        <v>25</v>
      </c>
      <c r="M2078" s="3" t="s">
        <v>26</v>
      </c>
      <c r="N2078" s="3" t="s">
        <v>27</v>
      </c>
      <c r="O2078" s="3" t="s">
        <v>26</v>
      </c>
      <c r="P2078" s="86">
        <v>20</v>
      </c>
      <c r="Q2078" s="87"/>
      <c r="R2078" s="88" t="s">
        <v>28</v>
      </c>
      <c r="S2078" s="89"/>
      <c r="T2078" s="1">
        <v>1185</v>
      </c>
      <c r="U2078" s="90">
        <v>616.20000000000005</v>
      </c>
      <c r="V2078" s="91">
        <v>0.48</v>
      </c>
      <c r="W2078" s="92" t="s">
        <v>11035</v>
      </c>
      <c r="X2078" s="83">
        <v>85444290900</v>
      </c>
      <c r="Y2078" s="83" t="s">
        <v>994</v>
      </c>
      <c r="Z2078" s="83" t="s">
        <v>31</v>
      </c>
    </row>
    <row r="2079" spans="1:26" x14ac:dyDescent="0.25">
      <c r="A2079" s="3" t="s">
        <v>5433</v>
      </c>
      <c r="B2079" s="3" t="s">
        <v>5433</v>
      </c>
      <c r="C2079" s="94" t="s">
        <v>5434</v>
      </c>
      <c r="D2079" s="93" t="s">
        <v>5434</v>
      </c>
      <c r="E2079" s="88" t="s">
        <v>704</v>
      </c>
      <c r="F2079" s="88" t="s">
        <v>22</v>
      </c>
      <c r="G2079" s="83" t="s">
        <v>23</v>
      </c>
      <c r="H2079" s="88"/>
      <c r="I2079" s="93" t="s">
        <v>24</v>
      </c>
      <c r="J2079" s="93" t="s">
        <v>24</v>
      </c>
      <c r="K2079" s="4">
        <v>100210951095</v>
      </c>
      <c r="L2079" s="3" t="s">
        <v>25</v>
      </c>
      <c r="M2079" s="3" t="s">
        <v>26</v>
      </c>
      <c r="N2079" s="3" t="s">
        <v>27</v>
      </c>
      <c r="O2079" s="3" t="s">
        <v>26</v>
      </c>
      <c r="P2079" s="86">
        <v>20</v>
      </c>
      <c r="Q2079" s="87"/>
      <c r="R2079" s="88" t="s">
        <v>28</v>
      </c>
      <c r="S2079" s="89"/>
      <c r="T2079" s="1">
        <v>1049</v>
      </c>
      <c r="U2079" s="90">
        <v>545.48</v>
      </c>
      <c r="V2079" s="91">
        <v>0.48</v>
      </c>
      <c r="W2079" s="92" t="s">
        <v>11035</v>
      </c>
      <c r="X2079" s="83">
        <v>85444290900</v>
      </c>
      <c r="Y2079" s="83" t="s">
        <v>994</v>
      </c>
      <c r="Z2079" s="83" t="s">
        <v>31</v>
      </c>
    </row>
    <row r="2080" spans="1:26" x14ac:dyDescent="0.25">
      <c r="A2080" s="3" t="s">
        <v>5435</v>
      </c>
      <c r="B2080" s="3" t="s">
        <v>5435</v>
      </c>
      <c r="C2080" s="94" t="s">
        <v>5436</v>
      </c>
      <c r="D2080" s="93" t="s">
        <v>5436</v>
      </c>
      <c r="E2080" s="88" t="s">
        <v>704</v>
      </c>
      <c r="F2080" s="88" t="s">
        <v>22</v>
      </c>
      <c r="G2080" s="83" t="s">
        <v>23</v>
      </c>
      <c r="H2080" s="88"/>
      <c r="I2080" s="93" t="s">
        <v>24</v>
      </c>
      <c r="J2080" s="93" t="s">
        <v>24</v>
      </c>
      <c r="K2080" s="4">
        <v>100210951095</v>
      </c>
      <c r="L2080" s="3" t="s">
        <v>25</v>
      </c>
      <c r="M2080" s="3" t="s">
        <v>26</v>
      </c>
      <c r="N2080" s="3" t="s">
        <v>27</v>
      </c>
      <c r="O2080" s="3" t="s">
        <v>26</v>
      </c>
      <c r="P2080" s="86">
        <v>20</v>
      </c>
      <c r="Q2080" s="87"/>
      <c r="R2080" s="88" t="s">
        <v>28</v>
      </c>
      <c r="S2080" s="89"/>
      <c r="T2080" s="1">
        <v>12136</v>
      </c>
      <c r="U2080" s="90">
        <v>6310.72</v>
      </c>
      <c r="V2080" s="91">
        <v>0.48</v>
      </c>
      <c r="W2080" s="92" t="s">
        <v>11035</v>
      </c>
      <c r="X2080" s="83">
        <v>85444290900</v>
      </c>
      <c r="Y2080" s="83" t="s">
        <v>994</v>
      </c>
      <c r="Z2080" s="83" t="s">
        <v>31</v>
      </c>
    </row>
    <row r="2081" spans="1:26" x14ac:dyDescent="0.25">
      <c r="A2081" s="3" t="s">
        <v>5437</v>
      </c>
      <c r="B2081" s="3" t="s">
        <v>5437</v>
      </c>
      <c r="C2081" s="94" t="s">
        <v>5438</v>
      </c>
      <c r="D2081" s="93" t="s">
        <v>5438</v>
      </c>
      <c r="E2081" s="88" t="s">
        <v>704</v>
      </c>
      <c r="F2081" s="88" t="s">
        <v>22</v>
      </c>
      <c r="G2081" s="83" t="s">
        <v>23</v>
      </c>
      <c r="H2081" s="88"/>
      <c r="I2081" s="93" t="s">
        <v>24</v>
      </c>
      <c r="J2081" s="93" t="s">
        <v>24</v>
      </c>
      <c r="K2081" s="4">
        <v>100210951095</v>
      </c>
      <c r="L2081" s="3" t="s">
        <v>25</v>
      </c>
      <c r="M2081" s="3" t="s">
        <v>26</v>
      </c>
      <c r="N2081" s="3" t="s">
        <v>27</v>
      </c>
      <c r="O2081" s="3" t="s">
        <v>26</v>
      </c>
      <c r="P2081" s="86">
        <v>20</v>
      </c>
      <c r="Q2081" s="87"/>
      <c r="R2081" s="88" t="s">
        <v>28</v>
      </c>
      <c r="S2081" s="89"/>
      <c r="T2081" s="1">
        <v>213</v>
      </c>
      <c r="U2081" s="90">
        <v>110.76</v>
      </c>
      <c r="V2081" s="91">
        <v>0.48</v>
      </c>
      <c r="W2081" s="92" t="s">
        <v>11035</v>
      </c>
      <c r="X2081" s="83">
        <v>90119000000</v>
      </c>
      <c r="Y2081" s="83" t="s">
        <v>994</v>
      </c>
      <c r="Z2081" s="83" t="s">
        <v>31</v>
      </c>
    </row>
    <row r="2082" spans="1:26" x14ac:dyDescent="0.25">
      <c r="A2082" s="3" t="s">
        <v>5439</v>
      </c>
      <c r="B2082" s="3" t="s">
        <v>5439</v>
      </c>
      <c r="C2082" s="94" t="s">
        <v>5440</v>
      </c>
      <c r="D2082" s="93" t="s">
        <v>5440</v>
      </c>
      <c r="E2082" s="88" t="s">
        <v>704</v>
      </c>
      <c r="F2082" s="88" t="s">
        <v>22</v>
      </c>
      <c r="G2082" s="83" t="s">
        <v>23</v>
      </c>
      <c r="H2082" s="88"/>
      <c r="I2082" s="93" t="s">
        <v>24</v>
      </c>
      <c r="J2082" s="93" t="s">
        <v>24</v>
      </c>
      <c r="K2082" s="4">
        <v>100210069580</v>
      </c>
      <c r="L2082" s="3" t="s">
        <v>25</v>
      </c>
      <c r="M2082" s="3" t="s">
        <v>1303</v>
      </c>
      <c r="N2082" s="3" t="s">
        <v>4356</v>
      </c>
      <c r="O2082" s="3" t="s">
        <v>4357</v>
      </c>
      <c r="P2082" s="86">
        <v>2</v>
      </c>
      <c r="Q2082" s="87"/>
      <c r="R2082" s="88" t="s">
        <v>28</v>
      </c>
      <c r="S2082" s="89"/>
      <c r="T2082" s="1">
        <v>19</v>
      </c>
      <c r="U2082" s="90">
        <v>9.8800000000000008</v>
      </c>
      <c r="V2082" s="91">
        <v>0.48</v>
      </c>
      <c r="W2082" s="92" t="s">
        <v>11035</v>
      </c>
      <c r="X2082" s="83">
        <v>39269097900</v>
      </c>
      <c r="Y2082" s="83" t="s">
        <v>994</v>
      </c>
      <c r="Z2082" s="83" t="s">
        <v>31</v>
      </c>
    </row>
    <row r="2083" spans="1:26" x14ac:dyDescent="0.25">
      <c r="A2083" s="3" t="s">
        <v>7771</v>
      </c>
      <c r="B2083" s="3" t="s">
        <v>7771</v>
      </c>
      <c r="C2083" s="94" t="s">
        <v>7772</v>
      </c>
      <c r="D2083" s="93" t="s">
        <v>11717</v>
      </c>
      <c r="E2083" s="88" t="s">
        <v>704</v>
      </c>
      <c r="F2083" s="88" t="s">
        <v>22</v>
      </c>
      <c r="G2083" s="83" t="s">
        <v>23</v>
      </c>
      <c r="H2083" s="88"/>
      <c r="I2083" s="93" t="s">
        <v>24</v>
      </c>
      <c r="J2083" s="93" t="s">
        <v>24</v>
      </c>
      <c r="K2083" s="4">
        <v>100210110209</v>
      </c>
      <c r="L2083" s="3" t="s">
        <v>25</v>
      </c>
      <c r="M2083" s="3" t="s">
        <v>1253</v>
      </c>
      <c r="N2083" s="3" t="s">
        <v>1595</v>
      </c>
      <c r="O2083" s="3" t="s">
        <v>7756</v>
      </c>
      <c r="P2083" s="86">
        <v>65</v>
      </c>
      <c r="Q2083" s="87"/>
      <c r="R2083" s="88" t="s">
        <v>28</v>
      </c>
      <c r="S2083" s="89"/>
      <c r="T2083" s="1">
        <v>1201</v>
      </c>
      <c r="U2083" s="90">
        <v>624.52</v>
      </c>
      <c r="V2083" s="91">
        <v>0.48000000000000004</v>
      </c>
      <c r="W2083" s="92" t="s">
        <v>11040</v>
      </c>
      <c r="X2083" s="83">
        <v>90119000000</v>
      </c>
      <c r="Y2083" s="83" t="s">
        <v>30</v>
      </c>
      <c r="Z2083" s="83" t="s">
        <v>739</v>
      </c>
    </row>
    <row r="2084" spans="1:26" x14ac:dyDescent="0.25">
      <c r="A2084" s="3" t="s">
        <v>7773</v>
      </c>
      <c r="B2084" s="3" t="s">
        <v>7773</v>
      </c>
      <c r="C2084" s="94" t="s">
        <v>7774</v>
      </c>
      <c r="D2084" s="93" t="s">
        <v>7774</v>
      </c>
      <c r="E2084" s="88" t="s">
        <v>704</v>
      </c>
      <c r="F2084" s="88" t="s">
        <v>22</v>
      </c>
      <c r="G2084" s="83" t="s">
        <v>23</v>
      </c>
      <c r="H2084" s="88"/>
      <c r="I2084" s="93" t="s">
        <v>24</v>
      </c>
      <c r="J2084" s="93" t="s">
        <v>24</v>
      </c>
      <c r="K2084" s="4">
        <v>100210110209</v>
      </c>
      <c r="L2084" s="3" t="s">
        <v>25</v>
      </c>
      <c r="M2084" s="3" t="s">
        <v>1253</v>
      </c>
      <c r="N2084" s="3" t="s">
        <v>1595</v>
      </c>
      <c r="O2084" s="3" t="s">
        <v>7756</v>
      </c>
      <c r="P2084" s="86">
        <v>65</v>
      </c>
      <c r="Q2084" s="87"/>
      <c r="R2084" s="88" t="s">
        <v>28</v>
      </c>
      <c r="S2084" s="89"/>
      <c r="T2084" s="1">
        <v>5075</v>
      </c>
      <c r="U2084" s="90">
        <v>2639</v>
      </c>
      <c r="V2084" s="91">
        <v>0.48</v>
      </c>
      <c r="W2084" s="92" t="s">
        <v>11040</v>
      </c>
      <c r="X2084" s="83">
        <v>90119000000</v>
      </c>
      <c r="Y2084" s="83" t="s">
        <v>30</v>
      </c>
      <c r="Z2084" s="83" t="s">
        <v>739</v>
      </c>
    </row>
    <row r="2085" spans="1:26" x14ac:dyDescent="0.25">
      <c r="A2085" s="3" t="s">
        <v>8514</v>
      </c>
      <c r="B2085" s="3" t="s">
        <v>8514</v>
      </c>
      <c r="C2085" s="94" t="s">
        <v>8515</v>
      </c>
      <c r="D2085" s="93" t="s">
        <v>8516</v>
      </c>
      <c r="E2085" s="88" t="s">
        <v>704</v>
      </c>
      <c r="F2085" s="88" t="s">
        <v>22</v>
      </c>
      <c r="G2085" s="83" t="s">
        <v>23</v>
      </c>
      <c r="H2085" s="88"/>
      <c r="I2085" s="93" t="s">
        <v>24</v>
      </c>
      <c r="J2085" s="93" t="s">
        <v>24</v>
      </c>
      <c r="K2085" s="4">
        <v>100210110209</v>
      </c>
      <c r="L2085" s="3" t="s">
        <v>25</v>
      </c>
      <c r="M2085" s="3" t="s">
        <v>1253</v>
      </c>
      <c r="N2085" s="3" t="s">
        <v>1595</v>
      </c>
      <c r="O2085" s="3" t="s">
        <v>7756</v>
      </c>
      <c r="P2085" s="86" t="s">
        <v>8797</v>
      </c>
      <c r="Q2085" s="87"/>
      <c r="R2085" s="88" t="s">
        <v>28</v>
      </c>
      <c r="S2085" s="89"/>
      <c r="T2085" s="1">
        <v>1122</v>
      </c>
      <c r="U2085" s="90">
        <v>785.4</v>
      </c>
      <c r="V2085" s="91">
        <v>0.30000000000000004</v>
      </c>
      <c r="W2085" s="92" t="s">
        <v>11041</v>
      </c>
      <c r="X2085" s="83">
        <v>90119000000</v>
      </c>
      <c r="Y2085" s="83" t="s">
        <v>30</v>
      </c>
      <c r="Z2085" s="83" t="s">
        <v>31</v>
      </c>
    </row>
    <row r="2086" spans="1:26" x14ac:dyDescent="0.25">
      <c r="A2086" s="3" t="s">
        <v>7775</v>
      </c>
      <c r="B2086" s="3" t="s">
        <v>7775</v>
      </c>
      <c r="C2086" s="94" t="s">
        <v>7776</v>
      </c>
      <c r="D2086" s="93" t="s">
        <v>11718</v>
      </c>
      <c r="E2086" s="88" t="s">
        <v>704</v>
      </c>
      <c r="F2086" s="88" t="s">
        <v>22</v>
      </c>
      <c r="G2086" s="83" t="s">
        <v>23</v>
      </c>
      <c r="H2086" s="88"/>
      <c r="I2086" s="93" t="s">
        <v>24</v>
      </c>
      <c r="J2086" s="93" t="s">
        <v>24</v>
      </c>
      <c r="K2086" s="4">
        <v>100210110207</v>
      </c>
      <c r="L2086" s="3" t="s">
        <v>25</v>
      </c>
      <c r="M2086" s="3" t="s">
        <v>1253</v>
      </c>
      <c r="N2086" s="3" t="s">
        <v>1595</v>
      </c>
      <c r="O2086" s="3" t="s">
        <v>7751</v>
      </c>
      <c r="P2086" s="86">
        <v>23</v>
      </c>
      <c r="Q2086" s="87"/>
      <c r="R2086" s="88" t="s">
        <v>28</v>
      </c>
      <c r="S2086" s="89"/>
      <c r="T2086" s="1">
        <v>16233</v>
      </c>
      <c r="U2086" s="90">
        <v>8441.16</v>
      </c>
      <c r="V2086" s="91">
        <v>0.48</v>
      </c>
      <c r="W2086" s="92" t="s">
        <v>11040</v>
      </c>
      <c r="X2086" s="83">
        <v>85371091990</v>
      </c>
      <c r="Y2086" s="83" t="s">
        <v>30</v>
      </c>
      <c r="Z2086" s="83" t="s">
        <v>739</v>
      </c>
    </row>
    <row r="2087" spans="1:26" x14ac:dyDescent="0.25">
      <c r="A2087" t="s">
        <v>8517</v>
      </c>
      <c r="B2087" t="s">
        <v>8517</v>
      </c>
      <c r="C2087" s="94" t="s">
        <v>8518</v>
      </c>
      <c r="D2087" s="93" t="s">
        <v>11719</v>
      </c>
      <c r="E2087" s="93" t="s">
        <v>704</v>
      </c>
      <c r="F2087" s="93" t="s">
        <v>22</v>
      </c>
      <c r="G2087" s="83" t="s">
        <v>23</v>
      </c>
      <c r="H2087" s="93"/>
      <c r="I2087" s="93" t="s">
        <v>24</v>
      </c>
      <c r="J2087" s="93" t="s">
        <v>24</v>
      </c>
      <c r="K2087" s="2">
        <v>100210110202</v>
      </c>
      <c r="L2087" t="s">
        <v>25</v>
      </c>
      <c r="M2087" t="s">
        <v>1253</v>
      </c>
      <c r="N2087" t="s">
        <v>1595</v>
      </c>
      <c r="O2087" t="s">
        <v>7766</v>
      </c>
      <c r="P2087" s="86">
        <v>65</v>
      </c>
      <c r="Q2087" s="87"/>
      <c r="R2087" s="88" t="s">
        <v>28</v>
      </c>
      <c r="S2087" s="89"/>
      <c r="T2087" s="1">
        <v>78205</v>
      </c>
      <c r="U2087" s="90">
        <v>54743.5</v>
      </c>
      <c r="V2087" s="91">
        <v>0.3</v>
      </c>
      <c r="W2087" s="92" t="s">
        <v>11041</v>
      </c>
      <c r="X2087" s="83">
        <v>90119000000</v>
      </c>
      <c r="Y2087" s="83" t="s">
        <v>30</v>
      </c>
      <c r="Z2087" s="83" t="s">
        <v>739</v>
      </c>
    </row>
    <row r="2088" spans="1:26" x14ac:dyDescent="0.25">
      <c r="A2088" s="3" t="s">
        <v>8519</v>
      </c>
      <c r="B2088" s="3" t="s">
        <v>8519</v>
      </c>
      <c r="C2088" s="94" t="s">
        <v>8520</v>
      </c>
      <c r="D2088" s="93" t="s">
        <v>8521</v>
      </c>
      <c r="E2088" s="88" t="s">
        <v>704</v>
      </c>
      <c r="F2088" s="88" t="s">
        <v>22</v>
      </c>
      <c r="G2088" s="83" t="s">
        <v>23</v>
      </c>
      <c r="H2088" s="88"/>
      <c r="I2088" s="93" t="s">
        <v>24</v>
      </c>
      <c r="J2088" s="93" t="s">
        <v>24</v>
      </c>
      <c r="K2088" s="4">
        <v>100210110202</v>
      </c>
      <c r="L2088" s="3" t="s">
        <v>25</v>
      </c>
      <c r="M2088" s="3" t="s">
        <v>1253</v>
      </c>
      <c r="N2088" s="3" t="s">
        <v>1595</v>
      </c>
      <c r="O2088" s="3" t="s">
        <v>7766</v>
      </c>
      <c r="P2088" s="86">
        <v>65</v>
      </c>
      <c r="Q2088" s="87"/>
      <c r="R2088" s="88" t="s">
        <v>28</v>
      </c>
      <c r="S2088" s="89"/>
      <c r="T2088" s="1">
        <v>78205</v>
      </c>
      <c r="U2088" s="90">
        <v>54743.5</v>
      </c>
      <c r="V2088" s="91">
        <v>0.3</v>
      </c>
      <c r="W2088" s="92" t="s">
        <v>11041</v>
      </c>
      <c r="X2088" s="83">
        <v>90119000000</v>
      </c>
      <c r="Y2088" s="83" t="s">
        <v>30</v>
      </c>
      <c r="Z2088" s="83" t="s">
        <v>739</v>
      </c>
    </row>
    <row r="2089" spans="1:26" x14ac:dyDescent="0.25">
      <c r="A2089" s="3" t="s">
        <v>8522</v>
      </c>
      <c r="B2089" s="3" t="s">
        <v>8522</v>
      </c>
      <c r="C2089" s="94" t="s">
        <v>8523</v>
      </c>
      <c r="D2089" s="93" t="s">
        <v>8524</v>
      </c>
      <c r="E2089" s="88" t="s">
        <v>704</v>
      </c>
      <c r="F2089" s="88" t="s">
        <v>22</v>
      </c>
      <c r="G2089" s="83" t="s">
        <v>23</v>
      </c>
      <c r="H2089" s="88"/>
      <c r="I2089" s="93" t="s">
        <v>24</v>
      </c>
      <c r="J2089" s="93" t="s">
        <v>24</v>
      </c>
      <c r="K2089" s="4">
        <v>100210110202</v>
      </c>
      <c r="L2089" s="3" t="s">
        <v>25</v>
      </c>
      <c r="M2089" s="3" t="s">
        <v>1253</v>
      </c>
      <c r="N2089" s="3" t="s">
        <v>1595</v>
      </c>
      <c r="O2089" s="3" t="s">
        <v>7766</v>
      </c>
      <c r="P2089" s="86">
        <v>65</v>
      </c>
      <c r="Q2089" s="87"/>
      <c r="R2089" s="88" t="s">
        <v>28</v>
      </c>
      <c r="S2089" s="89"/>
      <c r="T2089" s="1">
        <v>78205</v>
      </c>
      <c r="U2089" s="90">
        <v>54743.5</v>
      </c>
      <c r="V2089" s="91">
        <v>0.3</v>
      </c>
      <c r="W2089" s="92" t="s">
        <v>11041</v>
      </c>
      <c r="X2089" s="83">
        <v>90119000000</v>
      </c>
      <c r="Y2089" s="83" t="s">
        <v>30</v>
      </c>
      <c r="Z2089" s="83" t="s">
        <v>739</v>
      </c>
    </row>
    <row r="2090" spans="1:26" x14ac:dyDescent="0.25">
      <c r="A2090" s="3" t="s">
        <v>8525</v>
      </c>
      <c r="B2090" s="3" t="s">
        <v>8525</v>
      </c>
      <c r="C2090" s="94" t="s">
        <v>8526</v>
      </c>
      <c r="D2090" s="93" t="s">
        <v>8527</v>
      </c>
      <c r="E2090" s="88" t="s">
        <v>704</v>
      </c>
      <c r="F2090" s="88" t="s">
        <v>22</v>
      </c>
      <c r="G2090" s="83" t="s">
        <v>23</v>
      </c>
      <c r="H2090" s="88"/>
      <c r="I2090" s="93" t="s">
        <v>24</v>
      </c>
      <c r="J2090" s="93" t="s">
        <v>24</v>
      </c>
      <c r="K2090" s="4">
        <v>100210110202</v>
      </c>
      <c r="L2090" s="3" t="s">
        <v>25</v>
      </c>
      <c r="M2090" s="3" t="s">
        <v>1253</v>
      </c>
      <c r="N2090" s="3" t="s">
        <v>1595</v>
      </c>
      <c r="O2090" s="3" t="s">
        <v>7766</v>
      </c>
      <c r="P2090" s="86">
        <v>2</v>
      </c>
      <c r="Q2090" s="87"/>
      <c r="R2090" s="88" t="s">
        <v>28</v>
      </c>
      <c r="S2090" s="89"/>
      <c r="T2090" s="1">
        <v>267</v>
      </c>
      <c r="U2090" s="90">
        <v>186.9</v>
      </c>
      <c r="V2090" s="91">
        <v>0.3</v>
      </c>
      <c r="W2090" s="92" t="s">
        <v>11041</v>
      </c>
      <c r="X2090" s="83">
        <v>85444290900</v>
      </c>
      <c r="Y2090" s="83" t="s">
        <v>30</v>
      </c>
      <c r="Z2090" s="83" t="s">
        <v>31</v>
      </c>
    </row>
    <row r="2091" spans="1:26" x14ac:dyDescent="0.25">
      <c r="A2091" s="3" t="s">
        <v>7777</v>
      </c>
      <c r="B2091" s="3" t="s">
        <v>7777</v>
      </c>
      <c r="C2091" s="94" t="s">
        <v>7778</v>
      </c>
      <c r="D2091" s="93" t="s">
        <v>7779</v>
      </c>
      <c r="E2091" s="88" t="s">
        <v>704</v>
      </c>
      <c r="F2091" s="88" t="s">
        <v>22</v>
      </c>
      <c r="G2091" s="83" t="s">
        <v>23</v>
      </c>
      <c r="H2091" s="88"/>
      <c r="I2091" s="93" t="s">
        <v>745</v>
      </c>
      <c r="J2091" s="93" t="s">
        <v>24</v>
      </c>
      <c r="K2091" s="4">
        <v>100210110205</v>
      </c>
      <c r="L2091" s="3" t="s">
        <v>25</v>
      </c>
      <c r="M2091" s="3" t="s">
        <v>1253</v>
      </c>
      <c r="N2091" s="3" t="s">
        <v>1595</v>
      </c>
      <c r="O2091" s="3" t="s">
        <v>5222</v>
      </c>
      <c r="P2091" s="86">
        <v>65</v>
      </c>
      <c r="Q2091" s="87"/>
      <c r="R2091" s="88" t="s">
        <v>28</v>
      </c>
      <c r="S2091" s="89"/>
      <c r="T2091" s="1">
        <v>2396</v>
      </c>
      <c r="U2091" s="90">
        <v>1245.92</v>
      </c>
      <c r="V2091" s="91">
        <v>0.48</v>
      </c>
      <c r="W2091" s="92" t="s">
        <v>11040</v>
      </c>
      <c r="X2091" s="83">
        <v>90022000000</v>
      </c>
      <c r="Y2091" s="83" t="s">
        <v>1276</v>
      </c>
      <c r="Z2091" s="83" t="s">
        <v>31</v>
      </c>
    </row>
    <row r="2092" spans="1:26" x14ac:dyDescent="0.25">
      <c r="A2092" s="3" t="s">
        <v>7780</v>
      </c>
      <c r="B2092" s="3" t="s">
        <v>7780</v>
      </c>
      <c r="C2092" s="94" t="s">
        <v>7781</v>
      </c>
      <c r="D2092" s="93" t="s">
        <v>7782</v>
      </c>
      <c r="E2092" s="88" t="s">
        <v>704</v>
      </c>
      <c r="F2092" s="88" t="s">
        <v>22</v>
      </c>
      <c r="G2092" s="83" t="s">
        <v>23</v>
      </c>
      <c r="H2092" s="88"/>
      <c r="I2092" s="93" t="s">
        <v>745</v>
      </c>
      <c r="J2092" s="93" t="s">
        <v>24</v>
      </c>
      <c r="K2092" s="4">
        <v>100210110205</v>
      </c>
      <c r="L2092" s="3" t="s">
        <v>25</v>
      </c>
      <c r="M2092" s="3" t="s">
        <v>1253</v>
      </c>
      <c r="N2092" s="3" t="s">
        <v>1595</v>
      </c>
      <c r="O2092" s="3" t="s">
        <v>5222</v>
      </c>
      <c r="P2092" s="86">
        <v>65</v>
      </c>
      <c r="Q2092" s="87"/>
      <c r="R2092" s="88" t="s">
        <v>28</v>
      </c>
      <c r="S2092" s="89"/>
      <c r="T2092" s="1">
        <v>5515</v>
      </c>
      <c r="U2092" s="90">
        <v>2867.8</v>
      </c>
      <c r="V2092" s="91">
        <v>0.48</v>
      </c>
      <c r="W2092" s="92" t="s">
        <v>11040</v>
      </c>
      <c r="X2092" s="83">
        <v>90022000000</v>
      </c>
      <c r="Y2092" s="83" t="s">
        <v>1276</v>
      </c>
      <c r="Z2092" s="83" t="s">
        <v>31</v>
      </c>
    </row>
    <row r="2093" spans="1:26" x14ac:dyDescent="0.25">
      <c r="A2093" s="3" t="s">
        <v>8528</v>
      </c>
      <c r="B2093" s="3" t="s">
        <v>8528</v>
      </c>
      <c r="C2093" s="94" t="s">
        <v>8529</v>
      </c>
      <c r="D2093" s="93" t="s">
        <v>11720</v>
      </c>
      <c r="E2093" s="88" t="s">
        <v>704</v>
      </c>
      <c r="F2093" s="88" t="s">
        <v>22</v>
      </c>
      <c r="G2093" s="83" t="s">
        <v>23</v>
      </c>
      <c r="H2093" s="88"/>
      <c r="I2093" s="93" t="s">
        <v>745</v>
      </c>
      <c r="J2093" s="93" t="s">
        <v>24</v>
      </c>
      <c r="K2093" s="4">
        <v>100210110205</v>
      </c>
      <c r="L2093" s="3" t="s">
        <v>25</v>
      </c>
      <c r="M2093" s="3" t="s">
        <v>1253</v>
      </c>
      <c r="N2093" s="3" t="s">
        <v>1595</v>
      </c>
      <c r="O2093" s="3" t="s">
        <v>5222</v>
      </c>
      <c r="P2093" s="86">
        <v>65</v>
      </c>
      <c r="Q2093" s="87"/>
      <c r="R2093" s="88" t="s">
        <v>28</v>
      </c>
      <c r="S2093" s="89"/>
      <c r="T2093" s="1">
        <v>5924</v>
      </c>
      <c r="U2093" s="90">
        <v>4146.8</v>
      </c>
      <c r="V2093" s="91">
        <v>0.3</v>
      </c>
      <c r="W2093" s="92" t="s">
        <v>11041</v>
      </c>
      <c r="X2093" s="83">
        <v>90022000000</v>
      </c>
      <c r="Y2093" s="83" t="s">
        <v>1276</v>
      </c>
      <c r="Z2093" s="83" t="s">
        <v>31</v>
      </c>
    </row>
    <row r="2094" spans="1:26" x14ac:dyDescent="0.25">
      <c r="A2094" t="s">
        <v>8530</v>
      </c>
      <c r="B2094" t="s">
        <v>8530</v>
      </c>
      <c r="C2094" s="94" t="s">
        <v>8531</v>
      </c>
      <c r="D2094" s="93" t="s">
        <v>11721</v>
      </c>
      <c r="E2094" s="93" t="s">
        <v>704</v>
      </c>
      <c r="F2094" s="93" t="s">
        <v>22</v>
      </c>
      <c r="G2094" s="83" t="s">
        <v>23</v>
      </c>
      <c r="H2094" s="93"/>
      <c r="I2094" s="93" t="s">
        <v>745</v>
      </c>
      <c r="J2094" s="93" t="s">
        <v>24</v>
      </c>
      <c r="K2094" s="2">
        <v>100210110205</v>
      </c>
      <c r="L2094" t="s">
        <v>25</v>
      </c>
      <c r="M2094" t="s">
        <v>1253</v>
      </c>
      <c r="N2094" t="s">
        <v>1595</v>
      </c>
      <c r="O2094" t="s">
        <v>5222</v>
      </c>
      <c r="P2094" s="86">
        <v>65</v>
      </c>
      <c r="Q2094" s="87"/>
      <c r="R2094" s="88" t="s">
        <v>28</v>
      </c>
      <c r="S2094" s="89"/>
      <c r="T2094" s="1">
        <v>6618</v>
      </c>
      <c r="U2094" s="90">
        <v>4632.6000000000004</v>
      </c>
      <c r="V2094" s="91">
        <v>0.29999999999999993</v>
      </c>
      <c r="W2094" s="92" t="s">
        <v>11041</v>
      </c>
      <c r="X2094" s="83">
        <v>90119000000</v>
      </c>
      <c r="Y2094" s="83" t="s">
        <v>1276</v>
      </c>
      <c r="Z2094" s="83" t="s">
        <v>31</v>
      </c>
    </row>
    <row r="2095" spans="1:26" x14ac:dyDescent="0.25">
      <c r="A2095" s="3" t="s">
        <v>7783</v>
      </c>
      <c r="B2095" s="3" t="s">
        <v>7783</v>
      </c>
      <c r="C2095" s="94" t="s">
        <v>7784</v>
      </c>
      <c r="D2095" s="93" t="s">
        <v>11722</v>
      </c>
      <c r="E2095" s="88" t="s">
        <v>704</v>
      </c>
      <c r="F2095" s="88" t="s">
        <v>22</v>
      </c>
      <c r="G2095" s="83" t="s">
        <v>23</v>
      </c>
      <c r="H2095" s="88"/>
      <c r="I2095" s="93" t="s">
        <v>745</v>
      </c>
      <c r="J2095" s="93" t="s">
        <v>24</v>
      </c>
      <c r="K2095" s="4">
        <v>100210110205</v>
      </c>
      <c r="L2095" s="3" t="s">
        <v>25</v>
      </c>
      <c r="M2095" s="3" t="s">
        <v>1253</v>
      </c>
      <c r="N2095" s="3" t="s">
        <v>1595</v>
      </c>
      <c r="O2095" s="3" t="s">
        <v>5222</v>
      </c>
      <c r="P2095" s="86">
        <v>65</v>
      </c>
      <c r="Q2095" s="87"/>
      <c r="R2095" s="88" t="s">
        <v>28</v>
      </c>
      <c r="S2095" s="89"/>
      <c r="T2095" s="1">
        <v>4666</v>
      </c>
      <c r="U2095" s="90">
        <v>2426.3200000000002</v>
      </c>
      <c r="V2095" s="91">
        <v>0.48</v>
      </c>
      <c r="W2095" s="92" t="s">
        <v>11040</v>
      </c>
      <c r="X2095" s="83">
        <v>90022000000</v>
      </c>
      <c r="Y2095" s="83" t="s">
        <v>1276</v>
      </c>
      <c r="Z2095" s="83" t="s">
        <v>31</v>
      </c>
    </row>
    <row r="2096" spans="1:26" x14ac:dyDescent="0.25">
      <c r="A2096" t="s">
        <v>7785</v>
      </c>
      <c r="B2096" t="s">
        <v>7785</v>
      </c>
      <c r="C2096" s="94" t="s">
        <v>7786</v>
      </c>
      <c r="D2096" s="93" t="s">
        <v>11723</v>
      </c>
      <c r="E2096" s="93" t="s">
        <v>704</v>
      </c>
      <c r="F2096" s="93" t="s">
        <v>22</v>
      </c>
      <c r="G2096" s="83" t="s">
        <v>23</v>
      </c>
      <c r="H2096" s="93"/>
      <c r="I2096" s="93" t="s">
        <v>745</v>
      </c>
      <c r="J2096" s="93" t="s">
        <v>24</v>
      </c>
      <c r="K2096" s="2">
        <v>100210110205</v>
      </c>
      <c r="L2096" t="s">
        <v>25</v>
      </c>
      <c r="M2096" t="s">
        <v>1253</v>
      </c>
      <c r="N2096" t="s">
        <v>1595</v>
      </c>
      <c r="O2096" t="s">
        <v>5222</v>
      </c>
      <c r="P2096" s="86">
        <v>65</v>
      </c>
      <c r="Q2096" s="87"/>
      <c r="R2096" s="88" t="s">
        <v>28</v>
      </c>
      <c r="S2096" s="89"/>
      <c r="T2096" s="1">
        <v>5424</v>
      </c>
      <c r="U2096" s="90">
        <v>2820.48</v>
      </c>
      <c r="V2096" s="91">
        <v>0.48</v>
      </c>
      <c r="W2096" s="92" t="s">
        <v>11040</v>
      </c>
      <c r="X2096" s="83">
        <v>90022000000</v>
      </c>
      <c r="Y2096" s="83" t="s">
        <v>1276</v>
      </c>
      <c r="Z2096" s="83" t="s">
        <v>31</v>
      </c>
    </row>
    <row r="2097" spans="1:26" x14ac:dyDescent="0.25">
      <c r="A2097" s="3" t="s">
        <v>8532</v>
      </c>
      <c r="B2097" s="3" t="s">
        <v>8532</v>
      </c>
      <c r="C2097" s="94" t="s">
        <v>8533</v>
      </c>
      <c r="D2097" s="93" t="s">
        <v>8534</v>
      </c>
      <c r="E2097" s="88" t="s">
        <v>704</v>
      </c>
      <c r="F2097" s="88" t="s">
        <v>22</v>
      </c>
      <c r="G2097" s="83" t="s">
        <v>752</v>
      </c>
      <c r="H2097" s="88"/>
      <c r="I2097" s="93" t="s">
        <v>745</v>
      </c>
      <c r="J2097" s="93" t="s">
        <v>24</v>
      </c>
      <c r="K2097" s="4">
        <v>100210110205</v>
      </c>
      <c r="L2097" s="3" t="s">
        <v>25</v>
      </c>
      <c r="M2097" s="3" t="s">
        <v>1253</v>
      </c>
      <c r="N2097" s="3" t="s">
        <v>1595</v>
      </c>
      <c r="O2097" s="3" t="s">
        <v>5222</v>
      </c>
      <c r="P2097" s="86">
        <v>68</v>
      </c>
      <c r="Q2097" s="87"/>
      <c r="R2097" s="88" t="s">
        <v>28</v>
      </c>
      <c r="S2097" s="89"/>
      <c r="T2097" s="1">
        <v>1102</v>
      </c>
      <c r="U2097" s="90">
        <v>771.4</v>
      </c>
      <c r="V2097" s="91">
        <v>0.30000000000000004</v>
      </c>
      <c r="W2097" s="92" t="s">
        <v>11041</v>
      </c>
      <c r="X2097" s="83">
        <v>90022000000</v>
      </c>
      <c r="Y2097" s="83" t="s">
        <v>1276</v>
      </c>
      <c r="Z2097" s="83" t="s">
        <v>31</v>
      </c>
    </row>
    <row r="2098" spans="1:26" x14ac:dyDescent="0.25">
      <c r="A2098" s="3" t="s">
        <v>8535</v>
      </c>
      <c r="B2098" s="3" t="s">
        <v>8535</v>
      </c>
      <c r="C2098" s="94" t="s">
        <v>8536</v>
      </c>
      <c r="D2098" s="93" t="s">
        <v>8537</v>
      </c>
      <c r="E2098" s="88" t="s">
        <v>704</v>
      </c>
      <c r="F2098" s="88" t="s">
        <v>22</v>
      </c>
      <c r="G2098" s="83" t="s">
        <v>752</v>
      </c>
      <c r="H2098" s="88"/>
      <c r="I2098" s="93" t="s">
        <v>745</v>
      </c>
      <c r="J2098" s="93" t="s">
        <v>24</v>
      </c>
      <c r="K2098" s="4">
        <v>100210110205</v>
      </c>
      <c r="L2098" s="3" t="s">
        <v>25</v>
      </c>
      <c r="M2098" s="3" t="s">
        <v>1253</v>
      </c>
      <c r="N2098" s="3" t="s">
        <v>1595</v>
      </c>
      <c r="O2098" s="3" t="s">
        <v>5222</v>
      </c>
      <c r="P2098" s="86">
        <v>68</v>
      </c>
      <c r="Q2098" s="87"/>
      <c r="R2098" s="88" t="s">
        <v>28</v>
      </c>
      <c r="S2098" s="89"/>
      <c r="T2098" s="1">
        <v>1102</v>
      </c>
      <c r="U2098" s="90">
        <v>771.4</v>
      </c>
      <c r="V2098" s="91">
        <v>0.30000000000000004</v>
      </c>
      <c r="W2098" s="92" t="s">
        <v>11041</v>
      </c>
      <c r="X2098" s="83">
        <v>90022000000</v>
      </c>
      <c r="Y2098" s="83" t="s">
        <v>1276</v>
      </c>
      <c r="Z2098" s="83" t="s">
        <v>31</v>
      </c>
    </row>
    <row r="2099" spans="1:26" x14ac:dyDescent="0.25">
      <c r="A2099" s="3" t="s">
        <v>8538</v>
      </c>
      <c r="B2099" s="3" t="s">
        <v>8538</v>
      </c>
      <c r="C2099" s="94" t="s">
        <v>8539</v>
      </c>
      <c r="D2099" s="93" t="s">
        <v>8540</v>
      </c>
      <c r="E2099" s="88" t="s">
        <v>704</v>
      </c>
      <c r="F2099" s="88" t="s">
        <v>22</v>
      </c>
      <c r="G2099" s="83" t="s">
        <v>752</v>
      </c>
      <c r="H2099" s="88"/>
      <c r="I2099" s="93" t="s">
        <v>745</v>
      </c>
      <c r="J2099" s="93" t="s">
        <v>24</v>
      </c>
      <c r="K2099" s="4">
        <v>100210110205</v>
      </c>
      <c r="L2099" s="3" t="s">
        <v>25</v>
      </c>
      <c r="M2099" s="3" t="s">
        <v>1253</v>
      </c>
      <c r="N2099" s="3" t="s">
        <v>1595</v>
      </c>
      <c r="O2099" s="3" t="s">
        <v>5222</v>
      </c>
      <c r="P2099" s="86">
        <v>68</v>
      </c>
      <c r="Q2099" s="87"/>
      <c r="R2099" s="88" t="s">
        <v>28</v>
      </c>
      <c r="S2099" s="89"/>
      <c r="T2099" s="1">
        <v>1102</v>
      </c>
      <c r="U2099" s="90">
        <v>771.4</v>
      </c>
      <c r="V2099" s="91">
        <v>0.30000000000000004</v>
      </c>
      <c r="W2099" s="92" t="s">
        <v>11041</v>
      </c>
      <c r="X2099" s="83">
        <v>90022000000</v>
      </c>
      <c r="Y2099" s="83" t="s">
        <v>1276</v>
      </c>
      <c r="Z2099" s="83" t="s">
        <v>31</v>
      </c>
    </row>
    <row r="2100" spans="1:26" x14ac:dyDescent="0.25">
      <c r="A2100" s="3" t="s">
        <v>9692</v>
      </c>
      <c r="B2100" s="3" t="s">
        <v>9692</v>
      </c>
      <c r="C2100" s="94" t="s">
        <v>9693</v>
      </c>
      <c r="D2100" s="93" t="s">
        <v>9693</v>
      </c>
      <c r="E2100" s="88" t="s">
        <v>704</v>
      </c>
      <c r="F2100" s="88" t="s">
        <v>22</v>
      </c>
      <c r="G2100" s="83" t="s">
        <v>23</v>
      </c>
      <c r="H2100" s="88"/>
      <c r="I2100" s="93" t="s">
        <v>24</v>
      </c>
      <c r="J2100" s="93" t="s">
        <v>24</v>
      </c>
      <c r="K2100" s="4">
        <v>100210110203</v>
      </c>
      <c r="L2100" s="3" t="s">
        <v>25</v>
      </c>
      <c r="M2100" s="3" t="s">
        <v>1253</v>
      </c>
      <c r="N2100" s="3" t="s">
        <v>1595</v>
      </c>
      <c r="O2100" s="3" t="s">
        <v>4332</v>
      </c>
      <c r="P2100" s="86">
        <v>65</v>
      </c>
      <c r="Q2100" s="87"/>
      <c r="R2100" s="88" t="s">
        <v>28</v>
      </c>
      <c r="S2100" s="89"/>
      <c r="T2100" s="1">
        <v>100</v>
      </c>
      <c r="U2100" s="90">
        <v>70</v>
      </c>
      <c r="V2100" s="91">
        <v>0.3</v>
      </c>
      <c r="W2100" s="92" t="s">
        <v>11041</v>
      </c>
      <c r="X2100" s="83">
        <v>85444290900</v>
      </c>
      <c r="Y2100" s="83" t="s">
        <v>30</v>
      </c>
      <c r="Z2100" s="83" t="s">
        <v>31</v>
      </c>
    </row>
    <row r="2101" spans="1:26" x14ac:dyDescent="0.25">
      <c r="A2101" s="3" t="s">
        <v>8541</v>
      </c>
      <c r="B2101" s="3" t="s">
        <v>8541</v>
      </c>
      <c r="C2101" s="94" t="s">
        <v>8542</v>
      </c>
      <c r="D2101" s="93" t="s">
        <v>8542</v>
      </c>
      <c r="E2101" s="88" t="s">
        <v>704</v>
      </c>
      <c r="F2101" s="88" t="s">
        <v>22</v>
      </c>
      <c r="G2101" s="83" t="s">
        <v>23</v>
      </c>
      <c r="H2101" s="88"/>
      <c r="I2101" s="93" t="s">
        <v>24</v>
      </c>
      <c r="J2101" s="93" t="s">
        <v>24</v>
      </c>
      <c r="K2101" s="4">
        <v>100210110209</v>
      </c>
      <c r="L2101" s="3" t="s">
        <v>25</v>
      </c>
      <c r="M2101" s="3" t="s">
        <v>1253</v>
      </c>
      <c r="N2101" s="3" t="s">
        <v>1595</v>
      </c>
      <c r="O2101" s="3" t="s">
        <v>7756</v>
      </c>
      <c r="P2101" s="86">
        <v>65</v>
      </c>
      <c r="Q2101" s="87"/>
      <c r="R2101" s="88" t="s">
        <v>28</v>
      </c>
      <c r="S2101" s="89"/>
      <c r="T2101" s="1">
        <v>258</v>
      </c>
      <c r="U2101" s="90">
        <v>180.6</v>
      </c>
      <c r="V2101" s="91">
        <v>0.30000000000000004</v>
      </c>
      <c r="W2101" s="92" t="s">
        <v>11041</v>
      </c>
      <c r="X2101" s="83">
        <v>85444290900</v>
      </c>
      <c r="Y2101" s="83" t="s">
        <v>30</v>
      </c>
      <c r="Z2101" s="83" t="s">
        <v>31</v>
      </c>
    </row>
    <row r="2102" spans="1:26" x14ac:dyDescent="0.25">
      <c r="A2102" s="3" t="s">
        <v>7787</v>
      </c>
      <c r="B2102" s="3" t="s">
        <v>7787</v>
      </c>
      <c r="C2102" s="94" t="s">
        <v>7788</v>
      </c>
      <c r="D2102" s="93" t="s">
        <v>7788</v>
      </c>
      <c r="E2102" s="88" t="s">
        <v>704</v>
      </c>
      <c r="F2102" s="88" t="s">
        <v>22</v>
      </c>
      <c r="G2102" s="83" t="s">
        <v>23</v>
      </c>
      <c r="H2102" s="88"/>
      <c r="I2102" s="93" t="s">
        <v>24</v>
      </c>
      <c r="J2102" s="93" t="s">
        <v>24</v>
      </c>
      <c r="K2102" s="4">
        <v>100210110209</v>
      </c>
      <c r="L2102" s="3" t="s">
        <v>25</v>
      </c>
      <c r="M2102" s="3" t="s">
        <v>1253</v>
      </c>
      <c r="N2102" s="3" t="s">
        <v>1595</v>
      </c>
      <c r="O2102" s="3" t="s">
        <v>7756</v>
      </c>
      <c r="P2102" s="86">
        <v>65</v>
      </c>
      <c r="Q2102" s="87"/>
      <c r="R2102" s="88" t="s">
        <v>28</v>
      </c>
      <c r="S2102" s="89"/>
      <c r="T2102" s="1">
        <v>295</v>
      </c>
      <c r="U2102" s="90">
        <v>153.4</v>
      </c>
      <c r="V2102" s="91">
        <v>0.48</v>
      </c>
      <c r="W2102" s="92" t="s">
        <v>11040</v>
      </c>
      <c r="X2102" s="83">
        <v>85444290900</v>
      </c>
      <c r="Y2102" s="83" t="s">
        <v>30</v>
      </c>
      <c r="Z2102" s="83" t="s">
        <v>31</v>
      </c>
    </row>
    <row r="2103" spans="1:26" x14ac:dyDescent="0.25">
      <c r="A2103" s="3" t="s">
        <v>7789</v>
      </c>
      <c r="B2103" s="3" t="s">
        <v>7789</v>
      </c>
      <c r="C2103" s="94" t="s">
        <v>7790</v>
      </c>
      <c r="D2103" s="93" t="s">
        <v>7791</v>
      </c>
      <c r="E2103" s="88" t="s">
        <v>704</v>
      </c>
      <c r="F2103" s="88" t="s">
        <v>22</v>
      </c>
      <c r="G2103" s="83" t="s">
        <v>23</v>
      </c>
      <c r="H2103" s="88"/>
      <c r="I2103" s="93" t="s">
        <v>24</v>
      </c>
      <c r="J2103" s="93" t="s">
        <v>24</v>
      </c>
      <c r="K2103" s="4">
        <v>100210110204</v>
      </c>
      <c r="L2103" s="3" t="s">
        <v>25</v>
      </c>
      <c r="M2103" s="3" t="s">
        <v>1253</v>
      </c>
      <c r="N2103" s="3" t="s">
        <v>1595</v>
      </c>
      <c r="O2103" s="3" t="s">
        <v>7760</v>
      </c>
      <c r="P2103" s="86">
        <v>65</v>
      </c>
      <c r="Q2103" s="87"/>
      <c r="R2103" s="88" t="s">
        <v>28</v>
      </c>
      <c r="S2103" s="89"/>
      <c r="T2103" s="1">
        <v>1247</v>
      </c>
      <c r="U2103" s="90">
        <v>648.44000000000005</v>
      </c>
      <c r="V2103" s="91">
        <v>0.48</v>
      </c>
      <c r="W2103" s="92" t="s">
        <v>11040</v>
      </c>
      <c r="X2103" s="83">
        <v>85393290900</v>
      </c>
      <c r="Y2103" s="83" t="s">
        <v>30</v>
      </c>
      <c r="Z2103" s="83" t="s">
        <v>739</v>
      </c>
    </row>
    <row r="2104" spans="1:26" x14ac:dyDescent="0.25">
      <c r="A2104" s="3" t="s">
        <v>7792</v>
      </c>
      <c r="B2104" s="3" t="s">
        <v>7792</v>
      </c>
      <c r="C2104" s="94" t="s">
        <v>7793</v>
      </c>
      <c r="D2104" s="93" t="s">
        <v>7794</v>
      </c>
      <c r="E2104" s="88" t="s">
        <v>704</v>
      </c>
      <c r="F2104" s="88" t="s">
        <v>22</v>
      </c>
      <c r="G2104" s="83" t="s">
        <v>23</v>
      </c>
      <c r="H2104" s="88"/>
      <c r="I2104" s="93" t="s">
        <v>24</v>
      </c>
      <c r="J2104" s="93" t="s">
        <v>24</v>
      </c>
      <c r="K2104" s="4">
        <v>100210110204</v>
      </c>
      <c r="L2104" s="3" t="s">
        <v>25</v>
      </c>
      <c r="M2104" s="3" t="s">
        <v>1253</v>
      </c>
      <c r="N2104" s="3" t="s">
        <v>1595</v>
      </c>
      <c r="O2104" s="3" t="s">
        <v>7760</v>
      </c>
      <c r="P2104" s="86">
        <v>65</v>
      </c>
      <c r="Q2104" s="87"/>
      <c r="R2104" s="88" t="s">
        <v>28</v>
      </c>
      <c r="S2104" s="89"/>
      <c r="T2104" s="1">
        <v>1598</v>
      </c>
      <c r="U2104" s="90">
        <v>830.96</v>
      </c>
      <c r="V2104" s="91">
        <v>0.48</v>
      </c>
      <c r="W2104" s="92" t="s">
        <v>11040</v>
      </c>
      <c r="X2104" s="83">
        <v>85393290900</v>
      </c>
      <c r="Y2104" s="83" t="s">
        <v>30</v>
      </c>
      <c r="Z2104" s="83" t="s">
        <v>739</v>
      </c>
    </row>
    <row r="2105" spans="1:26" x14ac:dyDescent="0.25">
      <c r="A2105" s="3" t="s">
        <v>7795</v>
      </c>
      <c r="B2105" s="3" t="s">
        <v>7795</v>
      </c>
      <c r="C2105" s="94" t="s">
        <v>7796</v>
      </c>
      <c r="D2105" s="93" t="s">
        <v>7797</v>
      </c>
      <c r="E2105" s="88" t="s">
        <v>704</v>
      </c>
      <c r="F2105" s="88" t="s">
        <v>22</v>
      </c>
      <c r="G2105" s="83" t="s">
        <v>23</v>
      </c>
      <c r="H2105" s="88"/>
      <c r="I2105" s="93" t="s">
        <v>24</v>
      </c>
      <c r="J2105" s="93" t="s">
        <v>24</v>
      </c>
      <c r="K2105" s="4">
        <v>100210110201</v>
      </c>
      <c r="L2105" s="3" t="s">
        <v>25</v>
      </c>
      <c r="M2105" s="3" t="s">
        <v>1253</v>
      </c>
      <c r="N2105" s="3" t="s">
        <v>1595</v>
      </c>
      <c r="O2105" s="3" t="s">
        <v>7755</v>
      </c>
      <c r="P2105" s="86">
        <v>2</v>
      </c>
      <c r="Q2105" s="87"/>
      <c r="R2105" s="88" t="s">
        <v>28</v>
      </c>
      <c r="S2105" s="89"/>
      <c r="T2105" s="1">
        <v>6280</v>
      </c>
      <c r="U2105" s="90">
        <v>3265.6</v>
      </c>
      <c r="V2105" s="91">
        <v>0.48000000000000004</v>
      </c>
      <c r="W2105" s="92" t="s">
        <v>11040</v>
      </c>
      <c r="X2105" s="83">
        <v>85258900000</v>
      </c>
      <c r="Y2105" s="83" t="s">
        <v>30</v>
      </c>
      <c r="Z2105" s="83" t="s">
        <v>739</v>
      </c>
    </row>
    <row r="2106" spans="1:26" x14ac:dyDescent="0.25">
      <c r="A2106" s="3" t="s">
        <v>8543</v>
      </c>
      <c r="B2106" s="3" t="s">
        <v>8543</v>
      </c>
      <c r="C2106" s="94" t="s">
        <v>8544</v>
      </c>
      <c r="D2106" s="93" t="s">
        <v>8544</v>
      </c>
      <c r="E2106" s="88" t="s">
        <v>704</v>
      </c>
      <c r="F2106" s="88" t="s">
        <v>22</v>
      </c>
      <c r="G2106" s="83" t="s">
        <v>23</v>
      </c>
      <c r="H2106" s="88"/>
      <c r="I2106" s="93" t="s">
        <v>24</v>
      </c>
      <c r="J2106" s="93" t="s">
        <v>24</v>
      </c>
      <c r="K2106" s="4">
        <v>100210110203</v>
      </c>
      <c r="L2106" s="3" t="s">
        <v>25</v>
      </c>
      <c r="M2106" s="3" t="s">
        <v>1253</v>
      </c>
      <c r="N2106" s="3" t="s">
        <v>1595</v>
      </c>
      <c r="O2106" s="3" t="s">
        <v>4332</v>
      </c>
      <c r="P2106" s="86">
        <v>65</v>
      </c>
      <c r="Q2106" s="87"/>
      <c r="R2106" s="88" t="s">
        <v>28</v>
      </c>
      <c r="S2106" s="89"/>
      <c r="T2106" s="1">
        <v>3121</v>
      </c>
      <c r="U2106" s="90">
        <v>2184.6999999999998</v>
      </c>
      <c r="V2106" s="91">
        <v>0.30000000000000004</v>
      </c>
      <c r="W2106" s="92" t="s">
        <v>11041</v>
      </c>
      <c r="X2106" s="83">
        <v>90119000000</v>
      </c>
      <c r="Y2106" s="83" t="s">
        <v>30</v>
      </c>
      <c r="Z2106" s="83" t="s">
        <v>31</v>
      </c>
    </row>
    <row r="2107" spans="1:26" x14ac:dyDescent="0.25">
      <c r="A2107" s="3" t="s">
        <v>7799</v>
      </c>
      <c r="B2107" s="3" t="s">
        <v>7799</v>
      </c>
      <c r="C2107" s="94" t="s">
        <v>7800</v>
      </c>
      <c r="D2107" s="93" t="s">
        <v>7801</v>
      </c>
      <c r="E2107" s="88" t="s">
        <v>704</v>
      </c>
      <c r="F2107" s="88" t="s">
        <v>22</v>
      </c>
      <c r="G2107" s="83" t="s">
        <v>23</v>
      </c>
      <c r="H2107" s="88"/>
      <c r="I2107" s="93" t="s">
        <v>24</v>
      </c>
      <c r="J2107" s="93" t="s">
        <v>24</v>
      </c>
      <c r="K2107" s="4">
        <v>100210110208</v>
      </c>
      <c r="L2107" s="3" t="s">
        <v>25</v>
      </c>
      <c r="M2107" s="3" t="s">
        <v>1253</v>
      </c>
      <c r="N2107" s="3" t="s">
        <v>1595</v>
      </c>
      <c r="O2107" s="3" t="s">
        <v>2143</v>
      </c>
      <c r="P2107" s="86">
        <v>2</v>
      </c>
      <c r="Q2107" s="87"/>
      <c r="R2107" s="88" t="s">
        <v>28</v>
      </c>
      <c r="S2107" s="89"/>
      <c r="T2107" s="1">
        <v>200</v>
      </c>
      <c r="U2107" s="90">
        <v>104</v>
      </c>
      <c r="V2107" s="91">
        <v>0.48</v>
      </c>
      <c r="W2107" s="92" t="s">
        <v>11040</v>
      </c>
      <c r="X2107" s="83">
        <v>84733020000</v>
      </c>
      <c r="Y2107" s="83" t="s">
        <v>5523</v>
      </c>
      <c r="Z2107" s="83" t="s">
        <v>31</v>
      </c>
    </row>
    <row r="2108" spans="1:26" x14ac:dyDescent="0.25">
      <c r="A2108" t="s">
        <v>8545</v>
      </c>
      <c r="B2108" t="s">
        <v>8545</v>
      </c>
      <c r="C2108" s="94" t="s">
        <v>8546</v>
      </c>
      <c r="D2108" s="93" t="s">
        <v>8547</v>
      </c>
      <c r="E2108" s="93" t="s">
        <v>704</v>
      </c>
      <c r="F2108" s="93" t="s">
        <v>22</v>
      </c>
      <c r="G2108" s="83" t="s">
        <v>23</v>
      </c>
      <c r="H2108" s="93"/>
      <c r="I2108" s="93" t="s">
        <v>745</v>
      </c>
      <c r="J2108" s="93" t="s">
        <v>24</v>
      </c>
      <c r="K2108" s="2">
        <v>100210110501</v>
      </c>
      <c r="L2108" t="s">
        <v>25</v>
      </c>
      <c r="M2108" t="s">
        <v>1253</v>
      </c>
      <c r="N2108" t="s">
        <v>8506</v>
      </c>
      <c r="O2108" t="s">
        <v>8507</v>
      </c>
      <c r="P2108" s="86">
        <v>65</v>
      </c>
      <c r="Q2108" s="87"/>
      <c r="R2108" s="88" t="s">
        <v>28</v>
      </c>
      <c r="S2108" s="89"/>
      <c r="T2108" s="1">
        <v>10159</v>
      </c>
      <c r="U2108" s="90">
        <v>7111.3</v>
      </c>
      <c r="V2108" s="91">
        <v>0.3</v>
      </c>
      <c r="W2108" s="92" t="s">
        <v>11041</v>
      </c>
      <c r="X2108" s="83">
        <v>49119900000</v>
      </c>
      <c r="Y2108" s="83" t="s">
        <v>30</v>
      </c>
      <c r="Z2108" s="83" t="s">
        <v>31</v>
      </c>
    </row>
    <row r="2109" spans="1:26" x14ac:dyDescent="0.25">
      <c r="A2109" t="s">
        <v>8548</v>
      </c>
      <c r="B2109" t="s">
        <v>8548</v>
      </c>
      <c r="C2109" s="94" t="s">
        <v>8549</v>
      </c>
      <c r="D2109" s="93" t="s">
        <v>8550</v>
      </c>
      <c r="E2109" s="93" t="s">
        <v>704</v>
      </c>
      <c r="F2109" s="93" t="s">
        <v>22</v>
      </c>
      <c r="G2109" s="83" t="s">
        <v>23</v>
      </c>
      <c r="H2109" s="93"/>
      <c r="I2109" s="93" t="s">
        <v>24</v>
      </c>
      <c r="J2109" s="93" t="s">
        <v>24</v>
      </c>
      <c r="K2109" s="2">
        <v>100210110209</v>
      </c>
      <c r="L2109" t="s">
        <v>25</v>
      </c>
      <c r="M2109" t="s">
        <v>1253</v>
      </c>
      <c r="N2109" t="s">
        <v>1595</v>
      </c>
      <c r="O2109" t="s">
        <v>7756</v>
      </c>
      <c r="P2109" s="86">
        <v>65</v>
      </c>
      <c r="Q2109" s="87"/>
      <c r="R2109" s="88" t="s">
        <v>28</v>
      </c>
      <c r="S2109" s="89"/>
      <c r="T2109" s="1">
        <v>2772</v>
      </c>
      <c r="U2109" s="90">
        <v>1940.4</v>
      </c>
      <c r="V2109" s="91">
        <v>0.3</v>
      </c>
      <c r="W2109" s="92" t="s">
        <v>11041</v>
      </c>
      <c r="X2109" s="83">
        <v>90119000000</v>
      </c>
      <c r="Y2109" s="83" t="s">
        <v>30</v>
      </c>
      <c r="Z2109" s="83" t="s">
        <v>31</v>
      </c>
    </row>
    <row r="2110" spans="1:26" x14ac:dyDescent="0.25">
      <c r="A2110" s="93" t="s">
        <v>7803</v>
      </c>
      <c r="B2110" s="93" t="s">
        <v>7803</v>
      </c>
      <c r="C2110" s="94" t="s">
        <v>7804</v>
      </c>
      <c r="D2110" s="93" t="s">
        <v>7805</v>
      </c>
      <c r="E2110" s="93" t="s">
        <v>704</v>
      </c>
      <c r="F2110" s="93" t="s">
        <v>22</v>
      </c>
      <c r="G2110" s="83" t="s">
        <v>752</v>
      </c>
      <c r="H2110" s="93"/>
      <c r="I2110" s="93" t="s">
        <v>745</v>
      </c>
      <c r="J2110" s="93" t="s">
        <v>24</v>
      </c>
      <c r="K2110" s="95">
        <v>100210110601</v>
      </c>
      <c r="L2110" s="93" t="s">
        <v>25</v>
      </c>
      <c r="M2110" s="93" t="s">
        <v>1253</v>
      </c>
      <c r="N2110" s="93" t="s">
        <v>4336</v>
      </c>
      <c r="O2110" s="93" t="s">
        <v>7806</v>
      </c>
      <c r="P2110" s="86" t="s">
        <v>11037</v>
      </c>
      <c r="Q2110" s="87"/>
      <c r="R2110" s="88" t="s">
        <v>28</v>
      </c>
      <c r="S2110" s="89"/>
      <c r="T2110" s="1">
        <v>59030</v>
      </c>
      <c r="U2110" s="90">
        <v>30695.599999999999</v>
      </c>
      <c r="V2110" s="91">
        <v>0.48000000000000004</v>
      </c>
      <c r="W2110" s="92" t="s">
        <v>11040</v>
      </c>
      <c r="X2110" s="83">
        <v>90118000000</v>
      </c>
      <c r="Y2110" s="83" t="s">
        <v>30</v>
      </c>
      <c r="Z2110" s="83" t="s">
        <v>739</v>
      </c>
    </row>
    <row r="2111" spans="1:26" x14ac:dyDescent="0.25">
      <c r="A2111" t="s">
        <v>7807</v>
      </c>
      <c r="B2111" t="s">
        <v>7807</v>
      </c>
      <c r="C2111" s="94" t="s">
        <v>7808</v>
      </c>
      <c r="D2111" s="93" t="s">
        <v>7809</v>
      </c>
      <c r="E2111" s="93" t="s">
        <v>704</v>
      </c>
      <c r="F2111" s="93" t="s">
        <v>22</v>
      </c>
      <c r="G2111" s="83" t="s">
        <v>752</v>
      </c>
      <c r="H2111" s="93"/>
      <c r="I2111" s="93" t="s">
        <v>24</v>
      </c>
      <c r="J2111" s="93" t="s">
        <v>24</v>
      </c>
      <c r="K2111" s="2">
        <v>100210110601</v>
      </c>
      <c r="L2111" t="s">
        <v>25</v>
      </c>
      <c r="M2111" t="s">
        <v>1253</v>
      </c>
      <c r="N2111" t="s">
        <v>4336</v>
      </c>
      <c r="O2111" t="s">
        <v>7806</v>
      </c>
      <c r="P2111" s="86" t="s">
        <v>11037</v>
      </c>
      <c r="Q2111" s="87"/>
      <c r="R2111" s="88" t="s">
        <v>28</v>
      </c>
      <c r="S2111" s="89"/>
      <c r="T2111" s="1">
        <v>2259</v>
      </c>
      <c r="U2111" s="90">
        <v>1174.68</v>
      </c>
      <c r="V2111" s="91">
        <v>0.48</v>
      </c>
      <c r="W2111" s="92" t="s">
        <v>11040</v>
      </c>
      <c r="X2111" s="83">
        <v>90021900000</v>
      </c>
      <c r="Y2111" s="83" t="s">
        <v>30</v>
      </c>
      <c r="Z2111" s="83" t="s">
        <v>739</v>
      </c>
    </row>
    <row r="2112" spans="1:26" x14ac:dyDescent="0.25">
      <c r="A2112" s="93" t="s">
        <v>9661</v>
      </c>
      <c r="B2112" s="93" t="s">
        <v>9661</v>
      </c>
      <c r="C2112" s="94" t="s">
        <v>9662</v>
      </c>
      <c r="D2112" s="93" t="s">
        <v>11724</v>
      </c>
      <c r="E2112" s="93" t="s">
        <v>704</v>
      </c>
      <c r="F2112" s="93" t="s">
        <v>22</v>
      </c>
      <c r="G2112" s="83" t="s">
        <v>752</v>
      </c>
      <c r="H2112" s="93"/>
      <c r="I2112" s="93" t="s">
        <v>24</v>
      </c>
      <c r="J2112" s="93" t="s">
        <v>24</v>
      </c>
      <c r="K2112" s="95">
        <v>100210110101</v>
      </c>
      <c r="L2112" s="93" t="s">
        <v>25</v>
      </c>
      <c r="M2112" s="93" t="s">
        <v>1253</v>
      </c>
      <c r="N2112" s="93" t="s">
        <v>1254</v>
      </c>
      <c r="O2112" s="93" t="s">
        <v>7798</v>
      </c>
      <c r="P2112" s="86" t="s">
        <v>11037</v>
      </c>
      <c r="Q2112" s="87"/>
      <c r="R2112" s="88" t="s">
        <v>28</v>
      </c>
      <c r="S2112" s="89"/>
      <c r="T2112" s="1">
        <v>862</v>
      </c>
      <c r="U2112" s="90">
        <v>448.24</v>
      </c>
      <c r="V2112" s="91">
        <v>0.48</v>
      </c>
      <c r="W2112" s="92" t="s">
        <v>11040</v>
      </c>
      <c r="X2112" s="83">
        <v>49119900000</v>
      </c>
      <c r="Y2112" s="83" t="s">
        <v>30</v>
      </c>
      <c r="Z2112" s="83" t="s">
        <v>739</v>
      </c>
    </row>
    <row r="2113" spans="1:26" x14ac:dyDescent="0.25">
      <c r="A2113" s="93" t="s">
        <v>7810</v>
      </c>
      <c r="B2113" s="93" t="s">
        <v>7810</v>
      </c>
      <c r="C2113" s="94" t="s">
        <v>7811</v>
      </c>
      <c r="D2113" s="93" t="s">
        <v>7812</v>
      </c>
      <c r="E2113" s="93" t="s">
        <v>704</v>
      </c>
      <c r="F2113" s="93" t="s">
        <v>22</v>
      </c>
      <c r="G2113" s="83" t="s">
        <v>752</v>
      </c>
      <c r="H2113" s="93"/>
      <c r="I2113" s="93" t="s">
        <v>745</v>
      </c>
      <c r="J2113" s="93" t="s">
        <v>24</v>
      </c>
      <c r="K2113" s="95">
        <v>100210110101</v>
      </c>
      <c r="L2113" s="93" t="s">
        <v>25</v>
      </c>
      <c r="M2113" s="93" t="s">
        <v>1253</v>
      </c>
      <c r="N2113" s="93" t="s">
        <v>1254</v>
      </c>
      <c r="O2113" s="93" t="s">
        <v>7798</v>
      </c>
      <c r="P2113" s="86">
        <v>65</v>
      </c>
      <c r="Q2113" s="87"/>
      <c r="R2113" s="88" t="s">
        <v>28</v>
      </c>
      <c r="S2113" s="89"/>
      <c r="T2113" s="1">
        <v>3514</v>
      </c>
      <c r="U2113" s="90">
        <v>1827.28</v>
      </c>
      <c r="V2113" s="91">
        <v>0.48</v>
      </c>
      <c r="W2113" s="92" t="s">
        <v>11040</v>
      </c>
      <c r="X2113" s="83">
        <v>49119900000</v>
      </c>
      <c r="Y2113" s="83" t="s">
        <v>30</v>
      </c>
      <c r="Z2113" s="83" t="s">
        <v>739</v>
      </c>
    </row>
    <row r="2114" spans="1:26" x14ac:dyDescent="0.25">
      <c r="A2114" s="93" t="s">
        <v>7813</v>
      </c>
      <c r="B2114" s="93" t="s">
        <v>7813</v>
      </c>
      <c r="C2114" s="94" t="s">
        <v>7814</v>
      </c>
      <c r="D2114" s="93" t="s">
        <v>7815</v>
      </c>
      <c r="E2114" s="93" t="s">
        <v>704</v>
      </c>
      <c r="F2114" s="93" t="s">
        <v>22</v>
      </c>
      <c r="G2114" s="83" t="s">
        <v>752</v>
      </c>
      <c r="H2114" s="93"/>
      <c r="I2114" s="93" t="s">
        <v>745</v>
      </c>
      <c r="J2114" s="93" t="s">
        <v>24</v>
      </c>
      <c r="K2114" s="95">
        <v>100210110101</v>
      </c>
      <c r="L2114" s="93" t="s">
        <v>25</v>
      </c>
      <c r="M2114" s="93" t="s">
        <v>1253</v>
      </c>
      <c r="N2114" s="93" t="s">
        <v>1254</v>
      </c>
      <c r="O2114" s="93" t="s">
        <v>7798</v>
      </c>
      <c r="P2114" s="86">
        <v>65</v>
      </c>
      <c r="Q2114" s="87"/>
      <c r="R2114" s="88" t="s">
        <v>28</v>
      </c>
      <c r="S2114" s="89"/>
      <c r="T2114" s="1">
        <v>2613</v>
      </c>
      <c r="U2114" s="90">
        <v>1358.76</v>
      </c>
      <c r="V2114" s="91">
        <v>0.48</v>
      </c>
      <c r="W2114" s="92" t="s">
        <v>11040</v>
      </c>
      <c r="X2114" s="83">
        <v>49119900000</v>
      </c>
      <c r="Y2114" s="83" t="s">
        <v>30</v>
      </c>
      <c r="Z2114" s="83" t="s">
        <v>739</v>
      </c>
    </row>
    <row r="2115" spans="1:26" x14ac:dyDescent="0.25">
      <c r="A2115" s="93" t="s">
        <v>7816</v>
      </c>
      <c r="B2115" s="93" t="s">
        <v>7816</v>
      </c>
      <c r="C2115" s="94" t="s">
        <v>7817</v>
      </c>
      <c r="D2115" s="93" t="s">
        <v>7818</v>
      </c>
      <c r="E2115" s="93" t="s">
        <v>704</v>
      </c>
      <c r="F2115" s="93" t="s">
        <v>22</v>
      </c>
      <c r="G2115" s="83" t="s">
        <v>752</v>
      </c>
      <c r="H2115" s="93"/>
      <c r="I2115" s="93" t="s">
        <v>745</v>
      </c>
      <c r="J2115" s="93" t="s">
        <v>24</v>
      </c>
      <c r="K2115" s="95">
        <v>100210110101</v>
      </c>
      <c r="L2115" s="93" t="s">
        <v>25</v>
      </c>
      <c r="M2115" s="93" t="s">
        <v>1253</v>
      </c>
      <c r="N2115" s="93" t="s">
        <v>1254</v>
      </c>
      <c r="O2115" s="93" t="s">
        <v>7798</v>
      </c>
      <c r="P2115" s="86" t="s">
        <v>11037</v>
      </c>
      <c r="Q2115" s="87"/>
      <c r="R2115" s="88" t="s">
        <v>28</v>
      </c>
      <c r="S2115" s="89"/>
      <c r="T2115" s="1">
        <v>2515</v>
      </c>
      <c r="U2115" s="90">
        <v>1307.8</v>
      </c>
      <c r="V2115" s="91">
        <v>0.48000000000000004</v>
      </c>
      <c r="W2115" s="92" t="s">
        <v>11040</v>
      </c>
      <c r="X2115" s="83">
        <v>49119900000</v>
      </c>
      <c r="Y2115" s="83" t="s">
        <v>30</v>
      </c>
      <c r="Z2115" s="83" t="s">
        <v>739</v>
      </c>
    </row>
    <row r="2116" spans="1:26" x14ac:dyDescent="0.25">
      <c r="A2116" t="s">
        <v>7819</v>
      </c>
      <c r="B2116" t="s">
        <v>7819</v>
      </c>
      <c r="C2116" s="94" t="s">
        <v>7820</v>
      </c>
      <c r="D2116" s="93" t="s">
        <v>7821</v>
      </c>
      <c r="E2116" s="93" t="s">
        <v>704</v>
      </c>
      <c r="F2116" s="93" t="s">
        <v>22</v>
      </c>
      <c r="G2116" s="83" t="s">
        <v>752</v>
      </c>
      <c r="H2116" s="93"/>
      <c r="I2116" s="93" t="s">
        <v>745</v>
      </c>
      <c r="J2116" s="93" t="s">
        <v>24</v>
      </c>
      <c r="K2116" s="2">
        <v>100210110101</v>
      </c>
      <c r="L2116" t="s">
        <v>25</v>
      </c>
      <c r="M2116" t="s">
        <v>1253</v>
      </c>
      <c r="N2116" t="s">
        <v>1254</v>
      </c>
      <c r="O2116" t="s">
        <v>7798</v>
      </c>
      <c r="P2116" s="86" t="s">
        <v>11037</v>
      </c>
      <c r="Q2116" s="87"/>
      <c r="R2116" s="88" t="s">
        <v>28</v>
      </c>
      <c r="S2116" s="89"/>
      <c r="T2116" s="1">
        <v>1194</v>
      </c>
      <c r="U2116" s="90">
        <v>620.88</v>
      </c>
      <c r="V2116" s="91">
        <v>0.48</v>
      </c>
      <c r="W2116" s="92" t="s">
        <v>11040</v>
      </c>
      <c r="X2116" s="83">
        <v>49119900000</v>
      </c>
      <c r="Y2116" s="83" t="s">
        <v>30</v>
      </c>
      <c r="Z2116" s="83" t="s">
        <v>739</v>
      </c>
    </row>
    <row r="2117" spans="1:26" x14ac:dyDescent="0.25">
      <c r="A2117" t="s">
        <v>7822</v>
      </c>
      <c r="B2117" t="s">
        <v>7822</v>
      </c>
      <c r="C2117" s="94" t="s">
        <v>7823</v>
      </c>
      <c r="D2117" s="93" t="s">
        <v>7824</v>
      </c>
      <c r="E2117" s="93" t="s">
        <v>704</v>
      </c>
      <c r="F2117" s="93" t="s">
        <v>22</v>
      </c>
      <c r="G2117" s="83" t="s">
        <v>752</v>
      </c>
      <c r="H2117" s="93"/>
      <c r="I2117" s="93" t="s">
        <v>745</v>
      </c>
      <c r="J2117" s="93" t="s">
        <v>24</v>
      </c>
      <c r="K2117" s="2">
        <v>100210110101</v>
      </c>
      <c r="L2117" t="s">
        <v>25</v>
      </c>
      <c r="M2117" t="s">
        <v>1253</v>
      </c>
      <c r="N2117" t="s">
        <v>1254</v>
      </c>
      <c r="O2117" t="s">
        <v>7798</v>
      </c>
      <c r="P2117" s="86" t="s">
        <v>11037</v>
      </c>
      <c r="Q2117" s="87"/>
      <c r="R2117" s="88" t="s">
        <v>28</v>
      </c>
      <c r="S2117" s="89"/>
      <c r="T2117" s="1">
        <v>2572</v>
      </c>
      <c r="U2117" s="90">
        <v>1337.44</v>
      </c>
      <c r="V2117" s="91">
        <v>0.48</v>
      </c>
      <c r="W2117" s="92" t="s">
        <v>11040</v>
      </c>
      <c r="X2117" s="83">
        <v>49119900000</v>
      </c>
      <c r="Y2117" s="83" t="s">
        <v>30</v>
      </c>
      <c r="Z2117" s="83" t="s">
        <v>739</v>
      </c>
    </row>
    <row r="2118" spans="1:26" x14ac:dyDescent="0.25">
      <c r="A2118" s="93" t="s">
        <v>9663</v>
      </c>
      <c r="B2118" s="93" t="s">
        <v>9663</v>
      </c>
      <c r="C2118" s="94" t="s">
        <v>9664</v>
      </c>
      <c r="D2118" s="93" t="s">
        <v>9665</v>
      </c>
      <c r="E2118" s="93" t="s">
        <v>704</v>
      </c>
      <c r="F2118" s="93" t="s">
        <v>22</v>
      </c>
      <c r="G2118" s="83" t="s">
        <v>752</v>
      </c>
      <c r="H2118" s="93"/>
      <c r="I2118" s="93" t="s">
        <v>745</v>
      </c>
      <c r="J2118" s="93" t="s">
        <v>24</v>
      </c>
      <c r="K2118" s="95">
        <v>100210110101</v>
      </c>
      <c r="L2118" s="93" t="s">
        <v>25</v>
      </c>
      <c r="M2118" s="93" t="s">
        <v>1253</v>
      </c>
      <c r="N2118" s="93" t="s">
        <v>1254</v>
      </c>
      <c r="O2118" s="93" t="s">
        <v>7798</v>
      </c>
      <c r="P2118" s="86" t="s">
        <v>11037</v>
      </c>
      <c r="Q2118" s="87"/>
      <c r="R2118" s="88" t="s">
        <v>28</v>
      </c>
      <c r="S2118" s="89"/>
      <c r="T2118" s="1">
        <v>420</v>
      </c>
      <c r="U2118" s="90">
        <v>218.4</v>
      </c>
      <c r="V2118" s="91">
        <v>0.48</v>
      </c>
      <c r="W2118" s="92" t="s">
        <v>11040</v>
      </c>
      <c r="X2118" s="83">
        <v>49119900000</v>
      </c>
      <c r="Y2118" s="83" t="s">
        <v>30</v>
      </c>
      <c r="Z2118" s="83" t="s">
        <v>739</v>
      </c>
    </row>
    <row r="2119" spans="1:26" x14ac:dyDescent="0.25">
      <c r="A2119" s="93" t="s">
        <v>9666</v>
      </c>
      <c r="B2119" s="93" t="s">
        <v>9666</v>
      </c>
      <c r="C2119" s="94" t="s">
        <v>9667</v>
      </c>
      <c r="D2119" s="93" t="s">
        <v>11725</v>
      </c>
      <c r="E2119" s="93" t="s">
        <v>704</v>
      </c>
      <c r="F2119" s="93" t="s">
        <v>22</v>
      </c>
      <c r="G2119" s="83" t="s">
        <v>752</v>
      </c>
      <c r="H2119" s="93"/>
      <c r="I2119" s="93" t="s">
        <v>745</v>
      </c>
      <c r="J2119" s="93" t="s">
        <v>24</v>
      </c>
      <c r="K2119" s="95">
        <v>100210110101</v>
      </c>
      <c r="L2119" s="93" t="s">
        <v>25</v>
      </c>
      <c r="M2119" s="93" t="s">
        <v>1253</v>
      </c>
      <c r="N2119" s="93" t="s">
        <v>1254</v>
      </c>
      <c r="O2119" s="93" t="s">
        <v>7798</v>
      </c>
      <c r="P2119" s="86" t="s">
        <v>11037</v>
      </c>
      <c r="Q2119" s="87"/>
      <c r="R2119" s="88" t="s">
        <v>28</v>
      </c>
      <c r="S2119" s="89"/>
      <c r="T2119" s="1">
        <v>1473</v>
      </c>
      <c r="U2119" s="90">
        <v>765.96</v>
      </c>
      <c r="V2119" s="91">
        <v>0.48</v>
      </c>
      <c r="W2119" s="92" t="s">
        <v>11040</v>
      </c>
      <c r="X2119" s="83">
        <v>49119900000</v>
      </c>
      <c r="Y2119" s="83" t="s">
        <v>30</v>
      </c>
      <c r="Z2119" s="83" t="s">
        <v>739</v>
      </c>
    </row>
    <row r="2120" spans="1:26" x14ac:dyDescent="0.25">
      <c r="A2120" t="s">
        <v>7825</v>
      </c>
      <c r="B2120" t="s">
        <v>7825</v>
      </c>
      <c r="C2120" s="94" t="s">
        <v>7826</v>
      </c>
      <c r="D2120" s="93" t="s">
        <v>7827</v>
      </c>
      <c r="E2120" s="93" t="s">
        <v>704</v>
      </c>
      <c r="F2120" s="93" t="s">
        <v>22</v>
      </c>
      <c r="G2120" s="83" t="s">
        <v>752</v>
      </c>
      <c r="H2120" s="93"/>
      <c r="I2120" s="93" t="s">
        <v>745</v>
      </c>
      <c r="J2120" s="93" t="s">
        <v>24</v>
      </c>
      <c r="K2120" s="2">
        <v>100210110101</v>
      </c>
      <c r="L2120" t="s">
        <v>25</v>
      </c>
      <c r="M2120" t="s">
        <v>1253</v>
      </c>
      <c r="N2120" t="s">
        <v>1254</v>
      </c>
      <c r="O2120" t="s">
        <v>7798</v>
      </c>
      <c r="P2120" s="86" t="s">
        <v>11037</v>
      </c>
      <c r="Q2120" s="87"/>
      <c r="R2120" s="88" t="s">
        <v>28</v>
      </c>
      <c r="S2120" s="89"/>
      <c r="T2120" s="1">
        <v>2071</v>
      </c>
      <c r="U2120" s="90">
        <v>1076.92</v>
      </c>
      <c r="V2120" s="91">
        <v>0.48</v>
      </c>
      <c r="W2120" s="92" t="s">
        <v>11040</v>
      </c>
      <c r="X2120" s="83">
        <v>49119900000</v>
      </c>
      <c r="Y2120" s="83" t="s">
        <v>30</v>
      </c>
      <c r="Z2120" s="83" t="s">
        <v>739</v>
      </c>
    </row>
    <row r="2121" spans="1:26" x14ac:dyDescent="0.25">
      <c r="A2121" t="s">
        <v>9668</v>
      </c>
      <c r="B2121" t="s">
        <v>9668</v>
      </c>
      <c r="C2121" s="94" t="s">
        <v>9669</v>
      </c>
      <c r="D2121" s="93" t="s">
        <v>9670</v>
      </c>
      <c r="E2121" s="93" t="s">
        <v>704</v>
      </c>
      <c r="F2121" s="93" t="s">
        <v>22</v>
      </c>
      <c r="G2121" s="83" t="s">
        <v>752</v>
      </c>
      <c r="H2121" s="93"/>
      <c r="I2121" s="93" t="s">
        <v>745</v>
      </c>
      <c r="J2121" s="93" t="s">
        <v>24</v>
      </c>
      <c r="K2121" s="2">
        <v>100210110101</v>
      </c>
      <c r="L2121" t="s">
        <v>25</v>
      </c>
      <c r="M2121" t="s">
        <v>1253</v>
      </c>
      <c r="N2121" t="s">
        <v>1254</v>
      </c>
      <c r="O2121" t="s">
        <v>7798</v>
      </c>
      <c r="P2121" s="86" t="s">
        <v>11037</v>
      </c>
      <c r="Q2121" s="87"/>
      <c r="R2121" s="88" t="s">
        <v>28</v>
      </c>
      <c r="S2121" s="89"/>
      <c r="T2121" s="1">
        <v>504</v>
      </c>
      <c r="U2121" s="90">
        <v>262.08</v>
      </c>
      <c r="V2121" s="91">
        <v>0.48000000000000004</v>
      </c>
      <c r="W2121" s="92" t="s">
        <v>11040</v>
      </c>
      <c r="X2121" s="83">
        <v>49119900000</v>
      </c>
      <c r="Y2121" s="83" t="s">
        <v>30</v>
      </c>
      <c r="Z2121" s="83" t="s">
        <v>739</v>
      </c>
    </row>
    <row r="2122" spans="1:26" x14ac:dyDescent="0.25">
      <c r="A2122" s="93" t="s">
        <v>9671</v>
      </c>
      <c r="B2122" s="93" t="s">
        <v>9671</v>
      </c>
      <c r="C2122" s="94" t="s">
        <v>9672</v>
      </c>
      <c r="D2122" s="93" t="s">
        <v>9673</v>
      </c>
      <c r="E2122" s="93" t="s">
        <v>704</v>
      </c>
      <c r="F2122" s="93" t="s">
        <v>22</v>
      </c>
      <c r="G2122" s="83" t="s">
        <v>752</v>
      </c>
      <c r="H2122" s="93"/>
      <c r="I2122" s="93" t="s">
        <v>745</v>
      </c>
      <c r="J2122" s="93" t="s">
        <v>24</v>
      </c>
      <c r="K2122" s="95">
        <v>100210110101</v>
      </c>
      <c r="L2122" s="93" t="s">
        <v>25</v>
      </c>
      <c r="M2122" s="93" t="s">
        <v>1253</v>
      </c>
      <c r="N2122" s="93" t="s">
        <v>1254</v>
      </c>
      <c r="O2122" s="93" t="s">
        <v>7798</v>
      </c>
      <c r="P2122" s="86" t="s">
        <v>11037</v>
      </c>
      <c r="Q2122" s="96"/>
      <c r="R2122" s="88" t="s">
        <v>28</v>
      </c>
      <c r="S2122" s="84"/>
      <c r="T2122" s="1">
        <v>533</v>
      </c>
      <c r="U2122" s="90">
        <v>277.16000000000003</v>
      </c>
      <c r="V2122" s="91">
        <v>0.47999999999999993</v>
      </c>
      <c r="W2122" s="92" t="s">
        <v>11040</v>
      </c>
      <c r="X2122" s="83">
        <v>49119900000</v>
      </c>
      <c r="Y2122" s="83" t="s">
        <v>30</v>
      </c>
      <c r="Z2122" s="83" t="s">
        <v>739</v>
      </c>
    </row>
    <row r="2123" spans="1:26" x14ac:dyDescent="0.25">
      <c r="A2123" s="93" t="s">
        <v>7828</v>
      </c>
      <c r="B2123" s="93" t="s">
        <v>7828</v>
      </c>
      <c r="C2123" s="94" t="s">
        <v>7829</v>
      </c>
      <c r="D2123" s="93" t="s">
        <v>7830</v>
      </c>
      <c r="E2123" s="93" t="s">
        <v>704</v>
      </c>
      <c r="F2123" s="93" t="s">
        <v>22</v>
      </c>
      <c r="G2123" s="83" t="s">
        <v>752</v>
      </c>
      <c r="H2123" s="93"/>
      <c r="I2123" s="93" t="s">
        <v>745</v>
      </c>
      <c r="J2123" s="93" t="s">
        <v>24</v>
      </c>
      <c r="K2123" s="95">
        <v>100210110101</v>
      </c>
      <c r="L2123" s="93" t="s">
        <v>25</v>
      </c>
      <c r="M2123" s="93" t="s">
        <v>1253</v>
      </c>
      <c r="N2123" s="93" t="s">
        <v>1254</v>
      </c>
      <c r="O2123" s="93" t="s">
        <v>7798</v>
      </c>
      <c r="P2123" s="86" t="s">
        <v>11037</v>
      </c>
      <c r="Q2123" s="96"/>
      <c r="R2123" s="88" t="s">
        <v>28</v>
      </c>
      <c r="S2123" s="84"/>
      <c r="T2123" s="1">
        <v>1169</v>
      </c>
      <c r="U2123" s="90">
        <v>607.88</v>
      </c>
      <c r="V2123" s="91">
        <v>0.48</v>
      </c>
      <c r="W2123" s="92" t="s">
        <v>11040</v>
      </c>
      <c r="X2123" s="83">
        <v>49119900000</v>
      </c>
      <c r="Y2123" s="83" t="s">
        <v>30</v>
      </c>
      <c r="Z2123" s="83" t="s">
        <v>739</v>
      </c>
    </row>
    <row r="2124" spans="1:26" x14ac:dyDescent="0.25">
      <c r="A2124" s="93" t="s">
        <v>8551</v>
      </c>
      <c r="B2124" s="93" t="s">
        <v>8551</v>
      </c>
      <c r="C2124" s="94" t="s">
        <v>8552</v>
      </c>
      <c r="D2124" s="93" t="s">
        <v>8553</v>
      </c>
      <c r="E2124" s="93" t="s">
        <v>704</v>
      </c>
      <c r="F2124" s="93" t="s">
        <v>22</v>
      </c>
      <c r="G2124" s="83" t="s">
        <v>23</v>
      </c>
      <c r="H2124" s="93"/>
      <c r="I2124" s="93" t="s">
        <v>24</v>
      </c>
      <c r="J2124" s="93" t="s">
        <v>24</v>
      </c>
      <c r="K2124" s="95">
        <v>100210110209</v>
      </c>
      <c r="L2124" s="93" t="s">
        <v>25</v>
      </c>
      <c r="M2124" s="93" t="s">
        <v>1253</v>
      </c>
      <c r="N2124" s="93" t="s">
        <v>1595</v>
      </c>
      <c r="O2124" s="93" t="s">
        <v>7756</v>
      </c>
      <c r="P2124" s="86">
        <v>65</v>
      </c>
      <c r="Q2124" s="96"/>
      <c r="R2124" s="88" t="s">
        <v>28</v>
      </c>
      <c r="S2124" s="84"/>
      <c r="T2124" s="1">
        <v>3700</v>
      </c>
      <c r="U2124" s="90">
        <v>2590</v>
      </c>
      <c r="V2124" s="91">
        <v>0.3</v>
      </c>
      <c r="W2124" s="92" t="s">
        <v>11041</v>
      </c>
      <c r="X2124" s="83">
        <v>90119000000</v>
      </c>
      <c r="Y2124" s="83" t="s">
        <v>30</v>
      </c>
      <c r="Z2124" s="83" t="s">
        <v>31</v>
      </c>
    </row>
    <row r="2125" spans="1:26" x14ac:dyDescent="0.25">
      <c r="A2125" s="83" t="s">
        <v>8554</v>
      </c>
      <c r="B2125" s="83" t="s">
        <v>8554</v>
      </c>
      <c r="C2125" s="84" t="s">
        <v>8555</v>
      </c>
      <c r="D2125" s="83" t="s">
        <v>8556</v>
      </c>
      <c r="E2125" s="83" t="s">
        <v>704</v>
      </c>
      <c r="F2125" s="83" t="s">
        <v>22</v>
      </c>
      <c r="G2125" s="83" t="s">
        <v>23</v>
      </c>
      <c r="H2125" s="83"/>
      <c r="I2125" s="93" t="s">
        <v>24</v>
      </c>
      <c r="J2125" s="93" t="s">
        <v>24</v>
      </c>
      <c r="K2125" s="85">
        <v>100210110209</v>
      </c>
      <c r="L2125" s="83" t="s">
        <v>25</v>
      </c>
      <c r="M2125" s="83" t="s">
        <v>1253</v>
      </c>
      <c r="N2125" s="83" t="s">
        <v>1595</v>
      </c>
      <c r="O2125" s="83" t="s">
        <v>7756</v>
      </c>
      <c r="P2125" s="86">
        <v>65</v>
      </c>
      <c r="Q2125" s="96"/>
      <c r="R2125" s="88" t="s">
        <v>28</v>
      </c>
      <c r="S2125" s="84"/>
      <c r="T2125" s="1">
        <v>3791</v>
      </c>
      <c r="U2125" s="90">
        <v>2653.7</v>
      </c>
      <c r="V2125" s="91">
        <v>0.30000000000000004</v>
      </c>
      <c r="W2125" s="92" t="s">
        <v>11041</v>
      </c>
      <c r="X2125" s="83">
        <v>90119000000</v>
      </c>
      <c r="Y2125" s="83" t="s">
        <v>30</v>
      </c>
      <c r="Z2125" s="83" t="s">
        <v>31</v>
      </c>
    </row>
    <row r="2126" spans="1:26" x14ac:dyDescent="0.25">
      <c r="A2126" s="93" t="s">
        <v>8557</v>
      </c>
      <c r="B2126" s="93" t="s">
        <v>8557</v>
      </c>
      <c r="C2126" s="94" t="s">
        <v>8558</v>
      </c>
      <c r="D2126" s="93" t="s">
        <v>8559</v>
      </c>
      <c r="E2126" s="93" t="s">
        <v>704</v>
      </c>
      <c r="F2126" s="93" t="s">
        <v>22</v>
      </c>
      <c r="G2126" s="83" t="s">
        <v>23</v>
      </c>
      <c r="H2126" s="93"/>
      <c r="I2126" s="93" t="s">
        <v>745</v>
      </c>
      <c r="J2126" s="93" t="s">
        <v>24</v>
      </c>
      <c r="K2126" s="95">
        <v>100210110501</v>
      </c>
      <c r="L2126" s="93" t="s">
        <v>25</v>
      </c>
      <c r="M2126" s="93" t="s">
        <v>1253</v>
      </c>
      <c r="N2126" s="93" t="s">
        <v>8506</v>
      </c>
      <c r="O2126" s="93" t="s">
        <v>8507</v>
      </c>
      <c r="P2126" s="86">
        <v>65</v>
      </c>
      <c r="Q2126" s="99"/>
      <c r="R2126" s="88" t="s">
        <v>28</v>
      </c>
      <c r="S2126" s="89"/>
      <c r="T2126" s="1">
        <v>70632</v>
      </c>
      <c r="U2126" s="90">
        <v>49442.400000000001</v>
      </c>
      <c r="V2126" s="91">
        <v>0.3</v>
      </c>
      <c r="W2126" s="92" t="s">
        <v>11041</v>
      </c>
      <c r="X2126" s="83">
        <v>90119000000</v>
      </c>
      <c r="Y2126" s="83" t="s">
        <v>1276</v>
      </c>
      <c r="Z2126" s="83" t="s">
        <v>739</v>
      </c>
    </row>
    <row r="2127" spans="1:26" x14ac:dyDescent="0.25">
      <c r="A2127" t="s">
        <v>8560</v>
      </c>
      <c r="B2127" t="s">
        <v>8560</v>
      </c>
      <c r="C2127" s="94" t="s">
        <v>8561</v>
      </c>
      <c r="D2127" s="93" t="s">
        <v>8562</v>
      </c>
      <c r="E2127" s="93" t="s">
        <v>704</v>
      </c>
      <c r="F2127" s="93" t="s">
        <v>22</v>
      </c>
      <c r="G2127" s="83" t="s">
        <v>23</v>
      </c>
      <c r="H2127" s="93"/>
      <c r="I2127" s="93" t="s">
        <v>24</v>
      </c>
      <c r="J2127" s="93" t="s">
        <v>24</v>
      </c>
      <c r="K2127" s="2">
        <v>100210110501</v>
      </c>
      <c r="L2127" t="s">
        <v>25</v>
      </c>
      <c r="M2127" t="s">
        <v>1253</v>
      </c>
      <c r="N2127" t="s">
        <v>8506</v>
      </c>
      <c r="O2127" t="s">
        <v>8507</v>
      </c>
      <c r="P2127" s="86">
        <v>65</v>
      </c>
      <c r="Q2127" s="87"/>
      <c r="R2127" s="88" t="s">
        <v>28</v>
      </c>
      <c r="S2127" s="89"/>
      <c r="T2127" s="1">
        <v>3530</v>
      </c>
      <c r="U2127" s="90">
        <v>2471</v>
      </c>
      <c r="V2127" s="91">
        <v>0.3</v>
      </c>
      <c r="W2127" s="92" t="s">
        <v>11041</v>
      </c>
      <c r="X2127" s="83">
        <v>90119000000</v>
      </c>
      <c r="Y2127" s="83" t="s">
        <v>30</v>
      </c>
      <c r="Z2127" s="83" t="s">
        <v>739</v>
      </c>
    </row>
    <row r="2128" spans="1:26" x14ac:dyDescent="0.25">
      <c r="A2128" t="s">
        <v>8563</v>
      </c>
      <c r="B2128" t="s">
        <v>8563</v>
      </c>
      <c r="C2128" s="94" t="s">
        <v>8564</v>
      </c>
      <c r="D2128" s="93" t="s">
        <v>8565</v>
      </c>
      <c r="E2128" s="93" t="s">
        <v>704</v>
      </c>
      <c r="F2128" s="93" t="s">
        <v>22</v>
      </c>
      <c r="G2128" s="83" t="s">
        <v>23</v>
      </c>
      <c r="H2128" s="93"/>
      <c r="I2128" s="93" t="s">
        <v>24</v>
      </c>
      <c r="J2128" s="93" t="s">
        <v>24</v>
      </c>
      <c r="K2128" s="2">
        <v>100210110501</v>
      </c>
      <c r="L2128" t="s">
        <v>25</v>
      </c>
      <c r="M2128" t="s">
        <v>1253</v>
      </c>
      <c r="N2128" t="s">
        <v>8506</v>
      </c>
      <c r="O2128" t="s">
        <v>8507</v>
      </c>
      <c r="P2128" s="86">
        <v>65</v>
      </c>
      <c r="Q2128" s="87"/>
      <c r="R2128" s="88" t="s">
        <v>28</v>
      </c>
      <c r="S2128" s="89"/>
      <c r="T2128" s="1">
        <v>1581</v>
      </c>
      <c r="U2128" s="90">
        <v>1106.7</v>
      </c>
      <c r="V2128" s="91">
        <v>0.3</v>
      </c>
      <c r="W2128" s="92" t="s">
        <v>11041</v>
      </c>
      <c r="X2128" s="83">
        <v>90119000000</v>
      </c>
      <c r="Y2128" s="83" t="s">
        <v>30</v>
      </c>
      <c r="Z2128" s="83" t="s">
        <v>31</v>
      </c>
    </row>
    <row r="2129" spans="1:26" x14ac:dyDescent="0.25">
      <c r="A2129" t="s">
        <v>8566</v>
      </c>
      <c r="B2129" t="s">
        <v>8566</v>
      </c>
      <c r="C2129" s="94" t="s">
        <v>8567</v>
      </c>
      <c r="D2129" s="93" t="s">
        <v>8567</v>
      </c>
      <c r="E2129" s="93" t="s">
        <v>704</v>
      </c>
      <c r="F2129" s="93" t="s">
        <v>22</v>
      </c>
      <c r="G2129" s="83" t="s">
        <v>23</v>
      </c>
      <c r="H2129" s="93"/>
      <c r="I2129" s="93" t="s">
        <v>24</v>
      </c>
      <c r="J2129" s="93" t="s">
        <v>24</v>
      </c>
      <c r="K2129" s="2">
        <v>100210110202</v>
      </c>
      <c r="L2129" t="s">
        <v>25</v>
      </c>
      <c r="M2129" t="s">
        <v>1253</v>
      </c>
      <c r="N2129" t="s">
        <v>1595</v>
      </c>
      <c r="O2129" t="s">
        <v>7766</v>
      </c>
      <c r="P2129" s="86">
        <v>65</v>
      </c>
      <c r="Q2129" s="87"/>
      <c r="R2129" s="88" t="s">
        <v>28</v>
      </c>
      <c r="S2129" s="89"/>
      <c r="T2129" s="1">
        <v>2795</v>
      </c>
      <c r="U2129" s="90">
        <v>1956.5</v>
      </c>
      <c r="V2129" s="91">
        <v>0.3</v>
      </c>
      <c r="W2129" s="92" t="s">
        <v>11041</v>
      </c>
      <c r="X2129" s="83">
        <v>84869000000</v>
      </c>
      <c r="Y2129" s="83" t="s">
        <v>705</v>
      </c>
      <c r="Z2129" s="83" t="s">
        <v>31</v>
      </c>
    </row>
    <row r="2130" spans="1:26" x14ac:dyDescent="0.25">
      <c r="A2130" t="s">
        <v>8568</v>
      </c>
      <c r="B2130" t="s">
        <v>8568</v>
      </c>
      <c r="C2130" s="94" t="s">
        <v>8569</v>
      </c>
      <c r="D2130" s="93" t="s">
        <v>8569</v>
      </c>
      <c r="E2130" s="93" t="s">
        <v>704</v>
      </c>
      <c r="F2130" s="93" t="s">
        <v>22</v>
      </c>
      <c r="G2130" s="83" t="s">
        <v>23</v>
      </c>
      <c r="H2130" s="93"/>
      <c r="I2130" s="93" t="s">
        <v>24</v>
      </c>
      <c r="J2130" s="93" t="s">
        <v>24</v>
      </c>
      <c r="K2130" s="2">
        <v>100210110202</v>
      </c>
      <c r="L2130" t="s">
        <v>25</v>
      </c>
      <c r="M2130" t="s">
        <v>1253</v>
      </c>
      <c r="N2130" t="s">
        <v>1595</v>
      </c>
      <c r="O2130" t="s">
        <v>7766</v>
      </c>
      <c r="P2130" s="86">
        <v>65</v>
      </c>
      <c r="Q2130" s="87"/>
      <c r="R2130" s="88" t="s">
        <v>28</v>
      </c>
      <c r="S2130" s="89"/>
      <c r="T2130" s="1">
        <v>1967</v>
      </c>
      <c r="U2130" s="90">
        <v>1376.9</v>
      </c>
      <c r="V2130" s="91">
        <v>0.29999999999999993</v>
      </c>
      <c r="W2130" s="92" t="s">
        <v>11041</v>
      </c>
      <c r="X2130" s="83">
        <v>84869000000</v>
      </c>
      <c r="Y2130" s="83" t="s">
        <v>705</v>
      </c>
      <c r="Z2130" s="83" t="s">
        <v>31</v>
      </c>
    </row>
    <row r="2131" spans="1:26" x14ac:dyDescent="0.25">
      <c r="A2131" s="93" t="s">
        <v>8570</v>
      </c>
      <c r="B2131" s="93" t="s">
        <v>8570</v>
      </c>
      <c r="C2131" s="94" t="s">
        <v>8571</v>
      </c>
      <c r="D2131" s="93" t="s">
        <v>8571</v>
      </c>
      <c r="E2131" s="93" t="s">
        <v>704</v>
      </c>
      <c r="F2131" s="93" t="s">
        <v>22</v>
      </c>
      <c r="G2131" s="93" t="s">
        <v>23</v>
      </c>
      <c r="H2131" s="93"/>
      <c r="I2131" s="93" t="s">
        <v>24</v>
      </c>
      <c r="J2131" s="93" t="s">
        <v>24</v>
      </c>
      <c r="K2131" s="95">
        <v>100210110202</v>
      </c>
      <c r="L2131" s="93" t="s">
        <v>25</v>
      </c>
      <c r="M2131" s="93" t="s">
        <v>1253</v>
      </c>
      <c r="N2131" s="93" t="s">
        <v>1595</v>
      </c>
      <c r="O2131" s="93" t="s">
        <v>7766</v>
      </c>
      <c r="P2131" s="86">
        <v>65</v>
      </c>
      <c r="Q2131" s="99"/>
      <c r="R2131" s="88" t="s">
        <v>28</v>
      </c>
      <c r="S2131" s="89"/>
      <c r="T2131" s="1">
        <v>2427</v>
      </c>
      <c r="U2131" s="90">
        <v>1698.9</v>
      </c>
      <c r="V2131" s="91">
        <v>0.3</v>
      </c>
      <c r="W2131" s="92" t="s">
        <v>11041</v>
      </c>
      <c r="X2131" s="83">
        <v>84869000000</v>
      </c>
      <c r="Y2131" s="83" t="s">
        <v>705</v>
      </c>
      <c r="Z2131" s="83" t="s">
        <v>31</v>
      </c>
    </row>
    <row r="2132" spans="1:26" x14ac:dyDescent="0.25">
      <c r="A2132" t="s">
        <v>7831</v>
      </c>
      <c r="B2132" t="s">
        <v>7831</v>
      </c>
      <c r="C2132" s="94" t="s">
        <v>7832</v>
      </c>
      <c r="D2132" s="93" t="s">
        <v>7833</v>
      </c>
      <c r="E2132" s="93" t="s">
        <v>704</v>
      </c>
      <c r="F2132" s="93" t="s">
        <v>22</v>
      </c>
      <c r="G2132" s="83" t="s">
        <v>23</v>
      </c>
      <c r="H2132" s="93"/>
      <c r="I2132" s="93" t="s">
        <v>24</v>
      </c>
      <c r="J2132" s="93" t="s">
        <v>24</v>
      </c>
      <c r="K2132" s="2">
        <v>100210110203</v>
      </c>
      <c r="L2132" t="s">
        <v>25</v>
      </c>
      <c r="M2132" t="s">
        <v>1253</v>
      </c>
      <c r="N2132" t="s">
        <v>1595</v>
      </c>
      <c r="O2132" t="s">
        <v>4332</v>
      </c>
      <c r="P2132" s="86">
        <v>2</v>
      </c>
      <c r="Q2132" s="87"/>
      <c r="R2132" s="88" t="s">
        <v>28</v>
      </c>
      <c r="S2132" s="89"/>
      <c r="T2132" s="1">
        <v>49</v>
      </c>
      <c r="U2132" s="90">
        <v>25.48</v>
      </c>
      <c r="V2132" s="91">
        <v>0.48</v>
      </c>
      <c r="W2132" s="92" t="s">
        <v>11040</v>
      </c>
      <c r="X2132" s="83">
        <v>90119000000</v>
      </c>
      <c r="Y2132" s="83" t="s">
        <v>903</v>
      </c>
      <c r="Z2132" s="83" t="s">
        <v>31</v>
      </c>
    </row>
    <row r="2133" spans="1:26" x14ac:dyDescent="0.25">
      <c r="A2133" s="93" t="s">
        <v>8572</v>
      </c>
      <c r="B2133" s="93" t="s">
        <v>8572</v>
      </c>
      <c r="C2133" s="94" t="s">
        <v>8573</v>
      </c>
      <c r="D2133" s="93" t="s">
        <v>8574</v>
      </c>
      <c r="E2133" s="93" t="s">
        <v>704</v>
      </c>
      <c r="F2133" s="93" t="s">
        <v>22</v>
      </c>
      <c r="G2133" s="83" t="s">
        <v>23</v>
      </c>
      <c r="H2133" s="93"/>
      <c r="I2133" s="93" t="s">
        <v>24</v>
      </c>
      <c r="J2133" s="93" t="s">
        <v>24</v>
      </c>
      <c r="K2133" s="95">
        <v>100210110602</v>
      </c>
      <c r="L2133" s="93" t="s">
        <v>25</v>
      </c>
      <c r="M2133" s="93" t="s">
        <v>1253</v>
      </c>
      <c r="N2133" s="93" t="s">
        <v>4336</v>
      </c>
      <c r="O2133" s="93" t="s">
        <v>4337</v>
      </c>
      <c r="P2133" s="86">
        <v>2</v>
      </c>
      <c r="Q2133" s="99"/>
      <c r="R2133" s="88" t="s">
        <v>28</v>
      </c>
      <c r="S2133" s="89"/>
      <c r="T2133" s="1">
        <v>301</v>
      </c>
      <c r="U2133" s="90">
        <v>210.7</v>
      </c>
      <c r="V2133" s="91">
        <v>0.30000000000000004</v>
      </c>
      <c r="W2133" s="92" t="s">
        <v>11041</v>
      </c>
      <c r="X2133" s="83">
        <v>85043180900</v>
      </c>
      <c r="Y2133" s="83" t="s">
        <v>903</v>
      </c>
      <c r="Z2133" s="83" t="s">
        <v>31</v>
      </c>
    </row>
    <row r="2134" spans="1:26" x14ac:dyDescent="0.25">
      <c r="A2134" s="93" t="s">
        <v>8575</v>
      </c>
      <c r="B2134" s="93" t="s">
        <v>8575</v>
      </c>
      <c r="C2134" s="94" t="s">
        <v>8576</v>
      </c>
      <c r="D2134" s="93" t="s">
        <v>8577</v>
      </c>
      <c r="E2134" s="93" t="s">
        <v>704</v>
      </c>
      <c r="F2134" s="93" t="s">
        <v>22</v>
      </c>
      <c r="G2134" s="83" t="s">
        <v>23</v>
      </c>
      <c r="H2134" s="93"/>
      <c r="I2134" s="93" t="s">
        <v>24</v>
      </c>
      <c r="J2134" s="93" t="s">
        <v>24</v>
      </c>
      <c r="K2134" s="95">
        <v>100210110602</v>
      </c>
      <c r="L2134" s="93" t="s">
        <v>25</v>
      </c>
      <c r="M2134" s="93" t="s">
        <v>1253</v>
      </c>
      <c r="N2134" s="93" t="s">
        <v>4336</v>
      </c>
      <c r="O2134" s="93" t="s">
        <v>4337</v>
      </c>
      <c r="P2134" s="86">
        <v>2</v>
      </c>
      <c r="Q2134" s="99"/>
      <c r="R2134" s="88" t="s">
        <v>28</v>
      </c>
      <c r="S2134" s="89"/>
      <c r="T2134" s="1">
        <v>1275</v>
      </c>
      <c r="U2134" s="90">
        <v>892.5</v>
      </c>
      <c r="V2134" s="91">
        <v>0.3</v>
      </c>
      <c r="W2134" s="92" t="s">
        <v>11041</v>
      </c>
      <c r="X2134" s="83">
        <v>90119000000</v>
      </c>
      <c r="Y2134" s="83" t="s">
        <v>30</v>
      </c>
      <c r="Z2134" s="83" t="s">
        <v>739</v>
      </c>
    </row>
    <row r="2135" spans="1:26" x14ac:dyDescent="0.25">
      <c r="A2135" t="s">
        <v>8578</v>
      </c>
      <c r="B2135" t="s">
        <v>8578</v>
      </c>
      <c r="C2135" s="94" t="s">
        <v>8579</v>
      </c>
      <c r="D2135" s="93" t="s">
        <v>8580</v>
      </c>
      <c r="E2135" s="93" t="s">
        <v>704</v>
      </c>
      <c r="F2135" s="93" t="s">
        <v>22</v>
      </c>
      <c r="G2135" s="83" t="s">
        <v>23</v>
      </c>
      <c r="H2135" s="93"/>
      <c r="I2135" s="93" t="s">
        <v>24</v>
      </c>
      <c r="J2135" s="93" t="s">
        <v>24</v>
      </c>
      <c r="K2135" s="2">
        <v>100210110602</v>
      </c>
      <c r="L2135" t="s">
        <v>25</v>
      </c>
      <c r="M2135" t="s">
        <v>1253</v>
      </c>
      <c r="N2135" t="s">
        <v>4336</v>
      </c>
      <c r="O2135" t="s">
        <v>4337</v>
      </c>
      <c r="P2135" s="86">
        <v>2</v>
      </c>
      <c r="Q2135" s="87"/>
      <c r="R2135" s="88" t="s">
        <v>28</v>
      </c>
      <c r="S2135" s="89"/>
      <c r="T2135" s="1">
        <v>5873</v>
      </c>
      <c r="U2135" s="90">
        <v>4111.1000000000004</v>
      </c>
      <c r="V2135" s="91">
        <v>0.29999999999999993</v>
      </c>
      <c r="W2135" s="92" t="s">
        <v>11041</v>
      </c>
      <c r="X2135" s="83">
        <v>90119000000</v>
      </c>
      <c r="Y2135" s="83" t="s">
        <v>30</v>
      </c>
      <c r="Z2135" s="83" t="s">
        <v>739</v>
      </c>
    </row>
    <row r="2136" spans="1:26" x14ac:dyDescent="0.25">
      <c r="A2136" t="s">
        <v>8581</v>
      </c>
      <c r="B2136" t="s">
        <v>8581</v>
      </c>
      <c r="C2136" s="94" t="s">
        <v>8582</v>
      </c>
      <c r="D2136" s="93" t="s">
        <v>8583</v>
      </c>
      <c r="E2136" s="93" t="s">
        <v>704</v>
      </c>
      <c r="F2136" s="93" t="s">
        <v>22</v>
      </c>
      <c r="G2136" s="83" t="s">
        <v>23</v>
      </c>
      <c r="H2136" s="93"/>
      <c r="I2136" s="93" t="s">
        <v>24</v>
      </c>
      <c r="J2136" s="93" t="s">
        <v>24</v>
      </c>
      <c r="K2136" s="2">
        <v>100210110602</v>
      </c>
      <c r="L2136" t="s">
        <v>25</v>
      </c>
      <c r="M2136" t="s">
        <v>1253</v>
      </c>
      <c r="N2136" t="s">
        <v>4336</v>
      </c>
      <c r="O2136" t="s">
        <v>4337</v>
      </c>
      <c r="P2136" s="86">
        <v>2</v>
      </c>
      <c r="Q2136" s="87"/>
      <c r="R2136" s="88" t="s">
        <v>28</v>
      </c>
      <c r="S2136" s="89"/>
      <c r="T2136" s="1">
        <v>1391</v>
      </c>
      <c r="U2136" s="90">
        <v>973.7</v>
      </c>
      <c r="V2136" s="91">
        <v>0.3</v>
      </c>
      <c r="W2136" s="92" t="s">
        <v>11041</v>
      </c>
      <c r="X2136" s="83">
        <v>90119000000</v>
      </c>
      <c r="Y2136" s="83" t="s">
        <v>30</v>
      </c>
      <c r="Z2136" s="83" t="s">
        <v>739</v>
      </c>
    </row>
    <row r="2137" spans="1:26" x14ac:dyDescent="0.25">
      <c r="A2137" t="s">
        <v>8584</v>
      </c>
      <c r="B2137" t="s">
        <v>8584</v>
      </c>
      <c r="C2137" s="94" t="s">
        <v>8585</v>
      </c>
      <c r="D2137" s="93" t="s">
        <v>8586</v>
      </c>
      <c r="E2137" s="93" t="s">
        <v>704</v>
      </c>
      <c r="F2137" s="93" t="s">
        <v>22</v>
      </c>
      <c r="G2137" s="83" t="s">
        <v>23</v>
      </c>
      <c r="H2137" s="93"/>
      <c r="I2137" s="93" t="s">
        <v>24</v>
      </c>
      <c r="J2137" s="93" t="s">
        <v>24</v>
      </c>
      <c r="K2137" s="2">
        <v>100210110602</v>
      </c>
      <c r="L2137" t="s">
        <v>25</v>
      </c>
      <c r="M2137" t="s">
        <v>1253</v>
      </c>
      <c r="N2137" t="s">
        <v>4336</v>
      </c>
      <c r="O2137" t="s">
        <v>4337</v>
      </c>
      <c r="P2137" s="86">
        <v>2</v>
      </c>
      <c r="Q2137" s="87"/>
      <c r="R2137" s="88" t="s">
        <v>28</v>
      </c>
      <c r="S2137" s="98"/>
      <c r="T2137" s="1">
        <v>1463</v>
      </c>
      <c r="U2137" s="90">
        <v>1024.0999999999999</v>
      </c>
      <c r="V2137" s="91">
        <v>0.30000000000000004</v>
      </c>
      <c r="W2137" s="92" t="s">
        <v>11041</v>
      </c>
      <c r="X2137" s="83">
        <v>90119000000</v>
      </c>
      <c r="Y2137" s="83" t="s">
        <v>30</v>
      </c>
      <c r="Z2137" s="83" t="s">
        <v>739</v>
      </c>
    </row>
    <row r="2138" spans="1:26" x14ac:dyDescent="0.25">
      <c r="A2138" t="s">
        <v>8587</v>
      </c>
      <c r="B2138" t="s">
        <v>8587</v>
      </c>
      <c r="C2138" s="94" t="s">
        <v>8588</v>
      </c>
      <c r="D2138" s="93" t="s">
        <v>8589</v>
      </c>
      <c r="E2138" s="93" t="s">
        <v>704</v>
      </c>
      <c r="F2138" s="93" t="s">
        <v>22</v>
      </c>
      <c r="G2138" s="83" t="s">
        <v>23</v>
      </c>
      <c r="H2138" s="93"/>
      <c r="I2138" s="93" t="s">
        <v>24</v>
      </c>
      <c r="J2138" s="93" t="s">
        <v>24</v>
      </c>
      <c r="K2138" s="2">
        <v>100210110602</v>
      </c>
      <c r="L2138" t="s">
        <v>25</v>
      </c>
      <c r="M2138" t="s">
        <v>1253</v>
      </c>
      <c r="N2138" t="s">
        <v>4336</v>
      </c>
      <c r="O2138" t="s">
        <v>4337</v>
      </c>
      <c r="P2138" s="86">
        <v>2</v>
      </c>
      <c r="Q2138" s="87"/>
      <c r="R2138" s="88" t="s">
        <v>28</v>
      </c>
      <c r="S2138" s="89"/>
      <c r="T2138" s="1">
        <v>1569</v>
      </c>
      <c r="U2138" s="90">
        <v>1098.3</v>
      </c>
      <c r="V2138" s="91">
        <v>0.30000000000000004</v>
      </c>
      <c r="W2138" s="92" t="s">
        <v>11041</v>
      </c>
      <c r="X2138" s="83">
        <v>90119000000</v>
      </c>
      <c r="Y2138" s="83" t="s">
        <v>30</v>
      </c>
      <c r="Z2138" s="83" t="s">
        <v>739</v>
      </c>
    </row>
    <row r="2139" spans="1:26" x14ac:dyDescent="0.25">
      <c r="A2139" t="s">
        <v>8590</v>
      </c>
      <c r="B2139" t="s">
        <v>8590</v>
      </c>
      <c r="C2139" s="94" t="s">
        <v>8591</v>
      </c>
      <c r="D2139" s="93" t="s">
        <v>8592</v>
      </c>
      <c r="E2139" s="93" t="s">
        <v>704</v>
      </c>
      <c r="F2139" s="93" t="s">
        <v>22</v>
      </c>
      <c r="G2139" s="83" t="s">
        <v>23</v>
      </c>
      <c r="H2139" s="93"/>
      <c r="I2139" s="93" t="s">
        <v>24</v>
      </c>
      <c r="J2139" s="93" t="s">
        <v>24</v>
      </c>
      <c r="K2139" s="2">
        <v>100210110602</v>
      </c>
      <c r="L2139" t="s">
        <v>25</v>
      </c>
      <c r="M2139" t="s">
        <v>1253</v>
      </c>
      <c r="N2139" t="s">
        <v>4336</v>
      </c>
      <c r="O2139" t="s">
        <v>4337</v>
      </c>
      <c r="P2139" s="86">
        <v>2</v>
      </c>
      <c r="Q2139" s="87"/>
      <c r="R2139" s="88" t="s">
        <v>28</v>
      </c>
      <c r="S2139" s="89"/>
      <c r="T2139" s="1">
        <v>5486</v>
      </c>
      <c r="U2139" s="90">
        <v>3840.2</v>
      </c>
      <c r="V2139" s="91">
        <v>0.30000000000000004</v>
      </c>
      <c r="W2139" s="92" t="s">
        <v>11041</v>
      </c>
      <c r="X2139" s="83">
        <v>85258900000</v>
      </c>
      <c r="Y2139" s="83" t="s">
        <v>30</v>
      </c>
      <c r="Z2139" s="83" t="s">
        <v>739</v>
      </c>
    </row>
    <row r="2140" spans="1:26" x14ac:dyDescent="0.25">
      <c r="A2140" t="s">
        <v>8593</v>
      </c>
      <c r="B2140" t="s">
        <v>8593</v>
      </c>
      <c r="C2140" s="94" t="s">
        <v>8594</v>
      </c>
      <c r="D2140" s="93" t="s">
        <v>8595</v>
      </c>
      <c r="E2140" s="93" t="s">
        <v>704</v>
      </c>
      <c r="F2140" s="93" t="s">
        <v>22</v>
      </c>
      <c r="G2140" s="83" t="s">
        <v>752</v>
      </c>
      <c r="H2140" s="93"/>
      <c r="I2140" s="93" t="s">
        <v>24</v>
      </c>
      <c r="J2140" s="93" t="s">
        <v>24</v>
      </c>
      <c r="K2140" s="2">
        <v>100210110602</v>
      </c>
      <c r="L2140" t="s">
        <v>25</v>
      </c>
      <c r="M2140" t="s">
        <v>1253</v>
      </c>
      <c r="N2140" t="s">
        <v>4336</v>
      </c>
      <c r="O2140" t="s">
        <v>4337</v>
      </c>
      <c r="P2140" s="86" t="s">
        <v>11037</v>
      </c>
      <c r="Q2140" s="87"/>
      <c r="R2140" s="88" t="s">
        <v>28</v>
      </c>
      <c r="S2140" s="89"/>
      <c r="T2140" s="1">
        <v>11433</v>
      </c>
      <c r="U2140" s="90">
        <v>8003.1</v>
      </c>
      <c r="V2140" s="91">
        <v>0.3</v>
      </c>
      <c r="W2140" s="92" t="s">
        <v>11041</v>
      </c>
      <c r="X2140" s="83">
        <v>84135040900</v>
      </c>
      <c r="Y2140" s="83" t="s">
        <v>30</v>
      </c>
      <c r="Z2140" s="83" t="s">
        <v>739</v>
      </c>
    </row>
    <row r="2141" spans="1:26" x14ac:dyDescent="0.25">
      <c r="A2141" t="s">
        <v>8596</v>
      </c>
      <c r="B2141" t="s">
        <v>8596</v>
      </c>
      <c r="C2141" s="94" t="s">
        <v>8597</v>
      </c>
      <c r="D2141" s="93" t="s">
        <v>8598</v>
      </c>
      <c r="E2141" s="93" t="s">
        <v>704</v>
      </c>
      <c r="F2141" s="93" t="s">
        <v>22</v>
      </c>
      <c r="G2141" s="83" t="s">
        <v>752</v>
      </c>
      <c r="H2141" s="93"/>
      <c r="I2141" s="93" t="s">
        <v>745</v>
      </c>
      <c r="J2141" s="93" t="s">
        <v>24</v>
      </c>
      <c r="K2141" s="2">
        <v>100210110602</v>
      </c>
      <c r="L2141" t="s">
        <v>25</v>
      </c>
      <c r="M2141" t="s">
        <v>1253</v>
      </c>
      <c r="N2141" t="s">
        <v>4336</v>
      </c>
      <c r="O2141" t="s">
        <v>4337</v>
      </c>
      <c r="P2141" s="86" t="s">
        <v>11037</v>
      </c>
      <c r="Q2141" s="87"/>
      <c r="R2141" s="88" t="s">
        <v>28</v>
      </c>
      <c r="S2141" s="89"/>
      <c r="T2141" s="1">
        <v>10246</v>
      </c>
      <c r="U2141" s="90">
        <v>7172.2</v>
      </c>
      <c r="V2141" s="91">
        <v>0.30000000000000004</v>
      </c>
      <c r="W2141" s="92" t="s">
        <v>11041</v>
      </c>
      <c r="X2141" s="83">
        <v>49119900000</v>
      </c>
      <c r="Y2141" s="83" t="s">
        <v>30</v>
      </c>
      <c r="Z2141" s="83" t="s">
        <v>739</v>
      </c>
    </row>
    <row r="2142" spans="1:26" x14ac:dyDescent="0.25">
      <c r="A2142" t="s">
        <v>8600</v>
      </c>
      <c r="B2142" t="s">
        <v>8600</v>
      </c>
      <c r="C2142" s="94" t="s">
        <v>8601</v>
      </c>
      <c r="D2142" s="93" t="s">
        <v>8602</v>
      </c>
      <c r="E2142" s="93" t="s">
        <v>704</v>
      </c>
      <c r="F2142" s="93" t="s">
        <v>22</v>
      </c>
      <c r="G2142" s="83" t="s">
        <v>752</v>
      </c>
      <c r="H2142" s="93"/>
      <c r="I2142" s="93" t="s">
        <v>745</v>
      </c>
      <c r="J2142" s="93" t="s">
        <v>24</v>
      </c>
      <c r="K2142" s="2">
        <v>100210110602</v>
      </c>
      <c r="L2142" t="s">
        <v>25</v>
      </c>
      <c r="M2142" t="s">
        <v>1253</v>
      </c>
      <c r="N2142" t="s">
        <v>4336</v>
      </c>
      <c r="O2142" t="s">
        <v>4337</v>
      </c>
      <c r="P2142" s="86" t="s">
        <v>11037</v>
      </c>
      <c r="Q2142" s="87"/>
      <c r="R2142" s="88" t="s">
        <v>28</v>
      </c>
      <c r="S2142" s="89"/>
      <c r="T2142" s="1">
        <v>15614</v>
      </c>
      <c r="U2142" s="90">
        <v>10929.8</v>
      </c>
      <c r="V2142" s="91">
        <v>0.30000000000000004</v>
      </c>
      <c r="W2142" s="92" t="s">
        <v>11041</v>
      </c>
      <c r="X2142" s="83">
        <v>49011000009</v>
      </c>
      <c r="Y2142" s="83" t="s">
        <v>30</v>
      </c>
      <c r="Z2142" s="83" t="s">
        <v>739</v>
      </c>
    </row>
    <row r="2143" spans="1:26" x14ac:dyDescent="0.25">
      <c r="A2143" t="s">
        <v>8603</v>
      </c>
      <c r="B2143" t="s">
        <v>8603</v>
      </c>
      <c r="C2143" s="94" t="s">
        <v>8604</v>
      </c>
      <c r="D2143" s="93" t="s">
        <v>8605</v>
      </c>
      <c r="E2143" s="93" t="s">
        <v>704</v>
      </c>
      <c r="F2143" s="93" t="s">
        <v>22</v>
      </c>
      <c r="G2143" s="93" t="s">
        <v>752</v>
      </c>
      <c r="H2143" s="93"/>
      <c r="I2143" s="93" t="s">
        <v>745</v>
      </c>
      <c r="J2143" s="93" t="s">
        <v>24</v>
      </c>
      <c r="K2143" s="2">
        <v>100210110602</v>
      </c>
      <c r="L2143" t="s">
        <v>25</v>
      </c>
      <c r="M2143" t="s">
        <v>1253</v>
      </c>
      <c r="N2143" t="s">
        <v>4336</v>
      </c>
      <c r="O2143" t="s">
        <v>4337</v>
      </c>
      <c r="P2143" s="86" t="s">
        <v>11037</v>
      </c>
      <c r="Q2143" s="87"/>
      <c r="R2143" s="88" t="s">
        <v>28</v>
      </c>
      <c r="S2143" s="89"/>
      <c r="T2143" s="1">
        <v>1172</v>
      </c>
      <c r="U2143" s="90">
        <v>820.4</v>
      </c>
      <c r="V2143" s="91">
        <v>0.30000000000000004</v>
      </c>
      <c r="W2143" s="92" t="s">
        <v>11041</v>
      </c>
      <c r="X2143" s="83">
        <v>49119900000</v>
      </c>
      <c r="Y2143" s="83" t="s">
        <v>30</v>
      </c>
      <c r="Z2143" s="83" t="s">
        <v>739</v>
      </c>
    </row>
    <row r="2144" spans="1:26" x14ac:dyDescent="0.25">
      <c r="A2144" t="s">
        <v>8606</v>
      </c>
      <c r="B2144" t="s">
        <v>8606</v>
      </c>
      <c r="C2144" s="94" t="s">
        <v>8607</v>
      </c>
      <c r="D2144" s="93" t="s">
        <v>8608</v>
      </c>
      <c r="E2144" s="93" t="s">
        <v>704</v>
      </c>
      <c r="F2144" s="93" t="s">
        <v>22</v>
      </c>
      <c r="G2144" s="93" t="s">
        <v>23</v>
      </c>
      <c r="H2144" s="93"/>
      <c r="I2144" s="93" t="s">
        <v>24</v>
      </c>
      <c r="J2144" s="93" t="s">
        <v>24</v>
      </c>
      <c r="K2144" s="2">
        <v>100210110602</v>
      </c>
      <c r="L2144" t="s">
        <v>25</v>
      </c>
      <c r="M2144" t="s">
        <v>1253</v>
      </c>
      <c r="N2144" t="s">
        <v>4336</v>
      </c>
      <c r="O2144" t="s">
        <v>4337</v>
      </c>
      <c r="P2144" s="86">
        <v>2</v>
      </c>
      <c r="Q2144" s="87"/>
      <c r="R2144" s="88" t="s">
        <v>28</v>
      </c>
      <c r="S2144" s="89"/>
      <c r="T2144" s="1">
        <v>73</v>
      </c>
      <c r="U2144" s="90">
        <v>51.1</v>
      </c>
      <c r="V2144" s="91">
        <v>0.3</v>
      </c>
      <c r="W2144" s="92" t="s">
        <v>11041</v>
      </c>
      <c r="X2144" s="83">
        <v>39269097900</v>
      </c>
      <c r="Y2144" s="83" t="s">
        <v>30</v>
      </c>
      <c r="Z2144" s="83" t="s">
        <v>31</v>
      </c>
    </row>
    <row r="2145" spans="1:26" x14ac:dyDescent="0.25">
      <c r="A2145" t="s">
        <v>8609</v>
      </c>
      <c r="B2145" t="s">
        <v>8609</v>
      </c>
      <c r="C2145" s="94" t="s">
        <v>8610</v>
      </c>
      <c r="D2145" s="93" t="s">
        <v>8611</v>
      </c>
      <c r="E2145" s="93" t="s">
        <v>704</v>
      </c>
      <c r="F2145" s="93" t="s">
        <v>22</v>
      </c>
      <c r="G2145" s="83" t="s">
        <v>23</v>
      </c>
      <c r="H2145" s="93"/>
      <c r="I2145" s="93" t="s">
        <v>745</v>
      </c>
      <c r="J2145" s="93" t="s">
        <v>24</v>
      </c>
      <c r="K2145" s="2">
        <v>100210110602</v>
      </c>
      <c r="L2145" t="s">
        <v>25</v>
      </c>
      <c r="M2145" t="s">
        <v>1253</v>
      </c>
      <c r="N2145" t="s">
        <v>4336</v>
      </c>
      <c r="O2145" t="s">
        <v>4337</v>
      </c>
      <c r="P2145" s="86">
        <v>2</v>
      </c>
      <c r="Q2145" s="87"/>
      <c r="R2145" s="88" t="s">
        <v>28</v>
      </c>
      <c r="S2145" s="89"/>
      <c r="T2145" s="1">
        <v>330</v>
      </c>
      <c r="U2145" s="90">
        <v>231</v>
      </c>
      <c r="V2145" s="91">
        <v>0.3</v>
      </c>
      <c r="W2145" s="92" t="s">
        <v>11041</v>
      </c>
      <c r="X2145" s="83">
        <v>70179000000</v>
      </c>
      <c r="Y2145" s="83" t="s">
        <v>1276</v>
      </c>
      <c r="Z2145" s="83" t="s">
        <v>31</v>
      </c>
    </row>
    <row r="2146" spans="1:26" x14ac:dyDescent="0.25">
      <c r="A2146" t="s">
        <v>7834</v>
      </c>
      <c r="B2146" t="s">
        <v>7834</v>
      </c>
      <c r="C2146" s="94" t="s">
        <v>7835</v>
      </c>
      <c r="D2146" s="93" t="s">
        <v>11726</v>
      </c>
      <c r="E2146" s="93" t="s">
        <v>704</v>
      </c>
      <c r="F2146" s="93" t="s">
        <v>22</v>
      </c>
      <c r="G2146" s="93" t="s">
        <v>752</v>
      </c>
      <c r="H2146" s="93"/>
      <c r="I2146" s="93" t="s">
        <v>745</v>
      </c>
      <c r="J2146" s="93" t="s">
        <v>24</v>
      </c>
      <c r="K2146" s="2">
        <v>100210110203</v>
      </c>
      <c r="L2146" t="s">
        <v>25</v>
      </c>
      <c r="M2146" t="s">
        <v>1253</v>
      </c>
      <c r="N2146" t="s">
        <v>1595</v>
      </c>
      <c r="O2146" t="s">
        <v>4332</v>
      </c>
      <c r="P2146" s="86" t="s">
        <v>11037</v>
      </c>
      <c r="Q2146" s="87"/>
      <c r="R2146" s="88" t="s">
        <v>28</v>
      </c>
      <c r="S2146" s="89"/>
      <c r="T2146" s="1">
        <v>6000</v>
      </c>
      <c r="U2146" s="90">
        <v>3120</v>
      </c>
      <c r="V2146" s="91">
        <v>0.48</v>
      </c>
      <c r="W2146" s="92" t="s">
        <v>11040</v>
      </c>
      <c r="X2146" s="83">
        <v>84714900000</v>
      </c>
      <c r="Y2146" s="83" t="s">
        <v>722</v>
      </c>
      <c r="Z2146" s="83" t="s">
        <v>739</v>
      </c>
    </row>
    <row r="2147" spans="1:26" x14ac:dyDescent="0.25">
      <c r="A2147" t="s">
        <v>7836</v>
      </c>
      <c r="B2147" t="s">
        <v>7836</v>
      </c>
      <c r="C2147" s="94" t="s">
        <v>7837</v>
      </c>
      <c r="D2147" s="93" t="s">
        <v>11727</v>
      </c>
      <c r="E2147" s="93" t="s">
        <v>704</v>
      </c>
      <c r="F2147" s="93" t="s">
        <v>22</v>
      </c>
      <c r="G2147" s="93" t="s">
        <v>752</v>
      </c>
      <c r="H2147" s="93"/>
      <c r="I2147" s="93" t="s">
        <v>745</v>
      </c>
      <c r="J2147" s="93" t="s">
        <v>24</v>
      </c>
      <c r="K2147" s="2">
        <v>100210110203</v>
      </c>
      <c r="L2147" t="s">
        <v>25</v>
      </c>
      <c r="M2147" t="s">
        <v>1253</v>
      </c>
      <c r="N2147" t="s">
        <v>1595</v>
      </c>
      <c r="O2147" t="s">
        <v>4332</v>
      </c>
      <c r="P2147" s="86" t="s">
        <v>11037</v>
      </c>
      <c r="Q2147" s="87"/>
      <c r="R2147" s="88" t="s">
        <v>28</v>
      </c>
      <c r="S2147" s="89"/>
      <c r="T2147" s="1">
        <v>6000</v>
      </c>
      <c r="U2147" s="90">
        <v>3120</v>
      </c>
      <c r="V2147" s="91">
        <v>0.48</v>
      </c>
      <c r="W2147" s="92" t="s">
        <v>11040</v>
      </c>
      <c r="X2147" s="83">
        <v>84714900000</v>
      </c>
      <c r="Y2147" s="83" t="s">
        <v>722</v>
      </c>
      <c r="Z2147" s="83" t="s">
        <v>739</v>
      </c>
    </row>
    <row r="2148" spans="1:26" x14ac:dyDescent="0.25">
      <c r="A2148" t="s">
        <v>7838</v>
      </c>
      <c r="B2148" t="s">
        <v>7838</v>
      </c>
      <c r="C2148" s="94" t="s">
        <v>7839</v>
      </c>
      <c r="D2148" s="93" t="s">
        <v>7840</v>
      </c>
      <c r="E2148" s="93" t="s">
        <v>704</v>
      </c>
      <c r="F2148" s="93" t="s">
        <v>22</v>
      </c>
      <c r="G2148" s="83" t="s">
        <v>752</v>
      </c>
      <c r="H2148" s="93"/>
      <c r="I2148" s="93" t="s">
        <v>745</v>
      </c>
      <c r="J2148" s="93" t="s">
        <v>24</v>
      </c>
      <c r="K2148" s="2">
        <v>100210110101</v>
      </c>
      <c r="L2148" t="s">
        <v>25</v>
      </c>
      <c r="M2148" t="s">
        <v>1253</v>
      </c>
      <c r="N2148" t="s">
        <v>1254</v>
      </c>
      <c r="O2148" t="s">
        <v>7798</v>
      </c>
      <c r="P2148" s="86" t="s">
        <v>11037</v>
      </c>
      <c r="Q2148" s="87"/>
      <c r="R2148" s="88" t="s">
        <v>28</v>
      </c>
      <c r="S2148" s="89"/>
      <c r="T2148" s="1">
        <v>447</v>
      </c>
      <c r="U2148" s="90">
        <v>232.44</v>
      </c>
      <c r="V2148" s="91">
        <v>0.48</v>
      </c>
      <c r="W2148" s="92" t="s">
        <v>11040</v>
      </c>
      <c r="X2148" s="83">
        <v>49019900009</v>
      </c>
      <c r="Y2148" s="83" t="s">
        <v>30</v>
      </c>
      <c r="Z2148" s="83" t="s">
        <v>739</v>
      </c>
    </row>
    <row r="2149" spans="1:26" x14ac:dyDescent="0.25">
      <c r="A2149" s="93" t="s">
        <v>7841</v>
      </c>
      <c r="B2149" s="93" t="s">
        <v>7841</v>
      </c>
      <c r="C2149" s="94" t="s">
        <v>7842</v>
      </c>
      <c r="D2149" s="93" t="s">
        <v>11728</v>
      </c>
      <c r="E2149" s="93" t="s">
        <v>704</v>
      </c>
      <c r="F2149" s="93" t="s">
        <v>22</v>
      </c>
      <c r="G2149" s="83" t="s">
        <v>752</v>
      </c>
      <c r="H2149" s="93"/>
      <c r="I2149" s="93" t="s">
        <v>745</v>
      </c>
      <c r="J2149" s="93" t="s">
        <v>24</v>
      </c>
      <c r="K2149" s="95">
        <v>100210110101</v>
      </c>
      <c r="L2149" s="93" t="s">
        <v>25</v>
      </c>
      <c r="M2149" s="93" t="s">
        <v>1253</v>
      </c>
      <c r="N2149" s="93" t="s">
        <v>1254</v>
      </c>
      <c r="O2149" s="93" t="s">
        <v>7798</v>
      </c>
      <c r="P2149" s="86" t="s">
        <v>11037</v>
      </c>
      <c r="Q2149" s="99"/>
      <c r="R2149" s="88" t="s">
        <v>28</v>
      </c>
      <c r="S2149" s="89"/>
      <c r="T2149" s="1">
        <v>2848</v>
      </c>
      <c r="U2149" s="90">
        <v>1480.96</v>
      </c>
      <c r="V2149" s="91">
        <v>0.48</v>
      </c>
      <c r="W2149" s="92" t="s">
        <v>11040</v>
      </c>
      <c r="X2149" s="83">
        <v>49019900009</v>
      </c>
      <c r="Y2149" s="83" t="s">
        <v>30</v>
      </c>
      <c r="Z2149" s="83" t="s">
        <v>739</v>
      </c>
    </row>
    <row r="2150" spans="1:26" x14ac:dyDescent="0.25">
      <c r="A2150" s="93" t="s">
        <v>8612</v>
      </c>
      <c r="B2150" s="93" t="s">
        <v>8612</v>
      </c>
      <c r="C2150" s="94" t="s">
        <v>8613</v>
      </c>
      <c r="D2150" s="93" t="s">
        <v>8613</v>
      </c>
      <c r="E2150" s="93" t="s">
        <v>704</v>
      </c>
      <c r="F2150" s="93" t="s">
        <v>22</v>
      </c>
      <c r="G2150" s="83" t="s">
        <v>23</v>
      </c>
      <c r="H2150" s="93"/>
      <c r="I2150" s="93" t="s">
        <v>745</v>
      </c>
      <c r="J2150" s="93" t="s">
        <v>24</v>
      </c>
      <c r="K2150" s="95">
        <v>100210110202</v>
      </c>
      <c r="L2150" s="93" t="s">
        <v>25</v>
      </c>
      <c r="M2150" s="93" t="s">
        <v>1253</v>
      </c>
      <c r="N2150" s="93" t="s">
        <v>1595</v>
      </c>
      <c r="O2150" s="93" t="s">
        <v>7766</v>
      </c>
      <c r="P2150" s="86">
        <v>65</v>
      </c>
      <c r="Q2150" s="99"/>
      <c r="R2150" s="88" t="s">
        <v>28</v>
      </c>
      <c r="S2150" s="89"/>
      <c r="T2150" s="1">
        <v>11457</v>
      </c>
      <c r="U2150" s="90">
        <v>8019.9</v>
      </c>
      <c r="V2150" s="91">
        <v>0.30000000000000004</v>
      </c>
      <c r="W2150" s="92" t="s">
        <v>11041</v>
      </c>
      <c r="X2150" s="83">
        <v>49019900009</v>
      </c>
      <c r="Y2150" s="83" t="s">
        <v>30</v>
      </c>
      <c r="Z2150" s="83" t="s">
        <v>31</v>
      </c>
    </row>
    <row r="2151" spans="1:26" x14ac:dyDescent="0.25">
      <c r="A2151" s="93" t="s">
        <v>7843</v>
      </c>
      <c r="B2151" s="93" t="s">
        <v>7843</v>
      </c>
      <c r="C2151" s="94" t="s">
        <v>7844</v>
      </c>
      <c r="D2151" s="93" t="s">
        <v>7844</v>
      </c>
      <c r="E2151" s="93" t="s">
        <v>704</v>
      </c>
      <c r="F2151" s="93" t="s">
        <v>22</v>
      </c>
      <c r="G2151" s="83" t="s">
        <v>752</v>
      </c>
      <c r="H2151" s="93"/>
      <c r="I2151" s="93" t="s">
        <v>24</v>
      </c>
      <c r="J2151" s="93" t="s">
        <v>24</v>
      </c>
      <c r="K2151" s="95">
        <v>100210110203</v>
      </c>
      <c r="L2151" s="93" t="s">
        <v>25</v>
      </c>
      <c r="M2151" s="93" t="s">
        <v>1253</v>
      </c>
      <c r="N2151" s="93" t="s">
        <v>1595</v>
      </c>
      <c r="O2151" s="93" t="s">
        <v>4332</v>
      </c>
      <c r="P2151" s="86" t="s">
        <v>11037</v>
      </c>
      <c r="Q2151" s="99"/>
      <c r="R2151" s="88" t="s">
        <v>28</v>
      </c>
      <c r="S2151" s="89"/>
      <c r="T2151" s="1">
        <v>1400</v>
      </c>
      <c r="U2151" s="90">
        <v>728</v>
      </c>
      <c r="V2151" s="91">
        <v>0.48</v>
      </c>
      <c r="W2151" s="92" t="s">
        <v>11040</v>
      </c>
      <c r="X2151" s="83">
        <v>85285291000</v>
      </c>
      <c r="Y2151" s="83" t="s">
        <v>903</v>
      </c>
      <c r="Z2151" s="83" t="s">
        <v>739</v>
      </c>
    </row>
    <row r="2152" spans="1:26" x14ac:dyDescent="0.25">
      <c r="A2152" s="93" t="s">
        <v>7845</v>
      </c>
      <c r="B2152" s="93" t="s">
        <v>7845</v>
      </c>
      <c r="C2152" s="94" t="s">
        <v>7846</v>
      </c>
      <c r="D2152" s="93" t="s">
        <v>7846</v>
      </c>
      <c r="E2152" s="93" t="s">
        <v>704</v>
      </c>
      <c r="F2152" s="93" t="s">
        <v>22</v>
      </c>
      <c r="G2152" s="83" t="s">
        <v>752</v>
      </c>
      <c r="H2152" s="93"/>
      <c r="I2152" s="93" t="s">
        <v>24</v>
      </c>
      <c r="J2152" s="93" t="s">
        <v>24</v>
      </c>
      <c r="K2152" s="95">
        <v>100210110203</v>
      </c>
      <c r="L2152" s="93" t="s">
        <v>25</v>
      </c>
      <c r="M2152" s="93" t="s">
        <v>1253</v>
      </c>
      <c r="N2152" s="93" t="s">
        <v>1595</v>
      </c>
      <c r="O2152" s="93" t="s">
        <v>4332</v>
      </c>
      <c r="P2152" s="86" t="s">
        <v>8797</v>
      </c>
      <c r="Q2152" s="99"/>
      <c r="R2152" s="88" t="s">
        <v>28</v>
      </c>
      <c r="S2152" s="89"/>
      <c r="T2152" s="1">
        <v>214</v>
      </c>
      <c r="U2152" s="90">
        <v>111.28</v>
      </c>
      <c r="V2152" s="91">
        <v>0.48</v>
      </c>
      <c r="W2152" s="92" t="s">
        <v>11040</v>
      </c>
      <c r="X2152" s="83">
        <v>73269098900</v>
      </c>
      <c r="Y2152" s="83" t="s">
        <v>903</v>
      </c>
      <c r="Z2152" s="83" t="s">
        <v>31</v>
      </c>
    </row>
    <row r="2153" spans="1:26" x14ac:dyDescent="0.25">
      <c r="A2153" s="93" t="s">
        <v>7848</v>
      </c>
      <c r="B2153" s="93" t="s">
        <v>7848</v>
      </c>
      <c r="C2153" s="94" t="s">
        <v>7849</v>
      </c>
      <c r="D2153" s="93" t="s">
        <v>7850</v>
      </c>
      <c r="E2153" s="93" t="s">
        <v>704</v>
      </c>
      <c r="F2153" s="93" t="s">
        <v>22</v>
      </c>
      <c r="G2153" s="83" t="s">
        <v>752</v>
      </c>
      <c r="H2153" s="93"/>
      <c r="I2153" s="93" t="s">
        <v>745</v>
      </c>
      <c r="J2153" s="93" t="s">
        <v>24</v>
      </c>
      <c r="K2153" s="95">
        <v>100210110101</v>
      </c>
      <c r="L2153" s="93" t="s">
        <v>25</v>
      </c>
      <c r="M2153" s="93" t="s">
        <v>1253</v>
      </c>
      <c r="N2153" s="93" t="s">
        <v>1254</v>
      </c>
      <c r="O2153" s="93" t="s">
        <v>7798</v>
      </c>
      <c r="P2153" s="86" t="s">
        <v>11037</v>
      </c>
      <c r="Q2153" s="99"/>
      <c r="R2153" s="88" t="s">
        <v>28</v>
      </c>
      <c r="S2153" s="89"/>
      <c r="T2153" s="1">
        <v>60</v>
      </c>
      <c r="U2153" s="90">
        <v>31.2</v>
      </c>
      <c r="V2153" s="91">
        <v>0.48000000000000004</v>
      </c>
      <c r="W2153" s="92" t="s">
        <v>11040</v>
      </c>
      <c r="X2153" s="83">
        <v>85234910009</v>
      </c>
      <c r="Y2153" s="83" t="s">
        <v>30</v>
      </c>
      <c r="Z2153" s="83" t="s">
        <v>31</v>
      </c>
    </row>
    <row r="2154" spans="1:26" x14ac:dyDescent="0.25">
      <c r="A2154" s="93" t="s">
        <v>8614</v>
      </c>
      <c r="B2154" s="93" t="s">
        <v>8614</v>
      </c>
      <c r="C2154" s="94" t="s">
        <v>8615</v>
      </c>
      <c r="D2154" s="93" t="s">
        <v>8616</v>
      </c>
      <c r="E2154" s="93" t="s">
        <v>704</v>
      </c>
      <c r="F2154" s="93" t="s">
        <v>22</v>
      </c>
      <c r="G2154" s="83" t="s">
        <v>752</v>
      </c>
      <c r="H2154" s="93"/>
      <c r="I2154" s="93" t="s">
        <v>745</v>
      </c>
      <c r="J2154" s="93" t="s">
        <v>24</v>
      </c>
      <c r="K2154" s="95">
        <v>100210110602</v>
      </c>
      <c r="L2154" s="93" t="s">
        <v>25</v>
      </c>
      <c r="M2154" s="93" t="s">
        <v>1253</v>
      </c>
      <c r="N2154" s="93" t="s">
        <v>4336</v>
      </c>
      <c r="O2154" s="93" t="s">
        <v>4337</v>
      </c>
      <c r="P2154" s="86" t="s">
        <v>11037</v>
      </c>
      <c r="Q2154" s="99"/>
      <c r="R2154" s="88" t="s">
        <v>28</v>
      </c>
      <c r="S2154" s="89"/>
      <c r="T2154" s="1">
        <v>14786</v>
      </c>
      <c r="U2154" s="90">
        <v>10350.200000000001</v>
      </c>
      <c r="V2154" s="91">
        <v>0.29999999999999993</v>
      </c>
      <c r="W2154" s="92" t="s">
        <v>11041</v>
      </c>
      <c r="X2154" s="83">
        <v>49119900000</v>
      </c>
      <c r="Y2154" s="83" t="s">
        <v>30</v>
      </c>
      <c r="Z2154" s="83" t="s">
        <v>739</v>
      </c>
    </row>
    <row r="2155" spans="1:26" x14ac:dyDescent="0.25">
      <c r="A2155" s="93" t="s">
        <v>8617</v>
      </c>
      <c r="B2155" s="93" t="s">
        <v>8617</v>
      </c>
      <c r="C2155" s="94" t="s">
        <v>8618</v>
      </c>
      <c r="D2155" s="93" t="s">
        <v>8619</v>
      </c>
      <c r="E2155" s="93" t="s">
        <v>704</v>
      </c>
      <c r="F2155" s="93" t="s">
        <v>22</v>
      </c>
      <c r="G2155" s="83" t="s">
        <v>23</v>
      </c>
      <c r="H2155" s="93"/>
      <c r="I2155" s="93" t="s">
        <v>745</v>
      </c>
      <c r="J2155" s="93" t="s">
        <v>24</v>
      </c>
      <c r="K2155" s="95">
        <v>100210110202</v>
      </c>
      <c r="L2155" s="93" t="s">
        <v>25</v>
      </c>
      <c r="M2155" s="93" t="s">
        <v>1253</v>
      </c>
      <c r="N2155" s="93" t="s">
        <v>1595</v>
      </c>
      <c r="O2155" s="93" t="s">
        <v>7766</v>
      </c>
      <c r="P2155" s="86">
        <v>2</v>
      </c>
      <c r="Q2155" s="99"/>
      <c r="R2155" s="88" t="s">
        <v>28</v>
      </c>
      <c r="S2155" s="89"/>
      <c r="T2155" s="1">
        <v>1148</v>
      </c>
      <c r="U2155" s="90">
        <v>803.6</v>
      </c>
      <c r="V2155" s="91">
        <v>0.3</v>
      </c>
      <c r="W2155" s="92" t="s">
        <v>11041</v>
      </c>
      <c r="X2155" s="83">
        <v>49119900000</v>
      </c>
      <c r="Y2155" s="83" t="s">
        <v>30</v>
      </c>
      <c r="Z2155" s="83" t="s">
        <v>31</v>
      </c>
    </row>
    <row r="2156" spans="1:26" x14ac:dyDescent="0.25">
      <c r="A2156" s="93" t="s">
        <v>8620</v>
      </c>
      <c r="B2156" s="93" t="s">
        <v>8620</v>
      </c>
      <c r="C2156" s="94" t="s">
        <v>8621</v>
      </c>
      <c r="D2156" s="93" t="s">
        <v>8622</v>
      </c>
      <c r="E2156" s="93" t="s">
        <v>704</v>
      </c>
      <c r="F2156" s="93" t="s">
        <v>22</v>
      </c>
      <c r="G2156" s="83" t="s">
        <v>23</v>
      </c>
      <c r="H2156" s="93"/>
      <c r="I2156" s="93" t="s">
        <v>745</v>
      </c>
      <c r="J2156" s="93" t="s">
        <v>24</v>
      </c>
      <c r="K2156" s="95">
        <v>100210110202</v>
      </c>
      <c r="L2156" s="93" t="s">
        <v>25</v>
      </c>
      <c r="M2156" s="93" t="s">
        <v>1253</v>
      </c>
      <c r="N2156" s="93" t="s">
        <v>1595</v>
      </c>
      <c r="O2156" s="93" t="s">
        <v>7766</v>
      </c>
      <c r="P2156" s="86">
        <v>65</v>
      </c>
      <c r="Q2156" s="99"/>
      <c r="R2156" s="88" t="s">
        <v>28</v>
      </c>
      <c r="S2156" s="89"/>
      <c r="T2156" s="1">
        <v>2580</v>
      </c>
      <c r="U2156" s="90">
        <v>1806</v>
      </c>
      <c r="V2156" s="91">
        <v>0.3</v>
      </c>
      <c r="W2156" s="92" t="s">
        <v>11041</v>
      </c>
      <c r="X2156" s="83">
        <v>90022000000</v>
      </c>
      <c r="Y2156" s="83" t="s">
        <v>1276</v>
      </c>
      <c r="Z2156" s="83" t="s">
        <v>31</v>
      </c>
    </row>
    <row r="2157" spans="1:26" x14ac:dyDescent="0.25">
      <c r="A2157" t="s">
        <v>7851</v>
      </c>
      <c r="B2157" t="s">
        <v>7851</v>
      </c>
      <c r="C2157" s="94" t="s">
        <v>7852</v>
      </c>
      <c r="D2157" s="93" t="s">
        <v>7853</v>
      </c>
      <c r="E2157" s="93" t="s">
        <v>704</v>
      </c>
      <c r="F2157" s="93" t="s">
        <v>22</v>
      </c>
      <c r="G2157" s="83" t="s">
        <v>752</v>
      </c>
      <c r="H2157" s="93"/>
      <c r="I2157" s="93" t="s">
        <v>24</v>
      </c>
      <c r="J2157" s="93" t="s">
        <v>24</v>
      </c>
      <c r="K2157" s="2">
        <v>100210110601</v>
      </c>
      <c r="L2157" t="s">
        <v>25</v>
      </c>
      <c r="M2157" t="s">
        <v>1253</v>
      </c>
      <c r="N2157" t="s">
        <v>4336</v>
      </c>
      <c r="O2157" t="s">
        <v>7806</v>
      </c>
      <c r="P2157" s="86">
        <v>2</v>
      </c>
      <c r="Q2157" s="87"/>
      <c r="R2157" s="88" t="s">
        <v>28</v>
      </c>
      <c r="S2157" s="89"/>
      <c r="T2157" s="1">
        <v>1455</v>
      </c>
      <c r="U2157" s="90">
        <v>756.6</v>
      </c>
      <c r="V2157" s="91">
        <v>0.48</v>
      </c>
      <c r="W2157" s="92" t="s">
        <v>11040</v>
      </c>
      <c r="X2157" s="83">
        <v>90119000000</v>
      </c>
      <c r="Y2157" s="83" t="s">
        <v>30</v>
      </c>
      <c r="Z2157" s="83" t="s">
        <v>31</v>
      </c>
    </row>
    <row r="2158" spans="1:26" x14ac:dyDescent="0.25">
      <c r="A2158" s="93" t="s">
        <v>7854</v>
      </c>
      <c r="B2158" s="93" t="s">
        <v>7854</v>
      </c>
      <c r="C2158" s="94" t="s">
        <v>7855</v>
      </c>
      <c r="D2158" s="93" t="s">
        <v>7856</v>
      </c>
      <c r="E2158" s="93" t="s">
        <v>704</v>
      </c>
      <c r="F2158" s="93" t="s">
        <v>22</v>
      </c>
      <c r="G2158" s="83" t="s">
        <v>752</v>
      </c>
      <c r="H2158" s="93"/>
      <c r="I2158" s="93" t="s">
        <v>24</v>
      </c>
      <c r="J2158" s="93" t="s">
        <v>24</v>
      </c>
      <c r="K2158" s="95">
        <v>100210110601</v>
      </c>
      <c r="L2158" s="93" t="s">
        <v>25</v>
      </c>
      <c r="M2158" s="93" t="s">
        <v>1253</v>
      </c>
      <c r="N2158" s="93" t="s">
        <v>4336</v>
      </c>
      <c r="O2158" s="93" t="s">
        <v>7806</v>
      </c>
      <c r="P2158" s="86">
        <v>71</v>
      </c>
      <c r="Q2158" s="99"/>
      <c r="R2158" s="88" t="s">
        <v>28</v>
      </c>
      <c r="S2158" s="89"/>
      <c r="T2158" s="1">
        <v>1455</v>
      </c>
      <c r="U2158" s="90">
        <v>756.6</v>
      </c>
      <c r="V2158" s="91">
        <v>0.48</v>
      </c>
      <c r="W2158" s="92" t="s">
        <v>11040</v>
      </c>
      <c r="X2158" s="83">
        <v>90119000000</v>
      </c>
      <c r="Y2158" s="83" t="s">
        <v>30</v>
      </c>
      <c r="Z2158" s="83" t="s">
        <v>31</v>
      </c>
    </row>
    <row r="2159" spans="1:26" x14ac:dyDescent="0.25">
      <c r="A2159" s="93" t="s">
        <v>7857</v>
      </c>
      <c r="B2159" s="93" t="s">
        <v>7857</v>
      </c>
      <c r="C2159" s="94" t="s">
        <v>7858</v>
      </c>
      <c r="D2159" s="93" t="s">
        <v>7859</v>
      </c>
      <c r="E2159" s="93" t="s">
        <v>704</v>
      </c>
      <c r="F2159" s="93" t="s">
        <v>22</v>
      </c>
      <c r="G2159" s="83" t="s">
        <v>23</v>
      </c>
      <c r="H2159" s="93"/>
      <c r="I2159" s="93" t="s">
        <v>24</v>
      </c>
      <c r="J2159" s="93" t="s">
        <v>24</v>
      </c>
      <c r="K2159" s="95">
        <v>100210110202</v>
      </c>
      <c r="L2159" s="93" t="s">
        <v>25</v>
      </c>
      <c r="M2159" s="93" t="s">
        <v>1253</v>
      </c>
      <c r="N2159" s="93" t="s">
        <v>1595</v>
      </c>
      <c r="O2159" s="93" t="s">
        <v>7766</v>
      </c>
      <c r="P2159" s="86">
        <v>2</v>
      </c>
      <c r="Q2159" s="99"/>
      <c r="R2159" s="88" t="s">
        <v>28</v>
      </c>
      <c r="S2159" s="89"/>
      <c r="T2159" s="1">
        <v>1875</v>
      </c>
      <c r="U2159" s="90">
        <v>975</v>
      </c>
      <c r="V2159" s="91">
        <v>0.48</v>
      </c>
      <c r="W2159" s="92" t="s">
        <v>11040</v>
      </c>
      <c r="X2159" s="83">
        <v>90022000000</v>
      </c>
      <c r="Y2159" s="83" t="s">
        <v>30</v>
      </c>
      <c r="Z2159" s="83" t="s">
        <v>31</v>
      </c>
    </row>
    <row r="2160" spans="1:26" x14ac:dyDescent="0.25">
      <c r="A2160" s="93" t="s">
        <v>7860</v>
      </c>
      <c r="B2160" s="93" t="s">
        <v>7860</v>
      </c>
      <c r="C2160" s="94" t="s">
        <v>7861</v>
      </c>
      <c r="D2160" s="93" t="s">
        <v>7862</v>
      </c>
      <c r="E2160" s="93" t="s">
        <v>704</v>
      </c>
      <c r="F2160" s="93" t="s">
        <v>22</v>
      </c>
      <c r="G2160" s="83" t="s">
        <v>752</v>
      </c>
      <c r="H2160" s="93"/>
      <c r="I2160" s="93" t="s">
        <v>24</v>
      </c>
      <c r="J2160" s="93" t="s">
        <v>24</v>
      </c>
      <c r="K2160" s="95">
        <v>100210110601</v>
      </c>
      <c r="L2160" s="93" t="s">
        <v>25</v>
      </c>
      <c r="M2160" s="93" t="s">
        <v>1253</v>
      </c>
      <c r="N2160" s="93" t="s">
        <v>4336</v>
      </c>
      <c r="O2160" s="93" t="s">
        <v>7806</v>
      </c>
      <c r="P2160" s="86" t="s">
        <v>11037</v>
      </c>
      <c r="Q2160" s="99"/>
      <c r="R2160" s="88" t="s">
        <v>28</v>
      </c>
      <c r="S2160" s="89"/>
      <c r="T2160" s="1">
        <v>911</v>
      </c>
      <c r="U2160" s="90">
        <v>473.72</v>
      </c>
      <c r="V2160" s="91">
        <v>0.48</v>
      </c>
      <c r="W2160" s="92" t="s">
        <v>11040</v>
      </c>
      <c r="X2160" s="83">
        <v>49119900000</v>
      </c>
      <c r="Y2160" s="83" t="s">
        <v>30</v>
      </c>
      <c r="Z2160" s="83" t="s">
        <v>739</v>
      </c>
    </row>
    <row r="2161" spans="1:26" x14ac:dyDescent="0.25">
      <c r="A2161" s="93" t="s">
        <v>11729</v>
      </c>
      <c r="B2161" s="93" t="s">
        <v>11729</v>
      </c>
      <c r="C2161" s="94" t="s">
        <v>11730</v>
      </c>
      <c r="D2161" s="93" t="s">
        <v>11731</v>
      </c>
      <c r="E2161" s="93" t="s">
        <v>704</v>
      </c>
      <c r="F2161" s="93" t="s">
        <v>22</v>
      </c>
      <c r="G2161" s="83" t="s">
        <v>752</v>
      </c>
      <c r="H2161" s="93"/>
      <c r="I2161" s="93" t="s">
        <v>24</v>
      </c>
      <c r="J2161" s="93" t="s">
        <v>24</v>
      </c>
      <c r="K2161" s="95">
        <v>100210110101</v>
      </c>
      <c r="L2161" s="93" t="s">
        <v>25</v>
      </c>
      <c r="M2161" s="93" t="s">
        <v>1253</v>
      </c>
      <c r="N2161" s="93" t="s">
        <v>1254</v>
      </c>
      <c r="O2161" s="93" t="s">
        <v>7798</v>
      </c>
      <c r="P2161" s="86" t="s">
        <v>11037</v>
      </c>
      <c r="Q2161" s="99"/>
      <c r="R2161" s="88" t="s">
        <v>28</v>
      </c>
      <c r="S2161" s="89"/>
      <c r="T2161" s="1">
        <v>6136</v>
      </c>
      <c r="U2161" s="90">
        <v>3190.72</v>
      </c>
      <c r="V2161" s="91">
        <v>0.48000000000000004</v>
      </c>
      <c r="W2161" s="92" t="s">
        <v>11040</v>
      </c>
      <c r="X2161" s="83">
        <v>49119900000</v>
      </c>
      <c r="Y2161" s="83" t="s">
        <v>30</v>
      </c>
      <c r="Z2161" s="83" t="s">
        <v>739</v>
      </c>
    </row>
    <row r="2162" spans="1:26" x14ac:dyDescent="0.25">
      <c r="A2162" s="93" t="s">
        <v>11732</v>
      </c>
      <c r="B2162" s="93" t="s">
        <v>11732</v>
      </c>
      <c r="C2162" s="94" t="s">
        <v>11733</v>
      </c>
      <c r="D2162" s="93" t="s">
        <v>11734</v>
      </c>
      <c r="E2162" s="93" t="s">
        <v>704</v>
      </c>
      <c r="F2162" s="93" t="s">
        <v>22</v>
      </c>
      <c r="G2162" s="83" t="s">
        <v>752</v>
      </c>
      <c r="H2162" s="93"/>
      <c r="I2162" s="93" t="s">
        <v>24</v>
      </c>
      <c r="J2162" s="93" t="s">
        <v>24</v>
      </c>
      <c r="K2162" s="95">
        <v>100210110101</v>
      </c>
      <c r="L2162" s="93" t="s">
        <v>25</v>
      </c>
      <c r="M2162" s="93" t="s">
        <v>1253</v>
      </c>
      <c r="N2162" s="93" t="s">
        <v>1254</v>
      </c>
      <c r="O2162" s="93" t="s">
        <v>7798</v>
      </c>
      <c r="P2162" s="86" t="s">
        <v>11037</v>
      </c>
      <c r="Q2162" s="99"/>
      <c r="R2162" s="88" t="s">
        <v>28</v>
      </c>
      <c r="S2162" s="89"/>
      <c r="T2162" s="1">
        <v>3069</v>
      </c>
      <c r="U2162" s="90">
        <v>1595.88</v>
      </c>
      <c r="V2162" s="91">
        <v>0.48</v>
      </c>
      <c r="W2162" s="92" t="s">
        <v>11040</v>
      </c>
      <c r="X2162" s="83">
        <v>49119900000</v>
      </c>
      <c r="Y2162" s="83" t="s">
        <v>30</v>
      </c>
      <c r="Z2162" s="83" t="s">
        <v>739</v>
      </c>
    </row>
    <row r="2163" spans="1:26" x14ac:dyDescent="0.25">
      <c r="A2163" s="93" t="s">
        <v>7863</v>
      </c>
      <c r="B2163" s="93" t="s">
        <v>7863</v>
      </c>
      <c r="C2163" s="94" t="s">
        <v>7864</v>
      </c>
      <c r="D2163" s="93" t="s">
        <v>7865</v>
      </c>
      <c r="E2163" s="93" t="s">
        <v>704</v>
      </c>
      <c r="F2163" s="93" t="s">
        <v>22</v>
      </c>
      <c r="G2163" s="83" t="s">
        <v>752</v>
      </c>
      <c r="H2163" s="93"/>
      <c r="I2163" s="93" t="s">
        <v>24</v>
      </c>
      <c r="J2163" s="93" t="s">
        <v>24</v>
      </c>
      <c r="K2163" s="95">
        <v>100210110101</v>
      </c>
      <c r="L2163" s="93" t="s">
        <v>25</v>
      </c>
      <c r="M2163" s="93" t="s">
        <v>1253</v>
      </c>
      <c r="N2163" s="93" t="s">
        <v>1254</v>
      </c>
      <c r="O2163" s="93" t="s">
        <v>7798</v>
      </c>
      <c r="P2163" s="86" t="s">
        <v>11037</v>
      </c>
      <c r="Q2163" s="99"/>
      <c r="R2163" s="88" t="s">
        <v>28</v>
      </c>
      <c r="S2163" s="89"/>
      <c r="T2163" s="1">
        <v>1214</v>
      </c>
      <c r="U2163" s="90">
        <v>631.28</v>
      </c>
      <c r="V2163" s="91">
        <v>0.48000000000000004</v>
      </c>
      <c r="W2163" s="92" t="s">
        <v>11040</v>
      </c>
      <c r="X2163" s="83">
        <v>49119900000</v>
      </c>
      <c r="Y2163" s="83" t="s">
        <v>30</v>
      </c>
      <c r="Z2163" s="83" t="s">
        <v>739</v>
      </c>
    </row>
    <row r="2164" spans="1:26" x14ac:dyDescent="0.25">
      <c r="A2164" s="93" t="s">
        <v>8623</v>
      </c>
      <c r="B2164" s="93" t="s">
        <v>8623</v>
      </c>
      <c r="C2164" s="94" t="s">
        <v>8624</v>
      </c>
      <c r="D2164" s="93" t="s">
        <v>8625</v>
      </c>
      <c r="E2164" s="93" t="s">
        <v>704</v>
      </c>
      <c r="F2164" s="93" t="s">
        <v>22</v>
      </c>
      <c r="G2164" s="83" t="s">
        <v>752</v>
      </c>
      <c r="H2164" s="93"/>
      <c r="I2164" s="93" t="s">
        <v>24</v>
      </c>
      <c r="J2164" s="93" t="s">
        <v>24</v>
      </c>
      <c r="K2164" s="95">
        <v>100210110602</v>
      </c>
      <c r="L2164" s="93" t="s">
        <v>25</v>
      </c>
      <c r="M2164" s="93" t="s">
        <v>1253</v>
      </c>
      <c r="N2164" s="93" t="s">
        <v>4336</v>
      </c>
      <c r="O2164" s="93" t="s">
        <v>4337</v>
      </c>
      <c r="P2164" s="86" t="s">
        <v>11037</v>
      </c>
      <c r="Q2164" s="99"/>
      <c r="R2164" s="88" t="s">
        <v>28</v>
      </c>
      <c r="S2164" s="89"/>
      <c r="T2164" s="1">
        <v>4595</v>
      </c>
      <c r="U2164" s="90">
        <v>3216.5</v>
      </c>
      <c r="V2164" s="91">
        <v>0.3</v>
      </c>
      <c r="W2164" s="92" t="s">
        <v>11041</v>
      </c>
      <c r="X2164" s="83">
        <v>49119900000</v>
      </c>
      <c r="Y2164" s="83" t="s">
        <v>30</v>
      </c>
      <c r="Z2164" s="83" t="s">
        <v>739</v>
      </c>
    </row>
    <row r="2165" spans="1:26" x14ac:dyDescent="0.25">
      <c r="A2165" s="93" t="s">
        <v>8626</v>
      </c>
      <c r="B2165" s="93" t="s">
        <v>8626</v>
      </c>
      <c r="C2165" s="94" t="s">
        <v>8627</v>
      </c>
      <c r="D2165" s="93" t="s">
        <v>8628</v>
      </c>
      <c r="E2165" s="93" t="s">
        <v>704</v>
      </c>
      <c r="F2165" s="93" t="s">
        <v>22</v>
      </c>
      <c r="G2165" s="83" t="s">
        <v>752</v>
      </c>
      <c r="H2165" s="93"/>
      <c r="I2165" s="93" t="s">
        <v>24</v>
      </c>
      <c r="J2165" s="93" t="s">
        <v>24</v>
      </c>
      <c r="K2165" s="95">
        <v>100210110602</v>
      </c>
      <c r="L2165" s="93" t="s">
        <v>25</v>
      </c>
      <c r="M2165" s="93" t="s">
        <v>1253</v>
      </c>
      <c r="N2165" s="93" t="s">
        <v>4336</v>
      </c>
      <c r="O2165" s="93" t="s">
        <v>4337</v>
      </c>
      <c r="P2165" s="86" t="s">
        <v>11037</v>
      </c>
      <c r="Q2165" s="99"/>
      <c r="R2165" s="88" t="s">
        <v>28</v>
      </c>
      <c r="S2165" s="98"/>
      <c r="T2165" s="1">
        <v>10442</v>
      </c>
      <c r="U2165" s="90">
        <v>7309.4</v>
      </c>
      <c r="V2165" s="91">
        <v>0.30000000000000004</v>
      </c>
      <c r="W2165" s="92" t="s">
        <v>11041</v>
      </c>
      <c r="X2165" s="83">
        <v>49119900000</v>
      </c>
      <c r="Y2165" s="83" t="s">
        <v>30</v>
      </c>
      <c r="Z2165" s="83" t="s">
        <v>739</v>
      </c>
    </row>
    <row r="2166" spans="1:26" x14ac:dyDescent="0.25">
      <c r="A2166" s="93" t="s">
        <v>7866</v>
      </c>
      <c r="B2166" s="93" t="s">
        <v>7866</v>
      </c>
      <c r="C2166" s="94" t="s">
        <v>7867</v>
      </c>
      <c r="D2166" s="93" t="s">
        <v>11735</v>
      </c>
      <c r="E2166" s="93" t="s">
        <v>704</v>
      </c>
      <c r="F2166" s="93" t="s">
        <v>22</v>
      </c>
      <c r="G2166" s="83" t="s">
        <v>752</v>
      </c>
      <c r="H2166" s="93"/>
      <c r="I2166" s="93" t="s">
        <v>24</v>
      </c>
      <c r="J2166" s="93" t="s">
        <v>24</v>
      </c>
      <c r="K2166" s="95">
        <v>100210110601</v>
      </c>
      <c r="L2166" s="93" t="s">
        <v>25</v>
      </c>
      <c r="M2166" s="93" t="s">
        <v>1253</v>
      </c>
      <c r="N2166" s="93" t="s">
        <v>4336</v>
      </c>
      <c r="O2166" s="93" t="s">
        <v>7806</v>
      </c>
      <c r="P2166" s="86" t="s">
        <v>11037</v>
      </c>
      <c r="Q2166" s="99"/>
      <c r="R2166" s="88" t="s">
        <v>28</v>
      </c>
      <c r="S2166" s="98"/>
      <c r="T2166" s="1">
        <v>164</v>
      </c>
      <c r="U2166" s="90">
        <v>85.28</v>
      </c>
      <c r="V2166" s="91">
        <v>0.48</v>
      </c>
      <c r="W2166" s="92" t="s">
        <v>11040</v>
      </c>
      <c r="X2166" s="83">
        <v>49119900000</v>
      </c>
      <c r="Y2166" s="83" t="s">
        <v>30</v>
      </c>
      <c r="Z2166" s="83" t="s">
        <v>739</v>
      </c>
    </row>
    <row r="2167" spans="1:26" x14ac:dyDescent="0.25">
      <c r="A2167" s="93" t="s">
        <v>7868</v>
      </c>
      <c r="B2167" s="93" t="s">
        <v>7868</v>
      </c>
      <c r="C2167" s="94" t="s">
        <v>7869</v>
      </c>
      <c r="D2167" s="93" t="s">
        <v>7870</v>
      </c>
      <c r="E2167" s="93" t="s">
        <v>704</v>
      </c>
      <c r="F2167" s="93" t="s">
        <v>22</v>
      </c>
      <c r="G2167" s="93" t="s">
        <v>23</v>
      </c>
      <c r="H2167" s="93"/>
      <c r="I2167" s="93" t="s">
        <v>24</v>
      </c>
      <c r="J2167" s="93" t="s">
        <v>24</v>
      </c>
      <c r="K2167" s="95">
        <v>100210110101</v>
      </c>
      <c r="L2167" s="93" t="s">
        <v>25</v>
      </c>
      <c r="M2167" s="93" t="s">
        <v>1253</v>
      </c>
      <c r="N2167" s="93" t="s">
        <v>1254</v>
      </c>
      <c r="O2167" s="93" t="s">
        <v>7798</v>
      </c>
      <c r="P2167" s="86" t="s">
        <v>8797</v>
      </c>
      <c r="Q2167" s="99"/>
      <c r="R2167" s="88" t="s">
        <v>28</v>
      </c>
      <c r="S2167" s="89"/>
      <c r="T2167" s="1">
        <v>2765</v>
      </c>
      <c r="U2167" s="90">
        <v>1437.8</v>
      </c>
      <c r="V2167" s="91">
        <v>0.48000000000000004</v>
      </c>
      <c r="W2167" s="92" t="s">
        <v>11040</v>
      </c>
      <c r="X2167" s="83">
        <v>49119900000</v>
      </c>
      <c r="Y2167" s="83" t="s">
        <v>30</v>
      </c>
      <c r="Z2167" s="83" t="s">
        <v>739</v>
      </c>
    </row>
    <row r="2168" spans="1:26" x14ac:dyDescent="0.25">
      <c r="A2168" s="93" t="s">
        <v>7871</v>
      </c>
      <c r="B2168" s="93" t="s">
        <v>7871</v>
      </c>
      <c r="C2168" s="94" t="s">
        <v>7872</v>
      </c>
      <c r="D2168" s="93" t="s">
        <v>7873</v>
      </c>
      <c r="E2168" s="93" t="s">
        <v>704</v>
      </c>
      <c r="F2168" s="93" t="s">
        <v>22</v>
      </c>
      <c r="G2168" s="93" t="s">
        <v>752</v>
      </c>
      <c r="H2168" s="93"/>
      <c r="I2168" s="93" t="s">
        <v>24</v>
      </c>
      <c r="J2168" s="93" t="s">
        <v>24</v>
      </c>
      <c r="K2168" s="95">
        <v>100210110101</v>
      </c>
      <c r="L2168" s="93" t="s">
        <v>25</v>
      </c>
      <c r="M2168" s="93" t="s">
        <v>1253</v>
      </c>
      <c r="N2168" s="93" t="s">
        <v>1254</v>
      </c>
      <c r="O2168" s="93" t="s">
        <v>7798</v>
      </c>
      <c r="P2168" s="86" t="s">
        <v>11037</v>
      </c>
      <c r="Q2168" s="99"/>
      <c r="R2168" s="88" t="s">
        <v>28</v>
      </c>
      <c r="S2168" s="89"/>
      <c r="T2168" s="1">
        <v>5508</v>
      </c>
      <c r="U2168" s="90">
        <v>2864.16</v>
      </c>
      <c r="V2168" s="91">
        <v>0.48000000000000004</v>
      </c>
      <c r="W2168" s="92" t="s">
        <v>11040</v>
      </c>
      <c r="X2168" s="83">
        <v>49119900000</v>
      </c>
      <c r="Y2168" s="83" t="s">
        <v>30</v>
      </c>
      <c r="Z2168" s="83" t="s">
        <v>739</v>
      </c>
    </row>
    <row r="2169" spans="1:26" x14ac:dyDescent="0.25">
      <c r="A2169" s="93" t="s">
        <v>7874</v>
      </c>
      <c r="B2169" s="93" t="s">
        <v>7874</v>
      </c>
      <c r="C2169" s="94" t="s">
        <v>7875</v>
      </c>
      <c r="D2169" s="93" t="s">
        <v>7876</v>
      </c>
      <c r="E2169" s="93" t="s">
        <v>704</v>
      </c>
      <c r="F2169" s="93" t="s">
        <v>22</v>
      </c>
      <c r="G2169" s="83" t="s">
        <v>23</v>
      </c>
      <c r="H2169" s="93"/>
      <c r="I2169" s="93" t="s">
        <v>24</v>
      </c>
      <c r="J2169" s="93" t="s">
        <v>24</v>
      </c>
      <c r="K2169" s="95">
        <v>100210110101</v>
      </c>
      <c r="L2169" s="93" t="s">
        <v>25</v>
      </c>
      <c r="M2169" s="93" t="s">
        <v>1253</v>
      </c>
      <c r="N2169" s="93" t="s">
        <v>1254</v>
      </c>
      <c r="O2169" s="93" t="s">
        <v>7798</v>
      </c>
      <c r="P2169" s="86" t="s">
        <v>8797</v>
      </c>
      <c r="Q2169" s="99"/>
      <c r="R2169" s="88" t="s">
        <v>28</v>
      </c>
      <c r="S2169" s="89"/>
      <c r="T2169" s="1">
        <v>1243</v>
      </c>
      <c r="U2169" s="90">
        <v>646.36</v>
      </c>
      <c r="V2169" s="91">
        <v>0.48</v>
      </c>
      <c r="W2169" s="92" t="s">
        <v>11040</v>
      </c>
      <c r="X2169" s="83">
        <v>49119900000</v>
      </c>
      <c r="Y2169" s="83" t="s">
        <v>30</v>
      </c>
      <c r="Z2169" s="83" t="s">
        <v>739</v>
      </c>
    </row>
    <row r="2170" spans="1:26" x14ac:dyDescent="0.25">
      <c r="A2170" t="s">
        <v>7877</v>
      </c>
      <c r="B2170" t="s">
        <v>7877</v>
      </c>
      <c r="C2170" s="94" t="s">
        <v>7878</v>
      </c>
      <c r="D2170" s="93" t="s">
        <v>7879</v>
      </c>
      <c r="E2170" s="93" t="s">
        <v>704</v>
      </c>
      <c r="F2170" s="93" t="s">
        <v>22</v>
      </c>
      <c r="G2170" s="83" t="s">
        <v>23</v>
      </c>
      <c r="H2170" s="93"/>
      <c r="I2170" s="93" t="s">
        <v>24</v>
      </c>
      <c r="J2170" s="93" t="s">
        <v>24</v>
      </c>
      <c r="K2170" s="2">
        <v>100210110101</v>
      </c>
      <c r="L2170" t="s">
        <v>25</v>
      </c>
      <c r="M2170" t="s">
        <v>1253</v>
      </c>
      <c r="N2170" t="s">
        <v>1254</v>
      </c>
      <c r="O2170" t="s">
        <v>7798</v>
      </c>
      <c r="P2170" s="86" t="s">
        <v>8797</v>
      </c>
      <c r="Q2170" s="99"/>
      <c r="R2170" s="88" t="s">
        <v>28</v>
      </c>
      <c r="S2170" s="89"/>
      <c r="T2170" s="1">
        <v>1966</v>
      </c>
      <c r="U2170" s="90">
        <v>1022.32</v>
      </c>
      <c r="V2170" s="91">
        <v>0.48</v>
      </c>
      <c r="W2170" s="92" t="s">
        <v>11040</v>
      </c>
      <c r="X2170" s="83">
        <v>49119900000</v>
      </c>
      <c r="Y2170" s="83" t="s">
        <v>30</v>
      </c>
      <c r="Z2170" s="83" t="s">
        <v>739</v>
      </c>
    </row>
    <row r="2171" spans="1:26" x14ac:dyDescent="0.25">
      <c r="A2171" t="s">
        <v>7880</v>
      </c>
      <c r="B2171" t="s">
        <v>7880</v>
      </c>
      <c r="C2171" s="94" t="s">
        <v>7881</v>
      </c>
      <c r="D2171" s="93" t="s">
        <v>7882</v>
      </c>
      <c r="E2171" s="93" t="s">
        <v>704</v>
      </c>
      <c r="F2171" s="93" t="s">
        <v>22</v>
      </c>
      <c r="G2171" s="93" t="s">
        <v>23</v>
      </c>
      <c r="H2171" s="93"/>
      <c r="I2171" s="93" t="s">
        <v>24</v>
      </c>
      <c r="J2171" s="93" t="s">
        <v>24</v>
      </c>
      <c r="K2171" s="2">
        <v>100210110101</v>
      </c>
      <c r="L2171" t="s">
        <v>25</v>
      </c>
      <c r="M2171" t="s">
        <v>1253</v>
      </c>
      <c r="N2171" t="s">
        <v>1254</v>
      </c>
      <c r="O2171" t="s">
        <v>7798</v>
      </c>
      <c r="P2171" s="86" t="s">
        <v>8797</v>
      </c>
      <c r="Q2171" s="87"/>
      <c r="R2171" s="88" t="s">
        <v>28</v>
      </c>
      <c r="S2171" s="89"/>
      <c r="T2171" s="1">
        <v>1506</v>
      </c>
      <c r="U2171" s="90">
        <v>783.12</v>
      </c>
      <c r="V2171" s="91">
        <v>0.48</v>
      </c>
      <c r="W2171" s="92" t="s">
        <v>11040</v>
      </c>
      <c r="X2171" s="83">
        <v>49119900000</v>
      </c>
      <c r="Y2171" s="83" t="s">
        <v>30</v>
      </c>
      <c r="Z2171" s="83" t="s">
        <v>739</v>
      </c>
    </row>
    <row r="2172" spans="1:26" x14ac:dyDescent="0.25">
      <c r="A2172" t="s">
        <v>7883</v>
      </c>
      <c r="B2172" t="s">
        <v>7883</v>
      </c>
      <c r="C2172" s="94" t="s">
        <v>7884</v>
      </c>
      <c r="D2172" s="93" t="s">
        <v>7885</v>
      </c>
      <c r="E2172" s="93" t="s">
        <v>704</v>
      </c>
      <c r="F2172" s="93" t="s">
        <v>22</v>
      </c>
      <c r="G2172" s="93" t="s">
        <v>23</v>
      </c>
      <c r="H2172" s="93"/>
      <c r="I2172" s="93" t="s">
        <v>24</v>
      </c>
      <c r="J2172" s="93" t="s">
        <v>24</v>
      </c>
      <c r="K2172" s="2">
        <v>100210110203</v>
      </c>
      <c r="L2172" t="s">
        <v>25</v>
      </c>
      <c r="M2172" t="s">
        <v>1253</v>
      </c>
      <c r="N2172" t="s">
        <v>1595</v>
      </c>
      <c r="O2172" t="s">
        <v>4332</v>
      </c>
      <c r="P2172" s="86">
        <v>2</v>
      </c>
      <c r="Q2172" s="87"/>
      <c r="R2172" s="88" t="s">
        <v>28</v>
      </c>
      <c r="S2172" s="89"/>
      <c r="T2172" s="1">
        <v>40</v>
      </c>
      <c r="U2172" s="90">
        <v>20.8</v>
      </c>
      <c r="V2172" s="91">
        <v>0.48</v>
      </c>
      <c r="W2172" s="92" t="s">
        <v>11040</v>
      </c>
      <c r="X2172" s="83">
        <v>85235190009</v>
      </c>
      <c r="Y2172" s="83" t="s">
        <v>903</v>
      </c>
      <c r="Z2172" s="83" t="s">
        <v>31</v>
      </c>
    </row>
    <row r="2173" spans="1:26" x14ac:dyDescent="0.25">
      <c r="A2173" t="s">
        <v>7886</v>
      </c>
      <c r="B2173" t="s">
        <v>7886</v>
      </c>
      <c r="C2173" s="94" t="s">
        <v>7887</v>
      </c>
      <c r="D2173" s="93" t="s">
        <v>7887</v>
      </c>
      <c r="E2173" s="93" t="s">
        <v>704</v>
      </c>
      <c r="F2173" s="93" t="s">
        <v>22</v>
      </c>
      <c r="G2173" s="83" t="s">
        <v>23</v>
      </c>
      <c r="H2173" s="93"/>
      <c r="I2173" s="93" t="s">
        <v>24</v>
      </c>
      <c r="J2173" s="93" t="s">
        <v>24</v>
      </c>
      <c r="K2173" s="2">
        <v>100210110601</v>
      </c>
      <c r="L2173" t="s">
        <v>25</v>
      </c>
      <c r="M2173" t="s">
        <v>1253</v>
      </c>
      <c r="N2173" t="s">
        <v>4336</v>
      </c>
      <c r="O2173" t="s">
        <v>7806</v>
      </c>
      <c r="P2173" s="86">
        <v>2</v>
      </c>
      <c r="Q2173" s="87"/>
      <c r="R2173" s="88" t="s">
        <v>28</v>
      </c>
      <c r="S2173" s="89"/>
      <c r="T2173" s="1">
        <v>101</v>
      </c>
      <c r="U2173" s="90">
        <v>52.52</v>
      </c>
      <c r="V2173" s="91">
        <v>0.48</v>
      </c>
      <c r="W2173" s="92" t="s">
        <v>11040</v>
      </c>
      <c r="X2173" s="83">
        <v>39269097900</v>
      </c>
      <c r="Y2173" s="83" t="s">
        <v>5577</v>
      </c>
      <c r="Z2173" s="83" t="s">
        <v>31</v>
      </c>
    </row>
    <row r="2174" spans="1:26" x14ac:dyDescent="0.25">
      <c r="A2174" t="s">
        <v>7888</v>
      </c>
      <c r="B2174" t="s">
        <v>7888</v>
      </c>
      <c r="C2174" s="94" t="s">
        <v>7889</v>
      </c>
      <c r="D2174" s="93" t="s">
        <v>7889</v>
      </c>
      <c r="E2174" s="93" t="s">
        <v>704</v>
      </c>
      <c r="F2174" s="93" t="s">
        <v>22</v>
      </c>
      <c r="G2174" s="83" t="s">
        <v>752</v>
      </c>
      <c r="H2174" s="93"/>
      <c r="I2174" s="93" t="s">
        <v>24</v>
      </c>
      <c r="J2174" s="93" t="s">
        <v>24</v>
      </c>
      <c r="K2174" s="2">
        <v>100210110601</v>
      </c>
      <c r="L2174" t="s">
        <v>25</v>
      </c>
      <c r="M2174" t="s">
        <v>1253</v>
      </c>
      <c r="N2174" t="s">
        <v>4336</v>
      </c>
      <c r="O2174" t="s">
        <v>7806</v>
      </c>
      <c r="P2174" s="86">
        <v>79</v>
      </c>
      <c r="Q2174" s="87"/>
      <c r="R2174" s="88" t="s">
        <v>28</v>
      </c>
      <c r="S2174" s="89"/>
      <c r="T2174" s="1">
        <v>1400</v>
      </c>
      <c r="U2174" s="90">
        <v>728</v>
      </c>
      <c r="V2174" s="91">
        <v>0.48</v>
      </c>
      <c r="W2174" s="92" t="s">
        <v>11040</v>
      </c>
      <c r="X2174" s="83">
        <v>90119000000</v>
      </c>
      <c r="Y2174" s="83" t="s">
        <v>30</v>
      </c>
      <c r="Z2174" s="83" t="s">
        <v>31</v>
      </c>
    </row>
    <row r="2175" spans="1:26" x14ac:dyDescent="0.25">
      <c r="A2175" t="s">
        <v>7890</v>
      </c>
      <c r="B2175" t="s">
        <v>7890</v>
      </c>
      <c r="C2175" s="94" t="s">
        <v>7891</v>
      </c>
      <c r="D2175" s="93" t="s">
        <v>7891</v>
      </c>
      <c r="E2175" s="93" t="s">
        <v>704</v>
      </c>
      <c r="F2175" s="93" t="s">
        <v>22</v>
      </c>
      <c r="G2175" s="83" t="s">
        <v>752</v>
      </c>
      <c r="H2175" s="93"/>
      <c r="I2175" s="93" t="s">
        <v>24</v>
      </c>
      <c r="J2175" s="93" t="s">
        <v>24</v>
      </c>
      <c r="K2175" s="2">
        <v>100210110601</v>
      </c>
      <c r="L2175" t="s">
        <v>25</v>
      </c>
      <c r="M2175" t="s">
        <v>1253</v>
      </c>
      <c r="N2175" t="s">
        <v>4336</v>
      </c>
      <c r="O2175" t="s">
        <v>7806</v>
      </c>
      <c r="P2175" s="86">
        <v>79</v>
      </c>
      <c r="Q2175" s="99"/>
      <c r="R2175" s="88" t="s">
        <v>28</v>
      </c>
      <c r="S2175" s="89"/>
      <c r="T2175" s="1">
        <v>1400</v>
      </c>
      <c r="U2175" s="90">
        <v>728</v>
      </c>
      <c r="V2175" s="91">
        <v>0.48</v>
      </c>
      <c r="W2175" s="92" t="s">
        <v>11040</v>
      </c>
      <c r="X2175" s="83">
        <v>90119000000</v>
      </c>
      <c r="Y2175" s="83" t="s">
        <v>30</v>
      </c>
      <c r="Z2175" s="83" t="s">
        <v>31</v>
      </c>
    </row>
    <row r="2176" spans="1:26" x14ac:dyDescent="0.25">
      <c r="A2176" t="s">
        <v>7892</v>
      </c>
      <c r="B2176" t="s">
        <v>7892</v>
      </c>
      <c r="C2176" s="94" t="s">
        <v>7893</v>
      </c>
      <c r="D2176" s="93" t="s">
        <v>7893</v>
      </c>
      <c r="E2176" s="93" t="s">
        <v>704</v>
      </c>
      <c r="F2176" s="93" t="s">
        <v>22</v>
      </c>
      <c r="G2176" s="93" t="s">
        <v>752</v>
      </c>
      <c r="H2176" s="93"/>
      <c r="I2176" s="93" t="s">
        <v>24</v>
      </c>
      <c r="J2176" s="93" t="s">
        <v>24</v>
      </c>
      <c r="K2176" s="2">
        <v>100210110601</v>
      </c>
      <c r="L2176" t="s">
        <v>25</v>
      </c>
      <c r="M2176" t="s">
        <v>1253</v>
      </c>
      <c r="N2176" t="s">
        <v>4336</v>
      </c>
      <c r="O2176" t="s">
        <v>7806</v>
      </c>
      <c r="P2176" s="86">
        <v>79</v>
      </c>
      <c r="Q2176" s="87"/>
      <c r="R2176" s="88" t="s">
        <v>28</v>
      </c>
      <c r="S2176" s="89"/>
      <c r="T2176" s="1">
        <v>1400</v>
      </c>
      <c r="U2176" s="90">
        <v>728</v>
      </c>
      <c r="V2176" s="91">
        <v>0.48</v>
      </c>
      <c r="W2176" s="92" t="s">
        <v>11040</v>
      </c>
      <c r="X2176" s="83">
        <v>90119000000</v>
      </c>
      <c r="Y2176" s="83" t="s">
        <v>30</v>
      </c>
      <c r="Z2176" s="83" t="s">
        <v>31</v>
      </c>
    </row>
    <row r="2177" spans="1:26" x14ac:dyDescent="0.25">
      <c r="A2177" t="s">
        <v>7894</v>
      </c>
      <c r="B2177" t="s">
        <v>7894</v>
      </c>
      <c r="C2177" s="94" t="s">
        <v>7895</v>
      </c>
      <c r="D2177" s="93" t="s">
        <v>7895</v>
      </c>
      <c r="E2177" s="93" t="s">
        <v>704</v>
      </c>
      <c r="F2177" s="93" t="s">
        <v>22</v>
      </c>
      <c r="G2177" s="83" t="s">
        <v>752</v>
      </c>
      <c r="H2177" s="93"/>
      <c r="I2177" s="93" t="s">
        <v>24</v>
      </c>
      <c r="J2177" s="93" t="s">
        <v>24</v>
      </c>
      <c r="K2177" s="2">
        <v>100210110601</v>
      </c>
      <c r="L2177" t="s">
        <v>25</v>
      </c>
      <c r="M2177" t="s">
        <v>1253</v>
      </c>
      <c r="N2177" t="s">
        <v>4336</v>
      </c>
      <c r="O2177" t="s">
        <v>7806</v>
      </c>
      <c r="P2177" s="86">
        <v>79</v>
      </c>
      <c r="Q2177" s="96"/>
      <c r="R2177" s="88" t="s">
        <v>28</v>
      </c>
      <c r="S2177" s="84"/>
      <c r="T2177" s="1">
        <v>1486</v>
      </c>
      <c r="U2177" s="90">
        <v>772.72</v>
      </c>
      <c r="V2177" s="91">
        <v>0.48</v>
      </c>
      <c r="W2177" s="92" t="s">
        <v>11040</v>
      </c>
      <c r="X2177" s="83">
        <v>90119000000</v>
      </c>
      <c r="Y2177" s="83" t="s">
        <v>30</v>
      </c>
      <c r="Z2177" s="83" t="s">
        <v>31</v>
      </c>
    </row>
    <row r="2178" spans="1:26" x14ac:dyDescent="0.25">
      <c r="A2178" t="s">
        <v>7896</v>
      </c>
      <c r="B2178" t="s">
        <v>7896</v>
      </c>
      <c r="C2178" s="94" t="s">
        <v>7897</v>
      </c>
      <c r="D2178" s="93" t="s">
        <v>7897</v>
      </c>
      <c r="E2178" s="93" t="s">
        <v>704</v>
      </c>
      <c r="F2178" s="93" t="s">
        <v>22</v>
      </c>
      <c r="G2178" s="93" t="s">
        <v>23</v>
      </c>
      <c r="H2178" s="93"/>
      <c r="I2178" s="93" t="s">
        <v>24</v>
      </c>
      <c r="J2178" s="93" t="s">
        <v>24</v>
      </c>
      <c r="K2178" s="2">
        <v>100210110601</v>
      </c>
      <c r="L2178" t="s">
        <v>25</v>
      </c>
      <c r="M2178" t="s">
        <v>1253</v>
      </c>
      <c r="N2178" t="s">
        <v>4336</v>
      </c>
      <c r="O2178" t="s">
        <v>7806</v>
      </c>
      <c r="P2178" s="86">
        <v>79</v>
      </c>
      <c r="Q2178" s="87"/>
      <c r="R2178" s="88" t="s">
        <v>28</v>
      </c>
      <c r="S2178" s="89"/>
      <c r="T2178" s="1">
        <v>470</v>
      </c>
      <c r="U2178" s="90">
        <v>244.4</v>
      </c>
      <c r="V2178" s="91">
        <v>0.48</v>
      </c>
      <c r="W2178" s="92" t="s">
        <v>11040</v>
      </c>
      <c r="X2178" s="83">
        <v>90119000000</v>
      </c>
      <c r="Y2178" s="83" t="s">
        <v>30</v>
      </c>
      <c r="Z2178" s="83" t="s">
        <v>31</v>
      </c>
    </row>
    <row r="2179" spans="1:26" x14ac:dyDescent="0.25">
      <c r="A2179" t="s">
        <v>7898</v>
      </c>
      <c r="B2179" t="s">
        <v>7898</v>
      </c>
      <c r="C2179" s="94" t="s">
        <v>7899</v>
      </c>
      <c r="D2179" s="93" t="s">
        <v>7899</v>
      </c>
      <c r="E2179" s="93" t="s">
        <v>704</v>
      </c>
      <c r="F2179" s="93" t="s">
        <v>22</v>
      </c>
      <c r="G2179" s="93" t="s">
        <v>23</v>
      </c>
      <c r="H2179" s="93"/>
      <c r="I2179" s="93" t="s">
        <v>24</v>
      </c>
      <c r="J2179" s="93" t="s">
        <v>24</v>
      </c>
      <c r="K2179" s="2">
        <v>100210110601</v>
      </c>
      <c r="L2179" t="s">
        <v>25</v>
      </c>
      <c r="M2179" t="s">
        <v>1253</v>
      </c>
      <c r="N2179" t="s">
        <v>4336</v>
      </c>
      <c r="O2179" t="s">
        <v>7806</v>
      </c>
      <c r="P2179" s="86">
        <v>79</v>
      </c>
      <c r="Q2179" s="99"/>
      <c r="R2179" s="88" t="s">
        <v>28</v>
      </c>
      <c r="S2179" s="89"/>
      <c r="T2179" s="1">
        <v>1966</v>
      </c>
      <c r="U2179" s="90">
        <v>1022.32</v>
      </c>
      <c r="V2179" s="91">
        <v>0.48</v>
      </c>
      <c r="W2179" s="92" t="s">
        <v>11040</v>
      </c>
      <c r="X2179" s="83">
        <v>90119000000</v>
      </c>
      <c r="Y2179" s="83" t="s">
        <v>30</v>
      </c>
      <c r="Z2179" s="83" t="s">
        <v>31</v>
      </c>
    </row>
    <row r="2180" spans="1:26" x14ac:dyDescent="0.25">
      <c r="A2180" t="s">
        <v>7900</v>
      </c>
      <c r="B2180" t="s">
        <v>7900</v>
      </c>
      <c r="C2180" s="94" t="s">
        <v>7901</v>
      </c>
      <c r="D2180" s="93" t="s">
        <v>7901</v>
      </c>
      <c r="E2180" s="93" t="s">
        <v>704</v>
      </c>
      <c r="F2180" s="93" t="s">
        <v>22</v>
      </c>
      <c r="G2180" s="83" t="s">
        <v>23</v>
      </c>
      <c r="H2180" s="93"/>
      <c r="I2180" s="93" t="s">
        <v>24</v>
      </c>
      <c r="J2180" s="93" t="s">
        <v>24</v>
      </c>
      <c r="K2180" s="2">
        <v>100210110601</v>
      </c>
      <c r="L2180" t="s">
        <v>25</v>
      </c>
      <c r="M2180" t="s">
        <v>1253</v>
      </c>
      <c r="N2180" t="s">
        <v>4336</v>
      </c>
      <c r="O2180" t="s">
        <v>7806</v>
      </c>
      <c r="P2180" s="86">
        <v>79</v>
      </c>
      <c r="Q2180" s="99"/>
      <c r="R2180" s="88" t="s">
        <v>28</v>
      </c>
      <c r="S2180" s="89"/>
      <c r="T2180" s="1">
        <v>407</v>
      </c>
      <c r="U2180" s="90">
        <v>211.64</v>
      </c>
      <c r="V2180" s="91">
        <v>0.48000000000000004</v>
      </c>
      <c r="W2180" s="92" t="s">
        <v>11040</v>
      </c>
      <c r="X2180" s="83">
        <v>90119000000</v>
      </c>
      <c r="Y2180" s="83" t="s">
        <v>30</v>
      </c>
      <c r="Z2180" s="83" t="s">
        <v>31</v>
      </c>
    </row>
    <row r="2181" spans="1:26" x14ac:dyDescent="0.25">
      <c r="A2181" t="s">
        <v>7902</v>
      </c>
      <c r="B2181" t="s">
        <v>7902</v>
      </c>
      <c r="C2181" s="94" t="s">
        <v>7903</v>
      </c>
      <c r="D2181" s="93" t="s">
        <v>7904</v>
      </c>
      <c r="E2181" s="93" t="s">
        <v>704</v>
      </c>
      <c r="F2181" s="93" t="s">
        <v>22</v>
      </c>
      <c r="G2181" s="83" t="s">
        <v>23</v>
      </c>
      <c r="H2181" s="93"/>
      <c r="I2181" s="93" t="s">
        <v>24</v>
      </c>
      <c r="J2181" s="93" t="s">
        <v>24</v>
      </c>
      <c r="K2181" s="2">
        <v>100210110201</v>
      </c>
      <c r="L2181" t="s">
        <v>25</v>
      </c>
      <c r="M2181" t="s">
        <v>1253</v>
      </c>
      <c r="N2181" t="s">
        <v>1595</v>
      </c>
      <c r="O2181" t="s">
        <v>7755</v>
      </c>
      <c r="P2181" s="86">
        <v>2</v>
      </c>
      <c r="Q2181" s="99"/>
      <c r="R2181" s="88" t="s">
        <v>28</v>
      </c>
      <c r="S2181" s="89"/>
      <c r="T2181" s="1">
        <v>1751</v>
      </c>
      <c r="U2181" s="90">
        <v>910.52</v>
      </c>
      <c r="V2181" s="91">
        <v>0.48000000000000004</v>
      </c>
      <c r="W2181" s="92" t="s">
        <v>11040</v>
      </c>
      <c r="X2181" s="83">
        <v>85258900000</v>
      </c>
      <c r="Y2181" s="83" t="s">
        <v>30</v>
      </c>
      <c r="Z2181" s="83" t="s">
        <v>739</v>
      </c>
    </row>
    <row r="2182" spans="1:26" x14ac:dyDescent="0.25">
      <c r="A2182" t="s">
        <v>7905</v>
      </c>
      <c r="B2182" t="s">
        <v>7905</v>
      </c>
      <c r="C2182" s="94" t="s">
        <v>7906</v>
      </c>
      <c r="D2182" s="93" t="s">
        <v>7907</v>
      </c>
      <c r="E2182" s="93" t="s">
        <v>704</v>
      </c>
      <c r="F2182" s="93" t="s">
        <v>22</v>
      </c>
      <c r="G2182" s="83" t="s">
        <v>23</v>
      </c>
      <c r="H2182" s="93"/>
      <c r="I2182" s="93" t="s">
        <v>24</v>
      </c>
      <c r="J2182" s="93" t="s">
        <v>24</v>
      </c>
      <c r="K2182" s="2">
        <v>100220090000</v>
      </c>
      <c r="L2182" t="s">
        <v>7908</v>
      </c>
      <c r="M2182" t="s">
        <v>7909</v>
      </c>
      <c r="N2182" t="s">
        <v>7909</v>
      </c>
      <c r="O2182" t="s">
        <v>7910</v>
      </c>
      <c r="P2182" s="86">
        <v>2</v>
      </c>
      <c r="Q2182" s="87"/>
      <c r="R2182" s="88" t="s">
        <v>28</v>
      </c>
      <c r="S2182" s="89"/>
      <c r="T2182" s="1">
        <v>44</v>
      </c>
      <c r="U2182" s="90">
        <v>22.88</v>
      </c>
      <c r="V2182" s="91">
        <v>0.48000000000000004</v>
      </c>
      <c r="W2182" s="92" t="s">
        <v>11040</v>
      </c>
      <c r="X2182" s="83">
        <v>84716060000</v>
      </c>
      <c r="Y2182" s="83" t="s">
        <v>903</v>
      </c>
      <c r="Z2182" s="83" t="s">
        <v>31</v>
      </c>
    </row>
    <row r="2183" spans="1:26" x14ac:dyDescent="0.25">
      <c r="A2183" t="s">
        <v>7911</v>
      </c>
      <c r="B2183" t="s">
        <v>7911</v>
      </c>
      <c r="C2183" s="94" t="s">
        <v>7912</v>
      </c>
      <c r="D2183" s="93" t="s">
        <v>7913</v>
      </c>
      <c r="E2183" s="93" t="s">
        <v>704</v>
      </c>
      <c r="F2183" s="93" t="s">
        <v>22</v>
      </c>
      <c r="G2183" s="83" t="s">
        <v>23</v>
      </c>
      <c r="H2183" s="93"/>
      <c r="I2183" s="93" t="s">
        <v>24</v>
      </c>
      <c r="J2183" s="93" t="s">
        <v>24</v>
      </c>
      <c r="K2183" s="2">
        <v>100220090000</v>
      </c>
      <c r="L2183" t="s">
        <v>7908</v>
      </c>
      <c r="M2183" t="s">
        <v>7909</v>
      </c>
      <c r="N2183" t="s">
        <v>7909</v>
      </c>
      <c r="O2183" t="s">
        <v>7910</v>
      </c>
      <c r="P2183" s="86">
        <v>2</v>
      </c>
      <c r="Q2183" s="96"/>
      <c r="R2183" s="88" t="s">
        <v>28</v>
      </c>
      <c r="S2183" s="84"/>
      <c r="T2183" s="1">
        <v>44</v>
      </c>
      <c r="U2183" s="90">
        <v>22.88</v>
      </c>
      <c r="V2183" s="91">
        <v>0.48000000000000004</v>
      </c>
      <c r="W2183" s="92" t="s">
        <v>11040</v>
      </c>
      <c r="X2183" s="83">
        <v>84716060000</v>
      </c>
      <c r="Y2183" s="83" t="s">
        <v>903</v>
      </c>
      <c r="Z2183" s="83" t="s">
        <v>31</v>
      </c>
    </row>
    <row r="2184" spans="1:26" x14ac:dyDescent="0.25">
      <c r="A2184" s="3" t="s">
        <v>7914</v>
      </c>
      <c r="B2184" s="3" t="s">
        <v>7914</v>
      </c>
      <c r="C2184" s="94" t="s">
        <v>7915</v>
      </c>
      <c r="D2184" s="93" t="s">
        <v>7916</v>
      </c>
      <c r="E2184" s="88" t="s">
        <v>704</v>
      </c>
      <c r="F2184" s="88" t="s">
        <v>22</v>
      </c>
      <c r="G2184" s="83" t="s">
        <v>23</v>
      </c>
      <c r="H2184" s="88"/>
      <c r="I2184" s="93" t="s">
        <v>24</v>
      </c>
      <c r="J2184" s="93" t="s">
        <v>24</v>
      </c>
      <c r="K2184" s="4">
        <v>100210110203</v>
      </c>
      <c r="L2184" s="3" t="s">
        <v>25</v>
      </c>
      <c r="M2184" s="3" t="s">
        <v>1253</v>
      </c>
      <c r="N2184" s="3" t="s">
        <v>1595</v>
      </c>
      <c r="O2184" s="3" t="s">
        <v>4332</v>
      </c>
      <c r="P2184" s="86">
        <v>2</v>
      </c>
      <c r="Q2184" s="87"/>
      <c r="R2184" s="88" t="s">
        <v>28</v>
      </c>
      <c r="S2184" s="89"/>
      <c r="T2184" s="1">
        <v>69</v>
      </c>
      <c r="U2184" s="90">
        <v>35.880000000000003</v>
      </c>
      <c r="V2184" s="91">
        <v>0.48</v>
      </c>
      <c r="W2184" s="92" t="s">
        <v>11040</v>
      </c>
      <c r="X2184" s="83">
        <v>84716060000</v>
      </c>
      <c r="Y2184" s="83" t="s">
        <v>903</v>
      </c>
      <c r="Z2184" s="83" t="s">
        <v>31</v>
      </c>
    </row>
    <row r="2185" spans="1:26" x14ac:dyDescent="0.25">
      <c r="A2185" t="s">
        <v>7917</v>
      </c>
      <c r="B2185" t="s">
        <v>7917</v>
      </c>
      <c r="C2185" s="94" t="s">
        <v>7918</v>
      </c>
      <c r="D2185" s="93" t="s">
        <v>7919</v>
      </c>
      <c r="E2185" s="93" t="s">
        <v>704</v>
      </c>
      <c r="F2185" s="93" t="s">
        <v>22</v>
      </c>
      <c r="G2185" s="83" t="s">
        <v>752</v>
      </c>
      <c r="H2185" s="93"/>
      <c r="I2185" s="93" t="s">
        <v>24</v>
      </c>
      <c r="J2185" s="93" t="s">
        <v>24</v>
      </c>
      <c r="K2185" s="2">
        <v>100210110203</v>
      </c>
      <c r="L2185" t="s">
        <v>25</v>
      </c>
      <c r="M2185" t="s">
        <v>1253</v>
      </c>
      <c r="N2185" t="s">
        <v>1595</v>
      </c>
      <c r="O2185" t="s">
        <v>4332</v>
      </c>
      <c r="P2185" s="86" t="s">
        <v>11037</v>
      </c>
      <c r="Q2185" s="87"/>
      <c r="R2185" s="88" t="s">
        <v>28</v>
      </c>
      <c r="S2185" s="89"/>
      <c r="T2185" s="1">
        <v>69</v>
      </c>
      <c r="U2185" s="90">
        <v>35.880000000000003</v>
      </c>
      <c r="V2185" s="91">
        <v>0.48</v>
      </c>
      <c r="W2185" s="92" t="s">
        <v>11040</v>
      </c>
      <c r="X2185" s="83">
        <v>84716060000</v>
      </c>
      <c r="Y2185" s="83" t="s">
        <v>903</v>
      </c>
      <c r="Z2185" s="83" t="s">
        <v>31</v>
      </c>
    </row>
    <row r="2186" spans="1:26" x14ac:dyDescent="0.25">
      <c r="A2186" s="3" t="s">
        <v>7920</v>
      </c>
      <c r="B2186" s="3" t="s">
        <v>7920</v>
      </c>
      <c r="C2186" s="94" t="s">
        <v>7921</v>
      </c>
      <c r="D2186" s="93" t="s">
        <v>7922</v>
      </c>
      <c r="E2186" s="88" t="s">
        <v>704</v>
      </c>
      <c r="F2186" s="88" t="s">
        <v>22</v>
      </c>
      <c r="G2186" s="83" t="s">
        <v>23</v>
      </c>
      <c r="H2186" s="88"/>
      <c r="I2186" s="93" t="s">
        <v>24</v>
      </c>
      <c r="J2186" s="93" t="s">
        <v>24</v>
      </c>
      <c r="K2186" s="4">
        <v>100210110203</v>
      </c>
      <c r="L2186" s="3" t="s">
        <v>25</v>
      </c>
      <c r="M2186" s="3" t="s">
        <v>1253</v>
      </c>
      <c r="N2186" s="3" t="s">
        <v>1595</v>
      </c>
      <c r="O2186" s="3" t="s">
        <v>4332</v>
      </c>
      <c r="P2186" s="86">
        <v>18</v>
      </c>
      <c r="Q2186" s="87"/>
      <c r="R2186" s="88" t="s">
        <v>28</v>
      </c>
      <c r="S2186" s="89"/>
      <c r="T2186" s="1">
        <v>69</v>
      </c>
      <c r="U2186" s="90">
        <v>35.880000000000003</v>
      </c>
      <c r="V2186" s="91">
        <v>0.48</v>
      </c>
      <c r="W2186" s="92" t="s">
        <v>11040</v>
      </c>
      <c r="X2186" s="83">
        <v>84716060000</v>
      </c>
      <c r="Y2186" s="83" t="s">
        <v>903</v>
      </c>
      <c r="Z2186" s="83" t="s">
        <v>31</v>
      </c>
    </row>
    <row r="2187" spans="1:26" x14ac:dyDescent="0.25">
      <c r="A2187" s="3" t="s">
        <v>4329</v>
      </c>
      <c r="B2187" s="3" t="s">
        <v>4329</v>
      </c>
      <c r="C2187" s="94" t="s">
        <v>4330</v>
      </c>
      <c r="D2187" s="93" t="s">
        <v>4331</v>
      </c>
      <c r="E2187" s="88" t="s">
        <v>704</v>
      </c>
      <c r="F2187" s="88" t="s">
        <v>22</v>
      </c>
      <c r="G2187" s="83" t="s">
        <v>23</v>
      </c>
      <c r="H2187" s="88"/>
      <c r="I2187" s="93" t="s">
        <v>24</v>
      </c>
      <c r="J2187" s="93" t="s">
        <v>24</v>
      </c>
      <c r="K2187" s="4">
        <v>100210110203</v>
      </c>
      <c r="L2187" s="3" t="s">
        <v>25</v>
      </c>
      <c r="M2187" s="3" t="s">
        <v>1253</v>
      </c>
      <c r="N2187" s="3" t="s">
        <v>1595</v>
      </c>
      <c r="O2187" s="3" t="s">
        <v>4332</v>
      </c>
      <c r="P2187" s="86">
        <v>2</v>
      </c>
      <c r="Q2187" s="87"/>
      <c r="R2187" s="88" t="s">
        <v>28</v>
      </c>
      <c r="S2187" s="89"/>
      <c r="T2187" s="1">
        <v>38</v>
      </c>
      <c r="U2187" s="90">
        <v>28.5</v>
      </c>
      <c r="V2187" s="91">
        <v>0.25</v>
      </c>
      <c r="W2187" s="92" t="s">
        <v>11036</v>
      </c>
      <c r="X2187" s="83">
        <v>84716060000</v>
      </c>
      <c r="Y2187" s="83" t="s">
        <v>903</v>
      </c>
      <c r="Z2187" s="83" t="s">
        <v>31</v>
      </c>
    </row>
    <row r="2188" spans="1:26" x14ac:dyDescent="0.25">
      <c r="A2188" s="3" t="s">
        <v>7923</v>
      </c>
      <c r="B2188" s="3" t="s">
        <v>7923</v>
      </c>
      <c r="C2188" s="94" t="s">
        <v>7924</v>
      </c>
      <c r="D2188" s="93" t="s">
        <v>7925</v>
      </c>
      <c r="E2188" s="88" t="s">
        <v>704</v>
      </c>
      <c r="F2188" s="88" t="s">
        <v>22</v>
      </c>
      <c r="G2188" s="83" t="s">
        <v>23</v>
      </c>
      <c r="H2188" s="88"/>
      <c r="I2188" s="93" t="s">
        <v>24</v>
      </c>
      <c r="J2188" s="93" t="s">
        <v>24</v>
      </c>
      <c r="K2188" s="4">
        <v>100210110203</v>
      </c>
      <c r="L2188" s="3" t="s">
        <v>25</v>
      </c>
      <c r="M2188" s="3" t="s">
        <v>1253</v>
      </c>
      <c r="N2188" s="3" t="s">
        <v>1595</v>
      </c>
      <c r="O2188" s="3" t="s">
        <v>4332</v>
      </c>
      <c r="P2188" s="86">
        <v>2</v>
      </c>
      <c r="Q2188" s="87"/>
      <c r="R2188" s="88" t="s">
        <v>28</v>
      </c>
      <c r="S2188" s="98"/>
      <c r="T2188" s="1">
        <v>69</v>
      </c>
      <c r="U2188" s="90">
        <v>35.880000000000003</v>
      </c>
      <c r="V2188" s="91">
        <v>0.48</v>
      </c>
      <c r="W2188" s="92" t="s">
        <v>11040</v>
      </c>
      <c r="X2188" s="83">
        <v>84716060000</v>
      </c>
      <c r="Y2188" s="83" t="s">
        <v>903</v>
      </c>
      <c r="Z2188" s="83" t="s">
        <v>31</v>
      </c>
    </row>
    <row r="2189" spans="1:26" x14ac:dyDescent="0.25">
      <c r="A2189" t="s">
        <v>7926</v>
      </c>
      <c r="B2189" t="s">
        <v>7926</v>
      </c>
      <c r="C2189" s="94" t="s">
        <v>7927</v>
      </c>
      <c r="D2189" s="93" t="s">
        <v>7928</v>
      </c>
      <c r="E2189" s="93" t="s">
        <v>704</v>
      </c>
      <c r="F2189" s="93" t="s">
        <v>22</v>
      </c>
      <c r="G2189" s="93" t="s">
        <v>23</v>
      </c>
      <c r="H2189" s="93"/>
      <c r="I2189" s="93" t="s">
        <v>24</v>
      </c>
      <c r="J2189" s="93" t="s">
        <v>24</v>
      </c>
      <c r="K2189" s="2">
        <v>100210110203</v>
      </c>
      <c r="L2189" t="s">
        <v>25</v>
      </c>
      <c r="M2189" t="s">
        <v>1253</v>
      </c>
      <c r="N2189" t="s">
        <v>1595</v>
      </c>
      <c r="O2189" t="s">
        <v>4332</v>
      </c>
      <c r="P2189" s="86">
        <v>18</v>
      </c>
      <c r="Q2189" s="99"/>
      <c r="R2189" s="88" t="s">
        <v>28</v>
      </c>
      <c r="S2189" s="89"/>
      <c r="T2189" s="1">
        <v>69</v>
      </c>
      <c r="U2189" s="90">
        <v>35.880000000000003</v>
      </c>
      <c r="V2189" s="91">
        <v>0.48</v>
      </c>
      <c r="W2189" s="92" t="s">
        <v>11040</v>
      </c>
      <c r="X2189" s="83">
        <v>84716060000</v>
      </c>
      <c r="Y2189" s="83" t="s">
        <v>903</v>
      </c>
      <c r="Z2189" s="83" t="s">
        <v>31</v>
      </c>
    </row>
    <row r="2190" spans="1:26" x14ac:dyDescent="0.25">
      <c r="A2190" t="s">
        <v>7929</v>
      </c>
      <c r="B2190" t="s">
        <v>7929</v>
      </c>
      <c r="C2190" s="94" t="s">
        <v>7930</v>
      </c>
      <c r="D2190" s="93" t="s">
        <v>7931</v>
      </c>
      <c r="E2190" s="93" t="s">
        <v>704</v>
      </c>
      <c r="F2190" s="93" t="s">
        <v>22</v>
      </c>
      <c r="G2190" s="93" t="s">
        <v>23</v>
      </c>
      <c r="H2190" s="93"/>
      <c r="I2190" s="93" t="s">
        <v>24</v>
      </c>
      <c r="J2190" s="93" t="s">
        <v>24</v>
      </c>
      <c r="K2190" s="2">
        <v>100210110203</v>
      </c>
      <c r="L2190" t="s">
        <v>25</v>
      </c>
      <c r="M2190" t="s">
        <v>1253</v>
      </c>
      <c r="N2190" t="s">
        <v>1595</v>
      </c>
      <c r="O2190" t="s">
        <v>4332</v>
      </c>
      <c r="P2190" s="86">
        <v>18</v>
      </c>
      <c r="Q2190" s="99"/>
      <c r="R2190" s="88" t="s">
        <v>28</v>
      </c>
      <c r="S2190" s="89"/>
      <c r="T2190" s="1">
        <v>69</v>
      </c>
      <c r="U2190" s="90">
        <v>35.880000000000003</v>
      </c>
      <c r="V2190" s="91">
        <v>0.48</v>
      </c>
      <c r="W2190" s="92" t="s">
        <v>11040</v>
      </c>
      <c r="X2190" s="83">
        <v>84716060000</v>
      </c>
      <c r="Y2190" s="83" t="s">
        <v>903</v>
      </c>
      <c r="Z2190" s="83" t="s">
        <v>31</v>
      </c>
    </row>
    <row r="2191" spans="1:26" x14ac:dyDescent="0.25">
      <c r="A2191" s="3" t="s">
        <v>7932</v>
      </c>
      <c r="B2191" s="3" t="s">
        <v>7932</v>
      </c>
      <c r="C2191" s="94" t="s">
        <v>7933</v>
      </c>
      <c r="D2191" s="93" t="s">
        <v>7934</v>
      </c>
      <c r="E2191" s="88" t="s">
        <v>704</v>
      </c>
      <c r="F2191" s="88" t="s">
        <v>22</v>
      </c>
      <c r="G2191" s="83" t="s">
        <v>23</v>
      </c>
      <c r="H2191" s="88"/>
      <c r="I2191" s="93" t="s">
        <v>24</v>
      </c>
      <c r="J2191" s="93" t="s">
        <v>24</v>
      </c>
      <c r="K2191" s="4">
        <v>100210110203</v>
      </c>
      <c r="L2191" s="3" t="s">
        <v>25</v>
      </c>
      <c r="M2191" s="3" t="s">
        <v>1253</v>
      </c>
      <c r="N2191" s="3" t="s">
        <v>1595</v>
      </c>
      <c r="O2191" s="3" t="s">
        <v>4332</v>
      </c>
      <c r="P2191" s="86">
        <v>18</v>
      </c>
      <c r="Q2191" s="87"/>
      <c r="R2191" s="88" t="s">
        <v>28</v>
      </c>
      <c r="S2191" s="89"/>
      <c r="T2191" s="1">
        <v>69</v>
      </c>
      <c r="U2191" s="90">
        <v>35.880000000000003</v>
      </c>
      <c r="V2191" s="91">
        <v>0.48</v>
      </c>
      <c r="W2191" s="92" t="s">
        <v>11040</v>
      </c>
      <c r="X2191" s="83">
        <v>84716060000</v>
      </c>
      <c r="Y2191" s="83" t="s">
        <v>903</v>
      </c>
      <c r="Z2191" s="83" t="s">
        <v>31</v>
      </c>
    </row>
    <row r="2192" spans="1:26" x14ac:dyDescent="0.25">
      <c r="A2192" s="3" t="s">
        <v>7935</v>
      </c>
      <c r="B2192" s="3" t="s">
        <v>7935</v>
      </c>
      <c r="C2192" s="94" t="s">
        <v>7936</v>
      </c>
      <c r="D2192" s="93" t="s">
        <v>7937</v>
      </c>
      <c r="E2192" s="88" t="s">
        <v>704</v>
      </c>
      <c r="F2192" s="88" t="s">
        <v>22</v>
      </c>
      <c r="G2192" s="83" t="s">
        <v>23</v>
      </c>
      <c r="H2192" s="88"/>
      <c r="I2192" s="93" t="s">
        <v>24</v>
      </c>
      <c r="J2192" s="93" t="s">
        <v>24</v>
      </c>
      <c r="K2192" s="4">
        <v>100210110203</v>
      </c>
      <c r="L2192" s="3" t="s">
        <v>25</v>
      </c>
      <c r="M2192" s="3" t="s">
        <v>1253</v>
      </c>
      <c r="N2192" s="3" t="s">
        <v>1595</v>
      </c>
      <c r="O2192" s="3" t="s">
        <v>4332</v>
      </c>
      <c r="P2192" s="86">
        <v>18</v>
      </c>
      <c r="Q2192" s="87"/>
      <c r="R2192" s="88" t="s">
        <v>28</v>
      </c>
      <c r="S2192" s="89"/>
      <c r="T2192" s="1">
        <v>69</v>
      </c>
      <c r="U2192" s="90">
        <v>35.880000000000003</v>
      </c>
      <c r="V2192" s="91">
        <v>0.48</v>
      </c>
      <c r="W2192" s="92" t="s">
        <v>11040</v>
      </c>
      <c r="X2192" s="83">
        <v>84716060000</v>
      </c>
      <c r="Y2192" s="83" t="s">
        <v>903</v>
      </c>
      <c r="Z2192" s="83" t="s">
        <v>31</v>
      </c>
    </row>
    <row r="2193" spans="1:26" x14ac:dyDescent="0.25">
      <c r="A2193" t="s">
        <v>7938</v>
      </c>
      <c r="B2193" t="s">
        <v>7938</v>
      </c>
      <c r="C2193" s="94" t="s">
        <v>7939</v>
      </c>
      <c r="D2193" s="93" t="s">
        <v>7940</v>
      </c>
      <c r="E2193" s="93" t="s">
        <v>704</v>
      </c>
      <c r="F2193" s="93" t="s">
        <v>22</v>
      </c>
      <c r="G2193" s="83" t="s">
        <v>23</v>
      </c>
      <c r="H2193" s="93"/>
      <c r="I2193" s="93" t="s">
        <v>24</v>
      </c>
      <c r="J2193" s="93" t="s">
        <v>24</v>
      </c>
      <c r="K2193" s="2">
        <v>100210110203</v>
      </c>
      <c r="L2193" t="s">
        <v>25</v>
      </c>
      <c r="M2193" t="s">
        <v>1253</v>
      </c>
      <c r="N2193" t="s">
        <v>1595</v>
      </c>
      <c r="O2193" t="s">
        <v>4332</v>
      </c>
      <c r="P2193" s="86">
        <v>18</v>
      </c>
      <c r="Q2193" s="87"/>
      <c r="R2193" s="88" t="s">
        <v>28</v>
      </c>
      <c r="S2193" s="98"/>
      <c r="T2193" s="1">
        <v>69</v>
      </c>
      <c r="U2193" s="90">
        <v>35.880000000000003</v>
      </c>
      <c r="V2193" s="91">
        <v>0.48</v>
      </c>
      <c r="W2193" s="83" t="s">
        <v>11040</v>
      </c>
      <c r="X2193" s="83">
        <v>84716060000</v>
      </c>
      <c r="Y2193" s="83" t="s">
        <v>903</v>
      </c>
      <c r="Z2193" s="83" t="s">
        <v>31</v>
      </c>
    </row>
    <row r="2194" spans="1:26" x14ac:dyDescent="0.25">
      <c r="A2194" s="3" t="s">
        <v>7941</v>
      </c>
      <c r="B2194" s="3" t="s">
        <v>7941</v>
      </c>
      <c r="C2194" s="94" t="s">
        <v>7942</v>
      </c>
      <c r="D2194" s="93" t="s">
        <v>7943</v>
      </c>
      <c r="E2194" s="88" t="s">
        <v>704</v>
      </c>
      <c r="F2194" s="88" t="s">
        <v>22</v>
      </c>
      <c r="G2194" s="83" t="s">
        <v>23</v>
      </c>
      <c r="H2194" s="88"/>
      <c r="I2194" s="93" t="s">
        <v>24</v>
      </c>
      <c r="J2194" s="93" t="s">
        <v>24</v>
      </c>
      <c r="K2194" s="4">
        <v>100210110203</v>
      </c>
      <c r="L2194" s="3" t="s">
        <v>25</v>
      </c>
      <c r="M2194" s="3" t="s">
        <v>1253</v>
      </c>
      <c r="N2194" s="3" t="s">
        <v>1595</v>
      </c>
      <c r="O2194" s="3" t="s">
        <v>4332</v>
      </c>
      <c r="P2194" s="86">
        <v>15</v>
      </c>
      <c r="Q2194" s="87"/>
      <c r="R2194" s="88" t="s">
        <v>28</v>
      </c>
      <c r="S2194" s="89"/>
      <c r="T2194" s="1">
        <v>69</v>
      </c>
      <c r="U2194" s="90">
        <v>35.880000000000003</v>
      </c>
      <c r="V2194" s="91">
        <v>0.48</v>
      </c>
      <c r="W2194" s="92" t="s">
        <v>11040</v>
      </c>
      <c r="X2194" s="83">
        <v>84716060000</v>
      </c>
      <c r="Y2194" s="83" t="s">
        <v>903</v>
      </c>
      <c r="Z2194" s="83" t="s">
        <v>31</v>
      </c>
    </row>
    <row r="2195" spans="1:26" x14ac:dyDescent="0.25">
      <c r="A2195" s="3" t="s">
        <v>7944</v>
      </c>
      <c r="B2195" s="3" t="s">
        <v>7944</v>
      </c>
      <c r="C2195" s="94" t="s">
        <v>7945</v>
      </c>
      <c r="D2195" s="93" t="s">
        <v>7946</v>
      </c>
      <c r="E2195" s="88" t="s">
        <v>704</v>
      </c>
      <c r="F2195" s="88" t="s">
        <v>22</v>
      </c>
      <c r="G2195" s="83" t="s">
        <v>23</v>
      </c>
      <c r="H2195" s="88"/>
      <c r="I2195" s="93" t="s">
        <v>24</v>
      </c>
      <c r="J2195" s="93" t="s">
        <v>24</v>
      </c>
      <c r="K2195" s="4">
        <v>100210110203</v>
      </c>
      <c r="L2195" s="3" t="s">
        <v>25</v>
      </c>
      <c r="M2195" s="3" t="s">
        <v>1253</v>
      </c>
      <c r="N2195" s="3" t="s">
        <v>1595</v>
      </c>
      <c r="O2195" s="3" t="s">
        <v>4332</v>
      </c>
      <c r="P2195" s="86">
        <v>18</v>
      </c>
      <c r="Q2195" s="87"/>
      <c r="R2195" s="88" t="s">
        <v>28</v>
      </c>
      <c r="S2195" s="89"/>
      <c r="T2195" s="1">
        <v>69</v>
      </c>
      <c r="U2195" s="90">
        <v>35.880000000000003</v>
      </c>
      <c r="V2195" s="91">
        <v>0.48</v>
      </c>
      <c r="W2195" s="92" t="s">
        <v>11040</v>
      </c>
      <c r="X2195" s="83">
        <v>84716060000</v>
      </c>
      <c r="Y2195" s="83" t="s">
        <v>903</v>
      </c>
      <c r="Z2195" s="83" t="s">
        <v>31</v>
      </c>
    </row>
    <row r="2196" spans="1:26" x14ac:dyDescent="0.25">
      <c r="A2196" s="3" t="s">
        <v>7947</v>
      </c>
      <c r="B2196" s="3" t="s">
        <v>7947</v>
      </c>
      <c r="C2196" s="94" t="s">
        <v>7948</v>
      </c>
      <c r="D2196" s="93" t="s">
        <v>7949</v>
      </c>
      <c r="E2196" s="88" t="s">
        <v>704</v>
      </c>
      <c r="F2196" s="88" t="s">
        <v>22</v>
      </c>
      <c r="G2196" s="83" t="s">
        <v>23</v>
      </c>
      <c r="H2196" s="88"/>
      <c r="I2196" s="93" t="s">
        <v>24</v>
      </c>
      <c r="J2196" s="93" t="s">
        <v>24</v>
      </c>
      <c r="K2196" s="4">
        <v>100210110203</v>
      </c>
      <c r="L2196" s="3" t="s">
        <v>25</v>
      </c>
      <c r="M2196" s="3" t="s">
        <v>1253</v>
      </c>
      <c r="N2196" s="3" t="s">
        <v>1595</v>
      </c>
      <c r="O2196" s="3" t="s">
        <v>4332</v>
      </c>
      <c r="P2196" s="86">
        <v>18</v>
      </c>
      <c r="Q2196" s="87"/>
      <c r="R2196" s="88" t="s">
        <v>28</v>
      </c>
      <c r="S2196" s="89"/>
      <c r="T2196" s="1">
        <v>69</v>
      </c>
      <c r="U2196" s="90">
        <v>35.880000000000003</v>
      </c>
      <c r="V2196" s="91">
        <v>0.48</v>
      </c>
      <c r="W2196" s="92" t="s">
        <v>11040</v>
      </c>
      <c r="X2196" s="83">
        <v>84716060000</v>
      </c>
      <c r="Y2196" s="83" t="s">
        <v>903</v>
      </c>
      <c r="Z2196" s="83" t="s">
        <v>31</v>
      </c>
    </row>
    <row r="2197" spans="1:26" x14ac:dyDescent="0.25">
      <c r="A2197" s="3" t="s">
        <v>7950</v>
      </c>
      <c r="B2197" s="3" t="s">
        <v>7950</v>
      </c>
      <c r="C2197" s="94" t="s">
        <v>7951</v>
      </c>
      <c r="D2197" s="93" t="s">
        <v>7951</v>
      </c>
      <c r="E2197" s="88" t="s">
        <v>704</v>
      </c>
      <c r="F2197" s="88" t="s">
        <v>22</v>
      </c>
      <c r="G2197" s="83" t="s">
        <v>23</v>
      </c>
      <c r="H2197" s="88"/>
      <c r="I2197" s="93" t="s">
        <v>24</v>
      </c>
      <c r="J2197" s="93" t="s">
        <v>24</v>
      </c>
      <c r="K2197" s="4">
        <v>100210110601</v>
      </c>
      <c r="L2197" s="3" t="s">
        <v>25</v>
      </c>
      <c r="M2197" s="3" t="s">
        <v>1253</v>
      </c>
      <c r="N2197" s="3" t="s">
        <v>4336</v>
      </c>
      <c r="O2197" s="3" t="s">
        <v>7806</v>
      </c>
      <c r="P2197" s="86">
        <v>79</v>
      </c>
      <c r="Q2197" s="87"/>
      <c r="R2197" s="88" t="s">
        <v>28</v>
      </c>
      <c r="S2197" s="89"/>
      <c r="T2197" s="1">
        <v>392</v>
      </c>
      <c r="U2197" s="90">
        <v>203.84</v>
      </c>
      <c r="V2197" s="91">
        <v>0.48</v>
      </c>
      <c r="W2197" s="92" t="s">
        <v>11040</v>
      </c>
      <c r="X2197" s="83">
        <v>90119000000</v>
      </c>
      <c r="Y2197" s="83" t="s">
        <v>30</v>
      </c>
      <c r="Z2197" s="83" t="s">
        <v>31</v>
      </c>
    </row>
    <row r="2198" spans="1:26" x14ac:dyDescent="0.25">
      <c r="A2198" s="3" t="s">
        <v>5442</v>
      </c>
      <c r="B2198" s="3" t="s">
        <v>5442</v>
      </c>
      <c r="C2198" s="94" t="s">
        <v>5443</v>
      </c>
      <c r="D2198" s="93" t="s">
        <v>5444</v>
      </c>
      <c r="E2198" s="88" t="s">
        <v>704</v>
      </c>
      <c r="F2198" s="88" t="s">
        <v>22</v>
      </c>
      <c r="G2198" s="83" t="s">
        <v>752</v>
      </c>
      <c r="H2198" s="88"/>
      <c r="I2198" s="93" t="s">
        <v>24</v>
      </c>
      <c r="J2198" s="93" t="s">
        <v>24</v>
      </c>
      <c r="K2198" s="4">
        <v>100210110203</v>
      </c>
      <c r="L2198" s="3" t="s">
        <v>25</v>
      </c>
      <c r="M2198" s="3" t="s">
        <v>1253</v>
      </c>
      <c r="N2198" s="3" t="s">
        <v>1595</v>
      </c>
      <c r="O2198" s="3" t="s">
        <v>4332</v>
      </c>
      <c r="P2198" s="86" t="s">
        <v>11037</v>
      </c>
      <c r="Q2198" s="87"/>
      <c r="R2198" s="88" t="s">
        <v>28</v>
      </c>
      <c r="S2198" s="89"/>
      <c r="T2198" s="1">
        <v>967</v>
      </c>
      <c r="U2198" s="90">
        <v>502.84</v>
      </c>
      <c r="V2198" s="91">
        <v>0.48000000000000004</v>
      </c>
      <c r="W2198" s="92" t="s">
        <v>11035</v>
      </c>
      <c r="X2198" s="83">
        <v>85285291000</v>
      </c>
      <c r="Y2198" s="83" t="s">
        <v>903</v>
      </c>
      <c r="Z2198" s="83" t="s">
        <v>739</v>
      </c>
    </row>
    <row r="2199" spans="1:26" x14ac:dyDescent="0.25">
      <c r="A2199" s="3" t="s">
        <v>8629</v>
      </c>
      <c r="B2199" s="3" t="s">
        <v>8629</v>
      </c>
      <c r="C2199" s="94" t="s">
        <v>8630</v>
      </c>
      <c r="D2199" s="93" t="s">
        <v>8631</v>
      </c>
      <c r="E2199" s="88" t="s">
        <v>704</v>
      </c>
      <c r="F2199" s="88" t="s">
        <v>22</v>
      </c>
      <c r="G2199" s="83" t="s">
        <v>752</v>
      </c>
      <c r="H2199" s="88"/>
      <c r="I2199" s="93" t="s">
        <v>24</v>
      </c>
      <c r="J2199" s="93" t="s">
        <v>24</v>
      </c>
      <c r="K2199" s="4">
        <v>100210110602</v>
      </c>
      <c r="L2199" s="3" t="s">
        <v>25</v>
      </c>
      <c r="M2199" s="3" t="s">
        <v>1253</v>
      </c>
      <c r="N2199" s="3" t="s">
        <v>4336</v>
      </c>
      <c r="O2199" s="3" t="s">
        <v>4337</v>
      </c>
      <c r="P2199" s="86" t="s">
        <v>11037</v>
      </c>
      <c r="Q2199" s="96"/>
      <c r="R2199" s="88" t="s">
        <v>28</v>
      </c>
      <c r="S2199" s="84"/>
      <c r="T2199" s="1">
        <v>133238</v>
      </c>
      <c r="U2199" s="90">
        <v>93266.6</v>
      </c>
      <c r="V2199" s="91">
        <v>0.29999999999999993</v>
      </c>
      <c r="W2199" s="92" t="s">
        <v>11041</v>
      </c>
      <c r="X2199" s="83">
        <v>90118000000</v>
      </c>
      <c r="Y2199" s="83" t="s">
        <v>30</v>
      </c>
      <c r="Z2199" s="83" t="s">
        <v>739</v>
      </c>
    </row>
    <row r="2200" spans="1:26" x14ac:dyDescent="0.25">
      <c r="A2200" s="3" t="s">
        <v>8633</v>
      </c>
      <c r="B2200" s="3" t="s">
        <v>8633</v>
      </c>
      <c r="C2200" s="94" t="s">
        <v>8634</v>
      </c>
      <c r="D2200" s="93" t="s">
        <v>8635</v>
      </c>
      <c r="E2200" s="88" t="s">
        <v>704</v>
      </c>
      <c r="F2200" s="88" t="s">
        <v>22</v>
      </c>
      <c r="G2200" s="83" t="s">
        <v>23</v>
      </c>
      <c r="H2200" s="88"/>
      <c r="I2200" s="93" t="s">
        <v>24</v>
      </c>
      <c r="J2200" s="93" t="s">
        <v>24</v>
      </c>
      <c r="K2200" s="4">
        <v>100210110602</v>
      </c>
      <c r="L2200" s="3" t="s">
        <v>25</v>
      </c>
      <c r="M2200" s="3" t="s">
        <v>1253</v>
      </c>
      <c r="N2200" s="3" t="s">
        <v>4336</v>
      </c>
      <c r="O2200" s="3" t="s">
        <v>4337</v>
      </c>
      <c r="P2200" s="86">
        <v>2</v>
      </c>
      <c r="Q2200" s="96"/>
      <c r="R2200" s="88" t="s">
        <v>28</v>
      </c>
      <c r="S2200" s="84"/>
      <c r="T2200" s="1">
        <v>2397</v>
      </c>
      <c r="U2200" s="90">
        <v>1677.9</v>
      </c>
      <c r="V2200" s="91">
        <v>0.3</v>
      </c>
      <c r="W2200" s="92" t="s">
        <v>11041</v>
      </c>
      <c r="X2200" s="83">
        <v>76169990990</v>
      </c>
      <c r="Y2200" s="83" t="s">
        <v>30</v>
      </c>
      <c r="Z2200" s="83" t="s">
        <v>31</v>
      </c>
    </row>
    <row r="2201" spans="1:26" x14ac:dyDescent="0.25">
      <c r="A2201" s="3" t="s">
        <v>8636</v>
      </c>
      <c r="B2201" s="3" t="s">
        <v>8636</v>
      </c>
      <c r="C2201" s="94" t="s">
        <v>8637</v>
      </c>
      <c r="D2201" s="93" t="s">
        <v>8638</v>
      </c>
      <c r="E2201" s="88" t="s">
        <v>704</v>
      </c>
      <c r="F2201" s="88" t="s">
        <v>22</v>
      </c>
      <c r="G2201" s="83" t="s">
        <v>752</v>
      </c>
      <c r="H2201" s="88"/>
      <c r="I2201" s="93" t="s">
        <v>24</v>
      </c>
      <c r="J2201" s="93" t="s">
        <v>24</v>
      </c>
      <c r="K2201" s="4">
        <v>100210110602</v>
      </c>
      <c r="L2201" s="3" t="s">
        <v>25</v>
      </c>
      <c r="M2201" s="3" t="s">
        <v>1253</v>
      </c>
      <c r="N2201" s="3" t="s">
        <v>4336</v>
      </c>
      <c r="O2201" s="3" t="s">
        <v>4337</v>
      </c>
      <c r="P2201" s="86" t="s">
        <v>11037</v>
      </c>
      <c r="Q2201" s="96"/>
      <c r="R2201" s="88" t="s">
        <v>28</v>
      </c>
      <c r="S2201" s="84"/>
      <c r="T2201" s="1">
        <v>2397</v>
      </c>
      <c r="U2201" s="90">
        <v>1677.9</v>
      </c>
      <c r="V2201" s="91">
        <v>0.3</v>
      </c>
      <c r="W2201" s="92" t="s">
        <v>11041</v>
      </c>
      <c r="X2201" s="83">
        <v>49119900000</v>
      </c>
      <c r="Y2201" s="83" t="s">
        <v>30</v>
      </c>
      <c r="Z2201" s="83" t="s">
        <v>31</v>
      </c>
    </row>
    <row r="2202" spans="1:26" x14ac:dyDescent="0.25">
      <c r="A2202" s="3" t="s">
        <v>8639</v>
      </c>
      <c r="B2202" s="3" t="s">
        <v>8639</v>
      </c>
      <c r="C2202" s="94" t="s">
        <v>8640</v>
      </c>
      <c r="D2202" s="93" t="s">
        <v>8641</v>
      </c>
      <c r="E2202" s="88" t="s">
        <v>704</v>
      </c>
      <c r="F2202" s="88" t="s">
        <v>22</v>
      </c>
      <c r="G2202" s="83" t="s">
        <v>23</v>
      </c>
      <c r="H2202" s="88"/>
      <c r="I2202" s="93" t="s">
        <v>24</v>
      </c>
      <c r="J2202" s="93" t="s">
        <v>24</v>
      </c>
      <c r="K2202" s="4">
        <v>100210110602</v>
      </c>
      <c r="L2202" s="3" t="s">
        <v>25</v>
      </c>
      <c r="M2202" s="3" t="s">
        <v>1253</v>
      </c>
      <c r="N2202" s="3" t="s">
        <v>4336</v>
      </c>
      <c r="O2202" s="3" t="s">
        <v>4337</v>
      </c>
      <c r="P2202" s="86">
        <v>2</v>
      </c>
      <c r="Q2202" s="96"/>
      <c r="R2202" s="88" t="s">
        <v>28</v>
      </c>
      <c r="S2202" s="84"/>
      <c r="T2202" s="1">
        <v>51117</v>
      </c>
      <c r="U2202" s="90">
        <v>35781.9</v>
      </c>
      <c r="V2202" s="91">
        <v>0.3</v>
      </c>
      <c r="W2202" s="92" t="s">
        <v>11041</v>
      </c>
      <c r="X2202" s="83">
        <v>90139080000</v>
      </c>
      <c r="Y2202" s="83" t="s">
        <v>1306</v>
      </c>
      <c r="Z2202" s="83" t="s">
        <v>739</v>
      </c>
    </row>
    <row r="2203" spans="1:26" x14ac:dyDescent="0.25">
      <c r="A2203" s="3" t="s">
        <v>4333</v>
      </c>
      <c r="B2203" s="3" t="s">
        <v>4333</v>
      </c>
      <c r="C2203" s="94" t="s">
        <v>4334</v>
      </c>
      <c r="D2203" s="93" t="s">
        <v>4335</v>
      </c>
      <c r="E2203" s="88" t="s">
        <v>704</v>
      </c>
      <c r="F2203" s="88" t="s">
        <v>22</v>
      </c>
      <c r="G2203" s="83" t="s">
        <v>752</v>
      </c>
      <c r="H2203" s="88"/>
      <c r="I2203" s="93" t="s">
        <v>24</v>
      </c>
      <c r="J2203" s="93" t="s">
        <v>24</v>
      </c>
      <c r="K2203" s="4">
        <v>100210110602</v>
      </c>
      <c r="L2203" s="3" t="s">
        <v>25</v>
      </c>
      <c r="M2203" s="3" t="s">
        <v>1253</v>
      </c>
      <c r="N2203" s="3" t="s">
        <v>4336</v>
      </c>
      <c r="O2203" s="3" t="s">
        <v>4337</v>
      </c>
      <c r="P2203" s="86">
        <v>65</v>
      </c>
      <c r="Q2203" s="87"/>
      <c r="R2203" s="88" t="s">
        <v>28</v>
      </c>
      <c r="S2203" s="89"/>
      <c r="T2203" s="1">
        <v>41576</v>
      </c>
      <c r="U2203" s="90">
        <v>31182</v>
      </c>
      <c r="V2203" s="91">
        <v>0.25</v>
      </c>
      <c r="W2203" s="92" t="s">
        <v>11036</v>
      </c>
      <c r="X2203" s="83">
        <v>90132000000</v>
      </c>
      <c r="Y2203" s="83" t="s">
        <v>1652</v>
      </c>
      <c r="Z2203" s="83" t="s">
        <v>739</v>
      </c>
    </row>
    <row r="2204" spans="1:26" x14ac:dyDescent="0.25">
      <c r="A2204" s="3" t="s">
        <v>8642</v>
      </c>
      <c r="B2204" s="3" t="s">
        <v>8642</v>
      </c>
      <c r="C2204" s="94" t="s">
        <v>8643</v>
      </c>
      <c r="D2204" s="93" t="s">
        <v>8644</v>
      </c>
      <c r="E2204" s="88" t="s">
        <v>704</v>
      </c>
      <c r="F2204" s="88" t="s">
        <v>22</v>
      </c>
      <c r="G2204" s="83" t="s">
        <v>23</v>
      </c>
      <c r="H2204" s="88"/>
      <c r="I2204" s="93" t="s">
        <v>24</v>
      </c>
      <c r="J2204" s="93" t="s">
        <v>24</v>
      </c>
      <c r="K2204" s="4">
        <v>100210110602</v>
      </c>
      <c r="L2204" s="3" t="s">
        <v>25</v>
      </c>
      <c r="M2204" s="3" t="s">
        <v>1253</v>
      </c>
      <c r="N2204" s="3" t="s">
        <v>4336</v>
      </c>
      <c r="O2204" s="3" t="s">
        <v>4337</v>
      </c>
      <c r="P2204" s="86">
        <v>2</v>
      </c>
      <c r="Q2204" s="87"/>
      <c r="R2204" s="88" t="s">
        <v>28</v>
      </c>
      <c r="S2204" s="89"/>
      <c r="T2204" s="1">
        <v>240</v>
      </c>
      <c r="U2204" s="90">
        <v>168</v>
      </c>
      <c r="V2204" s="91">
        <v>0.3</v>
      </c>
      <c r="W2204" s="92" t="s">
        <v>11041</v>
      </c>
      <c r="X2204" s="83">
        <v>85444290900</v>
      </c>
      <c r="Y2204" s="83" t="s">
        <v>30</v>
      </c>
      <c r="Z2204" s="83" t="s">
        <v>31</v>
      </c>
    </row>
    <row r="2205" spans="1:26" x14ac:dyDescent="0.25">
      <c r="A2205" s="3" t="s">
        <v>4338</v>
      </c>
      <c r="B2205" s="3" t="s">
        <v>4338</v>
      </c>
      <c r="C2205" s="94" t="s">
        <v>4339</v>
      </c>
      <c r="D2205" s="93" t="s">
        <v>4340</v>
      </c>
      <c r="E2205" s="88" t="s">
        <v>704</v>
      </c>
      <c r="F2205" s="88" t="s">
        <v>22</v>
      </c>
      <c r="G2205" s="83" t="s">
        <v>752</v>
      </c>
      <c r="H2205" s="88"/>
      <c r="I2205" s="93" t="s">
        <v>24</v>
      </c>
      <c r="J2205" s="93" t="s">
        <v>24</v>
      </c>
      <c r="K2205" s="4">
        <v>100210110602</v>
      </c>
      <c r="L2205" s="3" t="s">
        <v>25</v>
      </c>
      <c r="M2205" s="3" t="s">
        <v>1253</v>
      </c>
      <c r="N2205" s="3" t="s">
        <v>4336</v>
      </c>
      <c r="O2205" s="3" t="s">
        <v>4337</v>
      </c>
      <c r="P2205" s="86">
        <v>2</v>
      </c>
      <c r="Q2205" s="87"/>
      <c r="R2205" s="88" t="s">
        <v>28</v>
      </c>
      <c r="S2205" s="89"/>
      <c r="T2205" s="1">
        <v>144</v>
      </c>
      <c r="U2205" s="90">
        <v>108</v>
      </c>
      <c r="V2205" s="91">
        <v>0.25</v>
      </c>
      <c r="W2205" s="92" t="s">
        <v>11036</v>
      </c>
      <c r="X2205" s="83">
        <v>85043180900</v>
      </c>
      <c r="Y2205" s="83" t="s">
        <v>903</v>
      </c>
      <c r="Z2205" s="83" t="s">
        <v>31</v>
      </c>
    </row>
    <row r="2206" spans="1:26" x14ac:dyDescent="0.25">
      <c r="A2206" s="3" t="s">
        <v>8645</v>
      </c>
      <c r="B2206" s="3" t="s">
        <v>8645</v>
      </c>
      <c r="C2206" s="94" t="s">
        <v>8646</v>
      </c>
      <c r="D2206" s="93" t="s">
        <v>8647</v>
      </c>
      <c r="E2206" s="88" t="s">
        <v>704</v>
      </c>
      <c r="F2206" s="88" t="s">
        <v>22</v>
      </c>
      <c r="G2206" s="83" t="s">
        <v>23</v>
      </c>
      <c r="H2206" s="88"/>
      <c r="I2206" s="93" t="s">
        <v>24</v>
      </c>
      <c r="J2206" s="93" t="s">
        <v>24</v>
      </c>
      <c r="K2206" s="4">
        <v>100210110602</v>
      </c>
      <c r="L2206" s="3" t="s">
        <v>25</v>
      </c>
      <c r="M2206" s="3" t="s">
        <v>1253</v>
      </c>
      <c r="N2206" s="3" t="s">
        <v>4336</v>
      </c>
      <c r="O2206" s="3" t="s">
        <v>4337</v>
      </c>
      <c r="P2206" s="86">
        <v>2</v>
      </c>
      <c r="Q2206" s="87"/>
      <c r="R2206" s="88" t="s">
        <v>28</v>
      </c>
      <c r="S2206" s="89"/>
      <c r="T2206" s="1">
        <v>1676</v>
      </c>
      <c r="U2206" s="90">
        <v>1173.2</v>
      </c>
      <c r="V2206" s="91">
        <v>0.3</v>
      </c>
      <c r="W2206" s="92" t="s">
        <v>11041</v>
      </c>
      <c r="X2206" s="83">
        <v>84733020000</v>
      </c>
      <c r="Y2206" s="83" t="s">
        <v>2224</v>
      </c>
      <c r="Z2206" s="83" t="s">
        <v>31</v>
      </c>
    </row>
    <row r="2207" spans="1:26" x14ac:dyDescent="0.25">
      <c r="A2207" s="3" t="s">
        <v>8648</v>
      </c>
      <c r="B2207" s="3" t="s">
        <v>8648</v>
      </c>
      <c r="C2207" s="94" t="s">
        <v>8649</v>
      </c>
      <c r="D2207" s="93" t="s">
        <v>8650</v>
      </c>
      <c r="E2207" s="88" t="s">
        <v>704</v>
      </c>
      <c r="F2207" s="88" t="s">
        <v>22</v>
      </c>
      <c r="G2207" s="83" t="s">
        <v>23</v>
      </c>
      <c r="H2207" s="88"/>
      <c r="I2207" s="93" t="s">
        <v>24</v>
      </c>
      <c r="J2207" s="93" t="s">
        <v>24</v>
      </c>
      <c r="K2207" s="4">
        <v>100210110602</v>
      </c>
      <c r="L2207" s="3" t="s">
        <v>25</v>
      </c>
      <c r="M2207" s="3" t="s">
        <v>1253</v>
      </c>
      <c r="N2207" s="3" t="s">
        <v>4336</v>
      </c>
      <c r="O2207" s="3" t="s">
        <v>4337</v>
      </c>
      <c r="P2207" s="86">
        <v>65</v>
      </c>
      <c r="Q2207" s="87"/>
      <c r="R2207" s="88" t="s">
        <v>28</v>
      </c>
      <c r="S2207" s="89"/>
      <c r="T2207" s="1">
        <v>10348</v>
      </c>
      <c r="U2207" s="90">
        <v>7243.6</v>
      </c>
      <c r="V2207" s="91">
        <v>0.3</v>
      </c>
      <c r="W2207" s="92" t="s">
        <v>11041</v>
      </c>
      <c r="X2207" s="83">
        <v>84798997900</v>
      </c>
      <c r="Y2207" s="83" t="s">
        <v>30</v>
      </c>
      <c r="Z2207" s="83" t="s">
        <v>31</v>
      </c>
    </row>
    <row r="2208" spans="1:26" x14ac:dyDescent="0.25">
      <c r="A2208" s="3" t="s">
        <v>8651</v>
      </c>
      <c r="B2208" s="3" t="s">
        <v>8651</v>
      </c>
      <c r="C2208" s="94" t="s">
        <v>8652</v>
      </c>
      <c r="D2208" s="93" t="s">
        <v>8653</v>
      </c>
      <c r="E2208" s="88" t="s">
        <v>704</v>
      </c>
      <c r="F2208" s="88" t="s">
        <v>22</v>
      </c>
      <c r="G2208" s="83" t="s">
        <v>23</v>
      </c>
      <c r="H2208" s="88"/>
      <c r="I2208" s="93" t="s">
        <v>24</v>
      </c>
      <c r="J2208" s="93" t="s">
        <v>24</v>
      </c>
      <c r="K2208" s="4">
        <v>100210110602</v>
      </c>
      <c r="L2208" s="3" t="s">
        <v>25</v>
      </c>
      <c r="M2208" s="3" t="s">
        <v>1253</v>
      </c>
      <c r="N2208" s="3" t="s">
        <v>4336</v>
      </c>
      <c r="O2208" s="3" t="s">
        <v>4337</v>
      </c>
      <c r="P2208" s="86">
        <v>65</v>
      </c>
      <c r="Q2208" s="87"/>
      <c r="R2208" s="88" t="s">
        <v>28</v>
      </c>
      <c r="S2208" s="89"/>
      <c r="T2208" s="1">
        <v>10118</v>
      </c>
      <c r="U2208" s="90">
        <v>7082.6</v>
      </c>
      <c r="V2208" s="91">
        <v>0.3</v>
      </c>
      <c r="W2208" s="92" t="s">
        <v>11041</v>
      </c>
      <c r="X2208" s="83">
        <v>84798997900</v>
      </c>
      <c r="Y2208" s="83" t="s">
        <v>30</v>
      </c>
      <c r="Z2208" s="83" t="s">
        <v>31</v>
      </c>
    </row>
    <row r="2209" spans="1:27" x14ac:dyDescent="0.25">
      <c r="A2209" s="3" t="s">
        <v>8654</v>
      </c>
      <c r="B2209" s="3" t="s">
        <v>8654</v>
      </c>
      <c r="C2209" s="94" t="s">
        <v>8655</v>
      </c>
      <c r="D2209" s="93" t="s">
        <v>8656</v>
      </c>
      <c r="E2209" s="88" t="s">
        <v>704</v>
      </c>
      <c r="F2209" s="88" t="s">
        <v>22</v>
      </c>
      <c r="G2209" s="83" t="s">
        <v>23</v>
      </c>
      <c r="H2209" s="88"/>
      <c r="I2209" s="93" t="s">
        <v>24</v>
      </c>
      <c r="J2209" s="93" t="s">
        <v>24</v>
      </c>
      <c r="K2209" s="4">
        <v>100210110602</v>
      </c>
      <c r="L2209" s="3" t="s">
        <v>25</v>
      </c>
      <c r="M2209" s="3" t="s">
        <v>1253</v>
      </c>
      <c r="N2209" s="3" t="s">
        <v>4336</v>
      </c>
      <c r="O2209" s="3" t="s">
        <v>4337</v>
      </c>
      <c r="P2209" s="86">
        <v>65</v>
      </c>
      <c r="Q2209" s="87"/>
      <c r="R2209" s="88" t="s">
        <v>28</v>
      </c>
      <c r="S2209" s="89"/>
      <c r="T2209" s="1">
        <v>425</v>
      </c>
      <c r="U2209" s="90">
        <v>297.5</v>
      </c>
      <c r="V2209" s="91">
        <v>0.3</v>
      </c>
      <c r="W2209" s="92" t="s">
        <v>11041</v>
      </c>
      <c r="X2209" s="83">
        <v>84798997900</v>
      </c>
      <c r="Y2209" s="83" t="s">
        <v>30</v>
      </c>
      <c r="Z2209" s="83" t="s">
        <v>31</v>
      </c>
    </row>
    <row r="2210" spans="1:27" x14ac:dyDescent="0.25">
      <c r="A2210" s="153" t="s">
        <v>7952</v>
      </c>
      <c r="B2210" s="153" t="s">
        <v>7952</v>
      </c>
      <c r="C2210" s="111" t="s">
        <v>7953</v>
      </c>
      <c r="D2210" s="110" t="s">
        <v>7954</v>
      </c>
      <c r="E2210" s="114" t="s">
        <v>704</v>
      </c>
      <c r="F2210" s="114" t="s">
        <v>22</v>
      </c>
      <c r="G2210" s="110" t="s">
        <v>752</v>
      </c>
      <c r="H2210" s="114"/>
      <c r="I2210" s="110" t="s">
        <v>24</v>
      </c>
      <c r="J2210" s="110" t="s">
        <v>24</v>
      </c>
      <c r="K2210" s="154">
        <v>100210110201</v>
      </c>
      <c r="L2210" s="153" t="s">
        <v>25</v>
      </c>
      <c r="M2210" s="153" t="s">
        <v>1253</v>
      </c>
      <c r="N2210" s="153" t="s">
        <v>1595</v>
      </c>
      <c r="O2210" s="153" t="s">
        <v>7755</v>
      </c>
      <c r="P2210" s="113" t="s">
        <v>11037</v>
      </c>
      <c r="Q2210" s="155"/>
      <c r="R2210" s="114" t="s">
        <v>28</v>
      </c>
      <c r="S2210" s="118"/>
      <c r="T2210" s="115">
        <v>3963</v>
      </c>
      <c r="U2210" s="116">
        <v>2060.7600000000002</v>
      </c>
      <c r="V2210" s="117">
        <v>0.47999999999999993</v>
      </c>
      <c r="W2210" s="156" t="s">
        <v>11040</v>
      </c>
      <c r="X2210" s="112">
        <v>85258900000</v>
      </c>
      <c r="Y2210" s="112" t="s">
        <v>30</v>
      </c>
      <c r="Z2210" s="112" t="s">
        <v>739</v>
      </c>
      <c r="AA2210" t="s">
        <v>10685</v>
      </c>
    </row>
    <row r="2211" spans="1:27" x14ac:dyDescent="0.25">
      <c r="A2211" s="3" t="s">
        <v>7955</v>
      </c>
      <c r="B2211" s="3" t="s">
        <v>7955</v>
      </c>
      <c r="C2211" s="94" t="s">
        <v>7956</v>
      </c>
      <c r="D2211" s="93" t="s">
        <v>7957</v>
      </c>
      <c r="E2211" s="88" t="s">
        <v>704</v>
      </c>
      <c r="F2211" s="88" t="s">
        <v>22</v>
      </c>
      <c r="G2211" s="83" t="s">
        <v>752</v>
      </c>
      <c r="H2211" s="88"/>
      <c r="I2211" s="93" t="s">
        <v>24</v>
      </c>
      <c r="J2211" s="93" t="s">
        <v>24</v>
      </c>
      <c r="K2211" s="4">
        <v>100210110201</v>
      </c>
      <c r="L2211" s="3" t="s">
        <v>25</v>
      </c>
      <c r="M2211" s="3" t="s">
        <v>1253</v>
      </c>
      <c r="N2211" s="3" t="s">
        <v>1595</v>
      </c>
      <c r="O2211" s="3" t="s">
        <v>7755</v>
      </c>
      <c r="P2211" s="86" t="s">
        <v>11037</v>
      </c>
      <c r="Q2211" s="87"/>
      <c r="R2211" s="88" t="s">
        <v>28</v>
      </c>
      <c r="S2211" s="89"/>
      <c r="T2211" s="1">
        <v>8176</v>
      </c>
      <c r="U2211" s="90">
        <v>4251.5200000000004</v>
      </c>
      <c r="V2211" s="91">
        <v>0.47999999999999993</v>
      </c>
      <c r="W2211" s="92" t="s">
        <v>11040</v>
      </c>
      <c r="X2211" s="83">
        <v>85258900000</v>
      </c>
      <c r="Y2211" s="83" t="s">
        <v>30</v>
      </c>
      <c r="Z2211" s="83" t="s">
        <v>739</v>
      </c>
    </row>
    <row r="2212" spans="1:27" x14ac:dyDescent="0.25">
      <c r="A2212" s="83" t="s">
        <v>7958</v>
      </c>
      <c r="B2212" s="83" t="s">
        <v>7958</v>
      </c>
      <c r="C2212" s="84" t="s">
        <v>7959</v>
      </c>
      <c r="D2212" s="83" t="s">
        <v>7960</v>
      </c>
      <c r="E2212" s="83" t="s">
        <v>704</v>
      </c>
      <c r="F2212" s="83" t="s">
        <v>22</v>
      </c>
      <c r="G2212" s="83" t="s">
        <v>752</v>
      </c>
      <c r="H2212" s="83"/>
      <c r="I2212" s="93" t="s">
        <v>24</v>
      </c>
      <c r="J2212" s="93" t="s">
        <v>24</v>
      </c>
      <c r="K2212" s="85">
        <v>100210110201</v>
      </c>
      <c r="L2212" s="83" t="s">
        <v>25</v>
      </c>
      <c r="M2212" s="83" t="s">
        <v>1253</v>
      </c>
      <c r="N2212" s="83" t="s">
        <v>1595</v>
      </c>
      <c r="O2212" s="83" t="s">
        <v>7755</v>
      </c>
      <c r="P2212" s="86" t="s">
        <v>11037</v>
      </c>
      <c r="Q2212" s="87"/>
      <c r="R2212" s="88" t="s">
        <v>28</v>
      </c>
      <c r="S2212" s="89"/>
      <c r="T2212" s="1">
        <v>5172</v>
      </c>
      <c r="U2212" s="90">
        <v>2689.44</v>
      </c>
      <c r="V2212" s="91">
        <v>0.48</v>
      </c>
      <c r="W2212" s="92" t="s">
        <v>11040</v>
      </c>
      <c r="X2212" s="83">
        <v>85258900000</v>
      </c>
      <c r="Y2212" s="83" t="s">
        <v>30</v>
      </c>
      <c r="Z2212" s="83" t="s">
        <v>739</v>
      </c>
    </row>
    <row r="2213" spans="1:27" x14ac:dyDescent="0.25">
      <c r="A2213" s="3" t="s">
        <v>7961</v>
      </c>
      <c r="B2213" s="3" t="s">
        <v>7961</v>
      </c>
      <c r="C2213" s="94" t="s">
        <v>7962</v>
      </c>
      <c r="D2213" s="93" t="s">
        <v>7963</v>
      </c>
      <c r="E2213" s="88" t="s">
        <v>704</v>
      </c>
      <c r="F2213" s="88" t="s">
        <v>22</v>
      </c>
      <c r="G2213" s="83" t="s">
        <v>23</v>
      </c>
      <c r="H2213" s="88"/>
      <c r="I2213" s="93" t="s">
        <v>24</v>
      </c>
      <c r="J2213" s="93" t="s">
        <v>745</v>
      </c>
      <c r="K2213" s="4">
        <v>100210110203</v>
      </c>
      <c r="L2213" s="3" t="s">
        <v>25</v>
      </c>
      <c r="M2213" s="3" t="s">
        <v>1253</v>
      </c>
      <c r="N2213" s="3" t="s">
        <v>1595</v>
      </c>
      <c r="O2213" s="3" t="s">
        <v>4332</v>
      </c>
      <c r="P2213" s="86">
        <v>2</v>
      </c>
      <c r="Q2213" s="87"/>
      <c r="R2213" s="88" t="s">
        <v>28</v>
      </c>
      <c r="S2213" s="89"/>
      <c r="T2213" s="1">
        <v>2992</v>
      </c>
      <c r="U2213" s="90">
        <v>1555.84</v>
      </c>
      <c r="V2213" s="91">
        <v>0.48000000000000004</v>
      </c>
      <c r="W2213" s="92" t="s">
        <v>11040</v>
      </c>
      <c r="X2213" s="83">
        <v>84715000000</v>
      </c>
      <c r="Y2213" s="83" t="s">
        <v>722</v>
      </c>
      <c r="Z2213" s="83" t="s">
        <v>739</v>
      </c>
    </row>
    <row r="2214" spans="1:27" x14ac:dyDescent="0.25">
      <c r="A2214" s="3" t="s">
        <v>8657</v>
      </c>
      <c r="B2214" s="3" t="s">
        <v>8657</v>
      </c>
      <c r="C2214" s="94" t="s">
        <v>8658</v>
      </c>
      <c r="D2214" s="93" t="s">
        <v>8659</v>
      </c>
      <c r="E2214" s="88" t="s">
        <v>704</v>
      </c>
      <c r="F2214" s="88" t="s">
        <v>22</v>
      </c>
      <c r="G2214" s="83" t="s">
        <v>23</v>
      </c>
      <c r="H2214" s="88"/>
      <c r="I2214" s="93" t="s">
        <v>24</v>
      </c>
      <c r="J2214" s="93" t="s">
        <v>745</v>
      </c>
      <c r="K2214" s="4">
        <v>100210110203</v>
      </c>
      <c r="L2214" s="3" t="s">
        <v>25</v>
      </c>
      <c r="M2214" s="3" t="s">
        <v>1253</v>
      </c>
      <c r="N2214" s="3" t="s">
        <v>1595</v>
      </c>
      <c r="O2214" s="3" t="s">
        <v>4332</v>
      </c>
      <c r="P2214" s="86">
        <v>2</v>
      </c>
      <c r="Q2214" s="87"/>
      <c r="R2214" s="88" t="s">
        <v>28</v>
      </c>
      <c r="S2214" s="89"/>
      <c r="T2214" s="1">
        <v>2530</v>
      </c>
      <c r="U2214" s="90">
        <v>1897.5</v>
      </c>
      <c r="V2214" s="91">
        <v>0.25</v>
      </c>
      <c r="W2214" s="92" t="s">
        <v>11036</v>
      </c>
      <c r="X2214" s="83">
        <v>84714900000</v>
      </c>
      <c r="Y2214" s="83" t="s">
        <v>722</v>
      </c>
      <c r="Z2214" s="83" t="s">
        <v>739</v>
      </c>
    </row>
    <row r="2215" spans="1:27" x14ac:dyDescent="0.25">
      <c r="A2215" s="3" t="s">
        <v>4341</v>
      </c>
      <c r="B2215" s="3" t="s">
        <v>4341</v>
      </c>
      <c r="C2215" s="94" t="s">
        <v>4342</v>
      </c>
      <c r="D2215" s="93" t="s">
        <v>11736</v>
      </c>
      <c r="E2215" s="88" t="s">
        <v>704</v>
      </c>
      <c r="F2215" s="88" t="s">
        <v>22</v>
      </c>
      <c r="G2215" s="83" t="s">
        <v>23</v>
      </c>
      <c r="H2215" s="88"/>
      <c r="I2215" s="93" t="s">
        <v>24</v>
      </c>
      <c r="J2215" s="93" t="s">
        <v>745</v>
      </c>
      <c r="K2215" s="4">
        <v>100210110203</v>
      </c>
      <c r="L2215" s="3" t="s">
        <v>25</v>
      </c>
      <c r="M2215" s="3" t="s">
        <v>1253</v>
      </c>
      <c r="N2215" s="3" t="s">
        <v>1595</v>
      </c>
      <c r="O2215" s="3" t="s">
        <v>4332</v>
      </c>
      <c r="P2215" s="86">
        <v>2</v>
      </c>
      <c r="Q2215" s="87"/>
      <c r="R2215" s="88" t="s">
        <v>28</v>
      </c>
      <c r="S2215" s="89"/>
      <c r="T2215" s="1">
        <v>2975</v>
      </c>
      <c r="U2215" s="90">
        <v>2231.25</v>
      </c>
      <c r="V2215" s="91">
        <v>0.25</v>
      </c>
      <c r="W2215" s="92" t="s">
        <v>11036</v>
      </c>
      <c r="X2215" s="83">
        <v>84714900000</v>
      </c>
      <c r="Y2215" s="83" t="s">
        <v>722</v>
      </c>
      <c r="Z2215" s="83" t="s">
        <v>739</v>
      </c>
    </row>
    <row r="2216" spans="1:27" x14ac:dyDescent="0.25">
      <c r="A2216" s="3" t="s">
        <v>4343</v>
      </c>
      <c r="B2216" s="3" t="s">
        <v>4343</v>
      </c>
      <c r="C2216" s="94" t="s">
        <v>4344</v>
      </c>
      <c r="D2216" s="93" t="s">
        <v>11737</v>
      </c>
      <c r="E2216" s="88" t="s">
        <v>704</v>
      </c>
      <c r="F2216" s="88" t="s">
        <v>22</v>
      </c>
      <c r="G2216" s="83" t="s">
        <v>23</v>
      </c>
      <c r="H2216" s="88"/>
      <c r="I2216" s="93" t="s">
        <v>24</v>
      </c>
      <c r="J2216" s="93" t="s">
        <v>24</v>
      </c>
      <c r="K2216" s="4">
        <v>100210110203</v>
      </c>
      <c r="L2216" s="3" t="s">
        <v>25</v>
      </c>
      <c r="M2216" s="3" t="s">
        <v>1253</v>
      </c>
      <c r="N2216" s="3" t="s">
        <v>1595</v>
      </c>
      <c r="O2216" s="3" t="s">
        <v>4332</v>
      </c>
      <c r="P2216" s="86">
        <v>2</v>
      </c>
      <c r="Q2216" s="87"/>
      <c r="R2216" s="88" t="s">
        <v>28</v>
      </c>
      <c r="S2216" s="89"/>
      <c r="T2216" s="1">
        <v>2989</v>
      </c>
      <c r="U2216" s="90">
        <v>2241.75</v>
      </c>
      <c r="V2216" s="91">
        <v>0.25</v>
      </c>
      <c r="W2216" s="92" t="s">
        <v>11036</v>
      </c>
      <c r="X2216" s="83">
        <v>84714900000</v>
      </c>
      <c r="Y2216" s="83" t="s">
        <v>722</v>
      </c>
      <c r="Z2216" s="83" t="s">
        <v>739</v>
      </c>
    </row>
    <row r="2217" spans="1:27" x14ac:dyDescent="0.25">
      <c r="A2217" s="3" t="s">
        <v>7964</v>
      </c>
      <c r="B2217" s="3" t="s">
        <v>7964</v>
      </c>
      <c r="C2217" s="94" t="s">
        <v>7965</v>
      </c>
      <c r="D2217" s="93" t="s">
        <v>7966</v>
      </c>
      <c r="E2217" s="88" t="s">
        <v>704</v>
      </c>
      <c r="F2217" s="88" t="s">
        <v>22</v>
      </c>
      <c r="G2217" s="83" t="s">
        <v>23</v>
      </c>
      <c r="H2217" s="88"/>
      <c r="I2217" s="93" t="s">
        <v>24</v>
      </c>
      <c r="J2217" s="93" t="s">
        <v>24</v>
      </c>
      <c r="K2217" s="4">
        <v>100220090000</v>
      </c>
      <c r="L2217" s="3" t="s">
        <v>7908</v>
      </c>
      <c r="M2217" s="3" t="s">
        <v>7909</v>
      </c>
      <c r="N2217" s="3" t="s">
        <v>7909</v>
      </c>
      <c r="O2217" s="3" t="s">
        <v>7910</v>
      </c>
      <c r="P2217" s="86" t="s">
        <v>8797</v>
      </c>
      <c r="Q2217" s="87"/>
      <c r="R2217" s="88" t="s">
        <v>28</v>
      </c>
      <c r="S2217" s="89"/>
      <c r="T2217" s="1">
        <v>232</v>
      </c>
      <c r="U2217" s="90">
        <v>120.64</v>
      </c>
      <c r="V2217" s="91">
        <v>0.48</v>
      </c>
      <c r="W2217" s="92" t="s">
        <v>11040</v>
      </c>
      <c r="X2217" s="83">
        <v>84733020000</v>
      </c>
      <c r="Y2217" s="83" t="s">
        <v>5523</v>
      </c>
      <c r="Z2217" s="83" t="s">
        <v>31</v>
      </c>
    </row>
    <row r="2218" spans="1:27" x14ac:dyDescent="0.25">
      <c r="A2218" s="3" t="s">
        <v>10807</v>
      </c>
      <c r="B2218" s="3" t="s">
        <v>10807</v>
      </c>
      <c r="C2218" s="94" t="s">
        <v>10808</v>
      </c>
      <c r="D2218" s="93" t="s">
        <v>11738</v>
      </c>
      <c r="E2218" s="88" t="s">
        <v>55</v>
      </c>
      <c r="F2218" s="88" t="s">
        <v>22</v>
      </c>
      <c r="G2218" s="83" t="s">
        <v>23</v>
      </c>
      <c r="H2218" s="88"/>
      <c r="I2218" s="93" t="s">
        <v>24</v>
      </c>
      <c r="J2218" s="93" t="s">
        <v>24</v>
      </c>
      <c r="K2218" s="4">
        <v>100210110199</v>
      </c>
      <c r="L2218" s="3" t="s">
        <v>25</v>
      </c>
      <c r="M2218" s="3" t="s">
        <v>1253</v>
      </c>
      <c r="N2218" s="3" t="s">
        <v>1254</v>
      </c>
      <c r="O2218" s="3" t="s">
        <v>1255</v>
      </c>
      <c r="P2218" s="86" t="s">
        <v>8797</v>
      </c>
      <c r="Q2218" s="87"/>
      <c r="R2218" s="88" t="s">
        <v>28</v>
      </c>
      <c r="S2218" s="89"/>
      <c r="T2218" s="1">
        <v>3878</v>
      </c>
      <c r="U2218" s="90">
        <v>2714.6</v>
      </c>
      <c r="V2218" s="91">
        <v>0.30000000000000004</v>
      </c>
      <c r="W2218" s="92" t="s">
        <v>11041</v>
      </c>
      <c r="X2218" s="83">
        <v>99999999999</v>
      </c>
      <c r="Y2218" s="83" t="s">
        <v>30</v>
      </c>
      <c r="Z2218" s="83" t="s">
        <v>31</v>
      </c>
    </row>
    <row r="2219" spans="1:27" x14ac:dyDescent="0.25">
      <c r="A2219" s="83" t="s">
        <v>7967</v>
      </c>
      <c r="B2219" s="83" t="s">
        <v>7967</v>
      </c>
      <c r="C2219" s="84" t="s">
        <v>7968</v>
      </c>
      <c r="D2219" s="83" t="s">
        <v>7969</v>
      </c>
      <c r="E2219" s="83" t="s">
        <v>704</v>
      </c>
      <c r="F2219" s="83" t="s">
        <v>22</v>
      </c>
      <c r="G2219" s="83" t="s">
        <v>23</v>
      </c>
      <c r="H2219" s="83"/>
      <c r="I2219" s="93" t="s">
        <v>24</v>
      </c>
      <c r="J2219" s="93" t="s">
        <v>24</v>
      </c>
      <c r="K2219" s="85">
        <v>100210110101</v>
      </c>
      <c r="L2219" s="83" t="s">
        <v>25</v>
      </c>
      <c r="M2219" s="83" t="s">
        <v>1253</v>
      </c>
      <c r="N2219" s="83" t="s">
        <v>1254</v>
      </c>
      <c r="O2219" s="83" t="s">
        <v>7798</v>
      </c>
      <c r="P2219" s="86">
        <v>2</v>
      </c>
      <c r="Q2219" s="87"/>
      <c r="R2219" s="88" t="s">
        <v>28</v>
      </c>
      <c r="S2219" s="89"/>
      <c r="T2219" s="1">
        <v>42</v>
      </c>
      <c r="U2219" s="90">
        <v>21.84</v>
      </c>
      <c r="V2219" s="91">
        <v>0.48</v>
      </c>
      <c r="W2219" s="92" t="s">
        <v>11040</v>
      </c>
      <c r="X2219" s="83">
        <v>85234910009</v>
      </c>
      <c r="Y2219" s="83" t="s">
        <v>30</v>
      </c>
      <c r="Z2219" s="83" t="s">
        <v>31</v>
      </c>
    </row>
    <row r="2220" spans="1:27" x14ac:dyDescent="0.25">
      <c r="A2220" s="3" t="s">
        <v>7970</v>
      </c>
      <c r="B2220" s="3" t="s">
        <v>7970</v>
      </c>
      <c r="C2220" s="94" t="s">
        <v>7971</v>
      </c>
      <c r="D2220" s="93" t="s">
        <v>7972</v>
      </c>
      <c r="E2220" s="88" t="s">
        <v>704</v>
      </c>
      <c r="F2220" s="88" t="s">
        <v>22</v>
      </c>
      <c r="G2220" s="83" t="s">
        <v>23</v>
      </c>
      <c r="H2220" s="88"/>
      <c r="I2220" s="93" t="s">
        <v>24</v>
      </c>
      <c r="J2220" s="93" t="s">
        <v>24</v>
      </c>
      <c r="K2220" s="4">
        <v>100210110101</v>
      </c>
      <c r="L2220" s="3" t="s">
        <v>25</v>
      </c>
      <c r="M2220" s="3" t="s">
        <v>1253</v>
      </c>
      <c r="N2220" s="3" t="s">
        <v>1254</v>
      </c>
      <c r="O2220" s="3" t="s">
        <v>7798</v>
      </c>
      <c r="P2220" s="86">
        <v>65</v>
      </c>
      <c r="Q2220" s="87"/>
      <c r="R2220" s="88" t="s">
        <v>28</v>
      </c>
      <c r="S2220" s="89"/>
      <c r="T2220" s="1">
        <v>42</v>
      </c>
      <c r="U2220" s="90">
        <v>21.84</v>
      </c>
      <c r="V2220" s="91">
        <v>0.48</v>
      </c>
      <c r="W2220" s="83" t="s">
        <v>11040</v>
      </c>
      <c r="X2220" s="83">
        <v>85234910009</v>
      </c>
      <c r="Y2220" s="83" t="s">
        <v>30</v>
      </c>
      <c r="Z2220" s="83" t="s">
        <v>31</v>
      </c>
    </row>
    <row r="2221" spans="1:27" x14ac:dyDescent="0.25">
      <c r="A2221" s="83" t="s">
        <v>7973</v>
      </c>
      <c r="B2221" s="83" t="s">
        <v>7973</v>
      </c>
      <c r="C2221" s="84" t="s">
        <v>7974</v>
      </c>
      <c r="D2221" s="83" t="s">
        <v>7975</v>
      </c>
      <c r="E2221" s="83" t="s">
        <v>704</v>
      </c>
      <c r="F2221" s="83" t="s">
        <v>22</v>
      </c>
      <c r="G2221" s="83" t="s">
        <v>23</v>
      </c>
      <c r="H2221" s="83"/>
      <c r="I2221" s="93" t="s">
        <v>24</v>
      </c>
      <c r="J2221" s="93" t="s">
        <v>24</v>
      </c>
      <c r="K2221" s="85">
        <v>100210110101</v>
      </c>
      <c r="L2221" s="83" t="s">
        <v>25</v>
      </c>
      <c r="M2221" s="83" t="s">
        <v>1253</v>
      </c>
      <c r="N2221" s="83" t="s">
        <v>1254</v>
      </c>
      <c r="O2221" s="83" t="s">
        <v>7798</v>
      </c>
      <c r="P2221" s="86" t="s">
        <v>8797</v>
      </c>
      <c r="Q2221" s="87"/>
      <c r="R2221" s="88" t="s">
        <v>28</v>
      </c>
      <c r="S2221" s="89"/>
      <c r="T2221" s="1">
        <v>954</v>
      </c>
      <c r="U2221" s="90">
        <v>496.08</v>
      </c>
      <c r="V2221" s="91">
        <v>0.48000000000000004</v>
      </c>
      <c r="W2221" s="83" t="s">
        <v>11040</v>
      </c>
      <c r="X2221" s="83">
        <v>85234910009</v>
      </c>
      <c r="Y2221" s="83" t="s">
        <v>30</v>
      </c>
      <c r="Z2221" s="83" t="s">
        <v>31</v>
      </c>
    </row>
    <row r="2222" spans="1:27" x14ac:dyDescent="0.25">
      <c r="A2222" s="93" t="s">
        <v>7976</v>
      </c>
      <c r="B2222" s="93" t="s">
        <v>7976</v>
      </c>
      <c r="C2222" s="94" t="s">
        <v>7977</v>
      </c>
      <c r="D2222" s="93" t="s">
        <v>7978</v>
      </c>
      <c r="E2222" s="93" t="s">
        <v>704</v>
      </c>
      <c r="F2222" s="93" t="s">
        <v>22</v>
      </c>
      <c r="G2222" s="83" t="s">
        <v>23</v>
      </c>
      <c r="H2222" s="93"/>
      <c r="I2222" s="93" t="s">
        <v>24</v>
      </c>
      <c r="J2222" s="93" t="s">
        <v>24</v>
      </c>
      <c r="K2222" s="95">
        <v>100210110101</v>
      </c>
      <c r="L2222" s="93" t="s">
        <v>25</v>
      </c>
      <c r="M2222" s="93" t="s">
        <v>1253</v>
      </c>
      <c r="N2222" s="93" t="s">
        <v>1254</v>
      </c>
      <c r="O2222" s="93" t="s">
        <v>7798</v>
      </c>
      <c r="P2222" s="86" t="s">
        <v>8797</v>
      </c>
      <c r="Q2222" s="87"/>
      <c r="R2222" s="88" t="s">
        <v>28</v>
      </c>
      <c r="S2222" s="89"/>
      <c r="T2222" s="1">
        <v>954</v>
      </c>
      <c r="U2222" s="90">
        <v>496.08</v>
      </c>
      <c r="V2222" s="91">
        <v>0.48000000000000004</v>
      </c>
      <c r="W2222" s="92" t="s">
        <v>11040</v>
      </c>
      <c r="X2222" s="83">
        <v>85234910009</v>
      </c>
      <c r="Y2222" s="83" t="s">
        <v>30</v>
      </c>
      <c r="Z2222" s="83" t="s">
        <v>31</v>
      </c>
    </row>
    <row r="2223" spans="1:27" x14ac:dyDescent="0.25">
      <c r="A2223" s="3" t="s">
        <v>7979</v>
      </c>
      <c r="B2223" s="3" t="s">
        <v>7979</v>
      </c>
      <c r="C2223" s="94" t="s">
        <v>7980</v>
      </c>
      <c r="D2223" s="93" t="s">
        <v>7981</v>
      </c>
      <c r="E2223" s="88" t="s">
        <v>704</v>
      </c>
      <c r="F2223" s="88" t="s">
        <v>22</v>
      </c>
      <c r="G2223" s="83" t="s">
        <v>23</v>
      </c>
      <c r="H2223" s="88"/>
      <c r="I2223" s="93" t="s">
        <v>24</v>
      </c>
      <c r="J2223" s="93" t="s">
        <v>24</v>
      </c>
      <c r="K2223" s="4">
        <v>100210110101</v>
      </c>
      <c r="L2223" s="3" t="s">
        <v>25</v>
      </c>
      <c r="M2223" s="3" t="s">
        <v>1253</v>
      </c>
      <c r="N2223" s="3" t="s">
        <v>1254</v>
      </c>
      <c r="O2223" s="3" t="s">
        <v>7798</v>
      </c>
      <c r="P2223" s="86" t="s">
        <v>8797</v>
      </c>
      <c r="Q2223" s="87"/>
      <c r="R2223" s="88" t="s">
        <v>28</v>
      </c>
      <c r="S2223" s="89"/>
      <c r="T2223" s="1">
        <v>954</v>
      </c>
      <c r="U2223" s="90">
        <v>496.08</v>
      </c>
      <c r="V2223" s="91">
        <v>0.48000000000000004</v>
      </c>
      <c r="W2223" s="92" t="s">
        <v>11040</v>
      </c>
      <c r="X2223" s="83">
        <v>85234910009</v>
      </c>
      <c r="Y2223" s="83" t="s">
        <v>30</v>
      </c>
      <c r="Z2223" s="83" t="s">
        <v>31</v>
      </c>
    </row>
    <row r="2224" spans="1:27" x14ac:dyDescent="0.25">
      <c r="A2224" t="s">
        <v>7982</v>
      </c>
      <c r="B2224" t="s">
        <v>7982</v>
      </c>
      <c r="C2224" s="94" t="s">
        <v>7983</v>
      </c>
      <c r="D2224" s="93" t="s">
        <v>7984</v>
      </c>
      <c r="E2224" s="93" t="s">
        <v>704</v>
      </c>
      <c r="F2224" s="93" t="s">
        <v>22</v>
      </c>
      <c r="G2224" s="83" t="s">
        <v>23</v>
      </c>
      <c r="H2224" s="93"/>
      <c r="I2224" s="93" t="s">
        <v>24</v>
      </c>
      <c r="J2224" s="93" t="s">
        <v>24</v>
      </c>
      <c r="K2224" s="2">
        <v>100210110101</v>
      </c>
      <c r="L2224" t="s">
        <v>25</v>
      </c>
      <c r="M2224" t="s">
        <v>1253</v>
      </c>
      <c r="N2224" t="s">
        <v>1254</v>
      </c>
      <c r="O2224" t="s">
        <v>7798</v>
      </c>
      <c r="P2224" s="86" t="s">
        <v>8797</v>
      </c>
      <c r="Q2224" s="99"/>
      <c r="R2224" s="88" t="s">
        <v>28</v>
      </c>
      <c r="S2224" s="98"/>
      <c r="T2224" s="1">
        <v>954</v>
      </c>
      <c r="U2224" s="90">
        <v>496.08</v>
      </c>
      <c r="V2224" s="91">
        <v>0.48000000000000004</v>
      </c>
      <c r="W2224" s="92" t="s">
        <v>11040</v>
      </c>
      <c r="X2224" s="83">
        <v>85234910009</v>
      </c>
      <c r="Y2224" s="83" t="s">
        <v>30</v>
      </c>
      <c r="Z2224" s="83" t="s">
        <v>31</v>
      </c>
    </row>
    <row r="2225" spans="1:26" x14ac:dyDescent="0.25">
      <c r="A2225" t="s">
        <v>7985</v>
      </c>
      <c r="B2225" t="s">
        <v>7985</v>
      </c>
      <c r="C2225" s="94" t="s">
        <v>7986</v>
      </c>
      <c r="D2225" s="93" t="s">
        <v>7987</v>
      </c>
      <c r="E2225" s="93" t="s">
        <v>704</v>
      </c>
      <c r="F2225" s="93" t="s">
        <v>22</v>
      </c>
      <c r="G2225" s="83" t="s">
        <v>23</v>
      </c>
      <c r="H2225" s="93"/>
      <c r="I2225" s="93" t="s">
        <v>24</v>
      </c>
      <c r="J2225" s="93" t="s">
        <v>24</v>
      </c>
      <c r="K2225" s="2">
        <v>100210110101</v>
      </c>
      <c r="L2225" t="s">
        <v>25</v>
      </c>
      <c r="M2225" t="s">
        <v>1253</v>
      </c>
      <c r="N2225" t="s">
        <v>1254</v>
      </c>
      <c r="O2225" t="s">
        <v>7798</v>
      </c>
      <c r="P2225" s="86" t="s">
        <v>8797</v>
      </c>
      <c r="Q2225" s="99"/>
      <c r="R2225" s="88" t="s">
        <v>28</v>
      </c>
      <c r="S2225" s="89"/>
      <c r="T2225" s="1">
        <v>954</v>
      </c>
      <c r="U2225" s="90">
        <v>496.08</v>
      </c>
      <c r="V2225" s="91">
        <v>0.48000000000000004</v>
      </c>
      <c r="W2225" s="92" t="s">
        <v>11040</v>
      </c>
      <c r="X2225" s="83">
        <v>85234910009</v>
      </c>
      <c r="Y2225" s="83" t="s">
        <v>30</v>
      </c>
      <c r="Z2225" s="83" t="s">
        <v>31</v>
      </c>
    </row>
    <row r="2226" spans="1:26" x14ac:dyDescent="0.25">
      <c r="A2226" t="s">
        <v>7988</v>
      </c>
      <c r="B2226" t="s">
        <v>7988</v>
      </c>
      <c r="C2226" s="94" t="s">
        <v>7989</v>
      </c>
      <c r="D2226" s="93" t="s">
        <v>7990</v>
      </c>
      <c r="E2226" s="93" t="s">
        <v>704</v>
      </c>
      <c r="F2226" s="93" t="s">
        <v>22</v>
      </c>
      <c r="G2226" s="93" t="s">
        <v>23</v>
      </c>
      <c r="H2226" s="93"/>
      <c r="I2226" s="93" t="s">
        <v>24</v>
      </c>
      <c r="J2226" s="93" t="s">
        <v>24</v>
      </c>
      <c r="K2226" s="2">
        <v>100210110101</v>
      </c>
      <c r="L2226" t="s">
        <v>25</v>
      </c>
      <c r="M2226" t="s">
        <v>1253</v>
      </c>
      <c r="N2226" t="s">
        <v>1254</v>
      </c>
      <c r="O2226" t="s">
        <v>7798</v>
      </c>
      <c r="P2226" s="86" t="s">
        <v>8797</v>
      </c>
      <c r="Q2226" s="99"/>
      <c r="R2226" s="88" t="s">
        <v>28</v>
      </c>
      <c r="S2226" s="89"/>
      <c r="T2226" s="1">
        <v>954</v>
      </c>
      <c r="U2226" s="90">
        <v>496.08</v>
      </c>
      <c r="V2226" s="91">
        <v>0.48000000000000004</v>
      </c>
      <c r="W2226" s="92" t="s">
        <v>11040</v>
      </c>
      <c r="X2226" s="83">
        <v>85234910009</v>
      </c>
      <c r="Y2226" s="83" t="s">
        <v>30</v>
      </c>
      <c r="Z2226" s="83" t="s">
        <v>31</v>
      </c>
    </row>
    <row r="2227" spans="1:26" x14ac:dyDescent="0.25">
      <c r="A2227" t="s">
        <v>7991</v>
      </c>
      <c r="B2227" t="s">
        <v>7991</v>
      </c>
      <c r="C2227" s="94" t="s">
        <v>7992</v>
      </c>
      <c r="D2227" s="93" t="s">
        <v>7993</v>
      </c>
      <c r="E2227" s="93" t="s">
        <v>704</v>
      </c>
      <c r="F2227" s="93" t="s">
        <v>22</v>
      </c>
      <c r="G2227" s="83" t="s">
        <v>23</v>
      </c>
      <c r="H2227" s="93"/>
      <c r="I2227" s="93" t="s">
        <v>24</v>
      </c>
      <c r="J2227" s="93" t="s">
        <v>24</v>
      </c>
      <c r="K2227" s="2">
        <v>100210110101</v>
      </c>
      <c r="L2227" t="s">
        <v>25</v>
      </c>
      <c r="M2227" t="s">
        <v>1253</v>
      </c>
      <c r="N2227" t="s">
        <v>1254</v>
      </c>
      <c r="O2227" t="s">
        <v>7798</v>
      </c>
      <c r="P2227" s="86" t="s">
        <v>8797</v>
      </c>
      <c r="Q2227" s="99"/>
      <c r="R2227" s="88" t="s">
        <v>28</v>
      </c>
      <c r="S2227" s="89"/>
      <c r="T2227" s="1">
        <v>954</v>
      </c>
      <c r="U2227" s="90">
        <v>496.08</v>
      </c>
      <c r="V2227" s="91">
        <v>0.48000000000000004</v>
      </c>
      <c r="W2227" s="92" t="s">
        <v>11040</v>
      </c>
      <c r="X2227" s="83">
        <v>85234910009</v>
      </c>
      <c r="Y2227" s="83" t="s">
        <v>30</v>
      </c>
      <c r="Z2227" s="83" t="s">
        <v>31</v>
      </c>
    </row>
    <row r="2228" spans="1:26" x14ac:dyDescent="0.25">
      <c r="A2228" s="83" t="s">
        <v>7994</v>
      </c>
      <c r="B2228" s="83" t="s">
        <v>7994</v>
      </c>
      <c r="C2228" s="84" t="s">
        <v>7995</v>
      </c>
      <c r="D2228" s="83" t="s">
        <v>7996</v>
      </c>
      <c r="E2228" s="83" t="s">
        <v>704</v>
      </c>
      <c r="F2228" s="83" t="s">
        <v>22</v>
      </c>
      <c r="G2228" s="83" t="s">
        <v>23</v>
      </c>
      <c r="H2228" s="83"/>
      <c r="I2228" s="93" t="s">
        <v>24</v>
      </c>
      <c r="J2228" s="93" t="s">
        <v>24</v>
      </c>
      <c r="K2228" s="85">
        <v>100210110101</v>
      </c>
      <c r="L2228" s="83" t="s">
        <v>25</v>
      </c>
      <c r="M2228" s="83" t="s">
        <v>1253</v>
      </c>
      <c r="N2228" s="83" t="s">
        <v>1254</v>
      </c>
      <c r="O2228" s="83" t="s">
        <v>7798</v>
      </c>
      <c r="P2228" s="86" t="s">
        <v>8797</v>
      </c>
      <c r="Q2228" s="87"/>
      <c r="R2228" s="88" t="s">
        <v>28</v>
      </c>
      <c r="S2228" s="89"/>
      <c r="T2228" s="1">
        <v>954</v>
      </c>
      <c r="U2228" s="90">
        <v>496.08</v>
      </c>
      <c r="V2228" s="91">
        <v>0.48000000000000004</v>
      </c>
      <c r="W2228" s="92" t="s">
        <v>11040</v>
      </c>
      <c r="X2228" s="83">
        <v>85234910009</v>
      </c>
      <c r="Y2228" s="83" t="s">
        <v>30</v>
      </c>
      <c r="Z2228" s="83" t="s">
        <v>31</v>
      </c>
    </row>
    <row r="2229" spans="1:26" x14ac:dyDescent="0.25">
      <c r="A2229" t="s">
        <v>7997</v>
      </c>
      <c r="B2229" t="s">
        <v>7997</v>
      </c>
      <c r="C2229" s="94" t="s">
        <v>7998</v>
      </c>
      <c r="D2229" s="93" t="s">
        <v>7999</v>
      </c>
      <c r="E2229" s="93" t="s">
        <v>704</v>
      </c>
      <c r="F2229" s="93" t="s">
        <v>22</v>
      </c>
      <c r="G2229" s="83" t="s">
        <v>23</v>
      </c>
      <c r="H2229" s="93"/>
      <c r="I2229" s="93" t="s">
        <v>24</v>
      </c>
      <c r="J2229" s="93" t="s">
        <v>24</v>
      </c>
      <c r="K2229" s="2">
        <v>100210110101</v>
      </c>
      <c r="L2229" t="s">
        <v>25</v>
      </c>
      <c r="M2229" t="s">
        <v>1253</v>
      </c>
      <c r="N2229" t="s">
        <v>1254</v>
      </c>
      <c r="O2229" t="s">
        <v>7798</v>
      </c>
      <c r="P2229" s="86" t="s">
        <v>8797</v>
      </c>
      <c r="Q2229" s="99"/>
      <c r="R2229" s="88" t="s">
        <v>28</v>
      </c>
      <c r="S2229" s="89"/>
      <c r="T2229" s="1">
        <v>954</v>
      </c>
      <c r="U2229" s="90">
        <v>496.08</v>
      </c>
      <c r="V2229" s="91">
        <v>0.48000000000000004</v>
      </c>
      <c r="W2229" s="92" t="s">
        <v>11040</v>
      </c>
      <c r="X2229" s="83">
        <v>85234910009</v>
      </c>
      <c r="Y2229" s="83" t="s">
        <v>30</v>
      </c>
      <c r="Z2229" s="83" t="s">
        <v>31</v>
      </c>
    </row>
    <row r="2230" spans="1:26" x14ac:dyDescent="0.25">
      <c r="A2230" s="83" t="s">
        <v>8000</v>
      </c>
      <c r="B2230" s="83" t="s">
        <v>8000</v>
      </c>
      <c r="C2230" s="84" t="s">
        <v>8001</v>
      </c>
      <c r="D2230" s="83" t="s">
        <v>8002</v>
      </c>
      <c r="E2230" s="83" t="s">
        <v>704</v>
      </c>
      <c r="F2230" s="83" t="s">
        <v>22</v>
      </c>
      <c r="G2230" s="83" t="s">
        <v>23</v>
      </c>
      <c r="H2230" s="83"/>
      <c r="I2230" s="93" t="s">
        <v>24</v>
      </c>
      <c r="J2230" s="93" t="s">
        <v>24</v>
      </c>
      <c r="K2230" s="85">
        <v>100210110101</v>
      </c>
      <c r="L2230" s="83" t="s">
        <v>25</v>
      </c>
      <c r="M2230" s="83" t="s">
        <v>1253</v>
      </c>
      <c r="N2230" s="83" t="s">
        <v>1254</v>
      </c>
      <c r="O2230" s="83" t="s">
        <v>7798</v>
      </c>
      <c r="P2230" s="86" t="s">
        <v>8797</v>
      </c>
      <c r="Q2230" s="87"/>
      <c r="R2230" s="88" t="s">
        <v>28</v>
      </c>
      <c r="S2230" s="89"/>
      <c r="T2230" s="1">
        <v>954</v>
      </c>
      <c r="U2230" s="90">
        <v>496.08</v>
      </c>
      <c r="V2230" s="91">
        <v>0.48000000000000004</v>
      </c>
      <c r="W2230" s="92" t="s">
        <v>11040</v>
      </c>
      <c r="X2230" s="83">
        <v>85234910009</v>
      </c>
      <c r="Y2230" s="83" t="s">
        <v>30</v>
      </c>
      <c r="Z2230" s="83" t="s">
        <v>31</v>
      </c>
    </row>
    <row r="2231" spans="1:26" x14ac:dyDescent="0.25">
      <c r="A2231" t="s">
        <v>8003</v>
      </c>
      <c r="B2231" t="s">
        <v>8003</v>
      </c>
      <c r="C2231" s="94" t="s">
        <v>8004</v>
      </c>
      <c r="D2231" s="93" t="s">
        <v>8005</v>
      </c>
      <c r="E2231" s="93" t="s">
        <v>704</v>
      </c>
      <c r="F2231" s="93" t="s">
        <v>22</v>
      </c>
      <c r="G2231" s="83" t="s">
        <v>23</v>
      </c>
      <c r="H2231" s="93"/>
      <c r="I2231" s="93" t="s">
        <v>24</v>
      </c>
      <c r="J2231" s="93" t="s">
        <v>24</v>
      </c>
      <c r="K2231" s="2">
        <v>100210110101</v>
      </c>
      <c r="L2231" t="s">
        <v>25</v>
      </c>
      <c r="M2231" t="s">
        <v>1253</v>
      </c>
      <c r="N2231" t="s">
        <v>1254</v>
      </c>
      <c r="O2231" t="s">
        <v>7798</v>
      </c>
      <c r="P2231" s="86" t="s">
        <v>8797</v>
      </c>
      <c r="Q2231" s="99"/>
      <c r="R2231" s="88" t="s">
        <v>28</v>
      </c>
      <c r="S2231" s="89"/>
      <c r="T2231" s="1">
        <v>954</v>
      </c>
      <c r="U2231" s="90">
        <v>496.08</v>
      </c>
      <c r="V2231" s="91">
        <v>0.48000000000000004</v>
      </c>
      <c r="W2231" s="92" t="s">
        <v>11040</v>
      </c>
      <c r="X2231" s="83">
        <v>85234910009</v>
      </c>
      <c r="Y2231" s="83" t="s">
        <v>30</v>
      </c>
      <c r="Z2231" s="83" t="s">
        <v>31</v>
      </c>
    </row>
    <row r="2232" spans="1:26" x14ac:dyDescent="0.25">
      <c r="A2232" t="s">
        <v>8006</v>
      </c>
      <c r="B2232" t="s">
        <v>8006</v>
      </c>
      <c r="C2232" s="94" t="s">
        <v>8007</v>
      </c>
      <c r="D2232" s="93" t="s">
        <v>8008</v>
      </c>
      <c r="E2232" s="93" t="s">
        <v>704</v>
      </c>
      <c r="F2232" s="93" t="s">
        <v>22</v>
      </c>
      <c r="G2232" s="83" t="s">
        <v>23</v>
      </c>
      <c r="H2232" s="93"/>
      <c r="I2232" s="93" t="s">
        <v>24</v>
      </c>
      <c r="J2232" s="93" t="s">
        <v>24</v>
      </c>
      <c r="K2232" s="2">
        <v>100210110101</v>
      </c>
      <c r="L2232" t="s">
        <v>25</v>
      </c>
      <c r="M2232" t="s">
        <v>1253</v>
      </c>
      <c r="N2232" t="s">
        <v>1254</v>
      </c>
      <c r="O2232" t="s">
        <v>7798</v>
      </c>
      <c r="P2232" s="86" t="s">
        <v>8797</v>
      </c>
      <c r="Q2232" s="99"/>
      <c r="R2232" s="88" t="s">
        <v>28</v>
      </c>
      <c r="S2232" s="89"/>
      <c r="T2232" s="1">
        <v>954</v>
      </c>
      <c r="U2232" s="90">
        <v>496.08</v>
      </c>
      <c r="V2232" s="91">
        <v>0.48000000000000004</v>
      </c>
      <c r="W2232" s="92" t="s">
        <v>11040</v>
      </c>
      <c r="X2232" s="83">
        <v>85234910009</v>
      </c>
      <c r="Y2232" s="83" t="s">
        <v>30</v>
      </c>
      <c r="Z2232" s="83" t="s">
        <v>31</v>
      </c>
    </row>
    <row r="2233" spans="1:26" x14ac:dyDescent="0.25">
      <c r="A2233" t="s">
        <v>8009</v>
      </c>
      <c r="B2233" t="s">
        <v>8009</v>
      </c>
      <c r="C2233" s="94" t="s">
        <v>8010</v>
      </c>
      <c r="D2233" s="93" t="s">
        <v>8011</v>
      </c>
      <c r="E2233" s="93" t="s">
        <v>704</v>
      </c>
      <c r="F2233" s="93" t="s">
        <v>22</v>
      </c>
      <c r="G2233" s="83" t="s">
        <v>23</v>
      </c>
      <c r="H2233" s="93"/>
      <c r="I2233" s="93" t="s">
        <v>24</v>
      </c>
      <c r="J2233" s="93" t="s">
        <v>24</v>
      </c>
      <c r="K2233" s="2">
        <v>100210110101</v>
      </c>
      <c r="L2233" t="s">
        <v>25</v>
      </c>
      <c r="M2233" t="s">
        <v>1253</v>
      </c>
      <c r="N2233" t="s">
        <v>1254</v>
      </c>
      <c r="O2233" t="s">
        <v>7798</v>
      </c>
      <c r="P2233" s="86" t="s">
        <v>8797</v>
      </c>
      <c r="Q2233" s="99"/>
      <c r="R2233" s="88" t="s">
        <v>28</v>
      </c>
      <c r="S2233" s="89"/>
      <c r="T2233" s="1">
        <v>954</v>
      </c>
      <c r="U2233" s="90">
        <v>496.08</v>
      </c>
      <c r="V2233" s="91">
        <v>0.48000000000000004</v>
      </c>
      <c r="W2233" s="92" t="s">
        <v>11040</v>
      </c>
      <c r="X2233" s="83">
        <v>85234910009</v>
      </c>
      <c r="Y2233" s="83" t="s">
        <v>30</v>
      </c>
      <c r="Z2233" s="83" t="s">
        <v>31</v>
      </c>
    </row>
    <row r="2234" spans="1:26" x14ac:dyDescent="0.25">
      <c r="A2234" t="s">
        <v>11739</v>
      </c>
      <c r="B2234" t="s">
        <v>11739</v>
      </c>
      <c r="C2234" s="94" t="s">
        <v>11740</v>
      </c>
      <c r="D2234" s="93" t="s">
        <v>11741</v>
      </c>
      <c r="E2234" s="93" t="s">
        <v>704</v>
      </c>
      <c r="F2234" s="93" t="s">
        <v>22</v>
      </c>
      <c r="G2234" s="83" t="s">
        <v>23</v>
      </c>
      <c r="H2234" s="93"/>
      <c r="I2234" s="93" t="s">
        <v>24</v>
      </c>
      <c r="J2234" s="93" t="s">
        <v>24</v>
      </c>
      <c r="K2234" s="2">
        <v>100210110602</v>
      </c>
      <c r="L2234" t="s">
        <v>25</v>
      </c>
      <c r="M2234" t="s">
        <v>1253</v>
      </c>
      <c r="N2234" t="s">
        <v>4336</v>
      </c>
      <c r="O2234" t="s">
        <v>4337</v>
      </c>
      <c r="P2234" s="86">
        <v>24</v>
      </c>
      <c r="Q2234" s="99"/>
      <c r="R2234" s="88" t="s">
        <v>28</v>
      </c>
      <c r="S2234" s="89"/>
      <c r="T2234" s="1">
        <v>4942</v>
      </c>
      <c r="U2234" s="90">
        <v>3459.4</v>
      </c>
      <c r="V2234" s="91">
        <v>0.3</v>
      </c>
      <c r="W2234" s="92" t="s">
        <v>11041</v>
      </c>
      <c r="X2234" s="83">
        <v>90119000000</v>
      </c>
      <c r="Y2234" s="83" t="s">
        <v>30</v>
      </c>
      <c r="Z2234" s="83" t="s">
        <v>31</v>
      </c>
    </row>
    <row r="2235" spans="1:26" x14ac:dyDescent="0.25">
      <c r="A2235" s="93" t="s">
        <v>11742</v>
      </c>
      <c r="B2235" s="93" t="s">
        <v>11742</v>
      </c>
      <c r="C2235" s="94" t="s">
        <v>11743</v>
      </c>
      <c r="D2235" s="93" t="s">
        <v>11744</v>
      </c>
      <c r="E2235" s="93" t="s">
        <v>704</v>
      </c>
      <c r="F2235" s="93" t="s">
        <v>22</v>
      </c>
      <c r="G2235" s="83" t="s">
        <v>23</v>
      </c>
      <c r="H2235" s="93"/>
      <c r="I2235" s="93" t="s">
        <v>24</v>
      </c>
      <c r="J2235" s="93" t="s">
        <v>24</v>
      </c>
      <c r="K2235" s="95">
        <v>100210110602</v>
      </c>
      <c r="L2235" s="93" t="s">
        <v>25</v>
      </c>
      <c r="M2235" s="93" t="s">
        <v>1253</v>
      </c>
      <c r="N2235" s="93" t="s">
        <v>4336</v>
      </c>
      <c r="O2235" s="93" t="s">
        <v>4337</v>
      </c>
      <c r="P2235" s="86">
        <v>24</v>
      </c>
      <c r="Q2235" s="87"/>
      <c r="R2235" s="88" t="s">
        <v>28</v>
      </c>
      <c r="S2235" s="89"/>
      <c r="T2235" s="1">
        <v>1972</v>
      </c>
      <c r="U2235" s="90">
        <v>1380.4</v>
      </c>
      <c r="V2235" s="91">
        <v>0.29999999999999993</v>
      </c>
      <c r="W2235" s="92" t="s">
        <v>11041</v>
      </c>
      <c r="X2235" s="83">
        <v>90119000000</v>
      </c>
      <c r="Y2235" s="83" t="s">
        <v>30</v>
      </c>
      <c r="Z2235" s="83" t="s">
        <v>31</v>
      </c>
    </row>
    <row r="2236" spans="1:26" x14ac:dyDescent="0.25">
      <c r="A2236" s="93" t="s">
        <v>4345</v>
      </c>
      <c r="B2236" s="93" t="s">
        <v>4345</v>
      </c>
      <c r="C2236" s="94" t="s">
        <v>4346</v>
      </c>
      <c r="D2236" s="93" t="s">
        <v>4347</v>
      </c>
      <c r="E2236" s="93" t="s">
        <v>704</v>
      </c>
      <c r="F2236" s="93" t="s">
        <v>22</v>
      </c>
      <c r="G2236" s="83" t="s">
        <v>752</v>
      </c>
      <c r="H2236" s="93"/>
      <c r="I2236" s="93" t="s">
        <v>24</v>
      </c>
      <c r="J2236" s="93" t="s">
        <v>24</v>
      </c>
      <c r="K2236" s="95">
        <v>100210110203</v>
      </c>
      <c r="L2236" s="93" t="s">
        <v>25</v>
      </c>
      <c r="M2236" s="93" t="s">
        <v>1253</v>
      </c>
      <c r="N2236" s="93" t="s">
        <v>1595</v>
      </c>
      <c r="O2236" s="93" t="s">
        <v>4332</v>
      </c>
      <c r="P2236" s="86">
        <v>2</v>
      </c>
      <c r="Q2236" s="87"/>
      <c r="R2236" s="88" t="s">
        <v>7847</v>
      </c>
      <c r="S2236" s="89" t="s">
        <v>10640</v>
      </c>
      <c r="T2236" s="1">
        <v>4934</v>
      </c>
      <c r="U2236" s="90">
        <v>3700.5</v>
      </c>
      <c r="V2236" s="91">
        <v>0.25</v>
      </c>
      <c r="W2236" s="92" t="s">
        <v>11036</v>
      </c>
      <c r="X2236" s="83">
        <v>84714900000</v>
      </c>
      <c r="Y2236" s="83" t="s">
        <v>722</v>
      </c>
      <c r="Z2236" s="83" t="s">
        <v>739</v>
      </c>
    </row>
    <row r="2237" spans="1:26" x14ac:dyDescent="0.25">
      <c r="A2237" s="93" t="s">
        <v>4348</v>
      </c>
      <c r="B2237" s="93" t="s">
        <v>4348</v>
      </c>
      <c r="C2237" s="94" t="s">
        <v>4349</v>
      </c>
      <c r="D2237" s="93" t="s">
        <v>11745</v>
      </c>
      <c r="E2237" s="93" t="s">
        <v>704</v>
      </c>
      <c r="F2237" s="93" t="s">
        <v>22</v>
      </c>
      <c r="G2237" s="83" t="s">
        <v>23</v>
      </c>
      <c r="H2237" s="93"/>
      <c r="I2237" s="93" t="s">
        <v>745</v>
      </c>
      <c r="J2237" s="93" t="s">
        <v>24</v>
      </c>
      <c r="K2237" s="95">
        <v>100210110203</v>
      </c>
      <c r="L2237" s="93" t="s">
        <v>25</v>
      </c>
      <c r="M2237" s="93" t="s">
        <v>1253</v>
      </c>
      <c r="N2237" s="93" t="s">
        <v>1595</v>
      </c>
      <c r="O2237" s="93" t="s">
        <v>4332</v>
      </c>
      <c r="P2237" s="86">
        <v>2</v>
      </c>
      <c r="Q2237" s="87"/>
      <c r="R2237" s="88" t="s">
        <v>28</v>
      </c>
      <c r="S2237" s="89"/>
      <c r="T2237" s="1">
        <v>10125</v>
      </c>
      <c r="U2237" s="90">
        <v>7593.75</v>
      </c>
      <c r="V2237" s="91">
        <v>0.25</v>
      </c>
      <c r="W2237" s="92" t="s">
        <v>11036</v>
      </c>
      <c r="X2237" s="83">
        <v>84715000000</v>
      </c>
      <c r="Y2237" s="83" t="s">
        <v>722</v>
      </c>
      <c r="Z2237" s="83" t="s">
        <v>739</v>
      </c>
    </row>
    <row r="2238" spans="1:26" x14ac:dyDescent="0.25">
      <c r="A2238" s="93" t="s">
        <v>10809</v>
      </c>
      <c r="B2238" s="93" t="s">
        <v>10809</v>
      </c>
      <c r="C2238" s="94" t="s">
        <v>10810</v>
      </c>
      <c r="D2238" s="93" t="s">
        <v>11746</v>
      </c>
      <c r="E2238" s="93" t="s">
        <v>704</v>
      </c>
      <c r="F2238" s="93" t="s">
        <v>22</v>
      </c>
      <c r="G2238" s="83" t="s">
        <v>23</v>
      </c>
      <c r="H2238" s="93"/>
      <c r="I2238" s="93" t="s">
        <v>24</v>
      </c>
      <c r="J2238" s="93" t="s">
        <v>24</v>
      </c>
      <c r="K2238" s="95">
        <v>100210110602</v>
      </c>
      <c r="L2238" s="93" t="s">
        <v>25</v>
      </c>
      <c r="M2238" s="93" t="s">
        <v>1253</v>
      </c>
      <c r="N2238" s="93" t="s">
        <v>4336</v>
      </c>
      <c r="O2238" s="93" t="s">
        <v>4337</v>
      </c>
      <c r="P2238" s="86">
        <v>36</v>
      </c>
      <c r="Q2238" s="87"/>
      <c r="R2238" s="88" t="s">
        <v>28</v>
      </c>
      <c r="S2238" s="89"/>
      <c r="T2238" s="1">
        <v>10138</v>
      </c>
      <c r="U2238" s="90">
        <v>7096.6</v>
      </c>
      <c r="V2238" s="91">
        <v>0.3</v>
      </c>
      <c r="W2238" s="92" t="s">
        <v>11041</v>
      </c>
      <c r="X2238" s="83">
        <v>90119000000</v>
      </c>
      <c r="Y2238" s="83" t="s">
        <v>994</v>
      </c>
      <c r="Z2238" s="83" t="s">
        <v>31</v>
      </c>
    </row>
    <row r="2239" spans="1:26" x14ac:dyDescent="0.25">
      <c r="A2239" s="83" t="s">
        <v>10811</v>
      </c>
      <c r="B2239" s="83" t="s">
        <v>10811</v>
      </c>
      <c r="C2239" s="84" t="s">
        <v>10812</v>
      </c>
      <c r="D2239" s="83" t="s">
        <v>11747</v>
      </c>
      <c r="E2239" s="83" t="s">
        <v>704</v>
      </c>
      <c r="F2239" s="83" t="s">
        <v>22</v>
      </c>
      <c r="G2239" s="83" t="s">
        <v>23</v>
      </c>
      <c r="H2239" s="83"/>
      <c r="I2239" s="93" t="s">
        <v>24</v>
      </c>
      <c r="J2239" s="93" t="s">
        <v>24</v>
      </c>
      <c r="K2239" s="85">
        <v>100210110602</v>
      </c>
      <c r="L2239" s="83" t="s">
        <v>25</v>
      </c>
      <c r="M2239" s="83" t="s">
        <v>1253</v>
      </c>
      <c r="N2239" s="83" t="s">
        <v>4336</v>
      </c>
      <c r="O2239" s="83" t="s">
        <v>4337</v>
      </c>
      <c r="P2239" s="86">
        <v>36</v>
      </c>
      <c r="Q2239" s="87"/>
      <c r="R2239" s="88" t="s">
        <v>28</v>
      </c>
      <c r="S2239" s="89"/>
      <c r="T2239" s="1">
        <v>604</v>
      </c>
      <c r="U2239" s="90">
        <v>422.8</v>
      </c>
      <c r="V2239" s="91">
        <v>0.3</v>
      </c>
      <c r="W2239" s="92" t="s">
        <v>11041</v>
      </c>
      <c r="X2239" s="83">
        <v>90119000000</v>
      </c>
      <c r="Y2239" s="83" t="s">
        <v>994</v>
      </c>
      <c r="Z2239" s="83" t="s">
        <v>31</v>
      </c>
    </row>
    <row r="2240" spans="1:26" x14ac:dyDescent="0.25">
      <c r="A2240" s="83" t="s">
        <v>9695</v>
      </c>
      <c r="B2240" s="83" t="s">
        <v>9695</v>
      </c>
      <c r="C2240" s="84" t="s">
        <v>9696</v>
      </c>
      <c r="D2240" s="93" t="s">
        <v>11748</v>
      </c>
      <c r="E2240" s="83" t="s">
        <v>704</v>
      </c>
      <c r="F2240" s="83" t="s">
        <v>22</v>
      </c>
      <c r="G2240" s="83" t="s">
        <v>23</v>
      </c>
      <c r="H2240" s="83"/>
      <c r="I2240" s="93" t="s">
        <v>24</v>
      </c>
      <c r="J2240" s="93" t="s">
        <v>24</v>
      </c>
      <c r="K2240" s="85">
        <v>100210110602</v>
      </c>
      <c r="L2240" s="83" t="s">
        <v>25</v>
      </c>
      <c r="M2240" s="83" t="s">
        <v>1253</v>
      </c>
      <c r="N2240" s="83" t="s">
        <v>4336</v>
      </c>
      <c r="O2240" s="83" t="s">
        <v>4337</v>
      </c>
      <c r="P2240" s="86">
        <v>65</v>
      </c>
      <c r="Q2240" s="87"/>
      <c r="R2240" s="88" t="s">
        <v>28</v>
      </c>
      <c r="S2240" s="89"/>
      <c r="T2240" s="1">
        <v>5394</v>
      </c>
      <c r="U2240" s="90">
        <v>3775.8</v>
      </c>
      <c r="V2240" s="91">
        <v>0.3</v>
      </c>
      <c r="W2240" s="92" t="s">
        <v>11041</v>
      </c>
      <c r="X2240" s="83">
        <v>90119000000</v>
      </c>
      <c r="Y2240" s="83" t="s">
        <v>30</v>
      </c>
      <c r="Z2240" s="83" t="s">
        <v>31</v>
      </c>
    </row>
    <row r="2241" spans="1:26" x14ac:dyDescent="0.25">
      <c r="A2241" s="83" t="s">
        <v>8660</v>
      </c>
      <c r="B2241" s="83" t="s">
        <v>8660</v>
      </c>
      <c r="C2241" s="84" t="s">
        <v>8661</v>
      </c>
      <c r="D2241" s="93" t="s">
        <v>11749</v>
      </c>
      <c r="E2241" s="83" t="s">
        <v>704</v>
      </c>
      <c r="F2241" s="83" t="s">
        <v>22</v>
      </c>
      <c r="G2241" s="83" t="s">
        <v>752</v>
      </c>
      <c r="H2241" s="83"/>
      <c r="I2241" s="93" t="s">
        <v>24</v>
      </c>
      <c r="J2241" s="93" t="s">
        <v>24</v>
      </c>
      <c r="K2241" s="85">
        <v>100210110202</v>
      </c>
      <c r="L2241" s="83" t="s">
        <v>25</v>
      </c>
      <c r="M2241" s="83" t="s">
        <v>1253</v>
      </c>
      <c r="N2241" s="83" t="s">
        <v>1595</v>
      </c>
      <c r="O2241" s="83" t="s">
        <v>7766</v>
      </c>
      <c r="P2241" s="86" t="s">
        <v>11037</v>
      </c>
      <c r="Q2241" s="87"/>
      <c r="R2241" s="88" t="s">
        <v>28</v>
      </c>
      <c r="S2241" s="89"/>
      <c r="T2241" s="1">
        <v>67476</v>
      </c>
      <c r="U2241" s="90">
        <v>47233.2</v>
      </c>
      <c r="V2241" s="91">
        <v>0.30000000000000004</v>
      </c>
      <c r="W2241" s="92" t="s">
        <v>11041</v>
      </c>
      <c r="X2241" s="83">
        <v>85235190009</v>
      </c>
      <c r="Y2241" s="83" t="s">
        <v>30</v>
      </c>
      <c r="Z2241" s="83" t="s">
        <v>739</v>
      </c>
    </row>
    <row r="2242" spans="1:26" x14ac:dyDescent="0.25">
      <c r="A2242" s="93" t="s">
        <v>8662</v>
      </c>
      <c r="B2242" s="93" t="s">
        <v>8662</v>
      </c>
      <c r="C2242" s="94" t="s">
        <v>8663</v>
      </c>
      <c r="D2242" s="93" t="s">
        <v>11750</v>
      </c>
      <c r="E2242" s="93" t="s">
        <v>704</v>
      </c>
      <c r="F2242" s="93" t="s">
        <v>22</v>
      </c>
      <c r="G2242" s="83" t="s">
        <v>23</v>
      </c>
      <c r="H2242" s="93"/>
      <c r="I2242" s="93" t="s">
        <v>24</v>
      </c>
      <c r="J2242" s="93" t="s">
        <v>24</v>
      </c>
      <c r="K2242" s="95">
        <v>100210110202</v>
      </c>
      <c r="L2242" s="93" t="s">
        <v>25</v>
      </c>
      <c r="M2242" s="93" t="s">
        <v>1253</v>
      </c>
      <c r="N2242" s="93" t="s">
        <v>1595</v>
      </c>
      <c r="O2242" s="93" t="s">
        <v>7766</v>
      </c>
      <c r="P2242" s="86">
        <v>65</v>
      </c>
      <c r="Q2242" s="87"/>
      <c r="R2242" s="88" t="s">
        <v>28</v>
      </c>
      <c r="S2242" s="89"/>
      <c r="T2242" s="1">
        <v>32205</v>
      </c>
      <c r="U2242" s="90">
        <v>22543.5</v>
      </c>
      <c r="V2242" s="91">
        <v>0.3</v>
      </c>
      <c r="W2242" s="92" t="s">
        <v>11041</v>
      </c>
      <c r="X2242" s="83">
        <v>85235190009</v>
      </c>
      <c r="Y2242" s="83" t="s">
        <v>30</v>
      </c>
      <c r="Z2242" s="83" t="s">
        <v>739</v>
      </c>
    </row>
    <row r="2243" spans="1:26" x14ac:dyDescent="0.25">
      <c r="A2243" s="83" t="s">
        <v>8664</v>
      </c>
      <c r="B2243" s="83" t="s">
        <v>8664</v>
      </c>
      <c r="C2243" s="84" t="s">
        <v>8665</v>
      </c>
      <c r="D2243" s="93" t="s">
        <v>11751</v>
      </c>
      <c r="E2243" s="83" t="s">
        <v>704</v>
      </c>
      <c r="F2243" s="83" t="s">
        <v>22</v>
      </c>
      <c r="G2243" s="83" t="s">
        <v>23</v>
      </c>
      <c r="H2243" s="83"/>
      <c r="I2243" s="93" t="s">
        <v>24</v>
      </c>
      <c r="J2243" s="93" t="s">
        <v>24</v>
      </c>
      <c r="K2243" s="85">
        <v>100210110202</v>
      </c>
      <c r="L2243" s="83" t="s">
        <v>25</v>
      </c>
      <c r="M2243" s="83" t="s">
        <v>1253</v>
      </c>
      <c r="N2243" s="83" t="s">
        <v>1595</v>
      </c>
      <c r="O2243" s="83" t="s">
        <v>7766</v>
      </c>
      <c r="P2243" s="86">
        <v>65</v>
      </c>
      <c r="Q2243" s="96"/>
      <c r="R2243" s="88" t="s">
        <v>28</v>
      </c>
      <c r="S2243" s="83"/>
      <c r="T2243" s="1">
        <v>35885</v>
      </c>
      <c r="U2243" s="90">
        <v>25119.5</v>
      </c>
      <c r="V2243" s="91">
        <v>0.3</v>
      </c>
      <c r="W2243" s="92" t="s">
        <v>11041</v>
      </c>
      <c r="X2243" s="83">
        <v>85235190009</v>
      </c>
      <c r="Y2243" s="83" t="s">
        <v>30</v>
      </c>
      <c r="Z2243" s="83" t="s">
        <v>739</v>
      </c>
    </row>
    <row r="2244" spans="1:26" x14ac:dyDescent="0.25">
      <c r="A2244" s="93" t="s">
        <v>8666</v>
      </c>
      <c r="B2244" s="93" t="s">
        <v>8666</v>
      </c>
      <c r="C2244" s="94" t="s">
        <v>8667</v>
      </c>
      <c r="D2244" s="93" t="s">
        <v>11752</v>
      </c>
      <c r="E2244" s="93" t="s">
        <v>704</v>
      </c>
      <c r="F2244" s="93" t="s">
        <v>22</v>
      </c>
      <c r="G2244" s="83" t="s">
        <v>23</v>
      </c>
      <c r="H2244" s="93"/>
      <c r="I2244" s="93" t="s">
        <v>24</v>
      </c>
      <c r="J2244" s="93" t="s">
        <v>24</v>
      </c>
      <c r="K2244" s="95">
        <v>100210110202</v>
      </c>
      <c r="L2244" s="93" t="s">
        <v>25</v>
      </c>
      <c r="M2244" s="93" t="s">
        <v>1253</v>
      </c>
      <c r="N2244" s="93" t="s">
        <v>1595</v>
      </c>
      <c r="O2244" s="93" t="s">
        <v>7766</v>
      </c>
      <c r="P2244" s="86">
        <v>65</v>
      </c>
      <c r="Q2244" s="87"/>
      <c r="R2244" s="88" t="s">
        <v>28</v>
      </c>
      <c r="S2244" s="89"/>
      <c r="T2244" s="1">
        <v>2638</v>
      </c>
      <c r="U2244" s="90">
        <v>1846.6</v>
      </c>
      <c r="V2244" s="91">
        <v>0.30000000000000004</v>
      </c>
      <c r="W2244" s="92" t="s">
        <v>11041</v>
      </c>
      <c r="X2244" s="83">
        <v>49019900009</v>
      </c>
      <c r="Y2244" s="83" t="s">
        <v>30</v>
      </c>
      <c r="Z2244" s="83" t="s">
        <v>31</v>
      </c>
    </row>
    <row r="2245" spans="1:26" x14ac:dyDescent="0.25">
      <c r="A2245" s="93" t="s">
        <v>8668</v>
      </c>
      <c r="B2245" s="93" t="s">
        <v>8668</v>
      </c>
      <c r="C2245" s="94" t="s">
        <v>8669</v>
      </c>
      <c r="D2245" s="93" t="s">
        <v>11753</v>
      </c>
      <c r="E2245" s="93" t="s">
        <v>704</v>
      </c>
      <c r="F2245" s="93" t="s">
        <v>22</v>
      </c>
      <c r="G2245" s="83" t="s">
        <v>23</v>
      </c>
      <c r="H2245" s="93"/>
      <c r="I2245" s="93" t="s">
        <v>24</v>
      </c>
      <c r="J2245" s="93" t="s">
        <v>24</v>
      </c>
      <c r="K2245" s="95">
        <v>100210110202</v>
      </c>
      <c r="L2245" s="93" t="s">
        <v>25</v>
      </c>
      <c r="M2245" s="93" t="s">
        <v>1253</v>
      </c>
      <c r="N2245" s="93" t="s">
        <v>1595</v>
      </c>
      <c r="O2245" s="93" t="s">
        <v>7766</v>
      </c>
      <c r="P2245" s="86">
        <v>65</v>
      </c>
      <c r="Q2245" s="87"/>
      <c r="R2245" s="88" t="s">
        <v>28</v>
      </c>
      <c r="S2245" s="89"/>
      <c r="T2245" s="1">
        <v>1950</v>
      </c>
      <c r="U2245" s="90">
        <v>1365</v>
      </c>
      <c r="V2245" s="91">
        <v>0.3</v>
      </c>
      <c r="W2245" s="92" t="s">
        <v>11041</v>
      </c>
      <c r="X2245" s="83">
        <v>85235190009</v>
      </c>
      <c r="Y2245" s="83" t="s">
        <v>30</v>
      </c>
      <c r="Z2245" s="83" t="s">
        <v>739</v>
      </c>
    </row>
    <row r="2246" spans="1:26" x14ac:dyDescent="0.25">
      <c r="A2246" s="93" t="s">
        <v>8966</v>
      </c>
      <c r="B2246" s="93" t="s">
        <v>8966</v>
      </c>
      <c r="C2246" s="94" t="s">
        <v>8967</v>
      </c>
      <c r="D2246" s="93" t="s">
        <v>11754</v>
      </c>
      <c r="E2246" s="93" t="s">
        <v>704</v>
      </c>
      <c r="F2246" s="93" t="s">
        <v>22</v>
      </c>
      <c r="G2246" s="83" t="s">
        <v>23</v>
      </c>
      <c r="H2246" s="93"/>
      <c r="I2246" s="93" t="s">
        <v>24</v>
      </c>
      <c r="J2246" s="93" t="s">
        <v>24</v>
      </c>
      <c r="K2246" s="95">
        <v>100210110203</v>
      </c>
      <c r="L2246" s="93" t="s">
        <v>25</v>
      </c>
      <c r="M2246" s="93" t="s">
        <v>1253</v>
      </c>
      <c r="N2246" s="93" t="s">
        <v>1595</v>
      </c>
      <c r="O2246" s="93" t="s">
        <v>4332</v>
      </c>
      <c r="P2246" s="86">
        <v>65</v>
      </c>
      <c r="Q2246" s="87"/>
      <c r="R2246" s="88" t="s">
        <v>28</v>
      </c>
      <c r="S2246" s="89"/>
      <c r="T2246" s="1">
        <v>544</v>
      </c>
      <c r="U2246" s="90">
        <v>380.8</v>
      </c>
      <c r="V2246" s="91">
        <v>0.3</v>
      </c>
      <c r="W2246" s="92" t="s">
        <v>11041</v>
      </c>
      <c r="X2246" s="83">
        <v>70200080000</v>
      </c>
      <c r="Y2246" s="83" t="s">
        <v>30</v>
      </c>
      <c r="Z2246" s="83" t="s">
        <v>31</v>
      </c>
    </row>
    <row r="2247" spans="1:26" x14ac:dyDescent="0.25">
      <c r="A2247" s="93" t="s">
        <v>8962</v>
      </c>
      <c r="B2247" s="93" t="s">
        <v>8962</v>
      </c>
      <c r="C2247" s="94" t="s">
        <v>8963</v>
      </c>
      <c r="D2247" s="93" t="s">
        <v>11755</v>
      </c>
      <c r="E2247" s="93" t="s">
        <v>704</v>
      </c>
      <c r="F2247" s="93" t="s">
        <v>22</v>
      </c>
      <c r="G2247" s="83" t="s">
        <v>752</v>
      </c>
      <c r="H2247" s="93"/>
      <c r="I2247" s="93" t="s">
        <v>24</v>
      </c>
      <c r="J2247" s="93" t="s">
        <v>24</v>
      </c>
      <c r="K2247" s="95">
        <v>100210110203</v>
      </c>
      <c r="L2247" s="93" t="s">
        <v>25</v>
      </c>
      <c r="M2247" s="93" t="s">
        <v>1253</v>
      </c>
      <c r="N2247" s="93" t="s">
        <v>1595</v>
      </c>
      <c r="O2247" s="93" t="s">
        <v>4332</v>
      </c>
      <c r="P2247" s="86">
        <v>2</v>
      </c>
      <c r="Q2247" s="87"/>
      <c r="R2247" s="88" t="s">
        <v>7847</v>
      </c>
      <c r="S2247" s="89" t="s">
        <v>10640</v>
      </c>
      <c r="T2247" s="1">
        <v>3135</v>
      </c>
      <c r="U2247" s="90">
        <v>2351.25</v>
      </c>
      <c r="V2247" s="91">
        <v>0.25</v>
      </c>
      <c r="W2247" s="92" t="s">
        <v>11036</v>
      </c>
      <c r="X2247" s="83">
        <v>84715000000</v>
      </c>
      <c r="Y2247" s="83" t="s">
        <v>722</v>
      </c>
      <c r="Z2247" s="83" t="s">
        <v>739</v>
      </c>
    </row>
    <row r="2248" spans="1:26" x14ac:dyDescent="0.25">
      <c r="A2248" s="3" t="s">
        <v>8012</v>
      </c>
      <c r="B2248" s="3" t="s">
        <v>8012</v>
      </c>
      <c r="C2248" s="94" t="s">
        <v>8013</v>
      </c>
      <c r="D2248" s="93" t="s">
        <v>11756</v>
      </c>
      <c r="E2248" s="88" t="s">
        <v>704</v>
      </c>
      <c r="F2248" s="88" t="s">
        <v>22</v>
      </c>
      <c r="G2248" s="83" t="s">
        <v>23</v>
      </c>
      <c r="H2248" s="88"/>
      <c r="I2248" s="93" t="s">
        <v>24</v>
      </c>
      <c r="J2248" s="93" t="s">
        <v>24</v>
      </c>
      <c r="K2248" s="4">
        <v>100210110203</v>
      </c>
      <c r="L2248" s="3" t="s">
        <v>25</v>
      </c>
      <c r="M2248" s="3" t="s">
        <v>1253</v>
      </c>
      <c r="N2248" s="3" t="s">
        <v>1595</v>
      </c>
      <c r="O2248" s="3" t="s">
        <v>4332</v>
      </c>
      <c r="P2248" s="86">
        <v>2</v>
      </c>
      <c r="Q2248" s="87"/>
      <c r="R2248" s="88" t="s">
        <v>28</v>
      </c>
      <c r="S2248" s="89"/>
      <c r="T2248" s="1">
        <v>737</v>
      </c>
      <c r="U2248" s="90">
        <v>383.24</v>
      </c>
      <c r="V2248" s="91">
        <v>0.48</v>
      </c>
      <c r="W2248" s="92" t="s">
        <v>11040</v>
      </c>
      <c r="X2248" s="83">
        <v>85285210000</v>
      </c>
      <c r="Y2248" s="83" t="s">
        <v>903</v>
      </c>
      <c r="Z2248" s="83" t="s">
        <v>739</v>
      </c>
    </row>
    <row r="2249" spans="1:26" x14ac:dyDescent="0.25">
      <c r="A2249" s="3" t="s">
        <v>8014</v>
      </c>
      <c r="B2249" s="3" t="s">
        <v>8014</v>
      </c>
      <c r="C2249" s="94" t="s">
        <v>8015</v>
      </c>
      <c r="D2249" s="93" t="s">
        <v>11757</v>
      </c>
      <c r="E2249" s="88" t="s">
        <v>704</v>
      </c>
      <c r="F2249" s="88" t="s">
        <v>22</v>
      </c>
      <c r="G2249" s="83" t="s">
        <v>23</v>
      </c>
      <c r="H2249" s="88"/>
      <c r="I2249" s="93" t="s">
        <v>24</v>
      </c>
      <c r="J2249" s="93" t="s">
        <v>24</v>
      </c>
      <c r="K2249" s="4">
        <v>100210110203</v>
      </c>
      <c r="L2249" s="3" t="s">
        <v>25</v>
      </c>
      <c r="M2249" s="3" t="s">
        <v>1253</v>
      </c>
      <c r="N2249" s="3" t="s">
        <v>1595</v>
      </c>
      <c r="O2249" s="3" t="s">
        <v>4332</v>
      </c>
      <c r="P2249" s="86">
        <v>2</v>
      </c>
      <c r="Q2249" s="87"/>
      <c r="R2249" s="88" t="s">
        <v>28</v>
      </c>
      <c r="S2249" s="89"/>
      <c r="T2249" s="1">
        <v>1679</v>
      </c>
      <c r="U2249" s="90">
        <v>873.08</v>
      </c>
      <c r="V2249" s="91">
        <v>0.48</v>
      </c>
      <c r="W2249" s="92" t="s">
        <v>11040</v>
      </c>
      <c r="X2249" s="83">
        <v>85285210000</v>
      </c>
      <c r="Y2249" s="83" t="s">
        <v>903</v>
      </c>
      <c r="Z2249" s="83" t="s">
        <v>31</v>
      </c>
    </row>
    <row r="2250" spans="1:26" x14ac:dyDescent="0.25">
      <c r="A2250" s="3" t="s">
        <v>8964</v>
      </c>
      <c r="B2250" s="3" t="s">
        <v>8964</v>
      </c>
      <c r="C2250" s="94" t="s">
        <v>8965</v>
      </c>
      <c r="D2250" s="93" t="s">
        <v>11758</v>
      </c>
      <c r="E2250" s="88" t="s">
        <v>704</v>
      </c>
      <c r="F2250" s="88" t="s">
        <v>22</v>
      </c>
      <c r="G2250" s="83" t="s">
        <v>752</v>
      </c>
      <c r="H2250" s="88"/>
      <c r="I2250" s="93" t="s">
        <v>24</v>
      </c>
      <c r="J2250" s="93" t="s">
        <v>24</v>
      </c>
      <c r="K2250" s="4">
        <v>100210110203</v>
      </c>
      <c r="L2250" s="3" t="s">
        <v>25</v>
      </c>
      <c r="M2250" s="3" t="s">
        <v>1253</v>
      </c>
      <c r="N2250" s="3" t="s">
        <v>1595</v>
      </c>
      <c r="O2250" s="3" t="s">
        <v>4332</v>
      </c>
      <c r="P2250" s="86">
        <v>2</v>
      </c>
      <c r="Q2250" s="87"/>
      <c r="R2250" s="88" t="s">
        <v>7847</v>
      </c>
      <c r="S2250" s="89" t="s">
        <v>10640</v>
      </c>
      <c r="T2250" s="1">
        <v>4934</v>
      </c>
      <c r="U2250" s="90">
        <v>3700.5</v>
      </c>
      <c r="V2250" s="91">
        <v>0.25</v>
      </c>
      <c r="W2250" s="92" t="s">
        <v>11036</v>
      </c>
      <c r="X2250" s="83">
        <v>84715000000</v>
      </c>
      <c r="Y2250" s="83" t="s">
        <v>722</v>
      </c>
      <c r="Z2250" s="83" t="s">
        <v>739</v>
      </c>
    </row>
    <row r="2251" spans="1:26" x14ac:dyDescent="0.25">
      <c r="A2251" s="93" t="s">
        <v>10813</v>
      </c>
      <c r="B2251" s="93" t="s">
        <v>10813</v>
      </c>
      <c r="C2251" s="94" t="s">
        <v>10814</v>
      </c>
      <c r="D2251" s="93" t="s">
        <v>11759</v>
      </c>
      <c r="E2251" s="93" t="s">
        <v>704</v>
      </c>
      <c r="F2251" s="93" t="s">
        <v>22</v>
      </c>
      <c r="G2251" s="83" t="s">
        <v>23</v>
      </c>
      <c r="H2251" s="93" t="s">
        <v>10568</v>
      </c>
      <c r="I2251" s="93" t="s">
        <v>24</v>
      </c>
      <c r="J2251" s="93" t="s">
        <v>24</v>
      </c>
      <c r="K2251" s="95">
        <v>100210110602</v>
      </c>
      <c r="L2251" s="93" t="s">
        <v>25</v>
      </c>
      <c r="M2251" s="93" t="s">
        <v>1253</v>
      </c>
      <c r="N2251" s="93" t="s">
        <v>4336</v>
      </c>
      <c r="O2251" s="93" t="s">
        <v>4337</v>
      </c>
      <c r="P2251" s="86">
        <v>2</v>
      </c>
      <c r="Q2251" s="87"/>
      <c r="R2251" s="88" t="s">
        <v>28</v>
      </c>
      <c r="S2251" s="89"/>
      <c r="T2251" s="1">
        <v>131421</v>
      </c>
      <c r="U2251" s="90">
        <v>91994.7</v>
      </c>
      <c r="V2251" s="91">
        <v>0.30000000000000004</v>
      </c>
      <c r="W2251" s="92" t="s">
        <v>11041</v>
      </c>
      <c r="X2251" s="83">
        <v>90118000000</v>
      </c>
      <c r="Y2251" s="83" t="s">
        <v>994</v>
      </c>
      <c r="Z2251" s="83" t="s">
        <v>739</v>
      </c>
    </row>
    <row r="2252" spans="1:26" x14ac:dyDescent="0.25">
      <c r="A2252" s="3" t="s">
        <v>10815</v>
      </c>
      <c r="B2252" s="3" t="s">
        <v>10815</v>
      </c>
      <c r="C2252" s="94" t="s">
        <v>10816</v>
      </c>
      <c r="D2252" s="93" t="s">
        <v>11760</v>
      </c>
      <c r="E2252" s="88" t="s">
        <v>704</v>
      </c>
      <c r="F2252" s="88" t="s">
        <v>22</v>
      </c>
      <c r="G2252" s="83" t="s">
        <v>23</v>
      </c>
      <c r="H2252" s="88" t="s">
        <v>10568</v>
      </c>
      <c r="I2252" s="93" t="s">
        <v>24</v>
      </c>
      <c r="J2252" s="93" t="s">
        <v>24</v>
      </c>
      <c r="K2252" s="4">
        <v>100210110602</v>
      </c>
      <c r="L2252" s="3" t="s">
        <v>25</v>
      </c>
      <c r="M2252" s="3" t="s">
        <v>1253</v>
      </c>
      <c r="N2252" s="3" t="s">
        <v>4336</v>
      </c>
      <c r="O2252" s="3" t="s">
        <v>4337</v>
      </c>
      <c r="P2252" s="86">
        <v>2</v>
      </c>
      <c r="Q2252" s="87"/>
      <c r="R2252" s="88" t="s">
        <v>28</v>
      </c>
      <c r="S2252" s="89"/>
      <c r="T2252" s="1">
        <v>130370</v>
      </c>
      <c r="U2252" s="90">
        <v>91259</v>
      </c>
      <c r="V2252" s="91">
        <v>0.3</v>
      </c>
      <c r="W2252" s="92" t="s">
        <v>11041</v>
      </c>
      <c r="X2252" s="83">
        <v>90118000000</v>
      </c>
      <c r="Y2252" s="83" t="s">
        <v>994</v>
      </c>
      <c r="Z2252" s="83" t="s">
        <v>739</v>
      </c>
    </row>
    <row r="2253" spans="1:26" x14ac:dyDescent="0.25">
      <c r="A2253" s="93" t="s">
        <v>10817</v>
      </c>
      <c r="B2253" s="93" t="s">
        <v>10817</v>
      </c>
      <c r="C2253" s="94" t="s">
        <v>10818</v>
      </c>
      <c r="D2253" s="93" t="s">
        <v>11761</v>
      </c>
      <c r="E2253" s="93" t="s">
        <v>704</v>
      </c>
      <c r="F2253" s="93" t="s">
        <v>22</v>
      </c>
      <c r="G2253" s="83" t="s">
        <v>23</v>
      </c>
      <c r="H2253" s="93" t="s">
        <v>10568</v>
      </c>
      <c r="I2253" s="93" t="s">
        <v>24</v>
      </c>
      <c r="J2253" s="93" t="s">
        <v>24</v>
      </c>
      <c r="K2253" s="95">
        <v>100210110602</v>
      </c>
      <c r="L2253" s="93" t="s">
        <v>25</v>
      </c>
      <c r="M2253" s="93" t="s">
        <v>1253</v>
      </c>
      <c r="N2253" s="93" t="s">
        <v>4336</v>
      </c>
      <c r="O2253" s="93" t="s">
        <v>4337</v>
      </c>
      <c r="P2253" s="86">
        <v>2</v>
      </c>
      <c r="Q2253" s="87"/>
      <c r="R2253" s="88" t="s">
        <v>28</v>
      </c>
      <c r="S2253" s="89"/>
      <c r="T2253" s="1">
        <v>60980</v>
      </c>
      <c r="U2253" s="90">
        <v>42686</v>
      </c>
      <c r="V2253" s="91">
        <v>0.3</v>
      </c>
      <c r="W2253" s="92" t="s">
        <v>11041</v>
      </c>
      <c r="X2253" s="83">
        <v>90119000000</v>
      </c>
      <c r="Y2253" s="83" t="s">
        <v>994</v>
      </c>
      <c r="Z2253" s="83" t="s">
        <v>739</v>
      </c>
    </row>
    <row r="2254" spans="1:26" x14ac:dyDescent="0.25">
      <c r="A2254" s="93" t="s">
        <v>9697</v>
      </c>
      <c r="B2254" s="93" t="s">
        <v>9697</v>
      </c>
      <c r="C2254" s="94" t="s">
        <v>9698</v>
      </c>
      <c r="D2254" s="93" t="s">
        <v>9699</v>
      </c>
      <c r="E2254" s="93" t="s">
        <v>704</v>
      </c>
      <c r="F2254" s="93" t="s">
        <v>22</v>
      </c>
      <c r="G2254" s="83" t="s">
        <v>23</v>
      </c>
      <c r="H2254" s="93"/>
      <c r="I2254" s="93" t="s">
        <v>24</v>
      </c>
      <c r="J2254" s="93" t="s">
        <v>24</v>
      </c>
      <c r="K2254" s="95">
        <v>100210110602</v>
      </c>
      <c r="L2254" s="93" t="s">
        <v>25</v>
      </c>
      <c r="M2254" s="93" t="s">
        <v>1253</v>
      </c>
      <c r="N2254" s="93" t="s">
        <v>4336</v>
      </c>
      <c r="O2254" s="93" t="s">
        <v>4337</v>
      </c>
      <c r="P2254" s="86">
        <v>2</v>
      </c>
      <c r="Q2254" s="87"/>
      <c r="R2254" s="88" t="s">
        <v>28</v>
      </c>
      <c r="S2254" s="89"/>
      <c r="T2254" s="1">
        <v>11186</v>
      </c>
      <c r="U2254" s="90">
        <v>7830.2</v>
      </c>
      <c r="V2254" s="91">
        <v>0.3</v>
      </c>
      <c r="W2254" s="92" t="s">
        <v>11041</v>
      </c>
      <c r="X2254" s="83">
        <v>84135040900</v>
      </c>
      <c r="Y2254" s="83" t="s">
        <v>30</v>
      </c>
      <c r="Z2254" s="83" t="s">
        <v>739</v>
      </c>
    </row>
    <row r="2255" spans="1:26" x14ac:dyDescent="0.25">
      <c r="A2255" s="93" t="s">
        <v>9700</v>
      </c>
      <c r="B2255" s="93" t="s">
        <v>9700</v>
      </c>
      <c r="C2255" s="94" t="s">
        <v>9701</v>
      </c>
      <c r="D2255" s="93" t="s">
        <v>9702</v>
      </c>
      <c r="E2255" s="93" t="s">
        <v>704</v>
      </c>
      <c r="F2255" s="93" t="s">
        <v>22</v>
      </c>
      <c r="G2255" s="83" t="s">
        <v>23</v>
      </c>
      <c r="H2255" s="93"/>
      <c r="I2255" s="93" t="s">
        <v>24</v>
      </c>
      <c r="J2255" s="93" t="s">
        <v>24</v>
      </c>
      <c r="K2255" s="95">
        <v>100210110602</v>
      </c>
      <c r="L2255" s="93" t="s">
        <v>25</v>
      </c>
      <c r="M2255" s="93" t="s">
        <v>1253</v>
      </c>
      <c r="N2255" s="93" t="s">
        <v>4336</v>
      </c>
      <c r="O2255" s="93" t="s">
        <v>4337</v>
      </c>
      <c r="P2255" s="86">
        <v>65</v>
      </c>
      <c r="Q2255" s="87"/>
      <c r="R2255" s="88" t="s">
        <v>28</v>
      </c>
      <c r="S2255" s="89"/>
      <c r="T2255" s="1">
        <v>967</v>
      </c>
      <c r="U2255" s="90">
        <v>676.9</v>
      </c>
      <c r="V2255" s="91">
        <v>0.30000000000000004</v>
      </c>
      <c r="W2255" s="92" t="s">
        <v>11041</v>
      </c>
      <c r="X2255" s="83">
        <v>76169990990</v>
      </c>
      <c r="Y2255" s="83" t="s">
        <v>30</v>
      </c>
      <c r="Z2255" s="83" t="s">
        <v>31</v>
      </c>
    </row>
    <row r="2256" spans="1:26" x14ac:dyDescent="0.25">
      <c r="A2256" s="93" t="s">
        <v>11762</v>
      </c>
      <c r="B2256" s="93" t="s">
        <v>11762</v>
      </c>
      <c r="C2256" s="94" t="s">
        <v>11763</v>
      </c>
      <c r="D2256" s="93" t="s">
        <v>11764</v>
      </c>
      <c r="E2256" s="93" t="s">
        <v>55</v>
      </c>
      <c r="F2256" s="93" t="s">
        <v>22</v>
      </c>
      <c r="G2256" s="83" t="s">
        <v>23</v>
      </c>
      <c r="H2256" s="93"/>
      <c r="I2256" s="93" t="s">
        <v>24</v>
      </c>
      <c r="J2256" s="93" t="s">
        <v>24</v>
      </c>
      <c r="K2256" s="95">
        <v>100210110602</v>
      </c>
      <c r="L2256" s="93" t="s">
        <v>25</v>
      </c>
      <c r="M2256" s="93" t="s">
        <v>1253</v>
      </c>
      <c r="N2256" s="93" t="s">
        <v>4336</v>
      </c>
      <c r="O2256" s="93" t="s">
        <v>4337</v>
      </c>
      <c r="P2256" s="86">
        <v>999</v>
      </c>
      <c r="Q2256" s="87"/>
      <c r="R2256" s="88" t="s">
        <v>28</v>
      </c>
      <c r="S2256" s="89"/>
      <c r="T2256" s="1">
        <v>2378</v>
      </c>
      <c r="U2256" s="90">
        <v>1664.6</v>
      </c>
      <c r="V2256" s="91">
        <v>0.30000000000000004</v>
      </c>
      <c r="W2256" s="92" t="s">
        <v>11041</v>
      </c>
      <c r="X2256" s="83">
        <v>99999999999</v>
      </c>
      <c r="Y2256" s="83" t="s">
        <v>30</v>
      </c>
      <c r="Z2256" s="83" t="s">
        <v>31</v>
      </c>
    </row>
    <row r="2257" spans="1:26" x14ac:dyDescent="0.25">
      <c r="A2257" s="88" t="s">
        <v>11765</v>
      </c>
      <c r="B2257" s="88" t="s">
        <v>11765</v>
      </c>
      <c r="C2257" s="94" t="s">
        <v>11766</v>
      </c>
      <c r="D2257" s="93" t="s">
        <v>11767</v>
      </c>
      <c r="E2257" s="88" t="s">
        <v>55</v>
      </c>
      <c r="F2257" s="88" t="s">
        <v>22</v>
      </c>
      <c r="G2257" s="83" t="s">
        <v>23</v>
      </c>
      <c r="H2257" s="88"/>
      <c r="I2257" s="93" t="s">
        <v>24</v>
      </c>
      <c r="J2257" s="93" t="s">
        <v>24</v>
      </c>
      <c r="K2257" s="103">
        <v>100210110602</v>
      </c>
      <c r="L2257" s="88" t="s">
        <v>25</v>
      </c>
      <c r="M2257" s="88" t="s">
        <v>1253</v>
      </c>
      <c r="N2257" s="88" t="s">
        <v>4336</v>
      </c>
      <c r="O2257" s="88" t="s">
        <v>4337</v>
      </c>
      <c r="P2257" s="86">
        <v>999</v>
      </c>
      <c r="Q2257" s="87"/>
      <c r="R2257" s="88" t="s">
        <v>28</v>
      </c>
      <c r="S2257" s="89"/>
      <c r="T2257" s="1">
        <v>13865</v>
      </c>
      <c r="U2257" s="90">
        <v>9705.5</v>
      </c>
      <c r="V2257" s="91">
        <v>0.3</v>
      </c>
      <c r="W2257" s="92" t="s">
        <v>11041</v>
      </c>
      <c r="X2257" s="83">
        <v>99999999999</v>
      </c>
      <c r="Y2257" s="83" t="s">
        <v>30</v>
      </c>
      <c r="Z2257" s="83" t="s">
        <v>31</v>
      </c>
    </row>
    <row r="2258" spans="1:26" x14ac:dyDescent="0.25">
      <c r="A2258" s="93" t="s">
        <v>11768</v>
      </c>
      <c r="B2258" s="93" t="s">
        <v>11768</v>
      </c>
      <c r="C2258" s="94" t="s">
        <v>11769</v>
      </c>
      <c r="D2258" s="93" t="s">
        <v>11770</v>
      </c>
      <c r="E2258" s="93" t="s">
        <v>55</v>
      </c>
      <c r="F2258" s="93" t="s">
        <v>22</v>
      </c>
      <c r="G2258" s="83" t="s">
        <v>23</v>
      </c>
      <c r="H2258" s="93"/>
      <c r="I2258" s="93" t="s">
        <v>24</v>
      </c>
      <c r="J2258" s="93" t="s">
        <v>24</v>
      </c>
      <c r="K2258" s="95">
        <v>100210110602</v>
      </c>
      <c r="L2258" s="93" t="s">
        <v>25</v>
      </c>
      <c r="M2258" s="93" t="s">
        <v>1253</v>
      </c>
      <c r="N2258" s="93" t="s">
        <v>4336</v>
      </c>
      <c r="O2258" s="93" t="s">
        <v>4337</v>
      </c>
      <c r="P2258" s="86">
        <v>999</v>
      </c>
      <c r="Q2258" s="87"/>
      <c r="R2258" s="88" t="s">
        <v>28</v>
      </c>
      <c r="S2258" s="89"/>
      <c r="T2258" s="1">
        <v>66</v>
      </c>
      <c r="U2258" s="90">
        <v>46.2</v>
      </c>
      <c r="V2258" s="91">
        <v>0.29999999999999993</v>
      </c>
      <c r="W2258" s="92" t="s">
        <v>11041</v>
      </c>
      <c r="X2258" s="83">
        <v>99999999999</v>
      </c>
      <c r="Y2258" s="83" t="s">
        <v>30</v>
      </c>
      <c r="Z2258" s="83" t="s">
        <v>31</v>
      </c>
    </row>
    <row r="2259" spans="1:26" x14ac:dyDescent="0.25">
      <c r="A2259" s="83" t="s">
        <v>10819</v>
      </c>
      <c r="B2259" s="83" t="s">
        <v>10819</v>
      </c>
      <c r="C2259" s="84" t="s">
        <v>8508</v>
      </c>
      <c r="D2259" s="83" t="s">
        <v>11771</v>
      </c>
      <c r="E2259" s="83" t="s">
        <v>704</v>
      </c>
      <c r="F2259" s="83" t="s">
        <v>22</v>
      </c>
      <c r="G2259" s="83" t="s">
        <v>23</v>
      </c>
      <c r="H2259" s="83"/>
      <c r="I2259" s="93" t="s">
        <v>24</v>
      </c>
      <c r="J2259" s="93" t="s">
        <v>24</v>
      </c>
      <c r="K2259" s="85">
        <v>100210110202</v>
      </c>
      <c r="L2259" s="83" t="s">
        <v>25</v>
      </c>
      <c r="M2259" s="83" t="s">
        <v>1253</v>
      </c>
      <c r="N2259" s="83" t="s">
        <v>1595</v>
      </c>
      <c r="O2259" s="83" t="s">
        <v>7766</v>
      </c>
      <c r="P2259" s="86">
        <v>38</v>
      </c>
      <c r="Q2259" s="96"/>
      <c r="R2259" s="84" t="s">
        <v>28</v>
      </c>
      <c r="S2259" s="84"/>
      <c r="T2259" s="97">
        <v>5914</v>
      </c>
      <c r="U2259" s="90">
        <v>4139.8</v>
      </c>
      <c r="V2259" s="91">
        <v>0.3</v>
      </c>
      <c r="W2259" s="92" t="s">
        <v>11041</v>
      </c>
      <c r="X2259" s="83">
        <v>90029000900</v>
      </c>
      <c r="Y2259" s="83" t="s">
        <v>994</v>
      </c>
      <c r="Z2259" s="83" t="s">
        <v>739</v>
      </c>
    </row>
    <row r="2260" spans="1:26" x14ac:dyDescent="0.25">
      <c r="A2260" s="83" t="s">
        <v>10677</v>
      </c>
      <c r="B2260" s="83" t="s">
        <v>10677</v>
      </c>
      <c r="C2260" s="84" t="s">
        <v>10678</v>
      </c>
      <c r="D2260" s="83" t="s">
        <v>7763</v>
      </c>
      <c r="E2260" s="83" t="s">
        <v>704</v>
      </c>
      <c r="F2260" s="83" t="s">
        <v>22</v>
      </c>
      <c r="G2260" s="83" t="s">
        <v>23</v>
      </c>
      <c r="H2260" s="83"/>
      <c r="I2260" s="93" t="s">
        <v>24</v>
      </c>
      <c r="J2260" s="93" t="s">
        <v>24</v>
      </c>
      <c r="K2260" s="85">
        <v>100210110602</v>
      </c>
      <c r="L2260" s="83" t="s">
        <v>25</v>
      </c>
      <c r="M2260" s="83" t="s">
        <v>1253</v>
      </c>
      <c r="N2260" s="83" t="s">
        <v>4336</v>
      </c>
      <c r="O2260" s="83" t="s">
        <v>4337</v>
      </c>
      <c r="P2260" s="86">
        <v>2</v>
      </c>
      <c r="Q2260" s="96"/>
      <c r="R2260" s="84" t="s">
        <v>28</v>
      </c>
      <c r="S2260" s="84"/>
      <c r="T2260" s="97">
        <v>6275</v>
      </c>
      <c r="U2260" s="90">
        <v>3263</v>
      </c>
      <c r="V2260" s="91">
        <v>0.48</v>
      </c>
      <c r="W2260" s="92" t="s">
        <v>11040</v>
      </c>
      <c r="X2260" s="83">
        <v>90119000000</v>
      </c>
      <c r="Y2260" s="83" t="s">
        <v>994</v>
      </c>
      <c r="Z2260" s="83" t="s">
        <v>739</v>
      </c>
    </row>
    <row r="2261" spans="1:26" x14ac:dyDescent="0.25">
      <c r="A2261" s="83" t="s">
        <v>10679</v>
      </c>
      <c r="B2261" s="83" t="s">
        <v>10679</v>
      </c>
      <c r="C2261" s="84" t="s">
        <v>7764</v>
      </c>
      <c r="D2261" s="83" t="s">
        <v>11772</v>
      </c>
      <c r="E2261" s="83" t="s">
        <v>704</v>
      </c>
      <c r="F2261" s="83" t="s">
        <v>22</v>
      </c>
      <c r="G2261" s="83" t="s">
        <v>23</v>
      </c>
      <c r="H2261" s="83"/>
      <c r="I2261" s="93" t="s">
        <v>24</v>
      </c>
      <c r="J2261" s="93" t="s">
        <v>24</v>
      </c>
      <c r="K2261" s="85">
        <v>100210110203</v>
      </c>
      <c r="L2261" s="83" t="s">
        <v>25</v>
      </c>
      <c r="M2261" s="83" t="s">
        <v>1253</v>
      </c>
      <c r="N2261" s="83" t="s">
        <v>1595</v>
      </c>
      <c r="O2261" s="83" t="s">
        <v>4332</v>
      </c>
      <c r="P2261" s="86">
        <v>43</v>
      </c>
      <c r="Q2261" s="87"/>
      <c r="R2261" s="88" t="s">
        <v>28</v>
      </c>
      <c r="S2261" s="89"/>
      <c r="T2261" s="1">
        <v>3611</v>
      </c>
      <c r="U2261" s="90">
        <v>1877.72</v>
      </c>
      <c r="V2261" s="91">
        <v>0.48</v>
      </c>
      <c r="W2261" s="92" t="s">
        <v>11040</v>
      </c>
      <c r="X2261" s="83">
        <v>90119000000</v>
      </c>
      <c r="Y2261" s="83" t="s">
        <v>994</v>
      </c>
      <c r="Z2261" s="83" t="s">
        <v>739</v>
      </c>
    </row>
    <row r="2262" spans="1:26" x14ac:dyDescent="0.25">
      <c r="A2262" s="83" t="s">
        <v>10680</v>
      </c>
      <c r="B2262" s="83" t="s">
        <v>10680</v>
      </c>
      <c r="C2262" s="84" t="s">
        <v>10681</v>
      </c>
      <c r="D2262" s="93" t="s">
        <v>7802</v>
      </c>
      <c r="E2262" s="83" t="s">
        <v>704</v>
      </c>
      <c r="F2262" s="83" t="s">
        <v>22</v>
      </c>
      <c r="G2262" s="83" t="s">
        <v>23</v>
      </c>
      <c r="H2262" s="83"/>
      <c r="I2262" s="93" t="s">
        <v>24</v>
      </c>
      <c r="J2262" s="93" t="s">
        <v>24</v>
      </c>
      <c r="K2262" s="85">
        <v>100210110602</v>
      </c>
      <c r="L2262" s="83" t="s">
        <v>25</v>
      </c>
      <c r="M2262" s="83" t="s">
        <v>1253</v>
      </c>
      <c r="N2262" s="83" t="s">
        <v>4336</v>
      </c>
      <c r="O2262" s="83" t="s">
        <v>4337</v>
      </c>
      <c r="P2262" s="86">
        <v>2</v>
      </c>
      <c r="Q2262" s="87"/>
      <c r="R2262" s="88" t="s">
        <v>28</v>
      </c>
      <c r="S2262" s="89"/>
      <c r="T2262" s="1">
        <v>6397</v>
      </c>
      <c r="U2262" s="90">
        <v>3326.44</v>
      </c>
      <c r="V2262" s="91">
        <v>0.48</v>
      </c>
      <c r="W2262" s="92" t="s">
        <v>11040</v>
      </c>
      <c r="X2262" s="83">
        <v>90119000000</v>
      </c>
      <c r="Y2262" s="83" t="s">
        <v>994</v>
      </c>
      <c r="Z2262" s="83" t="s">
        <v>739</v>
      </c>
    </row>
    <row r="2263" spans="1:26" x14ac:dyDescent="0.25">
      <c r="A2263" s="83" t="s">
        <v>10682</v>
      </c>
      <c r="B2263" s="83" t="s">
        <v>10682</v>
      </c>
      <c r="C2263" s="84" t="s">
        <v>10683</v>
      </c>
      <c r="D2263" s="93" t="s">
        <v>11773</v>
      </c>
      <c r="E2263" s="83" t="s">
        <v>704</v>
      </c>
      <c r="F2263" s="83" t="s">
        <v>22</v>
      </c>
      <c r="G2263" s="83" t="s">
        <v>23</v>
      </c>
      <c r="H2263" s="83"/>
      <c r="I2263" s="93" t="s">
        <v>24</v>
      </c>
      <c r="J2263" s="93" t="s">
        <v>24</v>
      </c>
      <c r="K2263" s="85">
        <v>100210110203</v>
      </c>
      <c r="L2263" s="83" t="s">
        <v>25</v>
      </c>
      <c r="M2263" s="83" t="s">
        <v>1253</v>
      </c>
      <c r="N2263" s="83" t="s">
        <v>1595</v>
      </c>
      <c r="O2263" s="83" t="s">
        <v>4332</v>
      </c>
      <c r="P2263" s="86">
        <v>65</v>
      </c>
      <c r="Q2263" s="96"/>
      <c r="R2263" s="88" t="s">
        <v>28</v>
      </c>
      <c r="S2263" s="83"/>
      <c r="T2263" s="1">
        <v>6262</v>
      </c>
      <c r="U2263" s="90">
        <v>3256.24</v>
      </c>
      <c r="V2263" s="91">
        <v>0.48000000000000004</v>
      </c>
      <c r="W2263" s="92" t="s">
        <v>11040</v>
      </c>
      <c r="X2263" s="83">
        <v>90119000000</v>
      </c>
      <c r="Y2263" s="83" t="s">
        <v>994</v>
      </c>
      <c r="Z2263" s="83" t="s">
        <v>739</v>
      </c>
    </row>
    <row r="2264" spans="1:26" x14ac:dyDescent="0.25">
      <c r="A2264" s="83" t="s">
        <v>10684</v>
      </c>
      <c r="B2264" s="83" t="s">
        <v>10684</v>
      </c>
      <c r="C2264" s="84" t="s">
        <v>7804</v>
      </c>
      <c r="D2264" s="93" t="s">
        <v>7805</v>
      </c>
      <c r="E2264" s="83" t="s">
        <v>704</v>
      </c>
      <c r="F2264" s="83" t="s">
        <v>22</v>
      </c>
      <c r="G2264" s="83" t="s">
        <v>752</v>
      </c>
      <c r="H2264" s="83"/>
      <c r="I2264" s="93" t="s">
        <v>24</v>
      </c>
      <c r="J2264" s="93" t="s">
        <v>24</v>
      </c>
      <c r="K2264" s="85">
        <v>100210110601</v>
      </c>
      <c r="L2264" s="83" t="s">
        <v>25</v>
      </c>
      <c r="M2264" s="83" t="s">
        <v>1253</v>
      </c>
      <c r="N2264" s="83" t="s">
        <v>4336</v>
      </c>
      <c r="O2264" s="83" t="s">
        <v>7806</v>
      </c>
      <c r="P2264" s="86">
        <v>2</v>
      </c>
      <c r="Q2264" s="96"/>
      <c r="R2264" s="88" t="s">
        <v>28</v>
      </c>
      <c r="S2264" s="83"/>
      <c r="T2264" s="1">
        <v>59030</v>
      </c>
      <c r="U2264" s="90">
        <v>30695.599999999999</v>
      </c>
      <c r="V2264" s="91">
        <v>0.48000000000000004</v>
      </c>
      <c r="W2264" s="92" t="s">
        <v>11040</v>
      </c>
      <c r="X2264" s="83">
        <v>90118000000</v>
      </c>
      <c r="Y2264" s="83" t="s">
        <v>994</v>
      </c>
      <c r="Z2264" s="83" t="s">
        <v>739</v>
      </c>
    </row>
    <row r="2265" spans="1:26" x14ac:dyDescent="0.25">
      <c r="A2265" s="83" t="s">
        <v>10685</v>
      </c>
      <c r="B2265" s="83" t="s">
        <v>10685</v>
      </c>
      <c r="C2265" s="84" t="s">
        <v>10686</v>
      </c>
      <c r="D2265" s="93" t="s">
        <v>11774</v>
      </c>
      <c r="E2265" s="83" t="s">
        <v>704</v>
      </c>
      <c r="F2265" s="83" t="s">
        <v>22</v>
      </c>
      <c r="G2265" s="83" t="s">
        <v>752</v>
      </c>
      <c r="H2265" s="83"/>
      <c r="I2265" s="93" t="s">
        <v>24</v>
      </c>
      <c r="J2265" s="93" t="s">
        <v>24</v>
      </c>
      <c r="K2265" s="85">
        <v>100210011104</v>
      </c>
      <c r="L2265" s="83" t="s">
        <v>25</v>
      </c>
      <c r="M2265" s="83" t="s">
        <v>1019</v>
      </c>
      <c r="N2265" s="83" t="s">
        <v>6049</v>
      </c>
      <c r="O2265" s="83" t="s">
        <v>24</v>
      </c>
      <c r="P2265" s="86">
        <v>2</v>
      </c>
      <c r="Q2265" s="96"/>
      <c r="R2265" s="88" t="s">
        <v>28</v>
      </c>
      <c r="S2265" s="84"/>
      <c r="T2265" s="1">
        <v>3963</v>
      </c>
      <c r="U2265" s="90">
        <v>2060.7600000000002</v>
      </c>
      <c r="V2265" s="91">
        <v>0.47999999999999993</v>
      </c>
      <c r="W2265" s="92" t="s">
        <v>11040</v>
      </c>
      <c r="X2265" s="83">
        <v>85258900000</v>
      </c>
      <c r="Y2265" s="83" t="s">
        <v>994</v>
      </c>
      <c r="Z2265" s="83" t="s">
        <v>739</v>
      </c>
    </row>
    <row r="2266" spans="1:26" x14ac:dyDescent="0.25">
      <c r="A2266" t="s">
        <v>10687</v>
      </c>
      <c r="B2266" t="s">
        <v>10687</v>
      </c>
      <c r="C2266" s="94" t="s">
        <v>10688</v>
      </c>
      <c r="D2266" s="93" t="s">
        <v>11775</v>
      </c>
      <c r="E2266" s="93" t="s">
        <v>704</v>
      </c>
      <c r="F2266" s="93" t="s">
        <v>22</v>
      </c>
      <c r="G2266" s="83" t="s">
        <v>752</v>
      </c>
      <c r="H2266" s="93"/>
      <c r="I2266" s="93" t="s">
        <v>24</v>
      </c>
      <c r="J2266" s="93" t="s">
        <v>24</v>
      </c>
      <c r="K2266" s="2">
        <v>100210011104</v>
      </c>
      <c r="L2266" t="s">
        <v>25</v>
      </c>
      <c r="M2266" t="s">
        <v>1019</v>
      </c>
      <c r="N2266" t="s">
        <v>6049</v>
      </c>
      <c r="O2266" t="s">
        <v>24</v>
      </c>
      <c r="P2266" s="86" t="s">
        <v>11037</v>
      </c>
      <c r="Q2266" s="99"/>
      <c r="R2266" s="88" t="s">
        <v>7847</v>
      </c>
      <c r="S2266" s="89" t="s">
        <v>10640</v>
      </c>
      <c r="T2266" s="1">
        <v>8176</v>
      </c>
      <c r="U2266" s="90">
        <v>4251.5200000000004</v>
      </c>
      <c r="V2266" s="91">
        <v>0.47999999999999993</v>
      </c>
      <c r="W2266" s="92" t="s">
        <v>11040</v>
      </c>
      <c r="X2266" s="83">
        <v>85258900000</v>
      </c>
      <c r="Y2266" s="83" t="s">
        <v>994</v>
      </c>
      <c r="Z2266" s="83" t="s">
        <v>739</v>
      </c>
    </row>
    <row r="2267" spans="1:26" x14ac:dyDescent="0.25">
      <c r="A2267" s="83" t="s">
        <v>10689</v>
      </c>
      <c r="B2267" s="83" t="s">
        <v>10689</v>
      </c>
      <c r="C2267" s="84" t="s">
        <v>10690</v>
      </c>
      <c r="D2267" s="93" t="s">
        <v>11776</v>
      </c>
      <c r="E2267" s="83" t="s">
        <v>704</v>
      </c>
      <c r="F2267" s="83" t="s">
        <v>22</v>
      </c>
      <c r="G2267" s="83" t="s">
        <v>23</v>
      </c>
      <c r="H2267" s="83"/>
      <c r="I2267" s="93" t="s">
        <v>24</v>
      </c>
      <c r="J2267" s="93" t="s">
        <v>24</v>
      </c>
      <c r="K2267" s="85">
        <v>100210011104</v>
      </c>
      <c r="L2267" s="83" t="s">
        <v>25</v>
      </c>
      <c r="M2267" s="83" t="s">
        <v>1019</v>
      </c>
      <c r="N2267" s="83" t="s">
        <v>6049</v>
      </c>
      <c r="O2267" s="83" t="s">
        <v>24</v>
      </c>
      <c r="P2267" s="86">
        <v>2</v>
      </c>
      <c r="Q2267" s="96"/>
      <c r="R2267" s="88" t="s">
        <v>28</v>
      </c>
      <c r="S2267" s="89"/>
      <c r="T2267" s="1">
        <v>5172</v>
      </c>
      <c r="U2267" s="90">
        <v>2689.44</v>
      </c>
      <c r="V2267" s="91">
        <v>0.48</v>
      </c>
      <c r="W2267" s="92" t="s">
        <v>11040</v>
      </c>
      <c r="X2267" s="83">
        <v>85258900000</v>
      </c>
      <c r="Y2267" s="83" t="s">
        <v>994</v>
      </c>
      <c r="Z2267" s="83" t="s">
        <v>739</v>
      </c>
    </row>
    <row r="2268" spans="1:26" x14ac:dyDescent="0.25">
      <c r="A2268" t="s">
        <v>9703</v>
      </c>
      <c r="B2268" s="157" t="s">
        <v>9703</v>
      </c>
      <c r="C2268" s="94" t="s">
        <v>9704</v>
      </c>
      <c r="D2268" s="93" t="s">
        <v>11777</v>
      </c>
      <c r="E2268" s="93" t="s">
        <v>704</v>
      </c>
      <c r="F2268" s="93" t="s">
        <v>22</v>
      </c>
      <c r="G2268" s="83" t="s">
        <v>23</v>
      </c>
      <c r="H2268" s="93"/>
      <c r="I2268" s="93" t="s">
        <v>24</v>
      </c>
      <c r="J2268" s="93" t="s">
        <v>24</v>
      </c>
      <c r="K2268" s="2">
        <v>100210110602</v>
      </c>
      <c r="L2268" t="s">
        <v>25</v>
      </c>
      <c r="M2268" t="s">
        <v>1253</v>
      </c>
      <c r="N2268" t="s">
        <v>4336</v>
      </c>
      <c r="O2268" t="s">
        <v>4337</v>
      </c>
      <c r="P2268" s="86">
        <v>2</v>
      </c>
      <c r="Q2268" s="99"/>
      <c r="R2268" s="88" t="s">
        <v>28</v>
      </c>
      <c r="S2268" s="89"/>
      <c r="T2268" s="1">
        <v>131421</v>
      </c>
      <c r="U2268" s="90">
        <v>91994.7</v>
      </c>
      <c r="V2268" s="91">
        <v>0.30000000000000004</v>
      </c>
      <c r="W2268" s="92" t="s">
        <v>11041</v>
      </c>
      <c r="X2268" s="83">
        <v>90118000000</v>
      </c>
      <c r="Y2268" s="83" t="s">
        <v>994</v>
      </c>
      <c r="Z2268" s="83" t="s">
        <v>739</v>
      </c>
    </row>
    <row r="2269" spans="1:26" x14ac:dyDescent="0.25">
      <c r="A2269" t="s">
        <v>9705</v>
      </c>
      <c r="B2269" s="157" t="s">
        <v>9705</v>
      </c>
      <c r="C2269" s="94" t="s">
        <v>9694</v>
      </c>
      <c r="D2269" s="93" t="s">
        <v>11778</v>
      </c>
      <c r="E2269" s="93" t="s">
        <v>704</v>
      </c>
      <c r="F2269" s="93" t="s">
        <v>22</v>
      </c>
      <c r="G2269" s="83" t="s">
        <v>23</v>
      </c>
      <c r="H2269" s="93"/>
      <c r="I2269" s="93" t="s">
        <v>24</v>
      </c>
      <c r="J2269" s="93" t="s">
        <v>24</v>
      </c>
      <c r="K2269" s="2">
        <v>100210110602</v>
      </c>
      <c r="L2269" t="s">
        <v>25</v>
      </c>
      <c r="M2269" t="s">
        <v>1253</v>
      </c>
      <c r="N2269" t="s">
        <v>4336</v>
      </c>
      <c r="O2269" t="s">
        <v>4337</v>
      </c>
      <c r="P2269" s="86">
        <v>2</v>
      </c>
      <c r="Q2269" s="99"/>
      <c r="R2269" s="88" t="s">
        <v>28</v>
      </c>
      <c r="S2269" s="89"/>
      <c r="T2269" s="1">
        <v>130370</v>
      </c>
      <c r="U2269" s="90">
        <v>91259</v>
      </c>
      <c r="V2269" s="91">
        <v>0.3</v>
      </c>
      <c r="W2269" s="92" t="s">
        <v>11041</v>
      </c>
      <c r="X2269" s="83">
        <v>90118000000</v>
      </c>
      <c r="Y2269" s="83" t="s">
        <v>994</v>
      </c>
      <c r="Z2269" s="83" t="s">
        <v>739</v>
      </c>
    </row>
    <row r="2270" spans="1:26" x14ac:dyDescent="0.25">
      <c r="A2270" t="s">
        <v>9706</v>
      </c>
      <c r="B2270" s="157" t="s">
        <v>9706</v>
      </c>
      <c r="C2270" s="94" t="s">
        <v>9707</v>
      </c>
      <c r="D2270" s="93" t="s">
        <v>11779</v>
      </c>
      <c r="E2270" s="93" t="s">
        <v>704</v>
      </c>
      <c r="F2270" s="93" t="s">
        <v>22</v>
      </c>
      <c r="G2270" s="83" t="s">
        <v>23</v>
      </c>
      <c r="H2270" s="93"/>
      <c r="I2270" s="93" t="s">
        <v>24</v>
      </c>
      <c r="J2270" s="93" t="s">
        <v>24</v>
      </c>
      <c r="K2270" s="2">
        <v>100210110602</v>
      </c>
      <c r="L2270" t="s">
        <v>25</v>
      </c>
      <c r="M2270" t="s">
        <v>1253</v>
      </c>
      <c r="N2270" t="s">
        <v>4336</v>
      </c>
      <c r="O2270" t="s">
        <v>4337</v>
      </c>
      <c r="P2270" s="86">
        <v>2</v>
      </c>
      <c r="Q2270" s="99"/>
      <c r="R2270" s="88" t="s">
        <v>28</v>
      </c>
      <c r="S2270" s="89"/>
      <c r="T2270" s="1">
        <v>60980</v>
      </c>
      <c r="U2270" s="90">
        <v>42686</v>
      </c>
      <c r="V2270" s="91">
        <v>0.3</v>
      </c>
      <c r="W2270" s="92" t="s">
        <v>11041</v>
      </c>
      <c r="X2270" s="83">
        <v>84289090800</v>
      </c>
      <c r="Y2270" s="83" t="s">
        <v>994</v>
      </c>
      <c r="Z2270" s="83" t="s">
        <v>739</v>
      </c>
    </row>
    <row r="2271" spans="1:26" x14ac:dyDescent="0.25">
      <c r="A2271" t="s">
        <v>10639</v>
      </c>
      <c r="B2271" t="s">
        <v>10639</v>
      </c>
      <c r="C2271" s="94" t="s">
        <v>8502</v>
      </c>
      <c r="D2271" s="93" t="s">
        <v>11780</v>
      </c>
      <c r="E2271" s="93" t="s">
        <v>704</v>
      </c>
      <c r="F2271" s="93" t="s">
        <v>22</v>
      </c>
      <c r="G2271" s="83" t="s">
        <v>752</v>
      </c>
      <c r="H2271" s="93"/>
      <c r="I2271" s="93" t="s">
        <v>24</v>
      </c>
      <c r="J2271" s="93" t="s">
        <v>24</v>
      </c>
      <c r="K2271" s="2">
        <v>100210110202</v>
      </c>
      <c r="L2271" t="s">
        <v>25</v>
      </c>
      <c r="M2271" t="s">
        <v>1253</v>
      </c>
      <c r="N2271" t="s">
        <v>1595</v>
      </c>
      <c r="O2271" t="s">
        <v>7766</v>
      </c>
      <c r="P2271" s="86">
        <v>65</v>
      </c>
      <c r="Q2271" s="99"/>
      <c r="R2271" s="88" t="s">
        <v>28</v>
      </c>
      <c r="S2271" s="89"/>
      <c r="T2271" s="1">
        <v>814</v>
      </c>
      <c r="U2271" s="90">
        <v>569.79999999999995</v>
      </c>
      <c r="V2271" s="91">
        <v>0.30000000000000004</v>
      </c>
      <c r="W2271" s="92" t="s">
        <v>11038</v>
      </c>
      <c r="X2271" s="83">
        <v>90029000900</v>
      </c>
      <c r="Y2271" s="83" t="s">
        <v>994</v>
      </c>
      <c r="Z2271" s="83" t="s">
        <v>739</v>
      </c>
    </row>
    <row r="2272" spans="1:26" x14ac:dyDescent="0.25">
      <c r="A2272" s="83" t="s">
        <v>10691</v>
      </c>
      <c r="B2272" s="83" t="s">
        <v>10691</v>
      </c>
      <c r="C2272" s="84" t="s">
        <v>7765</v>
      </c>
      <c r="D2272" s="93" t="s">
        <v>11781</v>
      </c>
      <c r="E2272" s="83" t="s">
        <v>704</v>
      </c>
      <c r="F2272" s="83" t="s">
        <v>22</v>
      </c>
      <c r="G2272" s="83" t="s">
        <v>752</v>
      </c>
      <c r="H2272" s="83"/>
      <c r="I2272" s="93" t="s">
        <v>24</v>
      </c>
      <c r="J2272" s="93" t="s">
        <v>24</v>
      </c>
      <c r="K2272" s="85">
        <v>100210110202</v>
      </c>
      <c r="L2272" s="83" t="s">
        <v>25</v>
      </c>
      <c r="M2272" s="83" t="s">
        <v>1253</v>
      </c>
      <c r="N2272" s="83" t="s">
        <v>1595</v>
      </c>
      <c r="O2272" s="83" t="s">
        <v>7766</v>
      </c>
      <c r="P2272" s="86">
        <v>65</v>
      </c>
      <c r="Q2272" s="87"/>
      <c r="R2272" s="88" t="s">
        <v>28</v>
      </c>
      <c r="S2272" s="89"/>
      <c r="T2272" s="1">
        <v>2094</v>
      </c>
      <c r="U2272" s="90">
        <v>1088.8800000000001</v>
      </c>
      <c r="V2272" s="91">
        <v>0.47999999999999993</v>
      </c>
      <c r="W2272" s="92" t="s">
        <v>11040</v>
      </c>
      <c r="X2272" s="83">
        <v>90119000000</v>
      </c>
      <c r="Y2272" s="83" t="s">
        <v>994</v>
      </c>
      <c r="Z2272" s="83" t="s">
        <v>31</v>
      </c>
    </row>
    <row r="2273" spans="1:26" x14ac:dyDescent="0.25">
      <c r="A2273" s="93" t="s">
        <v>10820</v>
      </c>
      <c r="B2273" s="93" t="s">
        <v>10820</v>
      </c>
      <c r="C2273" s="94" t="s">
        <v>8511</v>
      </c>
      <c r="D2273" s="93" t="s">
        <v>11782</v>
      </c>
      <c r="E2273" s="93" t="s">
        <v>704</v>
      </c>
      <c r="F2273" s="93" t="s">
        <v>22</v>
      </c>
      <c r="G2273" s="93" t="s">
        <v>23</v>
      </c>
      <c r="H2273" s="93"/>
      <c r="I2273" s="93" t="s">
        <v>24</v>
      </c>
      <c r="J2273" s="93" t="s">
        <v>24</v>
      </c>
      <c r="K2273" s="95">
        <v>100210110202</v>
      </c>
      <c r="L2273" s="93" t="s">
        <v>25</v>
      </c>
      <c r="M2273" s="93" t="s">
        <v>1253</v>
      </c>
      <c r="N2273" s="93" t="s">
        <v>1595</v>
      </c>
      <c r="O2273" s="93" t="s">
        <v>7766</v>
      </c>
      <c r="P2273" s="86">
        <v>65</v>
      </c>
      <c r="Q2273" s="87"/>
      <c r="R2273" s="88" t="s">
        <v>28</v>
      </c>
      <c r="S2273" s="89"/>
      <c r="T2273" s="1">
        <v>26068</v>
      </c>
      <c r="U2273" s="90">
        <v>18247.599999999999</v>
      </c>
      <c r="V2273" s="91">
        <v>0.30000000000000004</v>
      </c>
      <c r="W2273" s="92" t="s">
        <v>11041</v>
      </c>
      <c r="X2273" s="83">
        <v>85234910009</v>
      </c>
      <c r="Y2273" s="83" t="s">
        <v>994</v>
      </c>
      <c r="Z2273" s="83" t="s">
        <v>739</v>
      </c>
    </row>
    <row r="2274" spans="1:26" x14ac:dyDescent="0.25">
      <c r="A2274" s="93" t="s">
        <v>10821</v>
      </c>
      <c r="B2274" s="93" t="s">
        <v>10821</v>
      </c>
      <c r="C2274" s="94" t="s">
        <v>10822</v>
      </c>
      <c r="D2274" s="93" t="s">
        <v>10650</v>
      </c>
      <c r="E2274" s="93" t="s">
        <v>704</v>
      </c>
      <c r="F2274" s="93" t="s">
        <v>22</v>
      </c>
      <c r="G2274" s="93" t="s">
        <v>23</v>
      </c>
      <c r="H2274" s="93"/>
      <c r="I2274" s="93" t="s">
        <v>24</v>
      </c>
      <c r="J2274" s="93" t="s">
        <v>24</v>
      </c>
      <c r="K2274" s="95">
        <v>100210110203</v>
      </c>
      <c r="L2274" s="93" t="s">
        <v>25</v>
      </c>
      <c r="M2274" s="93" t="s">
        <v>1253</v>
      </c>
      <c r="N2274" s="93" t="s">
        <v>1595</v>
      </c>
      <c r="O2274" s="93" t="s">
        <v>4332</v>
      </c>
      <c r="P2274" s="86" t="s">
        <v>8797</v>
      </c>
      <c r="Q2274" s="87"/>
      <c r="R2274" s="88" t="s">
        <v>28</v>
      </c>
      <c r="S2274" s="89"/>
      <c r="T2274" s="1">
        <v>7585</v>
      </c>
      <c r="U2274" s="90">
        <v>5309.5</v>
      </c>
      <c r="V2274" s="91">
        <v>0.3</v>
      </c>
      <c r="W2274" s="92" t="s">
        <v>11041</v>
      </c>
      <c r="X2274" s="83">
        <v>90119000000</v>
      </c>
      <c r="Y2274" s="83" t="s">
        <v>914</v>
      </c>
      <c r="Z2274" s="83" t="s">
        <v>739</v>
      </c>
    </row>
    <row r="2275" spans="1:26" x14ac:dyDescent="0.25">
      <c r="A2275" s="83" t="s">
        <v>11783</v>
      </c>
      <c r="B2275" s="83" t="s">
        <v>11783</v>
      </c>
      <c r="C2275" s="84" t="s">
        <v>11784</v>
      </c>
      <c r="D2275" s="93" t="s">
        <v>8635</v>
      </c>
      <c r="E2275" s="83" t="s">
        <v>704</v>
      </c>
      <c r="F2275" s="83" t="s">
        <v>22</v>
      </c>
      <c r="G2275" s="83" t="s">
        <v>23</v>
      </c>
      <c r="H2275" s="83"/>
      <c r="I2275" s="93" t="s">
        <v>24</v>
      </c>
      <c r="J2275" s="93" t="s">
        <v>24</v>
      </c>
      <c r="K2275" s="85">
        <v>100210110602</v>
      </c>
      <c r="L2275" s="83" t="s">
        <v>25</v>
      </c>
      <c r="M2275" s="83" t="s">
        <v>1253</v>
      </c>
      <c r="N2275" s="83" t="s">
        <v>4336</v>
      </c>
      <c r="O2275" s="83" t="s">
        <v>4337</v>
      </c>
      <c r="P2275" s="86">
        <v>20</v>
      </c>
      <c r="Q2275" s="87"/>
      <c r="R2275" s="88" t="s">
        <v>28</v>
      </c>
      <c r="S2275" s="89"/>
      <c r="T2275" s="1">
        <v>2397</v>
      </c>
      <c r="U2275" s="90">
        <v>1677.9</v>
      </c>
      <c r="V2275" s="91">
        <v>0.3</v>
      </c>
      <c r="W2275" s="92" t="s">
        <v>11041</v>
      </c>
      <c r="X2275" s="83">
        <v>90119000000</v>
      </c>
      <c r="Y2275" s="83" t="s">
        <v>30</v>
      </c>
      <c r="Z2275" s="83" t="s">
        <v>31</v>
      </c>
    </row>
    <row r="2276" spans="1:26" x14ac:dyDescent="0.25">
      <c r="A2276" s="83" t="s">
        <v>11785</v>
      </c>
      <c r="B2276" s="83" t="s">
        <v>11785</v>
      </c>
      <c r="C2276" s="84" t="s">
        <v>10686</v>
      </c>
      <c r="D2276" s="93" t="s">
        <v>11774</v>
      </c>
      <c r="E2276" s="83" t="s">
        <v>704</v>
      </c>
      <c r="F2276" s="83" t="s">
        <v>22</v>
      </c>
      <c r="G2276" s="83" t="s">
        <v>23</v>
      </c>
      <c r="H2276" s="107"/>
      <c r="I2276" s="93" t="s">
        <v>24</v>
      </c>
      <c r="J2276" s="93" t="s">
        <v>24</v>
      </c>
      <c r="K2276" s="85">
        <v>100210011104</v>
      </c>
      <c r="L2276" s="83" t="s">
        <v>25</v>
      </c>
      <c r="M2276" s="83" t="s">
        <v>1019</v>
      </c>
      <c r="N2276" s="83" t="s">
        <v>6049</v>
      </c>
      <c r="O2276" s="83" t="s">
        <v>24</v>
      </c>
      <c r="P2276" s="86"/>
      <c r="Q2276" s="96"/>
      <c r="R2276" s="88" t="s">
        <v>28</v>
      </c>
      <c r="S2276" s="86"/>
      <c r="T2276" s="1">
        <v>3963</v>
      </c>
      <c r="U2276" s="90">
        <v>2060.7600000000002</v>
      </c>
      <c r="V2276" s="91">
        <v>0.47999999999999993</v>
      </c>
      <c r="W2276" s="92" t="s">
        <v>11040</v>
      </c>
      <c r="X2276" s="83">
        <v>85258900000</v>
      </c>
      <c r="Y2276" s="83" t="s">
        <v>994</v>
      </c>
      <c r="Z2276" s="83" t="s">
        <v>739</v>
      </c>
    </row>
    <row r="2277" spans="1:26" x14ac:dyDescent="0.25">
      <c r="A2277" s="83" t="s">
        <v>11786</v>
      </c>
      <c r="B2277" s="83" t="s">
        <v>11786</v>
      </c>
      <c r="C2277" s="84" t="s">
        <v>10688</v>
      </c>
      <c r="D2277" s="93" t="s">
        <v>7957</v>
      </c>
      <c r="E2277" s="83" t="s">
        <v>704</v>
      </c>
      <c r="F2277" s="83" t="s">
        <v>22</v>
      </c>
      <c r="G2277" s="83" t="s">
        <v>23</v>
      </c>
      <c r="H2277" s="107"/>
      <c r="I2277" s="93" t="s">
        <v>24</v>
      </c>
      <c r="J2277" s="93" t="s">
        <v>24</v>
      </c>
      <c r="K2277" s="85">
        <v>100210011104</v>
      </c>
      <c r="L2277" s="83" t="s">
        <v>25</v>
      </c>
      <c r="M2277" s="83" t="s">
        <v>1019</v>
      </c>
      <c r="N2277" s="83" t="s">
        <v>6049</v>
      </c>
      <c r="O2277" s="83" t="s">
        <v>24</v>
      </c>
      <c r="P2277" s="86">
        <v>24</v>
      </c>
      <c r="Q2277" s="96"/>
      <c r="R2277" s="88" t="s">
        <v>28</v>
      </c>
      <c r="S2277" s="86"/>
      <c r="T2277" s="1">
        <v>8176</v>
      </c>
      <c r="U2277" s="90">
        <v>4251.5200000000004</v>
      </c>
      <c r="V2277" s="91">
        <v>0.47999999999999993</v>
      </c>
      <c r="W2277" s="92" t="s">
        <v>11040</v>
      </c>
      <c r="X2277" s="83">
        <v>85258900000</v>
      </c>
      <c r="Y2277" s="83" t="s">
        <v>994</v>
      </c>
      <c r="Z2277" s="83" t="s">
        <v>739</v>
      </c>
    </row>
    <row r="2278" spans="1:26" x14ac:dyDescent="0.25">
      <c r="A2278" s="83" t="s">
        <v>11787</v>
      </c>
      <c r="B2278" s="83" t="s">
        <v>11787</v>
      </c>
      <c r="C2278" s="84" t="s">
        <v>11788</v>
      </c>
      <c r="D2278" s="93" t="s">
        <v>11788</v>
      </c>
      <c r="E2278" s="83" t="s">
        <v>704</v>
      </c>
      <c r="F2278" s="83" t="s">
        <v>22</v>
      </c>
      <c r="G2278" s="83" t="s">
        <v>23</v>
      </c>
      <c r="H2278" s="107"/>
      <c r="I2278" s="93" t="s">
        <v>24</v>
      </c>
      <c r="J2278" s="93" t="s">
        <v>24</v>
      </c>
      <c r="K2278" s="85">
        <v>100210041601</v>
      </c>
      <c r="L2278" s="83" t="s">
        <v>25</v>
      </c>
      <c r="M2278" s="83" t="s">
        <v>5198</v>
      </c>
      <c r="N2278" s="83" t="s">
        <v>8232</v>
      </c>
      <c r="O2278" s="83" t="s">
        <v>8232</v>
      </c>
      <c r="P2278" s="86">
        <v>60</v>
      </c>
      <c r="Q2278" s="96"/>
      <c r="R2278" s="88" t="s">
        <v>28</v>
      </c>
      <c r="S2278" s="86"/>
      <c r="T2278" s="1">
        <v>16233</v>
      </c>
      <c r="U2278" s="90">
        <v>11363.1</v>
      </c>
      <c r="V2278" s="91">
        <v>0.3</v>
      </c>
      <c r="W2278" s="92" t="s">
        <v>11041</v>
      </c>
      <c r="X2278" s="83">
        <v>85371091990</v>
      </c>
      <c r="Y2278" s="83" t="s">
        <v>30</v>
      </c>
      <c r="Z2278" s="83" t="s">
        <v>739</v>
      </c>
    </row>
    <row r="2279" spans="1:26" x14ac:dyDescent="0.25">
      <c r="A2279" s="83" t="s">
        <v>9708</v>
      </c>
      <c r="B2279" s="83" t="s">
        <v>9708</v>
      </c>
      <c r="C2279" s="84" t="s">
        <v>9709</v>
      </c>
      <c r="D2279" s="83" t="s">
        <v>11789</v>
      </c>
      <c r="E2279" s="83" t="s">
        <v>55</v>
      </c>
      <c r="F2279" s="83" t="s">
        <v>22</v>
      </c>
      <c r="G2279" s="83" t="s">
        <v>23</v>
      </c>
      <c r="H2279" s="83"/>
      <c r="I2279" s="93" t="s">
        <v>24</v>
      </c>
      <c r="J2279" s="93" t="s">
        <v>24</v>
      </c>
      <c r="K2279" s="85">
        <v>100210110602</v>
      </c>
      <c r="L2279" s="83" t="s">
        <v>25</v>
      </c>
      <c r="M2279" s="83" t="s">
        <v>1253</v>
      </c>
      <c r="N2279" s="83" t="s">
        <v>4336</v>
      </c>
      <c r="O2279" s="83" t="s">
        <v>4337</v>
      </c>
      <c r="P2279" s="86" t="s">
        <v>8797</v>
      </c>
      <c r="Q2279" s="96"/>
      <c r="R2279" s="88" t="s">
        <v>28</v>
      </c>
      <c r="S2279" s="84"/>
      <c r="T2279" s="1">
        <v>2378</v>
      </c>
      <c r="U2279" s="90">
        <v>1664.6</v>
      </c>
      <c r="V2279" s="91">
        <v>0.30000000000000004</v>
      </c>
      <c r="W2279" s="92" t="s">
        <v>11041</v>
      </c>
      <c r="X2279" s="83">
        <v>99999999999</v>
      </c>
      <c r="Y2279" s="83" t="s">
        <v>30</v>
      </c>
      <c r="Z2279" s="83" t="s">
        <v>31</v>
      </c>
    </row>
    <row r="2280" spans="1:26" x14ac:dyDescent="0.25">
      <c r="A2280" s="83" t="s">
        <v>9710</v>
      </c>
      <c r="B2280" s="83" t="s">
        <v>9710</v>
      </c>
      <c r="C2280" s="84" t="s">
        <v>9711</v>
      </c>
      <c r="D2280" s="83" t="s">
        <v>11790</v>
      </c>
      <c r="E2280" s="83" t="s">
        <v>55</v>
      </c>
      <c r="F2280" s="83" t="s">
        <v>22</v>
      </c>
      <c r="G2280" s="83" t="s">
        <v>23</v>
      </c>
      <c r="H2280" s="83"/>
      <c r="I2280" s="93" t="s">
        <v>24</v>
      </c>
      <c r="J2280" s="93" t="s">
        <v>24</v>
      </c>
      <c r="K2280" s="85">
        <v>100210110602</v>
      </c>
      <c r="L2280" s="83" t="s">
        <v>25</v>
      </c>
      <c r="M2280" s="83" t="s">
        <v>1253</v>
      </c>
      <c r="N2280" s="83" t="s">
        <v>4336</v>
      </c>
      <c r="O2280" s="83" t="s">
        <v>4337</v>
      </c>
      <c r="P2280" s="86" t="s">
        <v>8797</v>
      </c>
      <c r="Q2280" s="96"/>
      <c r="R2280" s="88" t="s">
        <v>28</v>
      </c>
      <c r="S2280" s="84"/>
      <c r="T2280" s="1">
        <v>13865</v>
      </c>
      <c r="U2280" s="90">
        <v>9705.5</v>
      </c>
      <c r="V2280" s="91">
        <v>0.3</v>
      </c>
      <c r="W2280" s="92" t="s">
        <v>11041</v>
      </c>
      <c r="X2280" s="83">
        <v>99999999999</v>
      </c>
      <c r="Y2280" s="83" t="s">
        <v>30</v>
      </c>
      <c r="Z2280" s="83" t="s">
        <v>31</v>
      </c>
    </row>
    <row r="2281" spans="1:26" x14ac:dyDescent="0.25">
      <c r="A2281" s="83" t="s">
        <v>9712</v>
      </c>
      <c r="B2281" s="83" t="s">
        <v>9712</v>
      </c>
      <c r="C2281" s="84" t="s">
        <v>9713</v>
      </c>
      <c r="D2281" s="83" t="s">
        <v>11791</v>
      </c>
      <c r="E2281" s="83" t="s">
        <v>55</v>
      </c>
      <c r="F2281" s="83" t="s">
        <v>22</v>
      </c>
      <c r="G2281" s="83" t="s">
        <v>23</v>
      </c>
      <c r="H2281" s="83"/>
      <c r="I2281" s="93" t="s">
        <v>24</v>
      </c>
      <c r="J2281" s="93" t="s">
        <v>24</v>
      </c>
      <c r="K2281" s="85">
        <v>100210110602</v>
      </c>
      <c r="L2281" s="83" t="s">
        <v>25</v>
      </c>
      <c r="M2281" s="83" t="s">
        <v>1253</v>
      </c>
      <c r="N2281" s="83" t="s">
        <v>4336</v>
      </c>
      <c r="O2281" s="83" t="s">
        <v>4337</v>
      </c>
      <c r="P2281" s="86" t="s">
        <v>8797</v>
      </c>
      <c r="Q2281" s="96"/>
      <c r="R2281" s="84" t="s">
        <v>28</v>
      </c>
      <c r="S2281" s="84"/>
      <c r="T2281" s="97">
        <v>66</v>
      </c>
      <c r="U2281" s="90">
        <v>46.2</v>
      </c>
      <c r="V2281" s="91">
        <v>0.29999999999999993</v>
      </c>
      <c r="W2281" s="92" t="s">
        <v>11041</v>
      </c>
      <c r="X2281" s="83">
        <v>99999999999</v>
      </c>
      <c r="Y2281" s="83" t="s">
        <v>30</v>
      </c>
      <c r="Z2281" s="83" t="s">
        <v>31</v>
      </c>
    </row>
    <row r="2282" spans="1:26" x14ac:dyDescent="0.25">
      <c r="A2282" s="83" t="s">
        <v>9714</v>
      </c>
      <c r="B2282" s="83" t="s">
        <v>9714</v>
      </c>
      <c r="C2282" s="84" t="s">
        <v>9715</v>
      </c>
      <c r="D2282" s="83" t="s">
        <v>11792</v>
      </c>
      <c r="E2282" s="83" t="s">
        <v>55</v>
      </c>
      <c r="F2282" s="83" t="s">
        <v>22</v>
      </c>
      <c r="G2282" s="83" t="s">
        <v>23</v>
      </c>
      <c r="H2282" s="83"/>
      <c r="I2282" s="93" t="s">
        <v>24</v>
      </c>
      <c r="J2282" s="93" t="s">
        <v>24</v>
      </c>
      <c r="K2282" s="85">
        <v>100210110602</v>
      </c>
      <c r="L2282" s="83" t="s">
        <v>25</v>
      </c>
      <c r="M2282" s="83" t="s">
        <v>1253</v>
      </c>
      <c r="N2282" s="83" t="s">
        <v>4336</v>
      </c>
      <c r="O2282" s="83" t="s">
        <v>4337</v>
      </c>
      <c r="P2282" s="86" t="s">
        <v>8797</v>
      </c>
      <c r="Q2282" s="96"/>
      <c r="R2282" s="84" t="s">
        <v>28</v>
      </c>
      <c r="S2282" s="84"/>
      <c r="T2282" s="97">
        <v>10246</v>
      </c>
      <c r="U2282" s="90">
        <v>7172.2</v>
      </c>
      <c r="V2282" s="91">
        <v>0.30000000000000004</v>
      </c>
      <c r="W2282" s="92" t="s">
        <v>11041</v>
      </c>
      <c r="X2282" s="83">
        <v>99999999999</v>
      </c>
      <c r="Y2282" s="83" t="s">
        <v>30</v>
      </c>
      <c r="Z2282" s="83" t="s">
        <v>31</v>
      </c>
    </row>
    <row r="2283" spans="1:26" x14ac:dyDescent="0.25">
      <c r="A2283" s="83" t="s">
        <v>9716</v>
      </c>
      <c r="B2283" s="83" t="s">
        <v>9716</v>
      </c>
      <c r="C2283" s="84" t="s">
        <v>9717</v>
      </c>
      <c r="D2283" s="83" t="s">
        <v>11793</v>
      </c>
      <c r="E2283" s="83" t="s">
        <v>55</v>
      </c>
      <c r="F2283" s="83" t="s">
        <v>22</v>
      </c>
      <c r="G2283" s="83" t="s">
        <v>23</v>
      </c>
      <c r="H2283" s="83"/>
      <c r="I2283" s="93" t="s">
        <v>24</v>
      </c>
      <c r="J2283" s="93" t="s">
        <v>24</v>
      </c>
      <c r="K2283" s="85">
        <v>100210110602</v>
      </c>
      <c r="L2283" s="83" t="s">
        <v>25</v>
      </c>
      <c r="M2283" s="83" t="s">
        <v>1253</v>
      </c>
      <c r="N2283" s="83" t="s">
        <v>4336</v>
      </c>
      <c r="O2283" s="83" t="s">
        <v>4337</v>
      </c>
      <c r="P2283" s="86" t="s">
        <v>8797</v>
      </c>
      <c r="Q2283" s="96"/>
      <c r="R2283" s="84" t="s">
        <v>28</v>
      </c>
      <c r="S2283" s="84"/>
      <c r="T2283" s="97">
        <v>8260</v>
      </c>
      <c r="U2283" s="90">
        <v>5782</v>
      </c>
      <c r="V2283" s="91">
        <v>0.3</v>
      </c>
      <c r="W2283" s="92" t="s">
        <v>11041</v>
      </c>
      <c r="X2283" s="83">
        <v>99999999999</v>
      </c>
      <c r="Y2283" s="83" t="s">
        <v>30</v>
      </c>
      <c r="Z2283" s="83" t="s">
        <v>31</v>
      </c>
    </row>
    <row r="2284" spans="1:26" x14ac:dyDescent="0.25">
      <c r="A2284" s="83" t="s">
        <v>9718</v>
      </c>
      <c r="B2284" s="83" t="s">
        <v>9718</v>
      </c>
      <c r="C2284" s="84" t="s">
        <v>9719</v>
      </c>
      <c r="D2284" s="93" t="s">
        <v>11794</v>
      </c>
      <c r="E2284" s="83" t="s">
        <v>55</v>
      </c>
      <c r="F2284" s="83" t="s">
        <v>22</v>
      </c>
      <c r="G2284" s="83" t="s">
        <v>23</v>
      </c>
      <c r="H2284" s="83"/>
      <c r="I2284" s="93" t="s">
        <v>24</v>
      </c>
      <c r="J2284" s="93" t="s">
        <v>24</v>
      </c>
      <c r="K2284" s="85">
        <v>100210110602</v>
      </c>
      <c r="L2284" s="83" t="s">
        <v>25</v>
      </c>
      <c r="M2284" s="83" t="s">
        <v>1253</v>
      </c>
      <c r="N2284" s="83" t="s">
        <v>4336</v>
      </c>
      <c r="O2284" s="83" t="s">
        <v>4337</v>
      </c>
      <c r="P2284" s="86" t="s">
        <v>8797</v>
      </c>
      <c r="Q2284" s="96"/>
      <c r="R2284" s="88" t="s">
        <v>28</v>
      </c>
      <c r="S2284" s="84"/>
      <c r="T2284" s="1">
        <v>14786</v>
      </c>
      <c r="U2284" s="90">
        <v>10350.200000000001</v>
      </c>
      <c r="V2284" s="91">
        <v>0.29999999999999993</v>
      </c>
      <c r="W2284" s="92" t="s">
        <v>11041</v>
      </c>
      <c r="X2284" s="83">
        <v>99999999999</v>
      </c>
      <c r="Y2284" s="83" t="s">
        <v>30</v>
      </c>
      <c r="Z2284" s="83" t="s">
        <v>31</v>
      </c>
    </row>
    <row r="2285" spans="1:26" x14ac:dyDescent="0.25">
      <c r="A2285" s="83" t="s">
        <v>9720</v>
      </c>
      <c r="B2285" s="83" t="s">
        <v>9720</v>
      </c>
      <c r="C2285" s="84" t="s">
        <v>9721</v>
      </c>
      <c r="D2285" s="93" t="s">
        <v>11795</v>
      </c>
      <c r="E2285" s="83" t="s">
        <v>55</v>
      </c>
      <c r="F2285" s="83" t="s">
        <v>22</v>
      </c>
      <c r="G2285" s="83" t="s">
        <v>23</v>
      </c>
      <c r="H2285" s="83"/>
      <c r="I2285" s="93" t="s">
        <v>24</v>
      </c>
      <c r="J2285" s="93" t="s">
        <v>24</v>
      </c>
      <c r="K2285" s="85">
        <v>100210110602</v>
      </c>
      <c r="L2285" s="83" t="s">
        <v>25</v>
      </c>
      <c r="M2285" s="83" t="s">
        <v>1253</v>
      </c>
      <c r="N2285" s="83" t="s">
        <v>4336</v>
      </c>
      <c r="O2285" s="83" t="s">
        <v>4337</v>
      </c>
      <c r="P2285" s="86" t="s">
        <v>8797</v>
      </c>
      <c r="Q2285" s="96"/>
      <c r="R2285" s="88" t="s">
        <v>28</v>
      </c>
      <c r="S2285" s="84"/>
      <c r="T2285" s="1">
        <v>4117</v>
      </c>
      <c r="U2285" s="90">
        <v>2881.9</v>
      </c>
      <c r="V2285" s="91">
        <v>0.3</v>
      </c>
      <c r="W2285" s="92" t="s">
        <v>11041</v>
      </c>
      <c r="X2285" s="83">
        <v>99999999999</v>
      </c>
      <c r="Y2285" s="83" t="s">
        <v>30</v>
      </c>
      <c r="Z2285" s="83" t="s">
        <v>31</v>
      </c>
    </row>
    <row r="2286" spans="1:26" x14ac:dyDescent="0.25">
      <c r="A2286" s="83" t="s">
        <v>9722</v>
      </c>
      <c r="B2286" s="83" t="s">
        <v>9722</v>
      </c>
      <c r="C2286" s="84" t="s">
        <v>9723</v>
      </c>
      <c r="D2286" s="93" t="s">
        <v>11796</v>
      </c>
      <c r="E2286" s="83" t="s">
        <v>55</v>
      </c>
      <c r="F2286" s="83" t="s">
        <v>22</v>
      </c>
      <c r="G2286" s="83" t="s">
        <v>23</v>
      </c>
      <c r="H2286" s="83"/>
      <c r="I2286" s="93" t="s">
        <v>24</v>
      </c>
      <c r="J2286" s="93" t="s">
        <v>24</v>
      </c>
      <c r="K2286" s="85">
        <v>100210110602</v>
      </c>
      <c r="L2286" s="83" t="s">
        <v>25</v>
      </c>
      <c r="M2286" s="83" t="s">
        <v>1253</v>
      </c>
      <c r="N2286" s="83" t="s">
        <v>4336</v>
      </c>
      <c r="O2286" s="83" t="s">
        <v>4337</v>
      </c>
      <c r="P2286" s="86" t="s">
        <v>8797</v>
      </c>
      <c r="Q2286" s="96"/>
      <c r="R2286" s="88" t="s">
        <v>28</v>
      </c>
      <c r="S2286" s="84"/>
      <c r="T2286" s="1">
        <v>1600</v>
      </c>
      <c r="U2286" s="90">
        <v>1120</v>
      </c>
      <c r="V2286" s="91">
        <v>0.3</v>
      </c>
      <c r="W2286" s="92" t="s">
        <v>11041</v>
      </c>
      <c r="X2286" s="83">
        <v>99999999999</v>
      </c>
      <c r="Y2286" s="83" t="s">
        <v>30</v>
      </c>
      <c r="Z2286" s="83" t="s">
        <v>31</v>
      </c>
    </row>
    <row r="2287" spans="1:26" x14ac:dyDescent="0.25">
      <c r="A2287" s="83" t="s">
        <v>9724</v>
      </c>
      <c r="B2287" s="83" t="s">
        <v>9724</v>
      </c>
      <c r="C2287" s="84" t="s">
        <v>9725</v>
      </c>
      <c r="D2287" s="93" t="s">
        <v>11797</v>
      </c>
      <c r="E2287" s="83" t="s">
        <v>55</v>
      </c>
      <c r="F2287" s="83" t="s">
        <v>22</v>
      </c>
      <c r="G2287" s="83" t="s">
        <v>23</v>
      </c>
      <c r="H2287" s="83"/>
      <c r="I2287" s="93" t="s">
        <v>24</v>
      </c>
      <c r="J2287" s="93" t="s">
        <v>24</v>
      </c>
      <c r="K2287" s="85">
        <v>100210110602</v>
      </c>
      <c r="L2287" s="83" t="s">
        <v>25</v>
      </c>
      <c r="M2287" s="83" t="s">
        <v>1253</v>
      </c>
      <c r="N2287" s="83" t="s">
        <v>4336</v>
      </c>
      <c r="O2287" s="83" t="s">
        <v>4337</v>
      </c>
      <c r="P2287" s="86" t="s">
        <v>8797</v>
      </c>
      <c r="Q2287" s="96"/>
      <c r="R2287" s="88" t="s">
        <v>28</v>
      </c>
      <c r="S2287" s="84"/>
      <c r="T2287" s="1">
        <v>15614</v>
      </c>
      <c r="U2287" s="90">
        <v>10929.8</v>
      </c>
      <c r="V2287" s="91">
        <v>0.30000000000000004</v>
      </c>
      <c r="W2287" s="92" t="s">
        <v>11041</v>
      </c>
      <c r="X2287" s="83">
        <v>99999999999</v>
      </c>
      <c r="Y2287" s="83" t="s">
        <v>30</v>
      </c>
      <c r="Z2287" s="83" t="s">
        <v>31</v>
      </c>
    </row>
    <row r="2288" spans="1:26" x14ac:dyDescent="0.25">
      <c r="A2288" s="83" t="s">
        <v>9726</v>
      </c>
      <c r="B2288" s="83" t="s">
        <v>9726</v>
      </c>
      <c r="C2288" s="84" t="s">
        <v>9727</v>
      </c>
      <c r="D2288" s="93" t="s">
        <v>11798</v>
      </c>
      <c r="E2288" s="83" t="s">
        <v>55</v>
      </c>
      <c r="F2288" s="83" t="s">
        <v>22</v>
      </c>
      <c r="G2288" s="83" t="s">
        <v>23</v>
      </c>
      <c r="H2288" s="83"/>
      <c r="I2288" s="93" t="s">
        <v>24</v>
      </c>
      <c r="J2288" s="93" t="s">
        <v>24</v>
      </c>
      <c r="K2288" s="85">
        <v>100210110602</v>
      </c>
      <c r="L2288" s="83" t="s">
        <v>25</v>
      </c>
      <c r="M2288" s="83" t="s">
        <v>1253</v>
      </c>
      <c r="N2288" s="83" t="s">
        <v>4336</v>
      </c>
      <c r="O2288" s="83" t="s">
        <v>4337</v>
      </c>
      <c r="P2288" s="86" t="s">
        <v>8797</v>
      </c>
      <c r="Q2288" s="96"/>
      <c r="R2288" s="88" t="s">
        <v>28</v>
      </c>
      <c r="S2288" s="84"/>
      <c r="T2288" s="1">
        <v>6282</v>
      </c>
      <c r="U2288" s="90">
        <v>4397.3999999999996</v>
      </c>
      <c r="V2288" s="91">
        <v>0.30000000000000004</v>
      </c>
      <c r="W2288" s="92" t="s">
        <v>11041</v>
      </c>
      <c r="X2288" s="83">
        <v>99999999999</v>
      </c>
      <c r="Y2288" s="83" t="s">
        <v>30</v>
      </c>
      <c r="Z2288" s="83" t="s">
        <v>31</v>
      </c>
    </row>
    <row r="2289" spans="1:26" x14ac:dyDescent="0.25">
      <c r="A2289" s="83" t="s">
        <v>9728</v>
      </c>
      <c r="B2289" s="83" t="s">
        <v>9728</v>
      </c>
      <c r="C2289" s="84" t="s">
        <v>9729</v>
      </c>
      <c r="D2289" s="93" t="s">
        <v>11799</v>
      </c>
      <c r="E2289" s="83" t="s">
        <v>55</v>
      </c>
      <c r="F2289" s="83" t="s">
        <v>22</v>
      </c>
      <c r="G2289" s="83" t="s">
        <v>23</v>
      </c>
      <c r="H2289" s="83"/>
      <c r="I2289" s="93" t="s">
        <v>24</v>
      </c>
      <c r="J2289" s="93" t="s">
        <v>24</v>
      </c>
      <c r="K2289" s="85">
        <v>100210110602</v>
      </c>
      <c r="L2289" s="83" t="s">
        <v>25</v>
      </c>
      <c r="M2289" s="83" t="s">
        <v>1253</v>
      </c>
      <c r="N2289" s="83" t="s">
        <v>4336</v>
      </c>
      <c r="O2289" s="83" t="s">
        <v>4337</v>
      </c>
      <c r="P2289" s="86" t="s">
        <v>8797</v>
      </c>
      <c r="Q2289" s="96"/>
      <c r="R2289" s="88" t="s">
        <v>28</v>
      </c>
      <c r="S2289" s="89"/>
      <c r="T2289" s="1">
        <v>1172</v>
      </c>
      <c r="U2289" s="90">
        <v>820.4</v>
      </c>
      <c r="V2289" s="91">
        <v>0.30000000000000004</v>
      </c>
      <c r="W2289" s="92" t="s">
        <v>11041</v>
      </c>
      <c r="X2289" s="83">
        <v>99999999999</v>
      </c>
      <c r="Y2289" s="83" t="s">
        <v>30</v>
      </c>
      <c r="Z2289" s="83" t="s">
        <v>31</v>
      </c>
    </row>
    <row r="2290" spans="1:26" x14ac:dyDescent="0.25">
      <c r="A2290" s="83" t="s">
        <v>9730</v>
      </c>
      <c r="B2290" s="83" t="s">
        <v>9730</v>
      </c>
      <c r="C2290" s="84" t="s">
        <v>9731</v>
      </c>
      <c r="D2290" s="93" t="s">
        <v>11800</v>
      </c>
      <c r="E2290" s="83" t="s">
        <v>55</v>
      </c>
      <c r="F2290" s="83" t="s">
        <v>22</v>
      </c>
      <c r="G2290" s="83" t="s">
        <v>23</v>
      </c>
      <c r="H2290" s="83"/>
      <c r="I2290" s="93" t="s">
        <v>24</v>
      </c>
      <c r="J2290" s="93" t="s">
        <v>24</v>
      </c>
      <c r="K2290" s="85">
        <v>100210110602</v>
      </c>
      <c r="L2290" s="83" t="s">
        <v>25</v>
      </c>
      <c r="M2290" s="83" t="s">
        <v>1253</v>
      </c>
      <c r="N2290" s="83" t="s">
        <v>4336</v>
      </c>
      <c r="O2290" s="83" t="s">
        <v>4337</v>
      </c>
      <c r="P2290" s="86" t="s">
        <v>8797</v>
      </c>
      <c r="Q2290" s="96"/>
      <c r="R2290" s="88" t="s">
        <v>28</v>
      </c>
      <c r="S2290" s="84"/>
      <c r="T2290" s="1">
        <v>4779</v>
      </c>
      <c r="U2290" s="90">
        <v>3345.3</v>
      </c>
      <c r="V2290" s="91">
        <v>0.3</v>
      </c>
      <c r="W2290" s="92" t="s">
        <v>11041</v>
      </c>
      <c r="X2290" s="83">
        <v>99999999999</v>
      </c>
      <c r="Y2290" s="83" t="s">
        <v>30</v>
      </c>
      <c r="Z2290" s="83" t="s">
        <v>31</v>
      </c>
    </row>
    <row r="2291" spans="1:26" x14ac:dyDescent="0.25">
      <c r="A2291" s="83" t="s">
        <v>9732</v>
      </c>
      <c r="B2291" s="83" t="s">
        <v>9732</v>
      </c>
      <c r="C2291" s="84" t="s">
        <v>9733</v>
      </c>
      <c r="D2291" s="93" t="s">
        <v>11801</v>
      </c>
      <c r="E2291" s="83" t="s">
        <v>55</v>
      </c>
      <c r="F2291" s="83" t="s">
        <v>22</v>
      </c>
      <c r="G2291" s="83" t="s">
        <v>23</v>
      </c>
      <c r="H2291" s="83"/>
      <c r="I2291" s="93" t="s">
        <v>24</v>
      </c>
      <c r="J2291" s="93" t="s">
        <v>24</v>
      </c>
      <c r="K2291" s="85">
        <v>100210110602</v>
      </c>
      <c r="L2291" s="83" t="s">
        <v>25</v>
      </c>
      <c r="M2291" s="83" t="s">
        <v>1253</v>
      </c>
      <c r="N2291" s="83" t="s">
        <v>4336</v>
      </c>
      <c r="O2291" s="83" t="s">
        <v>4337</v>
      </c>
      <c r="P2291" s="86" t="s">
        <v>8797</v>
      </c>
      <c r="Q2291" s="96"/>
      <c r="R2291" s="88" t="s">
        <v>28</v>
      </c>
      <c r="S2291" s="89"/>
      <c r="T2291" s="1">
        <v>10</v>
      </c>
      <c r="U2291" s="90">
        <v>7</v>
      </c>
      <c r="V2291" s="91">
        <v>0.3</v>
      </c>
      <c r="W2291" s="92" t="s">
        <v>11041</v>
      </c>
      <c r="X2291" s="83">
        <v>99999999999</v>
      </c>
      <c r="Y2291" s="83" t="s">
        <v>30</v>
      </c>
      <c r="Z2291" s="83" t="s">
        <v>31</v>
      </c>
    </row>
    <row r="2292" spans="1:26" x14ac:dyDescent="0.25">
      <c r="A2292" s="83" t="s">
        <v>9734</v>
      </c>
      <c r="B2292" s="83" t="s">
        <v>9734</v>
      </c>
      <c r="C2292" s="84" t="s">
        <v>9735</v>
      </c>
      <c r="D2292" s="93" t="s">
        <v>11802</v>
      </c>
      <c r="E2292" s="83" t="s">
        <v>55</v>
      </c>
      <c r="F2292" s="83" t="s">
        <v>22</v>
      </c>
      <c r="G2292" s="83" t="s">
        <v>23</v>
      </c>
      <c r="H2292" s="83"/>
      <c r="I2292" s="93" t="s">
        <v>24</v>
      </c>
      <c r="J2292" s="93" t="s">
        <v>24</v>
      </c>
      <c r="K2292" s="85">
        <v>100210110602</v>
      </c>
      <c r="L2292" s="83" t="s">
        <v>25</v>
      </c>
      <c r="M2292" s="83" t="s">
        <v>1253</v>
      </c>
      <c r="N2292" s="83" t="s">
        <v>4336</v>
      </c>
      <c r="O2292" s="83" t="s">
        <v>4337</v>
      </c>
      <c r="P2292" s="86" t="s">
        <v>8797</v>
      </c>
      <c r="Q2292" s="96"/>
      <c r="R2292" s="88" t="s">
        <v>28</v>
      </c>
      <c r="S2292" s="84"/>
      <c r="T2292" s="1">
        <v>4595</v>
      </c>
      <c r="U2292" s="90">
        <v>3216.5</v>
      </c>
      <c r="V2292" s="91">
        <v>0.3</v>
      </c>
      <c r="W2292" s="92" t="s">
        <v>11041</v>
      </c>
      <c r="X2292" s="83">
        <v>99999999999</v>
      </c>
      <c r="Y2292" s="83" t="s">
        <v>30</v>
      </c>
      <c r="Z2292" s="83" t="s">
        <v>31</v>
      </c>
    </row>
    <row r="2293" spans="1:26" x14ac:dyDescent="0.25">
      <c r="A2293" s="83" t="s">
        <v>9736</v>
      </c>
      <c r="B2293" s="83" t="s">
        <v>9736</v>
      </c>
      <c r="C2293" s="84" t="s">
        <v>9737</v>
      </c>
      <c r="D2293" s="93" t="s">
        <v>11803</v>
      </c>
      <c r="E2293" s="83" t="s">
        <v>55</v>
      </c>
      <c r="F2293" s="83" t="s">
        <v>22</v>
      </c>
      <c r="G2293" s="83" t="s">
        <v>23</v>
      </c>
      <c r="H2293" s="83"/>
      <c r="I2293" s="93" t="s">
        <v>24</v>
      </c>
      <c r="J2293" s="93" t="s">
        <v>24</v>
      </c>
      <c r="K2293" s="85">
        <v>100210110602</v>
      </c>
      <c r="L2293" s="83" t="s">
        <v>25</v>
      </c>
      <c r="M2293" s="83" t="s">
        <v>1253</v>
      </c>
      <c r="N2293" s="83" t="s">
        <v>4336</v>
      </c>
      <c r="O2293" s="83" t="s">
        <v>4337</v>
      </c>
      <c r="P2293" s="86" t="s">
        <v>8797</v>
      </c>
      <c r="Q2293" s="96"/>
      <c r="R2293" s="88" t="s">
        <v>28</v>
      </c>
      <c r="S2293" s="84"/>
      <c r="T2293" s="1">
        <v>10442</v>
      </c>
      <c r="U2293" s="90">
        <v>7309.4</v>
      </c>
      <c r="V2293" s="91">
        <v>0.30000000000000004</v>
      </c>
      <c r="W2293" s="92" t="s">
        <v>11041</v>
      </c>
      <c r="X2293" s="83">
        <v>99999999999</v>
      </c>
      <c r="Y2293" s="83" t="s">
        <v>30</v>
      </c>
      <c r="Z2293" s="83" t="s">
        <v>31</v>
      </c>
    </row>
    <row r="2294" spans="1:26" x14ac:dyDescent="0.25">
      <c r="A2294" s="83" t="s">
        <v>10692</v>
      </c>
      <c r="B2294" s="83" t="s">
        <v>10692</v>
      </c>
      <c r="C2294" s="84" t="s">
        <v>10693</v>
      </c>
      <c r="D2294" s="93" t="s">
        <v>10693</v>
      </c>
      <c r="E2294" s="83" t="s">
        <v>55</v>
      </c>
      <c r="F2294" s="83" t="s">
        <v>22</v>
      </c>
      <c r="G2294" s="83" t="s">
        <v>23</v>
      </c>
      <c r="H2294" s="83"/>
      <c r="I2294" s="93" t="s">
        <v>24</v>
      </c>
      <c r="J2294" s="93" t="s">
        <v>24</v>
      </c>
      <c r="K2294" s="85">
        <v>100210110601</v>
      </c>
      <c r="L2294" s="83" t="s">
        <v>25</v>
      </c>
      <c r="M2294" s="83" t="s">
        <v>1253</v>
      </c>
      <c r="N2294" s="83" t="s">
        <v>4336</v>
      </c>
      <c r="O2294" s="83" t="s">
        <v>7806</v>
      </c>
      <c r="P2294" s="86" t="s">
        <v>8797</v>
      </c>
      <c r="Q2294" s="96"/>
      <c r="R2294" s="88" t="s">
        <v>28</v>
      </c>
      <c r="S2294" s="84"/>
      <c r="T2294" s="1">
        <v>8162</v>
      </c>
      <c r="U2294" s="90">
        <v>4244.24</v>
      </c>
      <c r="V2294" s="91">
        <v>0.48000000000000004</v>
      </c>
      <c r="W2294" s="92" t="s">
        <v>11040</v>
      </c>
      <c r="X2294" s="83">
        <v>99999999999</v>
      </c>
      <c r="Y2294" s="83" t="s">
        <v>30</v>
      </c>
      <c r="Z2294" s="83" t="s">
        <v>31</v>
      </c>
    </row>
    <row r="2295" spans="1:26" x14ac:dyDescent="0.25">
      <c r="A2295" s="83" t="s">
        <v>10695</v>
      </c>
      <c r="B2295" s="83" t="s">
        <v>10695</v>
      </c>
      <c r="C2295" s="84" t="s">
        <v>10696</v>
      </c>
      <c r="D2295" s="93" t="s">
        <v>10696</v>
      </c>
      <c r="E2295" s="83" t="s">
        <v>55</v>
      </c>
      <c r="F2295" s="83" t="s">
        <v>22</v>
      </c>
      <c r="G2295" s="83" t="s">
        <v>23</v>
      </c>
      <c r="H2295" s="83"/>
      <c r="I2295" s="93" t="s">
        <v>24</v>
      </c>
      <c r="J2295" s="93" t="s">
        <v>24</v>
      </c>
      <c r="K2295" s="85">
        <v>100210110601</v>
      </c>
      <c r="L2295" s="83" t="s">
        <v>25</v>
      </c>
      <c r="M2295" s="83" t="s">
        <v>1253</v>
      </c>
      <c r="N2295" s="83" t="s">
        <v>4336</v>
      </c>
      <c r="O2295" s="83" t="s">
        <v>7806</v>
      </c>
      <c r="P2295" s="86" t="s">
        <v>8797</v>
      </c>
      <c r="Q2295" s="96"/>
      <c r="R2295" s="88" t="s">
        <v>28</v>
      </c>
      <c r="S2295" s="84"/>
      <c r="T2295" s="1">
        <v>1214</v>
      </c>
      <c r="U2295" s="90">
        <v>631.28</v>
      </c>
      <c r="V2295" s="91">
        <v>0.48000000000000004</v>
      </c>
      <c r="W2295" s="92" t="s">
        <v>11040</v>
      </c>
      <c r="X2295" s="83">
        <v>10000000000</v>
      </c>
      <c r="Y2295" s="83" t="s">
        <v>24</v>
      </c>
      <c r="Z2295" s="83" t="s">
        <v>31</v>
      </c>
    </row>
    <row r="2296" spans="1:26" x14ac:dyDescent="0.25">
      <c r="A2296" s="83" t="s">
        <v>10697</v>
      </c>
      <c r="B2296" s="83" t="s">
        <v>10697</v>
      </c>
      <c r="C2296" s="84" t="s">
        <v>10698</v>
      </c>
      <c r="D2296" s="93" t="s">
        <v>10698</v>
      </c>
      <c r="E2296" s="83" t="s">
        <v>55</v>
      </c>
      <c r="F2296" s="83" t="s">
        <v>22</v>
      </c>
      <c r="G2296" s="83" t="s">
        <v>23</v>
      </c>
      <c r="H2296" s="83"/>
      <c r="I2296" s="93" t="s">
        <v>24</v>
      </c>
      <c r="J2296" s="93" t="s">
        <v>24</v>
      </c>
      <c r="K2296" s="85">
        <v>100210110601</v>
      </c>
      <c r="L2296" s="83" t="s">
        <v>25</v>
      </c>
      <c r="M2296" s="83" t="s">
        <v>1253</v>
      </c>
      <c r="N2296" s="83" t="s">
        <v>4336</v>
      </c>
      <c r="O2296" s="83" t="s">
        <v>7806</v>
      </c>
      <c r="P2296" s="86" t="s">
        <v>8797</v>
      </c>
      <c r="Q2296" s="96"/>
      <c r="R2296" s="88" t="s">
        <v>28</v>
      </c>
      <c r="S2296" s="84"/>
      <c r="T2296" s="1">
        <v>969</v>
      </c>
      <c r="U2296" s="90">
        <v>503.88</v>
      </c>
      <c r="V2296" s="91">
        <v>0.48</v>
      </c>
      <c r="W2296" s="92" t="s">
        <v>11040</v>
      </c>
      <c r="X2296" s="83">
        <v>99999999999</v>
      </c>
      <c r="Y2296" s="83" t="s">
        <v>30</v>
      </c>
      <c r="Z2296" s="83" t="s">
        <v>31</v>
      </c>
    </row>
    <row r="2297" spans="1:26" x14ac:dyDescent="0.25">
      <c r="A2297" s="83" t="s">
        <v>10699</v>
      </c>
      <c r="B2297" s="83" t="s">
        <v>10699</v>
      </c>
      <c r="C2297" s="84" t="s">
        <v>10694</v>
      </c>
      <c r="D2297" s="93" t="s">
        <v>10700</v>
      </c>
      <c r="E2297" s="83" t="s">
        <v>55</v>
      </c>
      <c r="F2297" s="83" t="s">
        <v>22</v>
      </c>
      <c r="G2297" s="83" t="s">
        <v>23</v>
      </c>
      <c r="H2297" s="83"/>
      <c r="I2297" s="93" t="s">
        <v>24</v>
      </c>
      <c r="J2297" s="93" t="s">
        <v>24</v>
      </c>
      <c r="K2297" s="85">
        <v>100210110601</v>
      </c>
      <c r="L2297" s="83" t="s">
        <v>25</v>
      </c>
      <c r="M2297" s="83" t="s">
        <v>1253</v>
      </c>
      <c r="N2297" s="83" t="s">
        <v>4336</v>
      </c>
      <c r="O2297" s="83" t="s">
        <v>7806</v>
      </c>
      <c r="P2297" s="86" t="s">
        <v>8797</v>
      </c>
      <c r="Q2297" s="96"/>
      <c r="R2297" s="88" t="s">
        <v>28</v>
      </c>
      <c r="S2297" s="84"/>
      <c r="T2297" s="1">
        <v>1377</v>
      </c>
      <c r="U2297" s="90">
        <v>716.04</v>
      </c>
      <c r="V2297" s="91">
        <v>0.48000000000000004</v>
      </c>
      <c r="W2297" s="92" t="s">
        <v>11040</v>
      </c>
      <c r="X2297" s="83">
        <v>99999999999</v>
      </c>
      <c r="Y2297" s="83" t="s">
        <v>30</v>
      </c>
      <c r="Z2297" s="83" t="s">
        <v>31</v>
      </c>
    </row>
    <row r="2298" spans="1:26" x14ac:dyDescent="0.25">
      <c r="A2298" s="83" t="s">
        <v>10701</v>
      </c>
      <c r="B2298" s="83" t="s">
        <v>10701</v>
      </c>
      <c r="C2298" s="84" t="s">
        <v>10700</v>
      </c>
      <c r="D2298" s="93" t="s">
        <v>10702</v>
      </c>
      <c r="E2298" s="83" t="s">
        <v>55</v>
      </c>
      <c r="F2298" s="83" t="s">
        <v>22</v>
      </c>
      <c r="G2298" s="83" t="s">
        <v>23</v>
      </c>
      <c r="H2298" s="83"/>
      <c r="I2298" s="93" t="s">
        <v>24</v>
      </c>
      <c r="J2298" s="93" t="s">
        <v>24</v>
      </c>
      <c r="K2298" s="85">
        <v>100210110601</v>
      </c>
      <c r="L2298" s="83" t="s">
        <v>25</v>
      </c>
      <c r="M2298" s="83" t="s">
        <v>1253</v>
      </c>
      <c r="N2298" s="83" t="s">
        <v>4336</v>
      </c>
      <c r="O2298" s="83" t="s">
        <v>7806</v>
      </c>
      <c r="P2298" s="86" t="s">
        <v>8797</v>
      </c>
      <c r="Q2298" s="96"/>
      <c r="R2298" s="88" t="s">
        <v>28</v>
      </c>
      <c r="S2298" s="84"/>
      <c r="T2298" s="1">
        <v>2907</v>
      </c>
      <c r="U2298" s="90">
        <v>1511.64</v>
      </c>
      <c r="V2298" s="91">
        <v>0.48</v>
      </c>
      <c r="W2298" s="92" t="s">
        <v>11040</v>
      </c>
      <c r="X2298" s="83">
        <v>99999999999</v>
      </c>
      <c r="Y2298" s="83" t="s">
        <v>30</v>
      </c>
      <c r="Z2298" s="83" t="s">
        <v>31</v>
      </c>
    </row>
    <row r="2299" spans="1:26" x14ac:dyDescent="0.25">
      <c r="A2299" s="83" t="s">
        <v>10703</v>
      </c>
      <c r="B2299" s="83" t="s">
        <v>10703</v>
      </c>
      <c r="C2299" s="84" t="s">
        <v>10702</v>
      </c>
      <c r="D2299" s="83" t="s">
        <v>10704</v>
      </c>
      <c r="E2299" s="83" t="s">
        <v>55</v>
      </c>
      <c r="F2299" s="83" t="s">
        <v>22</v>
      </c>
      <c r="G2299" s="83" t="s">
        <v>23</v>
      </c>
      <c r="H2299" s="83"/>
      <c r="I2299" s="93" t="s">
        <v>24</v>
      </c>
      <c r="J2299" s="93" t="s">
        <v>24</v>
      </c>
      <c r="K2299" s="85">
        <v>100210110601</v>
      </c>
      <c r="L2299" s="83" t="s">
        <v>25</v>
      </c>
      <c r="M2299" s="83" t="s">
        <v>1253</v>
      </c>
      <c r="N2299" s="83" t="s">
        <v>4336</v>
      </c>
      <c r="O2299" s="83" t="s">
        <v>7806</v>
      </c>
      <c r="P2299" s="86" t="s">
        <v>8797</v>
      </c>
      <c r="Q2299" s="96"/>
      <c r="R2299" s="88" t="s">
        <v>28</v>
      </c>
      <c r="S2299" s="84"/>
      <c r="T2299" s="1">
        <v>3009</v>
      </c>
      <c r="U2299" s="90">
        <v>1564.68</v>
      </c>
      <c r="V2299" s="91">
        <v>0.48</v>
      </c>
      <c r="W2299" s="92" t="s">
        <v>11040</v>
      </c>
      <c r="X2299" s="83">
        <v>99999999999</v>
      </c>
      <c r="Y2299" s="83" t="s">
        <v>30</v>
      </c>
      <c r="Z2299" s="83" t="s">
        <v>31</v>
      </c>
    </row>
    <row r="2300" spans="1:26" x14ac:dyDescent="0.25">
      <c r="A2300" s="83" t="s">
        <v>10706</v>
      </c>
      <c r="B2300" s="83" t="s">
        <v>10706</v>
      </c>
      <c r="C2300" s="84" t="s">
        <v>10705</v>
      </c>
      <c r="D2300" s="83" t="s">
        <v>10707</v>
      </c>
      <c r="E2300" s="83" t="s">
        <v>55</v>
      </c>
      <c r="F2300" s="83" t="s">
        <v>22</v>
      </c>
      <c r="G2300" s="83" t="s">
        <v>23</v>
      </c>
      <c r="H2300" s="83"/>
      <c r="I2300" s="93" t="s">
        <v>24</v>
      </c>
      <c r="J2300" s="93" t="s">
        <v>24</v>
      </c>
      <c r="K2300" s="85">
        <v>100210110601</v>
      </c>
      <c r="L2300" s="83" t="s">
        <v>25</v>
      </c>
      <c r="M2300" s="83" t="s">
        <v>1253</v>
      </c>
      <c r="N2300" s="83" t="s">
        <v>4336</v>
      </c>
      <c r="O2300" s="83" t="s">
        <v>7806</v>
      </c>
      <c r="P2300" s="86" t="s">
        <v>8797</v>
      </c>
      <c r="Q2300" s="96"/>
      <c r="R2300" s="88" t="s">
        <v>28</v>
      </c>
      <c r="S2300" s="83"/>
      <c r="T2300" s="1">
        <v>969</v>
      </c>
      <c r="U2300" s="90">
        <v>503.88</v>
      </c>
      <c r="V2300" s="91">
        <v>0.48</v>
      </c>
      <c r="W2300" s="92" t="s">
        <v>11040</v>
      </c>
      <c r="X2300" s="83">
        <v>99999999999</v>
      </c>
      <c r="Y2300" s="83" t="s">
        <v>30</v>
      </c>
      <c r="Z2300" s="83" t="s">
        <v>31</v>
      </c>
    </row>
    <row r="2301" spans="1:26" x14ac:dyDescent="0.25">
      <c r="A2301" s="83" t="s">
        <v>10708</v>
      </c>
      <c r="B2301" s="83" t="s">
        <v>10708</v>
      </c>
      <c r="C2301" s="84" t="s">
        <v>10707</v>
      </c>
      <c r="D2301" s="83" t="s">
        <v>10709</v>
      </c>
      <c r="E2301" s="83" t="s">
        <v>55</v>
      </c>
      <c r="F2301" s="83" t="s">
        <v>22</v>
      </c>
      <c r="G2301" s="83" t="s">
        <v>23</v>
      </c>
      <c r="H2301" s="83"/>
      <c r="I2301" s="93" t="s">
        <v>24</v>
      </c>
      <c r="J2301" s="93" t="s">
        <v>24</v>
      </c>
      <c r="K2301" s="85">
        <v>100210110601</v>
      </c>
      <c r="L2301" s="83" t="s">
        <v>25</v>
      </c>
      <c r="M2301" s="83" t="s">
        <v>1253</v>
      </c>
      <c r="N2301" s="83" t="s">
        <v>4336</v>
      </c>
      <c r="O2301" s="83" t="s">
        <v>7806</v>
      </c>
      <c r="P2301" s="86" t="s">
        <v>8797</v>
      </c>
      <c r="Q2301" s="96"/>
      <c r="R2301" s="88" t="s">
        <v>28</v>
      </c>
      <c r="S2301" s="84"/>
      <c r="T2301" s="97">
        <v>3009</v>
      </c>
      <c r="U2301" s="90">
        <v>1564.68</v>
      </c>
      <c r="V2301" s="91">
        <v>0.48</v>
      </c>
      <c r="W2301" s="92" t="s">
        <v>11040</v>
      </c>
      <c r="X2301" s="83">
        <v>99999999999</v>
      </c>
      <c r="Y2301" s="83" t="s">
        <v>30</v>
      </c>
      <c r="Z2301" s="83" t="s">
        <v>31</v>
      </c>
    </row>
    <row r="2302" spans="1:26" x14ac:dyDescent="0.25">
      <c r="A2302" s="83" t="s">
        <v>10710</v>
      </c>
      <c r="B2302" s="83" t="s">
        <v>10710</v>
      </c>
      <c r="C2302" s="84" t="s">
        <v>10709</v>
      </c>
      <c r="D2302" s="83" t="s">
        <v>10711</v>
      </c>
      <c r="E2302" s="83" t="s">
        <v>55</v>
      </c>
      <c r="F2302" s="83" t="s">
        <v>22</v>
      </c>
      <c r="G2302" s="83" t="s">
        <v>23</v>
      </c>
      <c r="H2302" s="83"/>
      <c r="I2302" s="93" t="s">
        <v>24</v>
      </c>
      <c r="J2302" s="93" t="s">
        <v>24</v>
      </c>
      <c r="K2302" s="85">
        <v>100210110601</v>
      </c>
      <c r="L2302" s="83" t="s">
        <v>25</v>
      </c>
      <c r="M2302" s="83" t="s">
        <v>1253</v>
      </c>
      <c r="N2302" s="83" t="s">
        <v>4336</v>
      </c>
      <c r="O2302" s="83" t="s">
        <v>7806</v>
      </c>
      <c r="P2302" s="86" t="s">
        <v>8797</v>
      </c>
      <c r="Q2302" s="96"/>
      <c r="R2302" s="88" t="s">
        <v>28</v>
      </c>
      <c r="S2302" s="84"/>
      <c r="T2302" s="97">
        <v>1010</v>
      </c>
      <c r="U2302" s="90">
        <v>525.20000000000005</v>
      </c>
      <c r="V2302" s="91">
        <v>0.48</v>
      </c>
      <c r="W2302" s="92" t="s">
        <v>11040</v>
      </c>
      <c r="X2302" s="83">
        <v>99999999999</v>
      </c>
      <c r="Y2302" s="83" t="s">
        <v>30</v>
      </c>
      <c r="Z2302" s="83" t="s">
        <v>31</v>
      </c>
    </row>
    <row r="2303" spans="1:26" x14ac:dyDescent="0.25">
      <c r="A2303" s="83" t="s">
        <v>10712</v>
      </c>
      <c r="B2303" s="83" t="s">
        <v>10712</v>
      </c>
      <c r="C2303" s="84" t="s">
        <v>10711</v>
      </c>
      <c r="D2303" s="83" t="s">
        <v>10713</v>
      </c>
      <c r="E2303" s="83" t="s">
        <v>55</v>
      </c>
      <c r="F2303" s="83" t="s">
        <v>22</v>
      </c>
      <c r="G2303" s="83" t="s">
        <v>23</v>
      </c>
      <c r="H2303" s="83"/>
      <c r="I2303" s="93" t="s">
        <v>24</v>
      </c>
      <c r="J2303" s="93" t="s">
        <v>24</v>
      </c>
      <c r="K2303" s="85">
        <v>100210110601</v>
      </c>
      <c r="L2303" s="83" t="s">
        <v>25</v>
      </c>
      <c r="M2303" s="83" t="s">
        <v>1253</v>
      </c>
      <c r="N2303" s="83" t="s">
        <v>4336</v>
      </c>
      <c r="O2303" s="83" t="s">
        <v>7806</v>
      </c>
      <c r="P2303" s="86" t="s">
        <v>8797</v>
      </c>
      <c r="Q2303" s="96"/>
      <c r="R2303" s="84" t="s">
        <v>28</v>
      </c>
      <c r="S2303" s="84"/>
      <c r="T2303" s="97">
        <v>765</v>
      </c>
      <c r="U2303" s="90">
        <v>397.8</v>
      </c>
      <c r="V2303" s="91">
        <v>0.48</v>
      </c>
      <c r="W2303" s="92" t="s">
        <v>11040</v>
      </c>
      <c r="X2303" s="83">
        <v>99999999999</v>
      </c>
      <c r="Y2303" s="83" t="s">
        <v>30</v>
      </c>
      <c r="Z2303" s="83" t="s">
        <v>31</v>
      </c>
    </row>
    <row r="2304" spans="1:26" x14ac:dyDescent="0.25">
      <c r="A2304" s="83" t="s">
        <v>10714</v>
      </c>
      <c r="B2304" s="83" t="s">
        <v>10714</v>
      </c>
      <c r="C2304" s="84" t="s">
        <v>10715</v>
      </c>
      <c r="D2304" s="93" t="s">
        <v>10715</v>
      </c>
      <c r="E2304" s="83" t="s">
        <v>55</v>
      </c>
      <c r="F2304" s="83" t="s">
        <v>22</v>
      </c>
      <c r="G2304" s="83" t="s">
        <v>23</v>
      </c>
      <c r="H2304" s="83"/>
      <c r="I2304" s="93" t="s">
        <v>24</v>
      </c>
      <c r="J2304" s="93" t="s">
        <v>24</v>
      </c>
      <c r="K2304" s="85">
        <v>100210110101</v>
      </c>
      <c r="L2304" s="83" t="s">
        <v>25</v>
      </c>
      <c r="M2304" s="83" t="s">
        <v>1253</v>
      </c>
      <c r="N2304" s="83" t="s">
        <v>1254</v>
      </c>
      <c r="O2304" s="83" t="s">
        <v>7798</v>
      </c>
      <c r="P2304" s="86" t="s">
        <v>8797</v>
      </c>
      <c r="Q2304" s="96"/>
      <c r="R2304" s="88" t="s">
        <v>28</v>
      </c>
      <c r="S2304" s="84"/>
      <c r="T2304" s="1">
        <v>8262</v>
      </c>
      <c r="U2304" s="90">
        <v>4296.24</v>
      </c>
      <c r="V2304" s="91">
        <v>0.48000000000000004</v>
      </c>
      <c r="W2304" s="92" t="s">
        <v>11040</v>
      </c>
      <c r="X2304" s="83">
        <v>10000000000</v>
      </c>
      <c r="Y2304" s="83" t="s">
        <v>30</v>
      </c>
      <c r="Z2304" s="83" t="s">
        <v>31</v>
      </c>
    </row>
    <row r="2305" spans="1:26" x14ac:dyDescent="0.25">
      <c r="A2305" s="83" t="s">
        <v>10716</v>
      </c>
      <c r="B2305" s="83" t="s">
        <v>10716</v>
      </c>
      <c r="C2305" s="84" t="s">
        <v>10717</v>
      </c>
      <c r="D2305" s="93" t="s">
        <v>10717</v>
      </c>
      <c r="E2305" s="83" t="s">
        <v>55</v>
      </c>
      <c r="F2305" s="83" t="s">
        <v>22</v>
      </c>
      <c r="G2305" s="83" t="s">
        <v>23</v>
      </c>
      <c r="H2305" s="83"/>
      <c r="I2305" s="93" t="s">
        <v>24</v>
      </c>
      <c r="J2305" s="93" t="s">
        <v>24</v>
      </c>
      <c r="K2305" s="85">
        <v>100210110101</v>
      </c>
      <c r="L2305" s="83" t="s">
        <v>25</v>
      </c>
      <c r="M2305" s="83" t="s">
        <v>1253</v>
      </c>
      <c r="N2305" s="83" t="s">
        <v>1254</v>
      </c>
      <c r="O2305" s="83" t="s">
        <v>7798</v>
      </c>
      <c r="P2305" s="86" t="s">
        <v>8797</v>
      </c>
      <c r="Q2305" s="96"/>
      <c r="R2305" s="88" t="s">
        <v>28</v>
      </c>
      <c r="S2305" s="84"/>
      <c r="T2305" s="1">
        <v>4539</v>
      </c>
      <c r="U2305" s="90">
        <v>2360.2800000000002</v>
      </c>
      <c r="V2305" s="91">
        <v>0.48</v>
      </c>
      <c r="W2305" s="92" t="s">
        <v>11040</v>
      </c>
      <c r="X2305" s="83">
        <v>99999999999</v>
      </c>
      <c r="Y2305" s="83" t="s">
        <v>30</v>
      </c>
      <c r="Z2305" s="83" t="s">
        <v>31</v>
      </c>
    </row>
    <row r="2306" spans="1:26" x14ac:dyDescent="0.25">
      <c r="A2306" s="83" t="s">
        <v>10718</v>
      </c>
      <c r="B2306" s="83" t="s">
        <v>10718</v>
      </c>
      <c r="C2306" s="84" t="s">
        <v>10713</v>
      </c>
      <c r="D2306" s="93" t="s">
        <v>10719</v>
      </c>
      <c r="E2306" s="83" t="s">
        <v>55</v>
      </c>
      <c r="F2306" s="83" t="s">
        <v>22</v>
      </c>
      <c r="G2306" s="83" t="s">
        <v>23</v>
      </c>
      <c r="H2306" s="83"/>
      <c r="I2306" s="93" t="s">
        <v>24</v>
      </c>
      <c r="J2306" s="93" t="s">
        <v>24</v>
      </c>
      <c r="K2306" s="85">
        <v>100210110101</v>
      </c>
      <c r="L2306" s="83" t="s">
        <v>25</v>
      </c>
      <c r="M2306" s="83" t="s">
        <v>1253</v>
      </c>
      <c r="N2306" s="83" t="s">
        <v>1254</v>
      </c>
      <c r="O2306" s="83" t="s">
        <v>7798</v>
      </c>
      <c r="P2306" s="86" t="s">
        <v>8797</v>
      </c>
      <c r="Q2306" s="96"/>
      <c r="R2306" s="88" t="s">
        <v>28</v>
      </c>
      <c r="S2306" s="84"/>
      <c r="T2306" s="1">
        <v>1224</v>
      </c>
      <c r="U2306" s="90">
        <v>636.48</v>
      </c>
      <c r="V2306" s="91">
        <v>0.48</v>
      </c>
      <c r="W2306" s="92" t="s">
        <v>11040</v>
      </c>
      <c r="X2306" s="83">
        <v>99999999999</v>
      </c>
      <c r="Y2306" s="83" t="s">
        <v>30</v>
      </c>
      <c r="Z2306" s="83" t="s">
        <v>31</v>
      </c>
    </row>
    <row r="2307" spans="1:26" x14ac:dyDescent="0.25">
      <c r="A2307" s="83" t="s">
        <v>10720</v>
      </c>
      <c r="B2307" s="83" t="s">
        <v>10720</v>
      </c>
      <c r="C2307" s="84" t="s">
        <v>10719</v>
      </c>
      <c r="D2307" s="93" t="s">
        <v>10721</v>
      </c>
      <c r="E2307" s="83" t="s">
        <v>55</v>
      </c>
      <c r="F2307" s="83" t="s">
        <v>22</v>
      </c>
      <c r="G2307" s="83" t="s">
        <v>23</v>
      </c>
      <c r="H2307" s="83"/>
      <c r="I2307" s="93" t="s">
        <v>24</v>
      </c>
      <c r="J2307" s="93" t="s">
        <v>24</v>
      </c>
      <c r="K2307" s="85">
        <v>100210110101</v>
      </c>
      <c r="L2307" s="83" t="s">
        <v>25</v>
      </c>
      <c r="M2307" s="83" t="s">
        <v>1253</v>
      </c>
      <c r="N2307" s="83" t="s">
        <v>1254</v>
      </c>
      <c r="O2307" s="83" t="s">
        <v>7798</v>
      </c>
      <c r="P2307" s="86" t="s">
        <v>8797</v>
      </c>
      <c r="Q2307" s="96"/>
      <c r="R2307" s="88" t="s">
        <v>28</v>
      </c>
      <c r="S2307" s="84"/>
      <c r="T2307" s="1">
        <v>2805</v>
      </c>
      <c r="U2307" s="90">
        <v>1458.6</v>
      </c>
      <c r="V2307" s="91">
        <v>0.48000000000000004</v>
      </c>
      <c r="W2307" s="92" t="s">
        <v>11040</v>
      </c>
      <c r="X2307" s="83">
        <v>10000000000</v>
      </c>
      <c r="Y2307" s="83" t="s">
        <v>30</v>
      </c>
      <c r="Z2307" s="83" t="s">
        <v>31</v>
      </c>
    </row>
    <row r="2308" spans="1:26" x14ac:dyDescent="0.25">
      <c r="A2308" s="83" t="s">
        <v>10722</v>
      </c>
      <c r="B2308" s="83" t="s">
        <v>10722</v>
      </c>
      <c r="C2308" s="84" t="s">
        <v>10721</v>
      </c>
      <c r="D2308" s="93" t="s">
        <v>10723</v>
      </c>
      <c r="E2308" s="83" t="s">
        <v>55</v>
      </c>
      <c r="F2308" s="83" t="s">
        <v>22</v>
      </c>
      <c r="G2308" s="83" t="s">
        <v>23</v>
      </c>
      <c r="H2308" s="83"/>
      <c r="I2308" s="93" t="s">
        <v>24</v>
      </c>
      <c r="J2308" s="93" t="s">
        <v>24</v>
      </c>
      <c r="K2308" s="85">
        <v>100210110101</v>
      </c>
      <c r="L2308" s="83" t="s">
        <v>25</v>
      </c>
      <c r="M2308" s="83" t="s">
        <v>1253</v>
      </c>
      <c r="N2308" s="83" t="s">
        <v>1254</v>
      </c>
      <c r="O2308" s="83" t="s">
        <v>7798</v>
      </c>
      <c r="P2308" s="86" t="s">
        <v>8797</v>
      </c>
      <c r="Q2308" s="96"/>
      <c r="R2308" s="88" t="s">
        <v>28</v>
      </c>
      <c r="S2308" s="84"/>
      <c r="T2308" s="1">
        <v>918</v>
      </c>
      <c r="U2308" s="90">
        <v>477.36</v>
      </c>
      <c r="V2308" s="91">
        <v>0.48</v>
      </c>
      <c r="W2308" s="92" t="s">
        <v>11040</v>
      </c>
      <c r="X2308" s="83">
        <v>99999999999</v>
      </c>
      <c r="Y2308" s="83" t="s">
        <v>30</v>
      </c>
      <c r="Z2308" s="83" t="s">
        <v>31</v>
      </c>
    </row>
    <row r="2309" spans="1:26" x14ac:dyDescent="0.25">
      <c r="A2309" s="83" t="s">
        <v>10724</v>
      </c>
      <c r="B2309" s="83" t="s">
        <v>10724</v>
      </c>
      <c r="C2309" s="84" t="s">
        <v>10725</v>
      </c>
      <c r="D2309" s="93" t="s">
        <v>10725</v>
      </c>
      <c r="E2309" s="83" t="s">
        <v>55</v>
      </c>
      <c r="F2309" s="83" t="s">
        <v>22</v>
      </c>
      <c r="G2309" s="83" t="s">
        <v>23</v>
      </c>
      <c r="H2309" s="83"/>
      <c r="I2309" s="93" t="s">
        <v>24</v>
      </c>
      <c r="J2309" s="93" t="s">
        <v>24</v>
      </c>
      <c r="K2309" s="85">
        <v>100210110101</v>
      </c>
      <c r="L2309" s="83" t="s">
        <v>25</v>
      </c>
      <c r="M2309" s="83" t="s">
        <v>1253</v>
      </c>
      <c r="N2309" s="83" t="s">
        <v>1254</v>
      </c>
      <c r="O2309" s="83" t="s">
        <v>7798</v>
      </c>
      <c r="P2309" s="86" t="s">
        <v>8797</v>
      </c>
      <c r="Q2309" s="96"/>
      <c r="R2309" s="88" t="s">
        <v>28</v>
      </c>
      <c r="S2309" s="84"/>
      <c r="T2309" s="1">
        <v>64</v>
      </c>
      <c r="U2309" s="90">
        <v>33.28</v>
      </c>
      <c r="V2309" s="91">
        <v>0.48</v>
      </c>
      <c r="W2309" s="92" t="s">
        <v>11040</v>
      </c>
      <c r="X2309" s="83">
        <v>99999999999</v>
      </c>
      <c r="Y2309" s="83" t="s">
        <v>30</v>
      </c>
      <c r="Z2309" s="83" t="s">
        <v>31</v>
      </c>
    </row>
    <row r="2310" spans="1:26" x14ac:dyDescent="0.25">
      <c r="A2310" s="83" t="s">
        <v>10726</v>
      </c>
      <c r="B2310" s="83" t="s">
        <v>10726</v>
      </c>
      <c r="C2310" s="84" t="s">
        <v>10723</v>
      </c>
      <c r="D2310" s="93" t="s">
        <v>10727</v>
      </c>
      <c r="E2310" s="83" t="s">
        <v>55</v>
      </c>
      <c r="F2310" s="83" t="s">
        <v>22</v>
      </c>
      <c r="G2310" s="83" t="s">
        <v>23</v>
      </c>
      <c r="H2310" s="83"/>
      <c r="I2310" s="93" t="s">
        <v>24</v>
      </c>
      <c r="J2310" s="93" t="s">
        <v>24</v>
      </c>
      <c r="K2310" s="85">
        <v>100210110101</v>
      </c>
      <c r="L2310" s="83" t="s">
        <v>25</v>
      </c>
      <c r="M2310" s="83" t="s">
        <v>1253</v>
      </c>
      <c r="N2310" s="83" t="s">
        <v>1254</v>
      </c>
      <c r="O2310" s="83" t="s">
        <v>7798</v>
      </c>
      <c r="P2310" s="86" t="s">
        <v>8797</v>
      </c>
      <c r="Q2310" s="96"/>
      <c r="R2310" s="88" t="s">
        <v>28</v>
      </c>
      <c r="S2310" s="84"/>
      <c r="T2310" s="1">
        <v>1275</v>
      </c>
      <c r="U2310" s="90">
        <v>663</v>
      </c>
      <c r="V2310" s="91">
        <v>0.48</v>
      </c>
      <c r="W2310" s="92" t="s">
        <v>11040</v>
      </c>
      <c r="X2310" s="83">
        <v>99999999999</v>
      </c>
      <c r="Y2310" s="83" t="s">
        <v>30</v>
      </c>
      <c r="Z2310" s="83" t="s">
        <v>31</v>
      </c>
    </row>
    <row r="2311" spans="1:26" x14ac:dyDescent="0.25">
      <c r="A2311" s="83" t="s">
        <v>10728</v>
      </c>
      <c r="B2311" s="83" t="s">
        <v>10728</v>
      </c>
      <c r="C2311" s="84" t="s">
        <v>10727</v>
      </c>
      <c r="D2311" s="93" t="s">
        <v>10729</v>
      </c>
      <c r="E2311" s="83" t="s">
        <v>55</v>
      </c>
      <c r="F2311" s="83" t="s">
        <v>22</v>
      </c>
      <c r="G2311" s="83" t="s">
        <v>23</v>
      </c>
      <c r="H2311" s="83"/>
      <c r="I2311" s="93" t="s">
        <v>24</v>
      </c>
      <c r="J2311" s="93" t="s">
        <v>24</v>
      </c>
      <c r="K2311" s="85">
        <v>100210110101</v>
      </c>
      <c r="L2311" s="83" t="s">
        <v>25</v>
      </c>
      <c r="M2311" s="83" t="s">
        <v>1253</v>
      </c>
      <c r="N2311" s="83" t="s">
        <v>1254</v>
      </c>
      <c r="O2311" s="83" t="s">
        <v>7798</v>
      </c>
      <c r="P2311" s="86" t="s">
        <v>8797</v>
      </c>
      <c r="Q2311" s="96"/>
      <c r="R2311" s="88" t="s">
        <v>28</v>
      </c>
      <c r="S2311" s="84"/>
      <c r="T2311" s="1">
        <v>13566</v>
      </c>
      <c r="U2311" s="90">
        <v>7054.32</v>
      </c>
      <c r="V2311" s="91">
        <v>0.48000000000000004</v>
      </c>
      <c r="W2311" s="92" t="s">
        <v>11040</v>
      </c>
      <c r="X2311" s="83">
        <v>99999999999</v>
      </c>
      <c r="Y2311" s="83" t="s">
        <v>30</v>
      </c>
      <c r="Z2311" s="83" t="s">
        <v>31</v>
      </c>
    </row>
    <row r="2312" spans="1:26" x14ac:dyDescent="0.25">
      <c r="A2312" s="83" t="s">
        <v>10730</v>
      </c>
      <c r="B2312" s="83" t="s">
        <v>10730</v>
      </c>
      <c r="C2312" s="84" t="s">
        <v>10729</v>
      </c>
      <c r="D2312" s="93" t="s">
        <v>10731</v>
      </c>
      <c r="E2312" s="83" t="s">
        <v>55</v>
      </c>
      <c r="F2312" s="83" t="s">
        <v>22</v>
      </c>
      <c r="G2312" s="83" t="s">
        <v>23</v>
      </c>
      <c r="H2312" s="83"/>
      <c r="I2312" s="93" t="s">
        <v>24</v>
      </c>
      <c r="J2312" s="93" t="s">
        <v>24</v>
      </c>
      <c r="K2312" s="85">
        <v>100210110101</v>
      </c>
      <c r="L2312" s="83" t="s">
        <v>25</v>
      </c>
      <c r="M2312" s="83" t="s">
        <v>1253</v>
      </c>
      <c r="N2312" s="83" t="s">
        <v>1254</v>
      </c>
      <c r="O2312" s="83" t="s">
        <v>7798</v>
      </c>
      <c r="P2312" s="86" t="s">
        <v>8797</v>
      </c>
      <c r="Q2312" s="96"/>
      <c r="R2312" s="88" t="s">
        <v>28</v>
      </c>
      <c r="S2312" s="84"/>
      <c r="T2312" s="1">
        <v>3208</v>
      </c>
      <c r="U2312" s="90">
        <v>1668.16</v>
      </c>
      <c r="V2312" s="91">
        <v>0.48</v>
      </c>
      <c r="W2312" s="92" t="s">
        <v>11040</v>
      </c>
      <c r="X2312" s="83">
        <v>99999999999</v>
      </c>
      <c r="Y2312" s="83" t="s">
        <v>30</v>
      </c>
      <c r="Z2312" s="83" t="s">
        <v>31</v>
      </c>
    </row>
    <row r="2313" spans="1:26" x14ac:dyDescent="0.25">
      <c r="A2313" s="83" t="s">
        <v>10732</v>
      </c>
      <c r="B2313" s="83" t="s">
        <v>10732</v>
      </c>
      <c r="C2313" s="84" t="s">
        <v>10731</v>
      </c>
      <c r="D2313" s="93" t="s">
        <v>10733</v>
      </c>
      <c r="E2313" s="83" t="s">
        <v>55</v>
      </c>
      <c r="F2313" s="83" t="s">
        <v>22</v>
      </c>
      <c r="G2313" s="83" t="s">
        <v>23</v>
      </c>
      <c r="H2313" s="83"/>
      <c r="I2313" s="93" t="s">
        <v>24</v>
      </c>
      <c r="J2313" s="93" t="s">
        <v>24</v>
      </c>
      <c r="K2313" s="85">
        <v>100210110101</v>
      </c>
      <c r="L2313" s="83" t="s">
        <v>25</v>
      </c>
      <c r="M2313" s="83" t="s">
        <v>1253</v>
      </c>
      <c r="N2313" s="83" t="s">
        <v>1254</v>
      </c>
      <c r="O2313" s="83" t="s">
        <v>7798</v>
      </c>
      <c r="P2313" s="86" t="s">
        <v>8797</v>
      </c>
      <c r="Q2313" s="96"/>
      <c r="R2313" s="88" t="s">
        <v>28</v>
      </c>
      <c r="S2313" s="84"/>
      <c r="T2313" s="1">
        <v>2805</v>
      </c>
      <c r="U2313" s="90">
        <v>1458.6</v>
      </c>
      <c r="V2313" s="91">
        <v>0.48000000000000004</v>
      </c>
      <c r="W2313" s="92" t="s">
        <v>11040</v>
      </c>
      <c r="X2313" s="83">
        <v>99999999999</v>
      </c>
      <c r="Y2313" s="83" t="s">
        <v>30</v>
      </c>
      <c r="Z2313" s="83" t="s">
        <v>31</v>
      </c>
    </row>
    <row r="2314" spans="1:26" x14ac:dyDescent="0.25">
      <c r="A2314" s="83" t="s">
        <v>10734</v>
      </c>
      <c r="B2314" s="83" t="s">
        <v>10734</v>
      </c>
      <c r="C2314" s="84" t="s">
        <v>10733</v>
      </c>
      <c r="D2314" s="93" t="s">
        <v>10735</v>
      </c>
      <c r="E2314" s="83" t="s">
        <v>55</v>
      </c>
      <c r="F2314" s="83" t="s">
        <v>22</v>
      </c>
      <c r="G2314" s="83" t="s">
        <v>23</v>
      </c>
      <c r="H2314" s="83"/>
      <c r="I2314" s="93" t="s">
        <v>24</v>
      </c>
      <c r="J2314" s="93" t="s">
        <v>24</v>
      </c>
      <c r="K2314" s="85">
        <v>100210110101</v>
      </c>
      <c r="L2314" s="83" t="s">
        <v>25</v>
      </c>
      <c r="M2314" s="83" t="s">
        <v>1253</v>
      </c>
      <c r="N2314" s="83" t="s">
        <v>1254</v>
      </c>
      <c r="O2314" s="83" t="s">
        <v>7798</v>
      </c>
      <c r="P2314" s="86" t="s">
        <v>8797</v>
      </c>
      <c r="Q2314" s="96"/>
      <c r="R2314" s="88" t="s">
        <v>28</v>
      </c>
      <c r="S2314" s="84"/>
      <c r="T2314" s="1">
        <v>2805</v>
      </c>
      <c r="U2314" s="90">
        <v>1458.6</v>
      </c>
      <c r="V2314" s="91">
        <v>0.48000000000000004</v>
      </c>
      <c r="W2314" s="92" t="s">
        <v>11040</v>
      </c>
      <c r="X2314" s="83">
        <v>99999999999</v>
      </c>
      <c r="Y2314" s="83" t="s">
        <v>30</v>
      </c>
      <c r="Z2314" s="83" t="s">
        <v>31</v>
      </c>
    </row>
    <row r="2315" spans="1:26" x14ac:dyDescent="0.25">
      <c r="A2315" s="83" t="s">
        <v>10736</v>
      </c>
      <c r="B2315" s="83" t="s">
        <v>10736</v>
      </c>
      <c r="C2315" s="84" t="s">
        <v>10735</v>
      </c>
      <c r="D2315" s="93" t="s">
        <v>10737</v>
      </c>
      <c r="E2315" s="83" t="s">
        <v>55</v>
      </c>
      <c r="F2315" s="83" t="s">
        <v>22</v>
      </c>
      <c r="G2315" s="83" t="s">
        <v>23</v>
      </c>
      <c r="H2315" s="83"/>
      <c r="I2315" s="93" t="s">
        <v>24</v>
      </c>
      <c r="J2315" s="93" t="s">
        <v>24</v>
      </c>
      <c r="K2315" s="85">
        <v>100210110101</v>
      </c>
      <c r="L2315" s="83" t="s">
        <v>25</v>
      </c>
      <c r="M2315" s="83" t="s">
        <v>1253</v>
      </c>
      <c r="N2315" s="83" t="s">
        <v>1254</v>
      </c>
      <c r="O2315" s="83" t="s">
        <v>7798</v>
      </c>
      <c r="P2315" s="86" t="s">
        <v>8797</v>
      </c>
      <c r="Q2315" s="96"/>
      <c r="R2315" s="88" t="s">
        <v>28</v>
      </c>
      <c r="S2315" s="84"/>
      <c r="T2315" s="1">
        <v>972</v>
      </c>
      <c r="U2315" s="90">
        <v>505.44</v>
      </c>
      <c r="V2315" s="91">
        <v>0.48</v>
      </c>
      <c r="W2315" s="92" t="s">
        <v>11040</v>
      </c>
      <c r="X2315" s="83">
        <v>99999999999</v>
      </c>
      <c r="Y2315" s="83" t="s">
        <v>30</v>
      </c>
      <c r="Z2315" s="83" t="s">
        <v>31</v>
      </c>
    </row>
    <row r="2316" spans="1:26" x14ac:dyDescent="0.25">
      <c r="A2316" s="83" t="s">
        <v>10738</v>
      </c>
      <c r="B2316" s="83" t="s">
        <v>10738</v>
      </c>
      <c r="C2316" s="84" t="s">
        <v>10737</v>
      </c>
      <c r="D2316" s="93" t="s">
        <v>10739</v>
      </c>
      <c r="E2316" s="83" t="s">
        <v>55</v>
      </c>
      <c r="F2316" s="83" t="s">
        <v>22</v>
      </c>
      <c r="G2316" s="83" t="s">
        <v>23</v>
      </c>
      <c r="H2316" s="83"/>
      <c r="I2316" s="93" t="s">
        <v>24</v>
      </c>
      <c r="J2316" s="93" t="s">
        <v>24</v>
      </c>
      <c r="K2316" s="85">
        <v>100210110101</v>
      </c>
      <c r="L2316" s="83" t="s">
        <v>25</v>
      </c>
      <c r="M2316" s="83" t="s">
        <v>1253</v>
      </c>
      <c r="N2316" s="83" t="s">
        <v>1254</v>
      </c>
      <c r="O2316" s="83" t="s">
        <v>7798</v>
      </c>
      <c r="P2316" s="86" t="s">
        <v>8797</v>
      </c>
      <c r="Q2316" s="96"/>
      <c r="R2316" s="88" t="s">
        <v>28</v>
      </c>
      <c r="S2316" s="84"/>
      <c r="T2316" s="1">
        <v>3009</v>
      </c>
      <c r="U2316" s="90">
        <v>1564.68</v>
      </c>
      <c r="V2316" s="91">
        <v>0.48</v>
      </c>
      <c r="W2316" s="92" t="s">
        <v>11040</v>
      </c>
      <c r="X2316" s="83">
        <v>99999999999</v>
      </c>
      <c r="Y2316" s="83" t="s">
        <v>30</v>
      </c>
      <c r="Z2316" s="83" t="s">
        <v>31</v>
      </c>
    </row>
    <row r="2317" spans="1:26" x14ac:dyDescent="0.25">
      <c r="A2317" s="83" t="s">
        <v>10740</v>
      </c>
      <c r="B2317" s="83" t="s">
        <v>10740</v>
      </c>
      <c r="C2317" s="84" t="s">
        <v>10739</v>
      </c>
      <c r="D2317" s="93" t="s">
        <v>10741</v>
      </c>
      <c r="E2317" s="83" t="s">
        <v>55</v>
      </c>
      <c r="F2317" s="83" t="s">
        <v>22</v>
      </c>
      <c r="G2317" s="83" t="s">
        <v>23</v>
      </c>
      <c r="H2317" s="83"/>
      <c r="I2317" s="93" t="s">
        <v>24</v>
      </c>
      <c r="J2317" s="93" t="s">
        <v>24</v>
      </c>
      <c r="K2317" s="85">
        <v>100210110101</v>
      </c>
      <c r="L2317" s="83" t="s">
        <v>25</v>
      </c>
      <c r="M2317" s="83" t="s">
        <v>1253</v>
      </c>
      <c r="N2317" s="83" t="s">
        <v>1254</v>
      </c>
      <c r="O2317" s="83" t="s">
        <v>7798</v>
      </c>
      <c r="P2317" s="86" t="s">
        <v>8797</v>
      </c>
      <c r="Q2317" s="96"/>
      <c r="R2317" s="88" t="s">
        <v>28</v>
      </c>
      <c r="S2317" s="84"/>
      <c r="T2317" s="1">
        <v>853</v>
      </c>
      <c r="U2317" s="90">
        <v>443.56</v>
      </c>
      <c r="V2317" s="91">
        <v>0.48</v>
      </c>
      <c r="W2317" s="92" t="s">
        <v>11040</v>
      </c>
      <c r="X2317" s="83">
        <v>99999999999</v>
      </c>
      <c r="Y2317" s="83" t="s">
        <v>30</v>
      </c>
      <c r="Z2317" s="83" t="s">
        <v>31</v>
      </c>
    </row>
    <row r="2318" spans="1:26" x14ac:dyDescent="0.25">
      <c r="A2318" s="83" t="s">
        <v>10742</v>
      </c>
      <c r="B2318" s="83" t="s">
        <v>10742</v>
      </c>
      <c r="C2318" s="84" t="s">
        <v>10741</v>
      </c>
      <c r="D2318" s="93" t="s">
        <v>10743</v>
      </c>
      <c r="E2318" s="83" t="s">
        <v>55</v>
      </c>
      <c r="F2318" s="83" t="s">
        <v>22</v>
      </c>
      <c r="G2318" s="83" t="s">
        <v>23</v>
      </c>
      <c r="H2318" s="83"/>
      <c r="I2318" s="93" t="s">
        <v>24</v>
      </c>
      <c r="J2318" s="93" t="s">
        <v>24</v>
      </c>
      <c r="K2318" s="85">
        <v>100210110101</v>
      </c>
      <c r="L2318" s="83" t="s">
        <v>25</v>
      </c>
      <c r="M2318" s="83" t="s">
        <v>1253</v>
      </c>
      <c r="N2318" s="83" t="s">
        <v>1254</v>
      </c>
      <c r="O2318" s="83" t="s">
        <v>7798</v>
      </c>
      <c r="P2318" s="86" t="s">
        <v>8797</v>
      </c>
      <c r="Q2318" s="96"/>
      <c r="R2318" s="88" t="s">
        <v>28</v>
      </c>
      <c r="S2318" s="84"/>
      <c r="T2318" s="1">
        <v>1275</v>
      </c>
      <c r="U2318" s="90">
        <v>663</v>
      </c>
      <c r="V2318" s="91">
        <v>0.48</v>
      </c>
      <c r="W2318" s="92" t="s">
        <v>11040</v>
      </c>
      <c r="X2318" s="83">
        <v>99999999999</v>
      </c>
      <c r="Y2318" s="83" t="s">
        <v>30</v>
      </c>
      <c r="Z2318" s="83" t="s">
        <v>31</v>
      </c>
    </row>
    <row r="2319" spans="1:26" x14ac:dyDescent="0.25">
      <c r="A2319" s="83" t="s">
        <v>10744</v>
      </c>
      <c r="B2319" s="83" t="s">
        <v>10744</v>
      </c>
      <c r="C2319" s="84" t="s">
        <v>10743</v>
      </c>
      <c r="D2319" s="83" t="s">
        <v>10745</v>
      </c>
      <c r="E2319" s="83" t="s">
        <v>55</v>
      </c>
      <c r="F2319" s="83" t="s">
        <v>22</v>
      </c>
      <c r="G2319" s="83" t="s">
        <v>23</v>
      </c>
      <c r="H2319" s="83"/>
      <c r="I2319" s="93" t="s">
        <v>24</v>
      </c>
      <c r="J2319" s="93" t="s">
        <v>24</v>
      </c>
      <c r="K2319" s="85">
        <v>100210110101</v>
      </c>
      <c r="L2319" s="83" t="s">
        <v>25</v>
      </c>
      <c r="M2319" s="83" t="s">
        <v>1253</v>
      </c>
      <c r="N2319" s="83" t="s">
        <v>1254</v>
      </c>
      <c r="O2319" s="83" t="s">
        <v>7798</v>
      </c>
      <c r="P2319" s="86" t="s">
        <v>8797</v>
      </c>
      <c r="Q2319" s="96"/>
      <c r="R2319" s="88" t="s">
        <v>28</v>
      </c>
      <c r="S2319" s="83"/>
      <c r="T2319" s="1">
        <v>895</v>
      </c>
      <c r="U2319" s="90">
        <v>465.4</v>
      </c>
      <c r="V2319" s="91">
        <v>0.48000000000000004</v>
      </c>
      <c r="W2319" s="92" t="s">
        <v>11040</v>
      </c>
      <c r="X2319" s="83">
        <v>99999999999</v>
      </c>
      <c r="Y2319" s="83" t="s">
        <v>30</v>
      </c>
      <c r="Z2319" s="83" t="s">
        <v>31</v>
      </c>
    </row>
    <row r="2320" spans="1:26" x14ac:dyDescent="0.25">
      <c r="A2320" s="83" t="s">
        <v>10746</v>
      </c>
      <c r="B2320" s="83" t="s">
        <v>10746</v>
      </c>
      <c r="C2320" s="84" t="s">
        <v>10745</v>
      </c>
      <c r="D2320" s="83" t="s">
        <v>10747</v>
      </c>
      <c r="E2320" s="83" t="s">
        <v>55</v>
      </c>
      <c r="F2320" s="83" t="s">
        <v>22</v>
      </c>
      <c r="G2320" s="83" t="s">
        <v>23</v>
      </c>
      <c r="H2320" s="83"/>
      <c r="I2320" s="93" t="s">
        <v>24</v>
      </c>
      <c r="J2320" s="93" t="s">
        <v>24</v>
      </c>
      <c r="K2320" s="85">
        <v>100210110101</v>
      </c>
      <c r="L2320" s="83" t="s">
        <v>25</v>
      </c>
      <c r="M2320" s="83" t="s">
        <v>1253</v>
      </c>
      <c r="N2320" s="83" t="s">
        <v>1254</v>
      </c>
      <c r="O2320" s="83" t="s">
        <v>7798</v>
      </c>
      <c r="P2320" s="86" t="s">
        <v>8797</v>
      </c>
      <c r="Q2320" s="96"/>
      <c r="R2320" s="88" t="s">
        <v>28</v>
      </c>
      <c r="S2320" s="83"/>
      <c r="T2320" s="1">
        <v>2616</v>
      </c>
      <c r="U2320" s="90">
        <v>1360.32</v>
      </c>
      <c r="V2320" s="91">
        <v>0.48000000000000004</v>
      </c>
      <c r="W2320" s="92" t="s">
        <v>11040</v>
      </c>
      <c r="X2320" s="83">
        <v>99999999999</v>
      </c>
      <c r="Y2320" s="83" t="s">
        <v>30</v>
      </c>
      <c r="Z2320" s="83" t="s">
        <v>31</v>
      </c>
    </row>
    <row r="2321" spans="1:26" x14ac:dyDescent="0.25">
      <c r="A2321" s="83" t="s">
        <v>10748</v>
      </c>
      <c r="B2321" s="83" t="s">
        <v>10748</v>
      </c>
      <c r="C2321" s="84" t="s">
        <v>10747</v>
      </c>
      <c r="D2321" s="83" t="s">
        <v>10749</v>
      </c>
      <c r="E2321" s="83" t="s">
        <v>55</v>
      </c>
      <c r="F2321" s="83" t="s">
        <v>22</v>
      </c>
      <c r="G2321" s="83" t="s">
        <v>23</v>
      </c>
      <c r="H2321" s="83"/>
      <c r="I2321" s="93" t="s">
        <v>24</v>
      </c>
      <c r="J2321" s="93" t="s">
        <v>24</v>
      </c>
      <c r="K2321" s="85">
        <v>100210110101</v>
      </c>
      <c r="L2321" s="83" t="s">
        <v>25</v>
      </c>
      <c r="M2321" s="83" t="s">
        <v>1253</v>
      </c>
      <c r="N2321" s="83" t="s">
        <v>1254</v>
      </c>
      <c r="O2321" s="83" t="s">
        <v>7798</v>
      </c>
      <c r="P2321" s="86" t="s">
        <v>8797</v>
      </c>
      <c r="Q2321" s="96"/>
      <c r="R2321" s="88" t="s">
        <v>28</v>
      </c>
      <c r="S2321" s="83"/>
      <c r="T2321" s="1">
        <v>1477</v>
      </c>
      <c r="U2321" s="90">
        <v>768.04</v>
      </c>
      <c r="V2321" s="91">
        <v>0.48000000000000004</v>
      </c>
      <c r="W2321" s="92" t="s">
        <v>11040</v>
      </c>
      <c r="X2321" s="83">
        <v>99999999999</v>
      </c>
      <c r="Y2321" s="83" t="s">
        <v>30</v>
      </c>
      <c r="Z2321" s="83" t="s">
        <v>31</v>
      </c>
    </row>
    <row r="2322" spans="1:26" x14ac:dyDescent="0.25">
      <c r="A2322" s="83" t="s">
        <v>10750</v>
      </c>
      <c r="B2322" s="83" t="s">
        <v>10750</v>
      </c>
      <c r="C2322" s="84" t="s">
        <v>10749</v>
      </c>
      <c r="D2322" s="83" t="s">
        <v>10751</v>
      </c>
      <c r="E2322" s="83" t="s">
        <v>55</v>
      </c>
      <c r="F2322" s="83" t="s">
        <v>22</v>
      </c>
      <c r="G2322" s="83" t="s">
        <v>23</v>
      </c>
      <c r="H2322" s="83"/>
      <c r="I2322" s="93" t="s">
        <v>24</v>
      </c>
      <c r="J2322" s="93" t="s">
        <v>24</v>
      </c>
      <c r="K2322" s="85">
        <v>100210110101</v>
      </c>
      <c r="L2322" s="83" t="s">
        <v>25</v>
      </c>
      <c r="M2322" s="83" t="s">
        <v>1253</v>
      </c>
      <c r="N2322" s="83" t="s">
        <v>1254</v>
      </c>
      <c r="O2322" s="83" t="s">
        <v>7798</v>
      </c>
      <c r="P2322" s="86" t="s">
        <v>8797</v>
      </c>
      <c r="Q2322" s="96"/>
      <c r="R2322" s="88" t="s">
        <v>28</v>
      </c>
      <c r="S2322" s="83"/>
      <c r="T2322" s="1">
        <v>4386</v>
      </c>
      <c r="U2322" s="90">
        <v>2280.7199999999998</v>
      </c>
      <c r="V2322" s="91">
        <v>0.48000000000000004</v>
      </c>
      <c r="W2322" s="92" t="s">
        <v>11040</v>
      </c>
      <c r="X2322" s="83">
        <v>99999999999</v>
      </c>
      <c r="Y2322" s="83" t="s">
        <v>30</v>
      </c>
      <c r="Z2322" s="83" t="s">
        <v>31</v>
      </c>
    </row>
    <row r="2323" spans="1:26" x14ac:dyDescent="0.25">
      <c r="A2323" s="83" t="s">
        <v>10752</v>
      </c>
      <c r="B2323" s="83" t="s">
        <v>10752</v>
      </c>
      <c r="C2323" s="84" t="s">
        <v>10751</v>
      </c>
      <c r="D2323" s="83" t="s">
        <v>10753</v>
      </c>
      <c r="E2323" s="83" t="s">
        <v>55</v>
      </c>
      <c r="F2323" s="83" t="s">
        <v>22</v>
      </c>
      <c r="G2323" s="83" t="s">
        <v>23</v>
      </c>
      <c r="H2323" s="83"/>
      <c r="I2323" s="93" t="s">
        <v>24</v>
      </c>
      <c r="J2323" s="93" t="s">
        <v>24</v>
      </c>
      <c r="K2323" s="85">
        <v>100210110101</v>
      </c>
      <c r="L2323" s="83" t="s">
        <v>25</v>
      </c>
      <c r="M2323" s="83" t="s">
        <v>1253</v>
      </c>
      <c r="N2323" s="83" t="s">
        <v>1254</v>
      </c>
      <c r="O2323" s="83" t="s">
        <v>7798</v>
      </c>
      <c r="P2323" s="86" t="s">
        <v>8797</v>
      </c>
      <c r="Q2323" s="96"/>
      <c r="R2323" s="88" t="s">
        <v>28</v>
      </c>
      <c r="S2323" s="83"/>
      <c r="T2323" s="1">
        <v>7640</v>
      </c>
      <c r="U2323" s="90">
        <v>3972.8</v>
      </c>
      <c r="V2323" s="91">
        <v>0.48</v>
      </c>
      <c r="W2323" s="92" t="s">
        <v>11040</v>
      </c>
      <c r="X2323" s="83">
        <v>99999999999</v>
      </c>
      <c r="Y2323" s="83" t="s">
        <v>30</v>
      </c>
      <c r="Z2323" s="83" t="s">
        <v>31</v>
      </c>
    </row>
    <row r="2324" spans="1:26" x14ac:dyDescent="0.25">
      <c r="A2324" s="83" t="s">
        <v>10754</v>
      </c>
      <c r="B2324" s="83" t="s">
        <v>10754</v>
      </c>
      <c r="C2324" s="84" t="s">
        <v>10755</v>
      </c>
      <c r="D2324" s="83" t="s">
        <v>11804</v>
      </c>
      <c r="E2324" s="83" t="s">
        <v>55</v>
      </c>
      <c r="F2324" s="83" t="s">
        <v>22</v>
      </c>
      <c r="G2324" s="83" t="s">
        <v>23</v>
      </c>
      <c r="H2324" s="83"/>
      <c r="I2324" s="93" t="s">
        <v>24</v>
      </c>
      <c r="J2324" s="93" t="s">
        <v>24</v>
      </c>
      <c r="K2324" s="85">
        <v>100210110101</v>
      </c>
      <c r="L2324" s="83" t="s">
        <v>25</v>
      </c>
      <c r="M2324" s="83" t="s">
        <v>1253</v>
      </c>
      <c r="N2324" s="83" t="s">
        <v>1254</v>
      </c>
      <c r="O2324" s="83" t="s">
        <v>7798</v>
      </c>
      <c r="P2324" s="86" t="s">
        <v>8797</v>
      </c>
      <c r="Q2324" s="96"/>
      <c r="R2324" s="88" t="s">
        <v>28</v>
      </c>
      <c r="S2324" s="83"/>
      <c r="T2324" s="1">
        <v>1155</v>
      </c>
      <c r="U2324" s="90">
        <v>600.6</v>
      </c>
      <c r="V2324" s="91">
        <v>0.48</v>
      </c>
      <c r="W2324" s="92" t="s">
        <v>11040</v>
      </c>
      <c r="X2324" s="83">
        <v>10000000000</v>
      </c>
      <c r="Y2324" s="83" t="s">
        <v>30</v>
      </c>
      <c r="Z2324" s="83" t="s">
        <v>739</v>
      </c>
    </row>
    <row r="2325" spans="1:26" x14ac:dyDescent="0.25">
      <c r="A2325" s="83" t="s">
        <v>10756</v>
      </c>
      <c r="B2325" s="83" t="s">
        <v>10756</v>
      </c>
      <c r="C2325" s="84" t="s">
        <v>10757</v>
      </c>
      <c r="D2325" s="83" t="s">
        <v>11805</v>
      </c>
      <c r="E2325" s="83" t="s">
        <v>55</v>
      </c>
      <c r="F2325" s="83" t="s">
        <v>22</v>
      </c>
      <c r="G2325" s="83" t="s">
        <v>23</v>
      </c>
      <c r="H2325" s="83"/>
      <c r="I2325" s="93" t="s">
        <v>24</v>
      </c>
      <c r="J2325" s="93" t="s">
        <v>24</v>
      </c>
      <c r="K2325" s="85">
        <v>100210110101</v>
      </c>
      <c r="L2325" s="83" t="s">
        <v>25</v>
      </c>
      <c r="M2325" s="83" t="s">
        <v>1253</v>
      </c>
      <c r="N2325" s="83" t="s">
        <v>1254</v>
      </c>
      <c r="O2325" s="83" t="s">
        <v>7798</v>
      </c>
      <c r="P2325" s="86" t="s">
        <v>8797</v>
      </c>
      <c r="Q2325" s="96"/>
      <c r="R2325" s="88" t="s">
        <v>28</v>
      </c>
      <c r="S2325" s="83"/>
      <c r="T2325" s="1">
        <v>1845</v>
      </c>
      <c r="U2325" s="90">
        <v>959.4</v>
      </c>
      <c r="V2325" s="91">
        <v>0.48000000000000004</v>
      </c>
      <c r="W2325" s="92" t="s">
        <v>11040</v>
      </c>
      <c r="X2325" s="83">
        <v>10000000000</v>
      </c>
      <c r="Y2325" s="83" t="s">
        <v>30</v>
      </c>
      <c r="Z2325" s="83" t="s">
        <v>739</v>
      </c>
    </row>
    <row r="2326" spans="1:26" x14ac:dyDescent="0.25">
      <c r="A2326" s="83" t="s">
        <v>10758</v>
      </c>
      <c r="B2326" s="83" t="s">
        <v>10758</v>
      </c>
      <c r="C2326" s="84" t="s">
        <v>10759</v>
      </c>
      <c r="D2326" s="83" t="s">
        <v>11806</v>
      </c>
      <c r="E2326" s="83" t="s">
        <v>55</v>
      </c>
      <c r="F2326" s="83" t="s">
        <v>22</v>
      </c>
      <c r="G2326" s="83" t="s">
        <v>23</v>
      </c>
      <c r="H2326" s="83"/>
      <c r="I2326" s="93" t="s">
        <v>24</v>
      </c>
      <c r="J2326" s="93" t="s">
        <v>24</v>
      </c>
      <c r="K2326" s="85">
        <v>100210110101</v>
      </c>
      <c r="L2326" s="83" t="s">
        <v>25</v>
      </c>
      <c r="M2326" s="83" t="s">
        <v>1253</v>
      </c>
      <c r="N2326" s="83" t="s">
        <v>1254</v>
      </c>
      <c r="O2326" s="83" t="s">
        <v>7798</v>
      </c>
      <c r="P2326" s="86" t="s">
        <v>8797</v>
      </c>
      <c r="Q2326" s="96"/>
      <c r="R2326" s="88" t="s">
        <v>28</v>
      </c>
      <c r="S2326" s="83"/>
      <c r="T2326" s="1">
        <v>924</v>
      </c>
      <c r="U2326" s="90">
        <v>480.48</v>
      </c>
      <c r="V2326" s="91">
        <v>0.48</v>
      </c>
      <c r="W2326" s="92" t="s">
        <v>11040</v>
      </c>
      <c r="X2326" s="83">
        <v>10000000000</v>
      </c>
      <c r="Y2326" s="83" t="s">
        <v>30</v>
      </c>
      <c r="Z2326" s="83" t="s">
        <v>739</v>
      </c>
    </row>
    <row r="2327" spans="1:26" x14ac:dyDescent="0.25">
      <c r="A2327" s="83" t="s">
        <v>10760</v>
      </c>
      <c r="B2327" s="83" t="s">
        <v>10760</v>
      </c>
      <c r="C2327" s="84" t="s">
        <v>10753</v>
      </c>
      <c r="D2327" s="83" t="s">
        <v>10761</v>
      </c>
      <c r="E2327" s="83" t="s">
        <v>55</v>
      </c>
      <c r="F2327" s="83" t="s">
        <v>22</v>
      </c>
      <c r="G2327" s="83" t="s">
        <v>23</v>
      </c>
      <c r="H2327" s="83"/>
      <c r="I2327" s="93" t="s">
        <v>24</v>
      </c>
      <c r="J2327" s="93" t="s">
        <v>24</v>
      </c>
      <c r="K2327" s="85">
        <v>100210110101</v>
      </c>
      <c r="L2327" s="83" t="s">
        <v>25</v>
      </c>
      <c r="M2327" s="83" t="s">
        <v>1253</v>
      </c>
      <c r="N2327" s="83" t="s">
        <v>1254</v>
      </c>
      <c r="O2327" s="83" t="s">
        <v>7798</v>
      </c>
      <c r="P2327" s="86" t="s">
        <v>8797</v>
      </c>
      <c r="Q2327" s="96"/>
      <c r="R2327" s="88" t="s">
        <v>28</v>
      </c>
      <c r="S2327" s="83"/>
      <c r="T2327" s="1">
        <v>8619</v>
      </c>
      <c r="U2327" s="90">
        <v>4481.88</v>
      </c>
      <c r="V2327" s="91">
        <v>0.48</v>
      </c>
      <c r="W2327" s="92" t="s">
        <v>11040</v>
      </c>
      <c r="X2327" s="83">
        <v>99999999999</v>
      </c>
      <c r="Y2327" s="83" t="s">
        <v>30</v>
      </c>
      <c r="Z2327" s="83" t="s">
        <v>31</v>
      </c>
    </row>
    <row r="2328" spans="1:26" x14ac:dyDescent="0.25">
      <c r="A2328" s="83" t="s">
        <v>10762</v>
      </c>
      <c r="B2328" s="83" t="s">
        <v>10762</v>
      </c>
      <c r="C2328" s="84" t="s">
        <v>10761</v>
      </c>
      <c r="D2328" s="83" t="s">
        <v>10763</v>
      </c>
      <c r="E2328" s="83" t="s">
        <v>55</v>
      </c>
      <c r="F2328" s="83" t="s">
        <v>22</v>
      </c>
      <c r="G2328" s="83" t="s">
        <v>23</v>
      </c>
      <c r="H2328" s="83"/>
      <c r="I2328" s="93" t="s">
        <v>24</v>
      </c>
      <c r="J2328" s="93" t="s">
        <v>24</v>
      </c>
      <c r="K2328" s="85">
        <v>100210110101</v>
      </c>
      <c r="L2328" s="83" t="s">
        <v>25</v>
      </c>
      <c r="M2328" s="83" t="s">
        <v>1253</v>
      </c>
      <c r="N2328" s="83" t="s">
        <v>1254</v>
      </c>
      <c r="O2328" s="83" t="s">
        <v>7798</v>
      </c>
      <c r="P2328" s="86" t="s">
        <v>8797</v>
      </c>
      <c r="Q2328" s="96"/>
      <c r="R2328" s="88" t="s">
        <v>28</v>
      </c>
      <c r="S2328" s="83"/>
      <c r="T2328" s="1">
        <v>500</v>
      </c>
      <c r="U2328" s="90">
        <v>260</v>
      </c>
      <c r="V2328" s="91">
        <v>0.48</v>
      </c>
      <c r="W2328" s="92" t="s">
        <v>11040</v>
      </c>
      <c r="X2328" s="83">
        <v>99999999999</v>
      </c>
      <c r="Y2328" s="83" t="s">
        <v>30</v>
      </c>
      <c r="Z2328" s="83" t="s">
        <v>31</v>
      </c>
    </row>
    <row r="2329" spans="1:26" x14ac:dyDescent="0.25">
      <c r="A2329" s="83" t="s">
        <v>11807</v>
      </c>
      <c r="B2329" s="83" t="s">
        <v>11807</v>
      </c>
      <c r="C2329" s="84" t="s">
        <v>11808</v>
      </c>
      <c r="D2329" s="83" t="s">
        <v>11809</v>
      </c>
      <c r="E2329" s="83" t="s">
        <v>704</v>
      </c>
      <c r="F2329" s="83" t="s">
        <v>22</v>
      </c>
      <c r="G2329" s="83" t="s">
        <v>23</v>
      </c>
      <c r="H2329" s="83"/>
      <c r="I2329" s="93" t="s">
        <v>24</v>
      </c>
      <c r="J2329" s="93" t="s">
        <v>24</v>
      </c>
      <c r="K2329" s="85">
        <v>100210011104</v>
      </c>
      <c r="L2329" s="83" t="s">
        <v>25</v>
      </c>
      <c r="M2329" s="83" t="s">
        <v>1019</v>
      </c>
      <c r="N2329" s="83" t="s">
        <v>6049</v>
      </c>
      <c r="O2329" s="83" t="s">
        <v>24</v>
      </c>
      <c r="P2329" s="86">
        <v>24</v>
      </c>
      <c r="Q2329" s="96"/>
      <c r="R2329" s="88" t="s">
        <v>28</v>
      </c>
      <c r="S2329" s="83"/>
      <c r="T2329" s="1">
        <v>1637</v>
      </c>
      <c r="U2329" s="90">
        <v>851.24</v>
      </c>
      <c r="V2329" s="91">
        <v>0.48</v>
      </c>
      <c r="W2329" s="92" t="s">
        <v>11040</v>
      </c>
      <c r="X2329" s="83">
        <v>85258900000</v>
      </c>
      <c r="Y2329" s="83" t="s">
        <v>903</v>
      </c>
      <c r="Z2329" s="83" t="s">
        <v>739</v>
      </c>
    </row>
    <row r="2330" spans="1:26" x14ac:dyDescent="0.25">
      <c r="A2330" s="83" t="s">
        <v>10823</v>
      </c>
      <c r="B2330" s="83" t="s">
        <v>10823</v>
      </c>
      <c r="C2330" s="84" t="s">
        <v>10824</v>
      </c>
      <c r="D2330" s="83" t="s">
        <v>10825</v>
      </c>
      <c r="E2330" s="83" t="s">
        <v>704</v>
      </c>
      <c r="F2330" s="83" t="s">
        <v>22</v>
      </c>
      <c r="G2330" s="83" t="s">
        <v>23</v>
      </c>
      <c r="H2330" s="83"/>
      <c r="I2330" s="93" t="s">
        <v>24</v>
      </c>
      <c r="J2330" s="93" t="s">
        <v>24</v>
      </c>
      <c r="K2330" s="85">
        <v>100210110202</v>
      </c>
      <c r="L2330" s="83" t="s">
        <v>25</v>
      </c>
      <c r="M2330" s="83" t="s">
        <v>1253</v>
      </c>
      <c r="N2330" s="83" t="s">
        <v>1595</v>
      </c>
      <c r="O2330" s="83" t="s">
        <v>7766</v>
      </c>
      <c r="P2330" s="86">
        <v>34</v>
      </c>
      <c r="Q2330" s="96"/>
      <c r="R2330" s="88" t="s">
        <v>28</v>
      </c>
      <c r="S2330" s="83"/>
      <c r="T2330" s="1">
        <v>72423</v>
      </c>
      <c r="U2330" s="90">
        <v>50696.1</v>
      </c>
      <c r="V2330" s="91">
        <v>0.30000000000000004</v>
      </c>
      <c r="W2330" s="92" t="s">
        <v>11041</v>
      </c>
      <c r="X2330" s="83">
        <v>85235190009</v>
      </c>
      <c r="Y2330" s="83" t="s">
        <v>994</v>
      </c>
      <c r="Z2330" s="83" t="s">
        <v>31</v>
      </c>
    </row>
    <row r="2331" spans="1:26" x14ac:dyDescent="0.25">
      <c r="A2331" s="83" t="s">
        <v>10826</v>
      </c>
      <c r="B2331" s="83" t="s">
        <v>10826</v>
      </c>
      <c r="C2331" s="84" t="s">
        <v>10827</v>
      </c>
      <c r="D2331" s="83" t="s">
        <v>10828</v>
      </c>
      <c r="E2331" s="83" t="s">
        <v>704</v>
      </c>
      <c r="F2331" s="83" t="s">
        <v>22</v>
      </c>
      <c r="G2331" s="83" t="s">
        <v>23</v>
      </c>
      <c r="H2331" s="83"/>
      <c r="I2331" s="93" t="s">
        <v>24</v>
      </c>
      <c r="J2331" s="93" t="s">
        <v>24</v>
      </c>
      <c r="K2331" s="85">
        <v>100210110202</v>
      </c>
      <c r="L2331" s="83" t="s">
        <v>25</v>
      </c>
      <c r="M2331" s="83" t="s">
        <v>1253</v>
      </c>
      <c r="N2331" s="83" t="s">
        <v>1595</v>
      </c>
      <c r="O2331" s="83" t="s">
        <v>7766</v>
      </c>
      <c r="P2331" s="86">
        <v>34</v>
      </c>
      <c r="Q2331" s="96"/>
      <c r="R2331" s="88" t="s">
        <v>28</v>
      </c>
      <c r="S2331" s="83"/>
      <c r="T2331" s="1">
        <v>33899</v>
      </c>
      <c r="U2331" s="90">
        <v>23729.3</v>
      </c>
      <c r="V2331" s="91">
        <v>0.30000000000000004</v>
      </c>
      <c r="W2331" s="92" t="s">
        <v>11041</v>
      </c>
      <c r="X2331" s="83">
        <v>85235190009</v>
      </c>
      <c r="Y2331" s="83" t="s">
        <v>994</v>
      </c>
      <c r="Z2331" s="83" t="s">
        <v>31</v>
      </c>
    </row>
    <row r="2332" spans="1:26" x14ac:dyDescent="0.25">
      <c r="A2332" s="83" t="s">
        <v>10829</v>
      </c>
      <c r="B2332" s="83" t="s">
        <v>10829</v>
      </c>
      <c r="C2332" s="84" t="s">
        <v>10830</v>
      </c>
      <c r="D2332" s="83" t="s">
        <v>10831</v>
      </c>
      <c r="E2332" s="83" t="s">
        <v>704</v>
      </c>
      <c r="F2332" s="83" t="s">
        <v>22</v>
      </c>
      <c r="G2332" s="83" t="s">
        <v>23</v>
      </c>
      <c r="H2332" s="83"/>
      <c r="I2332" s="93" t="s">
        <v>24</v>
      </c>
      <c r="J2332" s="93" t="s">
        <v>24</v>
      </c>
      <c r="K2332" s="85">
        <v>100210110202</v>
      </c>
      <c r="L2332" s="83" t="s">
        <v>25</v>
      </c>
      <c r="M2332" s="83" t="s">
        <v>1253</v>
      </c>
      <c r="N2332" s="83" t="s">
        <v>1595</v>
      </c>
      <c r="O2332" s="83" t="s">
        <v>7766</v>
      </c>
      <c r="P2332" s="86">
        <v>34</v>
      </c>
      <c r="Q2332" s="96"/>
      <c r="R2332" s="88" t="s">
        <v>28</v>
      </c>
      <c r="S2332" s="83"/>
      <c r="T2332" s="1">
        <v>37773</v>
      </c>
      <c r="U2332" s="90">
        <v>26441.1</v>
      </c>
      <c r="V2332" s="91">
        <v>0.30000000000000004</v>
      </c>
      <c r="W2332" s="92" t="s">
        <v>11041</v>
      </c>
      <c r="X2332" s="83">
        <v>85235190009</v>
      </c>
      <c r="Y2332" s="83" t="s">
        <v>994</v>
      </c>
      <c r="Z2332" s="83" t="s">
        <v>31</v>
      </c>
    </row>
    <row r="2333" spans="1:26" x14ac:dyDescent="0.25">
      <c r="A2333" s="83" t="s">
        <v>10832</v>
      </c>
      <c r="B2333" s="83" t="s">
        <v>10832</v>
      </c>
      <c r="C2333" s="84" t="s">
        <v>10833</v>
      </c>
      <c r="D2333" s="83" t="s">
        <v>10834</v>
      </c>
      <c r="E2333" s="83" t="s">
        <v>704</v>
      </c>
      <c r="F2333" s="83" t="s">
        <v>22</v>
      </c>
      <c r="G2333" s="83" t="s">
        <v>23</v>
      </c>
      <c r="H2333" s="83"/>
      <c r="I2333" s="93" t="s">
        <v>24</v>
      </c>
      <c r="J2333" s="93" t="s">
        <v>24</v>
      </c>
      <c r="K2333" s="85">
        <v>100210110202</v>
      </c>
      <c r="L2333" s="83" t="s">
        <v>25</v>
      </c>
      <c r="M2333" s="83" t="s">
        <v>1253</v>
      </c>
      <c r="N2333" s="83" t="s">
        <v>1595</v>
      </c>
      <c r="O2333" s="83" t="s">
        <v>7766</v>
      </c>
      <c r="P2333" s="86">
        <v>34</v>
      </c>
      <c r="Q2333" s="96"/>
      <c r="R2333" s="88" t="s">
        <v>28</v>
      </c>
      <c r="S2333" s="83"/>
      <c r="T2333" s="1">
        <v>10720</v>
      </c>
      <c r="U2333" s="90">
        <v>7504</v>
      </c>
      <c r="V2333" s="91">
        <v>0.3</v>
      </c>
      <c r="W2333" s="92" t="s">
        <v>11041</v>
      </c>
      <c r="X2333" s="83">
        <v>85235190009</v>
      </c>
      <c r="Y2333" s="83" t="s">
        <v>994</v>
      </c>
      <c r="Z2333" s="83" t="s">
        <v>31</v>
      </c>
    </row>
    <row r="2334" spans="1:26" x14ac:dyDescent="0.25">
      <c r="A2334" s="83" t="s">
        <v>10835</v>
      </c>
      <c r="B2334" s="83" t="s">
        <v>10835</v>
      </c>
      <c r="C2334" s="84" t="s">
        <v>10836</v>
      </c>
      <c r="D2334" s="83" t="s">
        <v>10837</v>
      </c>
      <c r="E2334" s="83" t="s">
        <v>704</v>
      </c>
      <c r="F2334" s="83" t="s">
        <v>22</v>
      </c>
      <c r="G2334" s="83" t="s">
        <v>23</v>
      </c>
      <c r="H2334" s="83"/>
      <c r="I2334" s="93" t="s">
        <v>24</v>
      </c>
      <c r="J2334" s="93" t="s">
        <v>24</v>
      </c>
      <c r="K2334" s="85">
        <v>100210110202</v>
      </c>
      <c r="L2334" s="83" t="s">
        <v>25</v>
      </c>
      <c r="M2334" s="83" t="s">
        <v>1253</v>
      </c>
      <c r="N2334" s="83" t="s">
        <v>1595</v>
      </c>
      <c r="O2334" s="83" t="s">
        <v>7766</v>
      </c>
      <c r="P2334" s="86">
        <v>34</v>
      </c>
      <c r="Q2334" s="96"/>
      <c r="R2334" s="88" t="s">
        <v>28</v>
      </c>
      <c r="S2334" s="83"/>
      <c r="T2334" s="1">
        <v>2898</v>
      </c>
      <c r="U2334" s="90">
        <v>2028.6</v>
      </c>
      <c r="V2334" s="91">
        <v>0.30000000000000004</v>
      </c>
      <c r="W2334" s="92" t="s">
        <v>11041</v>
      </c>
      <c r="X2334" s="83">
        <v>49019900009</v>
      </c>
      <c r="Y2334" s="83" t="s">
        <v>994</v>
      </c>
      <c r="Z2334" s="83" t="s">
        <v>31</v>
      </c>
    </row>
    <row r="2335" spans="1:26" x14ac:dyDescent="0.25">
      <c r="A2335" s="83" t="s">
        <v>10838</v>
      </c>
      <c r="B2335" s="83" t="s">
        <v>10838</v>
      </c>
      <c r="C2335" s="84" t="s">
        <v>10839</v>
      </c>
      <c r="D2335" s="83" t="s">
        <v>10840</v>
      </c>
      <c r="E2335" s="83" t="s">
        <v>704</v>
      </c>
      <c r="F2335" s="83" t="s">
        <v>22</v>
      </c>
      <c r="G2335" s="83" t="s">
        <v>23</v>
      </c>
      <c r="H2335" s="83"/>
      <c r="I2335" s="93" t="s">
        <v>24</v>
      </c>
      <c r="J2335" s="93" t="s">
        <v>24</v>
      </c>
      <c r="K2335" s="85">
        <v>100210110202</v>
      </c>
      <c r="L2335" s="83" t="s">
        <v>25</v>
      </c>
      <c r="M2335" s="83" t="s">
        <v>1253</v>
      </c>
      <c r="N2335" s="83" t="s">
        <v>1595</v>
      </c>
      <c r="O2335" s="83" t="s">
        <v>7766</v>
      </c>
      <c r="P2335" s="86">
        <v>34</v>
      </c>
      <c r="Q2335" s="96"/>
      <c r="R2335" s="88" t="s">
        <v>28</v>
      </c>
      <c r="S2335" s="83"/>
      <c r="T2335" s="1">
        <v>2057</v>
      </c>
      <c r="U2335" s="90">
        <v>1439.9</v>
      </c>
      <c r="V2335" s="91">
        <v>0.29999999999999993</v>
      </c>
      <c r="W2335" s="92" t="s">
        <v>11041</v>
      </c>
      <c r="X2335" s="83">
        <v>85235190009</v>
      </c>
      <c r="Y2335" s="83" t="s">
        <v>994</v>
      </c>
      <c r="Z2335" s="83" t="s">
        <v>31</v>
      </c>
    </row>
    <row r="2336" spans="1:26" x14ac:dyDescent="0.25">
      <c r="A2336" s="83" t="s">
        <v>11810</v>
      </c>
      <c r="B2336" s="83" t="s">
        <v>11810</v>
      </c>
      <c r="C2336" s="84" t="s">
        <v>11811</v>
      </c>
      <c r="D2336" s="83" t="s">
        <v>11812</v>
      </c>
      <c r="E2336" s="83" t="s">
        <v>704</v>
      </c>
      <c r="F2336" s="83" t="s">
        <v>22</v>
      </c>
      <c r="G2336" s="83" t="s">
        <v>23</v>
      </c>
      <c r="H2336" s="83"/>
      <c r="I2336" s="93" t="s">
        <v>24</v>
      </c>
      <c r="J2336" s="93" t="s">
        <v>24</v>
      </c>
      <c r="K2336" s="85">
        <v>100210110601</v>
      </c>
      <c r="L2336" s="83" t="s">
        <v>25</v>
      </c>
      <c r="M2336" s="83" t="s">
        <v>1253</v>
      </c>
      <c r="N2336" s="83" t="s">
        <v>4336</v>
      </c>
      <c r="O2336" s="83" t="s">
        <v>7806</v>
      </c>
      <c r="P2336" s="86">
        <v>20</v>
      </c>
      <c r="Q2336" s="96"/>
      <c r="R2336" s="88" t="s">
        <v>28</v>
      </c>
      <c r="S2336" s="83"/>
      <c r="T2336" s="1">
        <v>57939</v>
      </c>
      <c r="U2336" s="90">
        <v>30128.28</v>
      </c>
      <c r="V2336" s="91">
        <v>0.48000000000000004</v>
      </c>
      <c r="W2336" s="92" t="s">
        <v>11040</v>
      </c>
      <c r="X2336" s="83">
        <v>90118000000</v>
      </c>
      <c r="Y2336" s="83" t="s">
        <v>994</v>
      </c>
      <c r="Z2336" s="83" t="s">
        <v>739</v>
      </c>
    </row>
    <row r="2337" spans="1:26" x14ac:dyDescent="0.25">
      <c r="A2337" s="83" t="s">
        <v>11813</v>
      </c>
      <c r="B2337" s="83" t="s">
        <v>11813</v>
      </c>
      <c r="C2337" s="84" t="s">
        <v>11096</v>
      </c>
      <c r="D2337" s="83" t="s">
        <v>11096</v>
      </c>
      <c r="E2337" s="83" t="s">
        <v>704</v>
      </c>
      <c r="F2337" s="83" t="s">
        <v>22</v>
      </c>
      <c r="G2337" s="83" t="s">
        <v>23</v>
      </c>
      <c r="H2337" s="83"/>
      <c r="I2337" s="93" t="s">
        <v>745</v>
      </c>
      <c r="J2337" s="93" t="s">
        <v>24</v>
      </c>
      <c r="K2337" s="85">
        <v>100210951095</v>
      </c>
      <c r="L2337" s="83" t="s">
        <v>25</v>
      </c>
      <c r="M2337" s="83" t="s">
        <v>26</v>
      </c>
      <c r="N2337" s="83" t="s">
        <v>27</v>
      </c>
      <c r="O2337" s="83" t="s">
        <v>24</v>
      </c>
      <c r="P2337" s="86">
        <v>10</v>
      </c>
      <c r="Q2337" s="96"/>
      <c r="R2337" s="88" t="s">
        <v>28</v>
      </c>
      <c r="S2337" s="83"/>
      <c r="T2337" s="1">
        <v>17463</v>
      </c>
      <c r="U2337" s="90">
        <v>13097.25</v>
      </c>
      <c r="V2337" s="91">
        <v>0.25</v>
      </c>
      <c r="W2337" s="92" t="s">
        <v>11036</v>
      </c>
      <c r="X2337" s="83">
        <v>90022000000</v>
      </c>
      <c r="Y2337" s="83" t="s">
        <v>1276</v>
      </c>
      <c r="Z2337" s="83" t="s">
        <v>31</v>
      </c>
    </row>
    <row r="2338" spans="1:26" x14ac:dyDescent="0.25">
      <c r="A2338" s="83" t="s">
        <v>11814</v>
      </c>
      <c r="B2338" s="83" t="s">
        <v>11814</v>
      </c>
      <c r="C2338" s="84" t="s">
        <v>11815</v>
      </c>
      <c r="D2338" s="83" t="s">
        <v>11815</v>
      </c>
      <c r="E2338" s="83" t="s">
        <v>704</v>
      </c>
      <c r="F2338" s="83" t="s">
        <v>22</v>
      </c>
      <c r="G2338" s="83" t="s">
        <v>23</v>
      </c>
      <c r="H2338" s="83"/>
      <c r="I2338" s="93" t="s">
        <v>24</v>
      </c>
      <c r="J2338" s="93" t="s">
        <v>24</v>
      </c>
      <c r="K2338" s="85">
        <v>100210951095</v>
      </c>
      <c r="L2338" s="83" t="s">
        <v>25</v>
      </c>
      <c r="M2338" s="83" t="s">
        <v>26</v>
      </c>
      <c r="N2338" s="83" t="s">
        <v>27</v>
      </c>
      <c r="O2338" s="83" t="s">
        <v>24</v>
      </c>
      <c r="P2338" s="86">
        <v>2</v>
      </c>
      <c r="Q2338" s="96"/>
      <c r="R2338" s="88" t="s">
        <v>28</v>
      </c>
      <c r="S2338" s="83"/>
      <c r="T2338" s="1">
        <v>494</v>
      </c>
      <c r="U2338" s="90">
        <v>370.5</v>
      </c>
      <c r="V2338" s="91">
        <v>0.25</v>
      </c>
      <c r="W2338" s="92" t="s">
        <v>11036</v>
      </c>
      <c r="X2338" s="83">
        <v>90138080000</v>
      </c>
      <c r="Y2338" s="83" t="s">
        <v>914</v>
      </c>
      <c r="Z2338" s="83" t="s">
        <v>31</v>
      </c>
    </row>
    <row r="2339" spans="1:26" x14ac:dyDescent="0.25">
      <c r="A2339" s="83" t="s">
        <v>11816</v>
      </c>
      <c r="B2339" s="83" t="s">
        <v>11816</v>
      </c>
      <c r="C2339" s="84" t="s">
        <v>11817</v>
      </c>
      <c r="D2339" s="83" t="s">
        <v>11817</v>
      </c>
      <c r="E2339" s="83" t="s">
        <v>704</v>
      </c>
      <c r="F2339" s="83" t="s">
        <v>22</v>
      </c>
      <c r="G2339" s="83" t="s">
        <v>23</v>
      </c>
      <c r="H2339" s="83"/>
      <c r="I2339" s="93" t="s">
        <v>24</v>
      </c>
      <c r="J2339" s="93" t="s">
        <v>24</v>
      </c>
      <c r="K2339" s="85">
        <v>100210951095</v>
      </c>
      <c r="L2339" s="83" t="s">
        <v>25</v>
      </c>
      <c r="M2339" s="83" t="s">
        <v>26</v>
      </c>
      <c r="N2339" s="83" t="s">
        <v>27</v>
      </c>
      <c r="O2339" s="83" t="s">
        <v>24</v>
      </c>
      <c r="P2339" s="86">
        <v>30</v>
      </c>
      <c r="Q2339" s="96"/>
      <c r="R2339" s="88" t="s">
        <v>28</v>
      </c>
      <c r="S2339" s="83"/>
      <c r="T2339" s="1">
        <v>565</v>
      </c>
      <c r="U2339" s="90">
        <v>423.75</v>
      </c>
      <c r="V2339" s="91">
        <v>0.25</v>
      </c>
      <c r="W2339" s="92" t="s">
        <v>11036</v>
      </c>
      <c r="X2339" s="83">
        <v>90138080000</v>
      </c>
      <c r="Y2339" s="83" t="s">
        <v>914</v>
      </c>
      <c r="Z2339" s="83" t="s">
        <v>31</v>
      </c>
    </row>
    <row r="2340" spans="1:26" x14ac:dyDescent="0.25">
      <c r="A2340" s="83" t="s">
        <v>11818</v>
      </c>
      <c r="B2340" s="83" t="s">
        <v>11818</v>
      </c>
      <c r="C2340" s="84" t="s">
        <v>11819</v>
      </c>
      <c r="D2340" s="83" t="s">
        <v>11819</v>
      </c>
      <c r="E2340" s="83" t="s">
        <v>704</v>
      </c>
      <c r="F2340" s="83" t="s">
        <v>22</v>
      </c>
      <c r="G2340" s="83" t="s">
        <v>23</v>
      </c>
      <c r="H2340" s="83"/>
      <c r="I2340" s="93" t="s">
        <v>24</v>
      </c>
      <c r="J2340" s="93" t="s">
        <v>24</v>
      </c>
      <c r="K2340" s="85">
        <v>100210951095</v>
      </c>
      <c r="L2340" s="83" t="s">
        <v>25</v>
      </c>
      <c r="M2340" s="83" t="s">
        <v>26</v>
      </c>
      <c r="N2340" s="83" t="s">
        <v>27</v>
      </c>
      <c r="O2340" s="83" t="s">
        <v>24</v>
      </c>
      <c r="P2340" s="86">
        <v>2</v>
      </c>
      <c r="Q2340" s="96"/>
      <c r="R2340" s="88" t="s">
        <v>28</v>
      </c>
      <c r="S2340" s="83"/>
      <c r="T2340" s="1">
        <v>448</v>
      </c>
      <c r="U2340" s="90">
        <v>336</v>
      </c>
      <c r="V2340" s="91">
        <v>0.25</v>
      </c>
      <c r="W2340" s="92" t="s">
        <v>11036</v>
      </c>
      <c r="X2340" s="83">
        <v>90029000000</v>
      </c>
      <c r="Y2340" s="83" t="s">
        <v>914</v>
      </c>
      <c r="Z2340" s="83" t="s">
        <v>31</v>
      </c>
    </row>
    <row r="2341" spans="1:26" x14ac:dyDescent="0.25">
      <c r="A2341" s="83" t="s">
        <v>11820</v>
      </c>
      <c r="B2341" s="83" t="s">
        <v>11820</v>
      </c>
      <c r="C2341" s="84" t="s">
        <v>11821</v>
      </c>
      <c r="D2341" s="83" t="s">
        <v>11821</v>
      </c>
      <c r="E2341" s="83" t="s">
        <v>704</v>
      </c>
      <c r="F2341" s="83" t="s">
        <v>22</v>
      </c>
      <c r="G2341" s="83" t="s">
        <v>23</v>
      </c>
      <c r="H2341" s="83"/>
      <c r="I2341" s="93" t="s">
        <v>24</v>
      </c>
      <c r="J2341" s="93" t="s">
        <v>24</v>
      </c>
      <c r="K2341" s="85">
        <v>100210951095</v>
      </c>
      <c r="L2341" s="83" t="s">
        <v>25</v>
      </c>
      <c r="M2341" s="83" t="s">
        <v>26</v>
      </c>
      <c r="N2341" s="83" t="s">
        <v>27</v>
      </c>
      <c r="O2341" s="83" t="s">
        <v>24</v>
      </c>
      <c r="P2341" s="86">
        <v>30</v>
      </c>
      <c r="Q2341" s="96"/>
      <c r="R2341" s="88" t="s">
        <v>28</v>
      </c>
      <c r="S2341" s="83"/>
      <c r="T2341" s="1">
        <v>29400</v>
      </c>
      <c r="U2341" s="90">
        <v>22050</v>
      </c>
      <c r="V2341" s="91">
        <v>0.25</v>
      </c>
      <c r="W2341" s="92" t="s">
        <v>11036</v>
      </c>
      <c r="X2341" s="83">
        <v>90119000000</v>
      </c>
      <c r="Y2341" s="83" t="s">
        <v>914</v>
      </c>
      <c r="Z2341" s="83" t="s">
        <v>739</v>
      </c>
    </row>
    <row r="2342" spans="1:26" x14ac:dyDescent="0.25">
      <c r="A2342" s="83" t="s">
        <v>5445</v>
      </c>
      <c r="B2342" s="83" t="s">
        <v>5445</v>
      </c>
      <c r="C2342" s="84" t="s">
        <v>5446</v>
      </c>
      <c r="D2342" s="83" t="s">
        <v>5447</v>
      </c>
      <c r="E2342" s="83" t="s">
        <v>704</v>
      </c>
      <c r="F2342" s="83" t="s">
        <v>22</v>
      </c>
      <c r="G2342" s="83" t="s">
        <v>23</v>
      </c>
      <c r="H2342" s="83"/>
      <c r="I2342" s="93" t="s">
        <v>24</v>
      </c>
      <c r="J2342" s="93" t="s">
        <v>24</v>
      </c>
      <c r="K2342" s="85">
        <v>100210010808</v>
      </c>
      <c r="L2342" s="83" t="s">
        <v>25</v>
      </c>
      <c r="M2342" s="83" t="s">
        <v>1019</v>
      </c>
      <c r="N2342" s="83" t="s">
        <v>4364</v>
      </c>
      <c r="O2342" s="83" t="s">
        <v>4659</v>
      </c>
      <c r="P2342" s="86">
        <v>2</v>
      </c>
      <c r="Q2342" s="96"/>
      <c r="R2342" s="88" t="s">
        <v>28</v>
      </c>
      <c r="S2342" s="83"/>
      <c r="T2342" s="1">
        <v>311</v>
      </c>
      <c r="U2342" s="90">
        <v>161.72</v>
      </c>
      <c r="V2342" s="91">
        <v>0.48</v>
      </c>
      <c r="W2342" s="92" t="s">
        <v>11035</v>
      </c>
      <c r="X2342" s="83">
        <v>90021900000</v>
      </c>
      <c r="Y2342" s="83" t="s">
        <v>4416</v>
      </c>
      <c r="Z2342" s="83" t="s">
        <v>31</v>
      </c>
    </row>
    <row r="2343" spans="1:26" x14ac:dyDescent="0.25">
      <c r="A2343" s="83" t="s">
        <v>5448</v>
      </c>
      <c r="B2343" s="83" t="s">
        <v>5448</v>
      </c>
      <c r="C2343" s="84" t="s">
        <v>5449</v>
      </c>
      <c r="D2343" s="83" t="s">
        <v>5450</v>
      </c>
      <c r="E2343" s="83" t="s">
        <v>704</v>
      </c>
      <c r="F2343" s="83" t="s">
        <v>22</v>
      </c>
      <c r="G2343" s="83" t="s">
        <v>23</v>
      </c>
      <c r="H2343" s="83"/>
      <c r="I2343" s="93" t="s">
        <v>24</v>
      </c>
      <c r="J2343" s="93" t="s">
        <v>24</v>
      </c>
      <c r="K2343" s="85">
        <v>100210010808</v>
      </c>
      <c r="L2343" s="83" t="s">
        <v>25</v>
      </c>
      <c r="M2343" s="83" t="s">
        <v>1019</v>
      </c>
      <c r="N2343" s="83" t="s">
        <v>4364</v>
      </c>
      <c r="O2343" s="83" t="s">
        <v>4659</v>
      </c>
      <c r="P2343" s="86">
        <v>2</v>
      </c>
      <c r="Q2343" s="96"/>
      <c r="R2343" s="88" t="s">
        <v>28</v>
      </c>
      <c r="S2343" s="83"/>
      <c r="T2343" s="1">
        <v>365</v>
      </c>
      <c r="U2343" s="90">
        <v>189.8</v>
      </c>
      <c r="V2343" s="91">
        <v>0.48</v>
      </c>
      <c r="W2343" s="92" t="s">
        <v>11035</v>
      </c>
      <c r="X2343" s="83">
        <v>90029000000</v>
      </c>
      <c r="Y2343" s="83" t="s">
        <v>4416</v>
      </c>
      <c r="Z2343" s="83" t="s">
        <v>31</v>
      </c>
    </row>
    <row r="2344" spans="1:26" x14ac:dyDescent="0.25">
      <c r="A2344" s="83" t="s">
        <v>5451</v>
      </c>
      <c r="B2344" s="83" t="s">
        <v>5451</v>
      </c>
      <c r="C2344" s="84" t="s">
        <v>5452</v>
      </c>
      <c r="D2344" s="83" t="s">
        <v>5453</v>
      </c>
      <c r="E2344" s="83" t="s">
        <v>704</v>
      </c>
      <c r="F2344" s="83" t="s">
        <v>22</v>
      </c>
      <c r="G2344" s="83" t="s">
        <v>752</v>
      </c>
      <c r="H2344" s="83"/>
      <c r="I2344" s="93" t="s">
        <v>24</v>
      </c>
      <c r="J2344" s="93" t="s">
        <v>24</v>
      </c>
      <c r="K2344" s="85">
        <v>100210010680</v>
      </c>
      <c r="L2344" s="83" t="s">
        <v>25</v>
      </c>
      <c r="M2344" s="83" t="s">
        <v>1019</v>
      </c>
      <c r="N2344" s="83" t="s">
        <v>1303</v>
      </c>
      <c r="O2344" s="83" t="s">
        <v>4571</v>
      </c>
      <c r="P2344" s="86">
        <v>2</v>
      </c>
      <c r="Q2344" s="96"/>
      <c r="R2344" s="88" t="s">
        <v>7847</v>
      </c>
      <c r="S2344" s="83" t="s">
        <v>10640</v>
      </c>
      <c r="T2344" s="1">
        <v>37</v>
      </c>
      <c r="U2344" s="90">
        <v>19.239999999999998</v>
      </c>
      <c r="V2344" s="91">
        <v>0.48000000000000004</v>
      </c>
      <c r="W2344" s="92" t="s">
        <v>11035</v>
      </c>
      <c r="X2344" s="83">
        <v>39269097900</v>
      </c>
      <c r="Y2344" s="83" t="s">
        <v>994</v>
      </c>
      <c r="Z2344" s="83" t="s">
        <v>31</v>
      </c>
    </row>
    <row r="2345" spans="1:26" x14ac:dyDescent="0.25">
      <c r="A2345" s="83" t="s">
        <v>5454</v>
      </c>
      <c r="B2345" s="83" t="s">
        <v>5454</v>
      </c>
      <c r="C2345" s="84" t="s">
        <v>5455</v>
      </c>
      <c r="D2345" s="83" t="s">
        <v>5456</v>
      </c>
      <c r="E2345" s="83" t="s">
        <v>704</v>
      </c>
      <c r="F2345" s="83" t="s">
        <v>22</v>
      </c>
      <c r="G2345" s="83" t="s">
        <v>23</v>
      </c>
      <c r="H2345" s="83"/>
      <c r="I2345" s="93" t="s">
        <v>24</v>
      </c>
      <c r="J2345" s="93" t="s">
        <v>24</v>
      </c>
      <c r="K2345" s="85">
        <v>100210010605</v>
      </c>
      <c r="L2345" s="83" t="s">
        <v>25</v>
      </c>
      <c r="M2345" s="83" t="s">
        <v>1019</v>
      </c>
      <c r="N2345" s="83" t="s">
        <v>1303</v>
      </c>
      <c r="O2345" s="83" t="s">
        <v>1464</v>
      </c>
      <c r="P2345" s="86">
        <v>2</v>
      </c>
      <c r="Q2345" s="96"/>
      <c r="R2345" s="88" t="s">
        <v>28</v>
      </c>
      <c r="S2345" s="83"/>
      <c r="T2345" s="1">
        <v>3666</v>
      </c>
      <c r="U2345" s="90">
        <v>1906.32</v>
      </c>
      <c r="V2345" s="91">
        <v>0.48000000000000004</v>
      </c>
      <c r="W2345" s="92" t="s">
        <v>11035</v>
      </c>
      <c r="X2345" s="83">
        <v>90119000000</v>
      </c>
      <c r="Y2345" s="83" t="s">
        <v>994</v>
      </c>
      <c r="Z2345" s="83" t="s">
        <v>31</v>
      </c>
    </row>
    <row r="2346" spans="1:26" x14ac:dyDescent="0.25">
      <c r="A2346" s="83" t="s">
        <v>5457</v>
      </c>
      <c r="B2346" s="83" t="s">
        <v>5457</v>
      </c>
      <c r="C2346" s="84" t="s">
        <v>5458</v>
      </c>
      <c r="D2346" s="83" t="s">
        <v>5459</v>
      </c>
      <c r="E2346" s="83" t="s">
        <v>704</v>
      </c>
      <c r="F2346" s="83" t="s">
        <v>22</v>
      </c>
      <c r="G2346" s="83" t="s">
        <v>23</v>
      </c>
      <c r="H2346" s="83"/>
      <c r="I2346" s="93" t="s">
        <v>24</v>
      </c>
      <c r="J2346" s="93" t="s">
        <v>24</v>
      </c>
      <c r="K2346" s="85">
        <v>100210010609</v>
      </c>
      <c r="L2346" s="83" t="s">
        <v>25</v>
      </c>
      <c r="M2346" s="83" t="s">
        <v>1019</v>
      </c>
      <c r="N2346" s="83" t="s">
        <v>1303</v>
      </c>
      <c r="O2346" s="83" t="s">
        <v>4378</v>
      </c>
      <c r="P2346" s="86">
        <v>20</v>
      </c>
      <c r="Q2346" s="96"/>
      <c r="R2346" s="88" t="s">
        <v>28</v>
      </c>
      <c r="S2346" s="83"/>
      <c r="T2346" s="1">
        <v>1465</v>
      </c>
      <c r="U2346" s="90">
        <v>761.8</v>
      </c>
      <c r="V2346" s="91">
        <v>0.48000000000000004</v>
      </c>
      <c r="W2346" s="92" t="s">
        <v>11035</v>
      </c>
      <c r="X2346" s="83">
        <v>90022000000</v>
      </c>
      <c r="Y2346" s="83" t="s">
        <v>994</v>
      </c>
      <c r="Z2346" s="83" t="s">
        <v>31</v>
      </c>
    </row>
    <row r="2347" spans="1:26" x14ac:dyDescent="0.25">
      <c r="A2347" s="83" t="s">
        <v>5460</v>
      </c>
      <c r="B2347" s="83" t="s">
        <v>5460</v>
      </c>
      <c r="C2347" s="84" t="s">
        <v>5461</v>
      </c>
      <c r="D2347" s="83" t="s">
        <v>5462</v>
      </c>
      <c r="E2347" s="83" t="s">
        <v>704</v>
      </c>
      <c r="F2347" s="83" t="s">
        <v>22</v>
      </c>
      <c r="G2347" s="83" t="s">
        <v>23</v>
      </c>
      <c r="H2347" s="83"/>
      <c r="I2347" s="93" t="s">
        <v>24</v>
      </c>
      <c r="J2347" s="93" t="s">
        <v>24</v>
      </c>
      <c r="K2347" s="85">
        <v>100210010606</v>
      </c>
      <c r="L2347" s="83" t="s">
        <v>25</v>
      </c>
      <c r="M2347" s="83" t="s">
        <v>1019</v>
      </c>
      <c r="N2347" s="83" t="s">
        <v>1303</v>
      </c>
      <c r="O2347" s="83" t="s">
        <v>4601</v>
      </c>
      <c r="P2347" s="86">
        <v>2</v>
      </c>
      <c r="Q2347" s="96"/>
      <c r="R2347" s="88" t="s">
        <v>28</v>
      </c>
      <c r="S2347" s="83"/>
      <c r="T2347" s="1">
        <v>190</v>
      </c>
      <c r="U2347" s="90">
        <v>98.8</v>
      </c>
      <c r="V2347" s="91">
        <v>0.48000000000000004</v>
      </c>
      <c r="W2347" s="92" t="s">
        <v>11035</v>
      </c>
      <c r="X2347" s="83">
        <v>90119000000</v>
      </c>
      <c r="Y2347" s="83" t="s">
        <v>994</v>
      </c>
      <c r="Z2347" s="83" t="s">
        <v>31</v>
      </c>
    </row>
    <row r="2348" spans="1:26" x14ac:dyDescent="0.25">
      <c r="A2348" s="83" t="s">
        <v>5463</v>
      </c>
      <c r="B2348" s="83" t="s">
        <v>5463</v>
      </c>
      <c r="C2348" s="84" t="s">
        <v>5464</v>
      </c>
      <c r="D2348" s="83" t="s">
        <v>5465</v>
      </c>
      <c r="E2348" s="83" t="s">
        <v>704</v>
      </c>
      <c r="F2348" s="83" t="s">
        <v>22</v>
      </c>
      <c r="G2348" s="83" t="s">
        <v>752</v>
      </c>
      <c r="H2348" s="83"/>
      <c r="I2348" s="93" t="s">
        <v>24</v>
      </c>
      <c r="J2348" s="93" t="s">
        <v>24</v>
      </c>
      <c r="K2348" s="85">
        <v>100210010680</v>
      </c>
      <c r="L2348" s="83" t="s">
        <v>25</v>
      </c>
      <c r="M2348" s="83" t="s">
        <v>1019</v>
      </c>
      <c r="N2348" s="83" t="s">
        <v>1303</v>
      </c>
      <c r="O2348" s="83" t="s">
        <v>4571</v>
      </c>
      <c r="P2348" s="86">
        <v>2</v>
      </c>
      <c r="Q2348" s="96"/>
      <c r="R2348" s="88" t="s">
        <v>28</v>
      </c>
      <c r="S2348" s="83"/>
      <c r="T2348" s="1">
        <v>39</v>
      </c>
      <c r="U2348" s="90">
        <v>20.28</v>
      </c>
      <c r="V2348" s="91">
        <v>0.48</v>
      </c>
      <c r="W2348" s="92" t="s">
        <v>11035</v>
      </c>
      <c r="X2348" s="83">
        <v>90119000000</v>
      </c>
      <c r="Y2348" s="83" t="s">
        <v>994</v>
      </c>
      <c r="Z2348" s="83" t="s">
        <v>31</v>
      </c>
    </row>
    <row r="2349" spans="1:26" x14ac:dyDescent="0.25">
      <c r="A2349" s="83" t="s">
        <v>5466</v>
      </c>
      <c r="B2349" s="83" t="s">
        <v>5466</v>
      </c>
      <c r="C2349" s="84" t="s">
        <v>5467</v>
      </c>
      <c r="D2349" s="93" t="s">
        <v>5468</v>
      </c>
      <c r="E2349" s="83" t="s">
        <v>704</v>
      </c>
      <c r="F2349" s="83" t="s">
        <v>22</v>
      </c>
      <c r="G2349" s="83" t="s">
        <v>23</v>
      </c>
      <c r="H2349" s="83"/>
      <c r="I2349" s="93" t="s">
        <v>24</v>
      </c>
      <c r="J2349" s="93" t="s">
        <v>24</v>
      </c>
      <c r="K2349" s="85">
        <v>100210010609</v>
      </c>
      <c r="L2349" s="83" t="s">
        <v>25</v>
      </c>
      <c r="M2349" s="83" t="s">
        <v>1019</v>
      </c>
      <c r="N2349" s="83" t="s">
        <v>1303</v>
      </c>
      <c r="O2349" s="83" t="s">
        <v>4378</v>
      </c>
      <c r="P2349" s="86">
        <v>20</v>
      </c>
      <c r="Q2349" s="96"/>
      <c r="R2349" s="88" t="s">
        <v>28</v>
      </c>
      <c r="S2349" s="84"/>
      <c r="T2349" s="1">
        <v>2849</v>
      </c>
      <c r="U2349" s="90">
        <v>1481.48</v>
      </c>
      <c r="V2349" s="91">
        <v>0.48</v>
      </c>
      <c r="W2349" s="92" t="s">
        <v>11035</v>
      </c>
      <c r="X2349" s="83">
        <v>90119000000</v>
      </c>
      <c r="Y2349" s="83" t="s">
        <v>994</v>
      </c>
      <c r="Z2349" s="83" t="s">
        <v>31</v>
      </c>
    </row>
    <row r="2350" spans="1:26" x14ac:dyDescent="0.25">
      <c r="A2350" s="83" t="s">
        <v>5469</v>
      </c>
      <c r="B2350" s="83" t="s">
        <v>5469</v>
      </c>
      <c r="C2350" s="84" t="s">
        <v>5470</v>
      </c>
      <c r="D2350" s="93" t="s">
        <v>5471</v>
      </c>
      <c r="E2350" s="83" t="s">
        <v>704</v>
      </c>
      <c r="F2350" s="83" t="s">
        <v>22</v>
      </c>
      <c r="G2350" s="83" t="s">
        <v>23</v>
      </c>
      <c r="H2350" s="83"/>
      <c r="I2350" s="93" t="s">
        <v>24</v>
      </c>
      <c r="J2350" s="93" t="s">
        <v>24</v>
      </c>
      <c r="K2350" s="85">
        <v>100210010605</v>
      </c>
      <c r="L2350" s="83" t="s">
        <v>25</v>
      </c>
      <c r="M2350" s="83" t="s">
        <v>1019</v>
      </c>
      <c r="N2350" s="83" t="s">
        <v>1303</v>
      </c>
      <c r="O2350" s="83" t="s">
        <v>1464</v>
      </c>
      <c r="P2350" s="86">
        <v>2</v>
      </c>
      <c r="Q2350" s="96"/>
      <c r="R2350" s="88" t="s">
        <v>28</v>
      </c>
      <c r="S2350" s="84"/>
      <c r="T2350" s="1">
        <v>241</v>
      </c>
      <c r="U2350" s="90">
        <v>125.32</v>
      </c>
      <c r="V2350" s="91">
        <v>0.48000000000000004</v>
      </c>
      <c r="W2350" s="92" t="s">
        <v>11035</v>
      </c>
      <c r="X2350" s="83">
        <v>90119000000</v>
      </c>
      <c r="Y2350" s="83" t="s">
        <v>994</v>
      </c>
      <c r="Z2350" s="83" t="s">
        <v>31</v>
      </c>
    </row>
    <row r="2351" spans="1:26" x14ac:dyDescent="0.25">
      <c r="A2351" s="83" t="s">
        <v>5472</v>
      </c>
      <c r="B2351" s="83" t="s">
        <v>5472</v>
      </c>
      <c r="C2351" s="84" t="s">
        <v>5473</v>
      </c>
      <c r="D2351" s="93" t="s">
        <v>5474</v>
      </c>
      <c r="E2351" s="83" t="s">
        <v>704</v>
      </c>
      <c r="F2351" s="83" t="s">
        <v>22</v>
      </c>
      <c r="G2351" s="83" t="s">
        <v>23</v>
      </c>
      <c r="H2351" s="83"/>
      <c r="I2351" s="93" t="s">
        <v>24</v>
      </c>
      <c r="J2351" s="93" t="s">
        <v>24</v>
      </c>
      <c r="K2351" s="85">
        <v>100210010660</v>
      </c>
      <c r="L2351" s="83" t="s">
        <v>25</v>
      </c>
      <c r="M2351" s="83" t="s">
        <v>1019</v>
      </c>
      <c r="N2351" s="83" t="s">
        <v>1303</v>
      </c>
      <c r="O2351" s="83" t="s">
        <v>4456</v>
      </c>
      <c r="P2351" s="86">
        <v>20</v>
      </c>
      <c r="Q2351" s="96"/>
      <c r="R2351" s="88" t="s">
        <v>28</v>
      </c>
      <c r="S2351" s="84"/>
      <c r="T2351" s="1">
        <v>4439</v>
      </c>
      <c r="U2351" s="90">
        <v>2308.2800000000002</v>
      </c>
      <c r="V2351" s="91">
        <v>0.48</v>
      </c>
      <c r="W2351" s="92" t="s">
        <v>11035</v>
      </c>
      <c r="X2351" s="83">
        <v>90119000000</v>
      </c>
      <c r="Y2351" s="83" t="s">
        <v>994</v>
      </c>
      <c r="Z2351" s="83" t="s">
        <v>31</v>
      </c>
    </row>
    <row r="2352" spans="1:26" x14ac:dyDescent="0.25">
      <c r="A2352" s="83" t="s">
        <v>5475</v>
      </c>
      <c r="B2352" s="83" t="s">
        <v>5475</v>
      </c>
      <c r="C2352" s="84" t="s">
        <v>5476</v>
      </c>
      <c r="D2352" s="83" t="s">
        <v>5477</v>
      </c>
      <c r="E2352" s="83" t="s">
        <v>704</v>
      </c>
      <c r="F2352" s="83" t="s">
        <v>22</v>
      </c>
      <c r="G2352" s="83" t="s">
        <v>23</v>
      </c>
      <c r="H2352" s="83"/>
      <c r="I2352" s="93" t="s">
        <v>24</v>
      </c>
      <c r="J2352" s="93" t="s">
        <v>24</v>
      </c>
      <c r="K2352" s="85">
        <v>100210010808</v>
      </c>
      <c r="L2352" s="83" t="s">
        <v>25</v>
      </c>
      <c r="M2352" s="83" t="s">
        <v>1019</v>
      </c>
      <c r="N2352" s="83" t="s">
        <v>4364</v>
      </c>
      <c r="O2352" s="83" t="s">
        <v>4659</v>
      </c>
      <c r="P2352" s="86">
        <v>20</v>
      </c>
      <c r="Q2352" s="96"/>
      <c r="R2352" s="88" t="s">
        <v>28</v>
      </c>
      <c r="S2352" s="83"/>
      <c r="T2352" s="1">
        <v>248</v>
      </c>
      <c r="U2352" s="90">
        <v>128.96</v>
      </c>
      <c r="V2352" s="91">
        <v>0.48</v>
      </c>
      <c r="W2352" s="92" t="s">
        <v>11035</v>
      </c>
      <c r="X2352" s="83">
        <v>90021900000</v>
      </c>
      <c r="Y2352" s="83" t="s">
        <v>994</v>
      </c>
      <c r="Z2352" s="83" t="s">
        <v>31</v>
      </c>
    </row>
    <row r="2353" spans="1:26" x14ac:dyDescent="0.25">
      <c r="A2353" s="83" t="s">
        <v>5478</v>
      </c>
      <c r="B2353" s="83" t="s">
        <v>5478</v>
      </c>
      <c r="C2353" s="84" t="s">
        <v>5479</v>
      </c>
      <c r="D2353" s="83" t="s">
        <v>5480</v>
      </c>
      <c r="E2353" s="83" t="s">
        <v>704</v>
      </c>
      <c r="F2353" s="83" t="s">
        <v>22</v>
      </c>
      <c r="G2353" s="83" t="s">
        <v>23</v>
      </c>
      <c r="H2353" s="83"/>
      <c r="I2353" s="93" t="s">
        <v>24</v>
      </c>
      <c r="J2353" s="93" t="s">
        <v>24</v>
      </c>
      <c r="K2353" s="85">
        <v>100210010808</v>
      </c>
      <c r="L2353" s="83" t="s">
        <v>25</v>
      </c>
      <c r="M2353" s="83" t="s">
        <v>1019</v>
      </c>
      <c r="N2353" s="83" t="s">
        <v>4364</v>
      </c>
      <c r="O2353" s="83" t="s">
        <v>4659</v>
      </c>
      <c r="P2353" s="86">
        <v>20</v>
      </c>
      <c r="Q2353" s="96"/>
      <c r="R2353" s="88" t="s">
        <v>28</v>
      </c>
      <c r="S2353" s="83"/>
      <c r="T2353" s="1">
        <v>291</v>
      </c>
      <c r="U2353" s="90">
        <v>151.32</v>
      </c>
      <c r="V2353" s="91">
        <v>0.48000000000000004</v>
      </c>
      <c r="W2353" s="92" t="s">
        <v>11035</v>
      </c>
      <c r="X2353" s="83">
        <v>90021900000</v>
      </c>
      <c r="Y2353" s="83" t="s">
        <v>994</v>
      </c>
      <c r="Z2353" s="83" t="s">
        <v>31</v>
      </c>
    </row>
    <row r="2354" spans="1:26" x14ac:dyDescent="0.25">
      <c r="A2354" s="83" t="s">
        <v>5481</v>
      </c>
      <c r="B2354" s="83" t="s">
        <v>5481</v>
      </c>
      <c r="C2354" s="84" t="s">
        <v>5482</v>
      </c>
      <c r="D2354" s="83" t="s">
        <v>11822</v>
      </c>
      <c r="E2354" s="83" t="s">
        <v>704</v>
      </c>
      <c r="F2354" s="83" t="s">
        <v>22</v>
      </c>
      <c r="G2354" s="83" t="s">
        <v>23</v>
      </c>
      <c r="H2354" s="83"/>
      <c r="I2354" s="93" t="s">
        <v>24</v>
      </c>
      <c r="J2354" s="93" t="s">
        <v>24</v>
      </c>
      <c r="K2354" s="85">
        <v>100210010682</v>
      </c>
      <c r="L2354" s="83" t="s">
        <v>25</v>
      </c>
      <c r="M2354" s="83" t="s">
        <v>1019</v>
      </c>
      <c r="N2354" s="83" t="s">
        <v>1303</v>
      </c>
      <c r="O2354" s="83" t="s">
        <v>5483</v>
      </c>
      <c r="P2354" s="86">
        <v>2</v>
      </c>
      <c r="Q2354" s="96"/>
      <c r="R2354" s="88" t="s">
        <v>28</v>
      </c>
      <c r="S2354" s="83"/>
      <c r="T2354" s="1">
        <v>249</v>
      </c>
      <c r="U2354" s="90">
        <v>129.47999999999999</v>
      </c>
      <c r="V2354" s="91">
        <v>0.48000000000000004</v>
      </c>
      <c r="W2354" s="92" t="s">
        <v>11035</v>
      </c>
      <c r="X2354" s="83">
        <v>44209099900</v>
      </c>
      <c r="Y2354" s="83" t="s">
        <v>994</v>
      </c>
      <c r="Z2354" s="83" t="s">
        <v>31</v>
      </c>
    </row>
    <row r="2355" spans="1:26" x14ac:dyDescent="0.25">
      <c r="A2355" s="83" t="s">
        <v>5485</v>
      </c>
      <c r="B2355" s="83" t="s">
        <v>5485</v>
      </c>
      <c r="C2355" s="84" t="s">
        <v>5486</v>
      </c>
      <c r="D2355" s="83" t="s">
        <v>5487</v>
      </c>
      <c r="E2355" s="83" t="s">
        <v>704</v>
      </c>
      <c r="F2355" s="83" t="s">
        <v>22</v>
      </c>
      <c r="G2355" s="83" t="s">
        <v>23</v>
      </c>
      <c r="H2355" s="83"/>
      <c r="I2355" s="93" t="s">
        <v>24</v>
      </c>
      <c r="J2355" s="93" t="s">
        <v>24</v>
      </c>
      <c r="K2355" s="85">
        <v>100210010414</v>
      </c>
      <c r="L2355" s="83" t="s">
        <v>25</v>
      </c>
      <c r="M2355" s="83" t="s">
        <v>1019</v>
      </c>
      <c r="N2355" s="83" t="s">
        <v>1020</v>
      </c>
      <c r="O2355" s="83" t="s">
        <v>5488</v>
      </c>
      <c r="P2355" s="86">
        <v>2</v>
      </c>
      <c r="Q2355" s="96"/>
      <c r="R2355" s="88" t="s">
        <v>28</v>
      </c>
      <c r="S2355" s="83"/>
      <c r="T2355" s="1">
        <v>1570</v>
      </c>
      <c r="U2355" s="90">
        <v>816.4</v>
      </c>
      <c r="V2355" s="91">
        <v>0.48000000000000004</v>
      </c>
      <c r="W2355" s="92" t="s">
        <v>11035</v>
      </c>
      <c r="X2355" s="83">
        <v>90119000000</v>
      </c>
      <c r="Y2355" s="83" t="s">
        <v>4416</v>
      </c>
      <c r="Z2355" s="83" t="s">
        <v>739</v>
      </c>
    </row>
    <row r="2356" spans="1:26" x14ac:dyDescent="0.25">
      <c r="A2356" s="83" t="s">
        <v>5489</v>
      </c>
      <c r="B2356" s="83" t="s">
        <v>5489</v>
      </c>
      <c r="C2356" s="84" t="s">
        <v>5490</v>
      </c>
      <c r="D2356" s="83" t="s">
        <v>5491</v>
      </c>
      <c r="E2356" s="83" t="s">
        <v>704</v>
      </c>
      <c r="F2356" s="83" t="s">
        <v>22</v>
      </c>
      <c r="G2356" s="83" t="s">
        <v>23</v>
      </c>
      <c r="H2356" s="83"/>
      <c r="I2356" s="93" t="s">
        <v>24</v>
      </c>
      <c r="J2356" s="93" t="s">
        <v>24</v>
      </c>
      <c r="K2356" s="85">
        <v>100210010414</v>
      </c>
      <c r="L2356" s="83" t="s">
        <v>25</v>
      </c>
      <c r="M2356" s="83" t="s">
        <v>1019</v>
      </c>
      <c r="N2356" s="83" t="s">
        <v>1020</v>
      </c>
      <c r="O2356" s="83" t="s">
        <v>5488</v>
      </c>
      <c r="P2356" s="86">
        <v>2</v>
      </c>
      <c r="Q2356" s="96"/>
      <c r="R2356" s="88" t="s">
        <v>28</v>
      </c>
      <c r="S2356" s="83"/>
      <c r="T2356" s="1">
        <v>1558</v>
      </c>
      <c r="U2356" s="90">
        <v>810.16</v>
      </c>
      <c r="V2356" s="91">
        <v>0.48000000000000004</v>
      </c>
      <c r="W2356" s="92" t="s">
        <v>11035</v>
      </c>
      <c r="X2356" s="83">
        <v>90119000000</v>
      </c>
      <c r="Y2356" s="83" t="s">
        <v>4416</v>
      </c>
      <c r="Z2356" s="83" t="s">
        <v>739</v>
      </c>
    </row>
    <row r="2357" spans="1:26" x14ac:dyDescent="0.25">
      <c r="A2357" s="83" t="s">
        <v>5492</v>
      </c>
      <c r="B2357" s="83" t="s">
        <v>5492</v>
      </c>
      <c r="C2357" s="84" t="s">
        <v>5493</v>
      </c>
      <c r="D2357" s="83" t="s">
        <v>5494</v>
      </c>
      <c r="E2357" s="83" t="s">
        <v>704</v>
      </c>
      <c r="F2357" s="83" t="s">
        <v>22</v>
      </c>
      <c r="G2357" s="83" t="s">
        <v>23</v>
      </c>
      <c r="H2357" s="83"/>
      <c r="I2357" s="93" t="s">
        <v>24</v>
      </c>
      <c r="J2357" s="93" t="s">
        <v>24</v>
      </c>
      <c r="K2357" s="85">
        <v>100210010414</v>
      </c>
      <c r="L2357" s="83" t="s">
        <v>25</v>
      </c>
      <c r="M2357" s="83" t="s">
        <v>1019</v>
      </c>
      <c r="N2357" s="83" t="s">
        <v>1020</v>
      </c>
      <c r="O2357" s="83" t="s">
        <v>5488</v>
      </c>
      <c r="P2357" s="86">
        <v>2</v>
      </c>
      <c r="Q2357" s="96"/>
      <c r="R2357" s="88" t="s">
        <v>28</v>
      </c>
      <c r="S2357" s="83"/>
      <c r="T2357" s="1">
        <v>2241</v>
      </c>
      <c r="U2357" s="90">
        <v>1165.32</v>
      </c>
      <c r="V2357" s="91">
        <v>0.48000000000000004</v>
      </c>
      <c r="W2357" s="92" t="s">
        <v>11035</v>
      </c>
      <c r="X2357" s="83">
        <v>90119000000</v>
      </c>
      <c r="Y2357" s="83" t="s">
        <v>4416</v>
      </c>
      <c r="Z2357" s="83" t="s">
        <v>739</v>
      </c>
    </row>
    <row r="2358" spans="1:26" x14ac:dyDescent="0.25">
      <c r="A2358" s="83" t="s">
        <v>5495</v>
      </c>
      <c r="B2358" s="83" t="s">
        <v>5495</v>
      </c>
      <c r="C2358" s="84" t="s">
        <v>5496</v>
      </c>
      <c r="D2358" s="83" t="s">
        <v>5497</v>
      </c>
      <c r="E2358" s="83" t="s">
        <v>704</v>
      </c>
      <c r="F2358" s="83" t="s">
        <v>22</v>
      </c>
      <c r="G2358" s="83" t="s">
        <v>23</v>
      </c>
      <c r="H2358" s="83"/>
      <c r="I2358" s="93" t="s">
        <v>24</v>
      </c>
      <c r="J2358" s="93" t="s">
        <v>24</v>
      </c>
      <c r="K2358" s="85">
        <v>100210010415</v>
      </c>
      <c r="L2358" s="83" t="s">
        <v>25</v>
      </c>
      <c r="M2358" s="83" t="s">
        <v>1019</v>
      </c>
      <c r="N2358" s="83" t="s">
        <v>1020</v>
      </c>
      <c r="O2358" s="83" t="s">
        <v>5498</v>
      </c>
      <c r="P2358" s="86">
        <v>2</v>
      </c>
      <c r="Q2358" s="96"/>
      <c r="R2358" s="88" t="s">
        <v>28</v>
      </c>
      <c r="S2358" s="83"/>
      <c r="T2358" s="1">
        <v>875</v>
      </c>
      <c r="U2358" s="90">
        <v>455</v>
      </c>
      <c r="V2358" s="91">
        <v>0.48</v>
      </c>
      <c r="W2358" s="92" t="s">
        <v>11035</v>
      </c>
      <c r="X2358" s="83">
        <v>90119000000</v>
      </c>
      <c r="Y2358" s="83" t="s">
        <v>4416</v>
      </c>
      <c r="Z2358" s="83" t="s">
        <v>739</v>
      </c>
    </row>
    <row r="2359" spans="1:26" x14ac:dyDescent="0.25">
      <c r="A2359" s="83" t="s">
        <v>5499</v>
      </c>
      <c r="B2359" s="83" t="s">
        <v>5499</v>
      </c>
      <c r="C2359" s="84" t="s">
        <v>5500</v>
      </c>
      <c r="D2359" s="83" t="s">
        <v>5501</v>
      </c>
      <c r="E2359" s="83" t="s">
        <v>704</v>
      </c>
      <c r="F2359" s="83" t="s">
        <v>22</v>
      </c>
      <c r="G2359" s="83" t="s">
        <v>23</v>
      </c>
      <c r="H2359" s="83"/>
      <c r="I2359" s="93" t="s">
        <v>24</v>
      </c>
      <c r="J2359" s="93" t="s">
        <v>24</v>
      </c>
      <c r="K2359" s="85">
        <v>100210010415</v>
      </c>
      <c r="L2359" s="83" t="s">
        <v>25</v>
      </c>
      <c r="M2359" s="83" t="s">
        <v>1019</v>
      </c>
      <c r="N2359" s="83" t="s">
        <v>1020</v>
      </c>
      <c r="O2359" s="83" t="s">
        <v>5498</v>
      </c>
      <c r="P2359" s="86">
        <v>2</v>
      </c>
      <c r="Q2359" s="96"/>
      <c r="R2359" s="88" t="s">
        <v>28</v>
      </c>
      <c r="S2359" s="83"/>
      <c r="T2359" s="1">
        <v>1047</v>
      </c>
      <c r="U2359" s="90">
        <v>544.44000000000005</v>
      </c>
      <c r="V2359" s="91">
        <v>0.47999999999999993</v>
      </c>
      <c r="W2359" s="92" t="s">
        <v>11035</v>
      </c>
      <c r="X2359" s="83">
        <v>90119000000</v>
      </c>
      <c r="Y2359" s="83" t="s">
        <v>4416</v>
      </c>
      <c r="Z2359" s="83" t="s">
        <v>739</v>
      </c>
    </row>
    <row r="2360" spans="1:26" x14ac:dyDescent="0.25">
      <c r="A2360" s="83" t="s">
        <v>5502</v>
      </c>
      <c r="B2360" s="83" t="s">
        <v>5502</v>
      </c>
      <c r="C2360" s="84" t="s">
        <v>5503</v>
      </c>
      <c r="D2360" s="83" t="s">
        <v>5504</v>
      </c>
      <c r="E2360" s="83" t="s">
        <v>704</v>
      </c>
      <c r="F2360" s="83" t="s">
        <v>22</v>
      </c>
      <c r="G2360" s="83" t="s">
        <v>23</v>
      </c>
      <c r="H2360" s="83"/>
      <c r="I2360" s="93" t="s">
        <v>24</v>
      </c>
      <c r="J2360" s="93" t="s">
        <v>24</v>
      </c>
      <c r="K2360" s="85">
        <v>100210010822</v>
      </c>
      <c r="L2360" s="83" t="s">
        <v>25</v>
      </c>
      <c r="M2360" s="83" t="s">
        <v>1019</v>
      </c>
      <c r="N2360" s="83" t="s">
        <v>4364</v>
      </c>
      <c r="O2360" s="83" t="s">
        <v>5505</v>
      </c>
      <c r="P2360" s="86">
        <v>2</v>
      </c>
      <c r="Q2360" s="96"/>
      <c r="R2360" s="88" t="s">
        <v>28</v>
      </c>
      <c r="S2360" s="83"/>
      <c r="T2360" s="1">
        <v>150</v>
      </c>
      <c r="U2360" s="90">
        <v>78</v>
      </c>
      <c r="V2360" s="91">
        <v>0.48</v>
      </c>
      <c r="W2360" s="92" t="s">
        <v>11035</v>
      </c>
      <c r="X2360" s="83">
        <v>90021900000</v>
      </c>
      <c r="Y2360" s="83" t="s">
        <v>4416</v>
      </c>
      <c r="Z2360" s="83" t="s">
        <v>31</v>
      </c>
    </row>
    <row r="2361" spans="1:26" x14ac:dyDescent="0.25">
      <c r="A2361" s="83" t="s">
        <v>5506</v>
      </c>
      <c r="B2361" s="83" t="s">
        <v>5506</v>
      </c>
      <c r="C2361" s="84" t="s">
        <v>5507</v>
      </c>
      <c r="D2361" s="83" t="s">
        <v>5508</v>
      </c>
      <c r="E2361" s="83" t="s">
        <v>704</v>
      </c>
      <c r="F2361" s="83" t="s">
        <v>22</v>
      </c>
      <c r="G2361" s="83" t="s">
        <v>23</v>
      </c>
      <c r="H2361" s="83"/>
      <c r="I2361" s="93" t="s">
        <v>24</v>
      </c>
      <c r="J2361" s="93" t="s">
        <v>24</v>
      </c>
      <c r="K2361" s="85">
        <v>100210010822</v>
      </c>
      <c r="L2361" s="83" t="s">
        <v>25</v>
      </c>
      <c r="M2361" s="83" t="s">
        <v>1019</v>
      </c>
      <c r="N2361" s="83" t="s">
        <v>4364</v>
      </c>
      <c r="O2361" s="83" t="s">
        <v>5505</v>
      </c>
      <c r="P2361" s="86">
        <v>2</v>
      </c>
      <c r="Q2361" s="96"/>
      <c r="R2361" s="88" t="s">
        <v>28</v>
      </c>
      <c r="S2361" s="83"/>
      <c r="T2361" s="1">
        <v>287</v>
      </c>
      <c r="U2361" s="90">
        <v>149.24</v>
      </c>
      <c r="V2361" s="91">
        <v>0.48</v>
      </c>
      <c r="W2361" s="92" t="s">
        <v>11035</v>
      </c>
      <c r="X2361" s="83">
        <v>90021900000</v>
      </c>
      <c r="Y2361" s="83" t="s">
        <v>4416</v>
      </c>
      <c r="Z2361" s="83" t="s">
        <v>31</v>
      </c>
    </row>
    <row r="2362" spans="1:26" x14ac:dyDescent="0.25">
      <c r="A2362" s="83" t="s">
        <v>5509</v>
      </c>
      <c r="B2362" s="83" t="s">
        <v>5509</v>
      </c>
      <c r="C2362" s="84" t="s">
        <v>5510</v>
      </c>
      <c r="D2362" s="83" t="s">
        <v>5511</v>
      </c>
      <c r="E2362" s="83" t="s">
        <v>704</v>
      </c>
      <c r="F2362" s="83" t="s">
        <v>22</v>
      </c>
      <c r="G2362" s="83" t="s">
        <v>23</v>
      </c>
      <c r="H2362" s="83"/>
      <c r="I2362" s="93" t="s">
        <v>24</v>
      </c>
      <c r="J2362" s="93" t="s">
        <v>24</v>
      </c>
      <c r="K2362" s="85">
        <v>100210010822</v>
      </c>
      <c r="L2362" s="83" t="s">
        <v>25</v>
      </c>
      <c r="M2362" s="83" t="s">
        <v>1019</v>
      </c>
      <c r="N2362" s="83" t="s">
        <v>4364</v>
      </c>
      <c r="O2362" s="83" t="s">
        <v>5505</v>
      </c>
      <c r="P2362" s="86">
        <v>2</v>
      </c>
      <c r="Q2362" s="96"/>
      <c r="R2362" s="84" t="s">
        <v>28</v>
      </c>
      <c r="S2362" s="84"/>
      <c r="T2362" s="97">
        <v>335</v>
      </c>
      <c r="U2362" s="90">
        <v>174.2</v>
      </c>
      <c r="V2362" s="91">
        <v>0.48000000000000004</v>
      </c>
      <c r="W2362" s="92" t="s">
        <v>11035</v>
      </c>
      <c r="X2362" s="83">
        <v>90021900000</v>
      </c>
      <c r="Y2362" s="83" t="s">
        <v>4416</v>
      </c>
      <c r="Z2362" s="83" t="s">
        <v>31</v>
      </c>
    </row>
    <row r="2363" spans="1:26" x14ac:dyDescent="0.25">
      <c r="A2363" s="83" t="s">
        <v>5512</v>
      </c>
      <c r="B2363" s="83" t="s">
        <v>5512</v>
      </c>
      <c r="C2363" s="84" t="s">
        <v>5513</v>
      </c>
      <c r="D2363" s="83" t="s">
        <v>5514</v>
      </c>
      <c r="E2363" s="83" t="s">
        <v>704</v>
      </c>
      <c r="F2363" s="83" t="s">
        <v>22</v>
      </c>
      <c r="G2363" s="83" t="s">
        <v>23</v>
      </c>
      <c r="H2363" s="83"/>
      <c r="I2363" s="93" t="s">
        <v>24</v>
      </c>
      <c r="J2363" s="93" t="s">
        <v>24</v>
      </c>
      <c r="K2363" s="85">
        <v>100210010822</v>
      </c>
      <c r="L2363" s="83" t="s">
        <v>25</v>
      </c>
      <c r="M2363" s="83" t="s">
        <v>1019</v>
      </c>
      <c r="N2363" s="83" t="s">
        <v>4364</v>
      </c>
      <c r="O2363" s="83" t="s">
        <v>5505</v>
      </c>
      <c r="P2363" s="86">
        <v>2</v>
      </c>
      <c r="Q2363" s="96"/>
      <c r="R2363" s="84" t="s">
        <v>28</v>
      </c>
      <c r="S2363" s="84"/>
      <c r="T2363" s="97">
        <v>378</v>
      </c>
      <c r="U2363" s="90">
        <v>196.56</v>
      </c>
      <c r="V2363" s="91">
        <v>0.48</v>
      </c>
      <c r="W2363" s="92" t="s">
        <v>11035</v>
      </c>
      <c r="X2363" s="83">
        <v>90021900000</v>
      </c>
      <c r="Y2363" s="83" t="s">
        <v>4416</v>
      </c>
      <c r="Z2363" s="83" t="s">
        <v>31</v>
      </c>
    </row>
    <row r="2364" spans="1:26" x14ac:dyDescent="0.25">
      <c r="A2364" s="83" t="s">
        <v>5515</v>
      </c>
      <c r="B2364" s="83" t="s">
        <v>5515</v>
      </c>
      <c r="C2364" s="84" t="s">
        <v>5516</v>
      </c>
      <c r="D2364" s="83" t="s">
        <v>5517</v>
      </c>
      <c r="E2364" s="83" t="s">
        <v>704</v>
      </c>
      <c r="F2364" s="83" t="s">
        <v>22</v>
      </c>
      <c r="G2364" s="83" t="s">
        <v>23</v>
      </c>
      <c r="H2364" s="83"/>
      <c r="I2364" s="93" t="s">
        <v>24</v>
      </c>
      <c r="J2364" s="93" t="s">
        <v>24</v>
      </c>
      <c r="K2364" s="85">
        <v>100210010640</v>
      </c>
      <c r="L2364" s="83" t="s">
        <v>25</v>
      </c>
      <c r="M2364" s="83" t="s">
        <v>1019</v>
      </c>
      <c r="N2364" s="83" t="s">
        <v>1303</v>
      </c>
      <c r="O2364" s="83" t="s">
        <v>3183</v>
      </c>
      <c r="P2364" s="86">
        <v>20</v>
      </c>
      <c r="Q2364" s="96"/>
      <c r="R2364" s="84" t="s">
        <v>28</v>
      </c>
      <c r="S2364" s="84"/>
      <c r="T2364" s="97">
        <v>355</v>
      </c>
      <c r="U2364" s="90">
        <v>184.6</v>
      </c>
      <c r="V2364" s="91">
        <v>0.48000000000000004</v>
      </c>
      <c r="W2364" s="92" t="s">
        <v>11035</v>
      </c>
      <c r="X2364" s="83">
        <v>90119000000</v>
      </c>
      <c r="Y2364" s="83" t="s">
        <v>4416</v>
      </c>
      <c r="Z2364" s="83" t="s">
        <v>31</v>
      </c>
    </row>
    <row r="2365" spans="1:26" x14ac:dyDescent="0.25">
      <c r="A2365" s="83" t="s">
        <v>5518</v>
      </c>
      <c r="B2365" s="83" t="s">
        <v>5518</v>
      </c>
      <c r="C2365" s="84" t="s">
        <v>5519</v>
      </c>
      <c r="D2365" s="83" t="s">
        <v>5520</v>
      </c>
      <c r="E2365" s="83" t="s">
        <v>704</v>
      </c>
      <c r="F2365" s="83" t="s">
        <v>22</v>
      </c>
      <c r="G2365" s="83" t="s">
        <v>23</v>
      </c>
      <c r="H2365" s="83"/>
      <c r="I2365" s="93" t="s">
        <v>24</v>
      </c>
      <c r="J2365" s="93" t="s">
        <v>24</v>
      </c>
      <c r="K2365" s="85">
        <v>100210010640</v>
      </c>
      <c r="L2365" s="83" t="s">
        <v>25</v>
      </c>
      <c r="M2365" s="83" t="s">
        <v>1019</v>
      </c>
      <c r="N2365" s="83" t="s">
        <v>1303</v>
      </c>
      <c r="O2365" s="83" t="s">
        <v>3183</v>
      </c>
      <c r="P2365" s="86">
        <v>2</v>
      </c>
      <c r="Q2365" s="96"/>
      <c r="R2365" s="84" t="s">
        <v>28</v>
      </c>
      <c r="S2365" s="84"/>
      <c r="T2365" s="97">
        <v>94</v>
      </c>
      <c r="U2365" s="90">
        <v>48.88</v>
      </c>
      <c r="V2365" s="91">
        <v>0.48</v>
      </c>
      <c r="W2365" s="92" t="s">
        <v>11035</v>
      </c>
      <c r="X2365" s="83">
        <v>90119000000</v>
      </c>
      <c r="Y2365" s="83" t="s">
        <v>994</v>
      </c>
      <c r="Z2365" s="83" t="s">
        <v>31</v>
      </c>
    </row>
    <row r="2366" spans="1:26" x14ac:dyDescent="0.25">
      <c r="A2366" s="83" t="s">
        <v>5521</v>
      </c>
      <c r="B2366" s="83" t="s">
        <v>5521</v>
      </c>
      <c r="C2366" s="84" t="s">
        <v>5522</v>
      </c>
      <c r="D2366" s="83" t="s">
        <v>5522</v>
      </c>
      <c r="E2366" s="83" t="s">
        <v>704</v>
      </c>
      <c r="F2366" s="83" t="s">
        <v>22</v>
      </c>
      <c r="G2366" s="83" t="s">
        <v>752</v>
      </c>
      <c r="H2366" s="83"/>
      <c r="I2366" s="93" t="s">
        <v>24</v>
      </c>
      <c r="J2366" s="93" t="s">
        <v>24</v>
      </c>
      <c r="K2366" s="85">
        <v>100210010640</v>
      </c>
      <c r="L2366" s="83" t="s">
        <v>25</v>
      </c>
      <c r="M2366" s="83" t="s">
        <v>1019</v>
      </c>
      <c r="N2366" s="83" t="s">
        <v>1303</v>
      </c>
      <c r="O2366" s="83" t="s">
        <v>3183</v>
      </c>
      <c r="P2366" s="86">
        <v>2</v>
      </c>
      <c r="Q2366" s="96"/>
      <c r="R2366" s="84" t="s">
        <v>28</v>
      </c>
      <c r="S2366" s="84"/>
      <c r="T2366" s="97">
        <v>1290</v>
      </c>
      <c r="U2366" s="90">
        <v>670.8</v>
      </c>
      <c r="V2366" s="91">
        <v>0.48000000000000004</v>
      </c>
      <c r="W2366" s="92" t="s">
        <v>11035</v>
      </c>
      <c r="X2366" s="83">
        <v>90118000000</v>
      </c>
      <c r="Y2366" s="83" t="s">
        <v>5523</v>
      </c>
      <c r="Z2366" s="83" t="s">
        <v>31</v>
      </c>
    </row>
    <row r="2367" spans="1:26" x14ac:dyDescent="0.25">
      <c r="A2367" s="3" t="s">
        <v>5524</v>
      </c>
      <c r="B2367" s="3" t="s">
        <v>5524</v>
      </c>
      <c r="C2367" s="94" t="s">
        <v>5525</v>
      </c>
      <c r="D2367" s="93" t="s">
        <v>5526</v>
      </c>
      <c r="E2367" s="88" t="s">
        <v>704</v>
      </c>
      <c r="F2367" s="88" t="s">
        <v>22</v>
      </c>
      <c r="G2367" s="83" t="s">
        <v>752</v>
      </c>
      <c r="H2367" s="88"/>
      <c r="I2367" s="93" t="s">
        <v>24</v>
      </c>
      <c r="J2367" s="93" t="s">
        <v>24</v>
      </c>
      <c r="K2367" s="4">
        <v>100210010640</v>
      </c>
      <c r="L2367" s="3" t="s">
        <v>25</v>
      </c>
      <c r="M2367" s="3" t="s">
        <v>1019</v>
      </c>
      <c r="N2367" s="3" t="s">
        <v>1303</v>
      </c>
      <c r="O2367" s="3" t="s">
        <v>3183</v>
      </c>
      <c r="P2367" s="86">
        <v>2</v>
      </c>
      <c r="Q2367" s="87"/>
      <c r="R2367" s="88" t="s">
        <v>28</v>
      </c>
      <c r="S2367" s="89"/>
      <c r="T2367" s="1">
        <v>1376</v>
      </c>
      <c r="U2367" s="90">
        <v>715.52</v>
      </c>
      <c r="V2367" s="91">
        <v>0.48000000000000004</v>
      </c>
      <c r="W2367" s="92" t="s">
        <v>11035</v>
      </c>
      <c r="X2367" s="83">
        <v>90118000000</v>
      </c>
      <c r="Y2367" s="83" t="s">
        <v>5523</v>
      </c>
      <c r="Z2367" s="83" t="s">
        <v>31</v>
      </c>
    </row>
    <row r="2368" spans="1:26" x14ac:dyDescent="0.25">
      <c r="A2368" s="3" t="s">
        <v>5527</v>
      </c>
      <c r="B2368" s="3" t="s">
        <v>5527</v>
      </c>
      <c r="C2368" s="94" t="s">
        <v>5528</v>
      </c>
      <c r="D2368" s="93" t="s">
        <v>5529</v>
      </c>
      <c r="E2368" s="88" t="s">
        <v>704</v>
      </c>
      <c r="F2368" s="88" t="s">
        <v>22</v>
      </c>
      <c r="G2368" s="83" t="s">
        <v>23</v>
      </c>
      <c r="H2368" s="88"/>
      <c r="I2368" s="93" t="s">
        <v>24</v>
      </c>
      <c r="J2368" s="93" t="s">
        <v>24</v>
      </c>
      <c r="K2368" s="4">
        <v>100210010640</v>
      </c>
      <c r="L2368" s="3" t="s">
        <v>25</v>
      </c>
      <c r="M2368" s="3" t="s">
        <v>1019</v>
      </c>
      <c r="N2368" s="3" t="s">
        <v>1303</v>
      </c>
      <c r="O2368" s="3" t="s">
        <v>3183</v>
      </c>
      <c r="P2368" s="86">
        <v>2</v>
      </c>
      <c r="Q2368" s="87"/>
      <c r="R2368" s="88" t="s">
        <v>28</v>
      </c>
      <c r="S2368" s="89"/>
      <c r="T2368" s="1">
        <v>389</v>
      </c>
      <c r="U2368" s="90">
        <v>202.28</v>
      </c>
      <c r="V2368" s="91">
        <v>0.48</v>
      </c>
      <c r="W2368" s="92" t="s">
        <v>11035</v>
      </c>
      <c r="X2368" s="83">
        <v>90119000000</v>
      </c>
      <c r="Y2368" s="83" t="s">
        <v>4416</v>
      </c>
      <c r="Z2368" s="83" t="s">
        <v>31</v>
      </c>
    </row>
    <row r="2369" spans="1:26" x14ac:dyDescent="0.25">
      <c r="A2369" s="3" t="s">
        <v>5530</v>
      </c>
      <c r="B2369" s="3" t="s">
        <v>5530</v>
      </c>
      <c r="C2369" s="94" t="s">
        <v>5531</v>
      </c>
      <c r="D2369" s="93" t="s">
        <v>5532</v>
      </c>
      <c r="E2369" s="88" t="s">
        <v>704</v>
      </c>
      <c r="F2369" s="88" t="s">
        <v>22</v>
      </c>
      <c r="G2369" s="83" t="s">
        <v>23</v>
      </c>
      <c r="H2369" s="88"/>
      <c r="I2369" s="93" t="s">
        <v>24</v>
      </c>
      <c r="J2369" s="93" t="s">
        <v>24</v>
      </c>
      <c r="K2369" s="4">
        <v>100210010607</v>
      </c>
      <c r="L2369" s="3" t="s">
        <v>25</v>
      </c>
      <c r="M2369" s="3" t="s">
        <v>1019</v>
      </c>
      <c r="N2369" s="3" t="s">
        <v>1303</v>
      </c>
      <c r="O2369" s="3" t="s">
        <v>4558</v>
      </c>
      <c r="P2369" s="86">
        <v>2</v>
      </c>
      <c r="Q2369" s="87"/>
      <c r="R2369" s="88" t="s">
        <v>28</v>
      </c>
      <c r="S2369" s="89"/>
      <c r="T2369" s="1">
        <v>303</v>
      </c>
      <c r="U2369" s="90">
        <v>157.56</v>
      </c>
      <c r="V2369" s="91">
        <v>0.48</v>
      </c>
      <c r="W2369" s="92" t="s">
        <v>11035</v>
      </c>
      <c r="X2369" s="83">
        <v>94054990900</v>
      </c>
      <c r="Y2369" s="83" t="s">
        <v>4416</v>
      </c>
      <c r="Z2369" s="83" t="s">
        <v>31</v>
      </c>
    </row>
    <row r="2370" spans="1:26" x14ac:dyDescent="0.25">
      <c r="A2370" s="3" t="s">
        <v>5533</v>
      </c>
      <c r="B2370" s="3" t="s">
        <v>5533</v>
      </c>
      <c r="C2370" s="94" t="s">
        <v>5534</v>
      </c>
      <c r="D2370" s="93" t="s">
        <v>5535</v>
      </c>
      <c r="E2370" s="88" t="s">
        <v>704</v>
      </c>
      <c r="F2370" s="88" t="s">
        <v>22</v>
      </c>
      <c r="G2370" s="83" t="s">
        <v>23</v>
      </c>
      <c r="H2370" s="88"/>
      <c r="I2370" s="93" t="s">
        <v>24</v>
      </c>
      <c r="J2370" s="93" t="s">
        <v>24</v>
      </c>
      <c r="K2370" s="4">
        <v>100210010607</v>
      </c>
      <c r="L2370" s="3" t="s">
        <v>25</v>
      </c>
      <c r="M2370" s="3" t="s">
        <v>1019</v>
      </c>
      <c r="N2370" s="3" t="s">
        <v>1303</v>
      </c>
      <c r="O2370" s="3" t="s">
        <v>4558</v>
      </c>
      <c r="P2370" s="86">
        <v>20</v>
      </c>
      <c r="Q2370" s="87"/>
      <c r="R2370" s="88" t="s">
        <v>28</v>
      </c>
      <c r="S2370" s="89"/>
      <c r="T2370" s="1">
        <v>99</v>
      </c>
      <c r="U2370" s="90">
        <v>51.48</v>
      </c>
      <c r="V2370" s="91">
        <v>0.48000000000000004</v>
      </c>
      <c r="W2370" s="92" t="s">
        <v>11035</v>
      </c>
      <c r="X2370" s="83">
        <v>90119000000</v>
      </c>
      <c r="Y2370" s="83" t="s">
        <v>994</v>
      </c>
      <c r="Z2370" s="83" t="s">
        <v>31</v>
      </c>
    </row>
    <row r="2371" spans="1:26" x14ac:dyDescent="0.25">
      <c r="A2371" s="3" t="s">
        <v>5536</v>
      </c>
      <c r="B2371" s="3" t="s">
        <v>5536</v>
      </c>
      <c r="C2371" s="94" t="s">
        <v>5537</v>
      </c>
      <c r="D2371" s="93" t="s">
        <v>5538</v>
      </c>
      <c r="E2371" s="88" t="s">
        <v>704</v>
      </c>
      <c r="F2371" s="88" t="s">
        <v>22</v>
      </c>
      <c r="G2371" s="83" t="s">
        <v>23</v>
      </c>
      <c r="H2371" s="88"/>
      <c r="I2371" s="93" t="s">
        <v>24</v>
      </c>
      <c r="J2371" s="93" t="s">
        <v>24</v>
      </c>
      <c r="K2371" s="4">
        <v>100210010607</v>
      </c>
      <c r="L2371" s="3" t="s">
        <v>25</v>
      </c>
      <c r="M2371" s="3" t="s">
        <v>1019</v>
      </c>
      <c r="N2371" s="3" t="s">
        <v>1303</v>
      </c>
      <c r="O2371" s="3" t="s">
        <v>4558</v>
      </c>
      <c r="P2371" s="86">
        <v>20</v>
      </c>
      <c r="Q2371" s="87"/>
      <c r="R2371" s="88" t="s">
        <v>28</v>
      </c>
      <c r="S2371" s="89"/>
      <c r="T2371" s="1">
        <v>2244</v>
      </c>
      <c r="U2371" s="90">
        <v>1166.8800000000001</v>
      </c>
      <c r="V2371" s="91">
        <v>0.47999999999999993</v>
      </c>
      <c r="W2371" s="92" t="s">
        <v>11035</v>
      </c>
      <c r="X2371" s="83">
        <v>94054990900</v>
      </c>
      <c r="Y2371" s="83" t="s">
        <v>994</v>
      </c>
      <c r="Z2371" s="83" t="s">
        <v>31</v>
      </c>
    </row>
    <row r="2372" spans="1:26" x14ac:dyDescent="0.25">
      <c r="A2372" s="3" t="s">
        <v>5539</v>
      </c>
      <c r="B2372" s="3" t="s">
        <v>5539</v>
      </c>
      <c r="C2372" s="94" t="s">
        <v>5540</v>
      </c>
      <c r="D2372" s="93" t="s">
        <v>5541</v>
      </c>
      <c r="E2372" s="88" t="s">
        <v>704</v>
      </c>
      <c r="F2372" s="88" t="s">
        <v>22</v>
      </c>
      <c r="G2372" s="83" t="s">
        <v>23</v>
      </c>
      <c r="H2372" s="88"/>
      <c r="I2372" s="93" t="s">
        <v>24</v>
      </c>
      <c r="J2372" s="93" t="s">
        <v>24</v>
      </c>
      <c r="K2372" s="4">
        <v>100210010640</v>
      </c>
      <c r="L2372" s="3" t="s">
        <v>25</v>
      </c>
      <c r="M2372" s="3" t="s">
        <v>1019</v>
      </c>
      <c r="N2372" s="3" t="s">
        <v>1303</v>
      </c>
      <c r="O2372" s="3" t="s">
        <v>3183</v>
      </c>
      <c r="P2372" s="86">
        <v>2</v>
      </c>
      <c r="Q2372" s="87"/>
      <c r="R2372" s="88" t="s">
        <v>28</v>
      </c>
      <c r="S2372" s="89"/>
      <c r="T2372" s="1">
        <v>304</v>
      </c>
      <c r="U2372" s="90">
        <v>158.08000000000001</v>
      </c>
      <c r="V2372" s="91">
        <v>0.48</v>
      </c>
      <c r="W2372" s="92" t="s">
        <v>11035</v>
      </c>
      <c r="X2372" s="83">
        <v>90119000000</v>
      </c>
      <c r="Y2372" s="83" t="s">
        <v>4416</v>
      </c>
      <c r="Z2372" s="83" t="s">
        <v>31</v>
      </c>
    </row>
    <row r="2373" spans="1:26" x14ac:dyDescent="0.25">
      <c r="A2373" s="3" t="s">
        <v>5542</v>
      </c>
      <c r="B2373" s="3" t="s">
        <v>5542</v>
      </c>
      <c r="C2373" s="94" t="s">
        <v>5543</v>
      </c>
      <c r="D2373" s="93" t="s">
        <v>5544</v>
      </c>
      <c r="E2373" s="88" t="s">
        <v>704</v>
      </c>
      <c r="F2373" s="88" t="s">
        <v>22</v>
      </c>
      <c r="G2373" s="83" t="s">
        <v>23</v>
      </c>
      <c r="H2373" s="88"/>
      <c r="I2373" s="93" t="s">
        <v>24</v>
      </c>
      <c r="J2373" s="93" t="s">
        <v>24</v>
      </c>
      <c r="K2373" s="4">
        <v>100210010640</v>
      </c>
      <c r="L2373" s="3" t="s">
        <v>25</v>
      </c>
      <c r="M2373" s="3" t="s">
        <v>1019</v>
      </c>
      <c r="N2373" s="3" t="s">
        <v>1303</v>
      </c>
      <c r="O2373" s="3" t="s">
        <v>3183</v>
      </c>
      <c r="P2373" s="86">
        <v>2</v>
      </c>
      <c r="Q2373" s="87"/>
      <c r="R2373" s="88" t="s">
        <v>28</v>
      </c>
      <c r="S2373" s="83"/>
      <c r="T2373" s="1">
        <v>349</v>
      </c>
      <c r="U2373" s="90">
        <v>181.48</v>
      </c>
      <c r="V2373" s="91">
        <v>0.48000000000000004</v>
      </c>
      <c r="W2373" s="92" t="s">
        <v>11035</v>
      </c>
      <c r="X2373" s="83">
        <v>90118000000</v>
      </c>
      <c r="Y2373" s="83" t="s">
        <v>4416</v>
      </c>
      <c r="Z2373" s="83" t="s">
        <v>31</v>
      </c>
    </row>
    <row r="2374" spans="1:26" x14ac:dyDescent="0.25">
      <c r="A2374" s="3" t="s">
        <v>5545</v>
      </c>
      <c r="B2374" s="3" t="s">
        <v>5545</v>
      </c>
      <c r="C2374" s="94" t="s">
        <v>5546</v>
      </c>
      <c r="D2374" s="93" t="s">
        <v>5547</v>
      </c>
      <c r="E2374" s="88" t="s">
        <v>704</v>
      </c>
      <c r="F2374" s="88" t="s">
        <v>22</v>
      </c>
      <c r="G2374" s="83" t="s">
        <v>23</v>
      </c>
      <c r="H2374" s="88"/>
      <c r="I2374" s="93" t="s">
        <v>24</v>
      </c>
      <c r="J2374" s="93" t="s">
        <v>24</v>
      </c>
      <c r="K2374" s="4">
        <v>100210010640</v>
      </c>
      <c r="L2374" s="3" t="s">
        <v>25</v>
      </c>
      <c r="M2374" s="3" t="s">
        <v>1019</v>
      </c>
      <c r="N2374" s="3" t="s">
        <v>1303</v>
      </c>
      <c r="O2374" s="3" t="s">
        <v>3183</v>
      </c>
      <c r="P2374" s="86">
        <v>2</v>
      </c>
      <c r="Q2374" s="87"/>
      <c r="R2374" s="88" t="s">
        <v>28</v>
      </c>
      <c r="S2374" s="89"/>
      <c r="T2374" s="1">
        <v>350</v>
      </c>
      <c r="U2374" s="90">
        <v>182</v>
      </c>
      <c r="V2374" s="91">
        <v>0.48</v>
      </c>
      <c r="W2374" s="92" t="s">
        <v>11035</v>
      </c>
      <c r="X2374" s="83">
        <v>90119000000</v>
      </c>
      <c r="Y2374" s="83" t="s">
        <v>4416</v>
      </c>
      <c r="Z2374" s="83" t="s">
        <v>31</v>
      </c>
    </row>
    <row r="2375" spans="1:26" x14ac:dyDescent="0.25">
      <c r="A2375" s="3" t="s">
        <v>5548</v>
      </c>
      <c r="B2375" s="3" t="s">
        <v>5548</v>
      </c>
      <c r="C2375" s="94" t="s">
        <v>5549</v>
      </c>
      <c r="D2375" s="93" t="s">
        <v>11823</v>
      </c>
      <c r="E2375" s="88" t="s">
        <v>704</v>
      </c>
      <c r="F2375" s="88" t="s">
        <v>22</v>
      </c>
      <c r="G2375" s="83" t="s">
        <v>23</v>
      </c>
      <c r="H2375" s="88"/>
      <c r="I2375" s="93" t="s">
        <v>24</v>
      </c>
      <c r="J2375" s="93" t="s">
        <v>24</v>
      </c>
      <c r="K2375" s="4">
        <v>100210010752</v>
      </c>
      <c r="L2375" s="3" t="s">
        <v>25</v>
      </c>
      <c r="M2375" s="3" t="s">
        <v>1019</v>
      </c>
      <c r="N2375" s="3" t="s">
        <v>2639</v>
      </c>
      <c r="O2375" s="3" t="s">
        <v>4460</v>
      </c>
      <c r="P2375" s="86">
        <v>2</v>
      </c>
      <c r="Q2375" s="87"/>
      <c r="R2375" s="88" t="s">
        <v>28</v>
      </c>
      <c r="S2375" s="89"/>
      <c r="T2375" s="1">
        <v>1602</v>
      </c>
      <c r="U2375" s="90">
        <v>833.04</v>
      </c>
      <c r="V2375" s="91">
        <v>0.48000000000000004</v>
      </c>
      <c r="W2375" s="92" t="s">
        <v>11035</v>
      </c>
      <c r="X2375" s="83">
        <v>90021900000</v>
      </c>
      <c r="Y2375" s="83" t="s">
        <v>994</v>
      </c>
      <c r="Z2375" s="83" t="s">
        <v>31</v>
      </c>
    </row>
    <row r="2376" spans="1:26" x14ac:dyDescent="0.25">
      <c r="A2376" s="3" t="s">
        <v>5550</v>
      </c>
      <c r="B2376" s="3" t="s">
        <v>5550</v>
      </c>
      <c r="C2376" s="94" t="s">
        <v>5551</v>
      </c>
      <c r="D2376" s="93" t="s">
        <v>5552</v>
      </c>
      <c r="E2376" s="88" t="s">
        <v>704</v>
      </c>
      <c r="F2376" s="88" t="s">
        <v>22</v>
      </c>
      <c r="G2376" s="83" t="s">
        <v>23</v>
      </c>
      <c r="H2376" s="88"/>
      <c r="I2376" s="93" t="s">
        <v>24</v>
      </c>
      <c r="J2376" s="93" t="s">
        <v>24</v>
      </c>
      <c r="K2376" s="4">
        <v>100210010752</v>
      </c>
      <c r="L2376" s="3" t="s">
        <v>25</v>
      </c>
      <c r="M2376" s="3" t="s">
        <v>1019</v>
      </c>
      <c r="N2376" s="3" t="s">
        <v>2639</v>
      </c>
      <c r="O2376" s="3" t="s">
        <v>4460</v>
      </c>
      <c r="P2376" s="86">
        <v>2</v>
      </c>
      <c r="Q2376" s="87"/>
      <c r="R2376" s="88" t="s">
        <v>28</v>
      </c>
      <c r="S2376" s="89"/>
      <c r="T2376" s="1">
        <v>1938</v>
      </c>
      <c r="U2376" s="90">
        <v>1007.76</v>
      </c>
      <c r="V2376" s="91">
        <v>0.48</v>
      </c>
      <c r="W2376" s="92" t="s">
        <v>11035</v>
      </c>
      <c r="X2376" s="83">
        <v>90021900000</v>
      </c>
      <c r="Y2376" s="83" t="s">
        <v>994</v>
      </c>
      <c r="Z2376" s="83" t="s">
        <v>31</v>
      </c>
    </row>
    <row r="2377" spans="1:26" x14ac:dyDescent="0.25">
      <c r="A2377" s="3" t="s">
        <v>5553</v>
      </c>
      <c r="B2377" s="3" t="s">
        <v>5553</v>
      </c>
      <c r="C2377" s="94" t="s">
        <v>5554</v>
      </c>
      <c r="D2377" s="93" t="s">
        <v>5555</v>
      </c>
      <c r="E2377" s="88" t="s">
        <v>704</v>
      </c>
      <c r="F2377" s="88" t="s">
        <v>22</v>
      </c>
      <c r="G2377" s="83" t="s">
        <v>23</v>
      </c>
      <c r="H2377" s="88"/>
      <c r="I2377" s="93" t="s">
        <v>24</v>
      </c>
      <c r="J2377" s="93" t="s">
        <v>24</v>
      </c>
      <c r="K2377" s="4">
        <v>100210010752</v>
      </c>
      <c r="L2377" s="3" t="s">
        <v>25</v>
      </c>
      <c r="M2377" s="3" t="s">
        <v>1019</v>
      </c>
      <c r="N2377" s="3" t="s">
        <v>2639</v>
      </c>
      <c r="O2377" s="3" t="s">
        <v>4460</v>
      </c>
      <c r="P2377" s="86">
        <v>2</v>
      </c>
      <c r="Q2377" s="87"/>
      <c r="R2377" s="88" t="s">
        <v>28</v>
      </c>
      <c r="S2377" s="89"/>
      <c r="T2377" s="1">
        <v>892</v>
      </c>
      <c r="U2377" s="90">
        <v>463.84</v>
      </c>
      <c r="V2377" s="91">
        <v>0.48000000000000004</v>
      </c>
      <c r="W2377" s="92" t="s">
        <v>11035</v>
      </c>
      <c r="X2377" s="83">
        <v>90021900000</v>
      </c>
      <c r="Y2377" s="83" t="s">
        <v>994</v>
      </c>
      <c r="Z2377" s="83" t="s">
        <v>31</v>
      </c>
    </row>
    <row r="2378" spans="1:26" x14ac:dyDescent="0.25">
      <c r="A2378" s="3" t="s">
        <v>5556</v>
      </c>
      <c r="B2378" s="3" t="s">
        <v>5556</v>
      </c>
      <c r="C2378" s="94" t="s">
        <v>5557</v>
      </c>
      <c r="D2378" s="93" t="s">
        <v>5558</v>
      </c>
      <c r="E2378" s="88" t="s">
        <v>704</v>
      </c>
      <c r="F2378" s="88" t="s">
        <v>22</v>
      </c>
      <c r="G2378" s="83" t="s">
        <v>23</v>
      </c>
      <c r="H2378" s="88"/>
      <c r="I2378" s="93" t="s">
        <v>24</v>
      </c>
      <c r="J2378" s="93" t="s">
        <v>24</v>
      </c>
      <c r="K2378" s="4">
        <v>100210010410</v>
      </c>
      <c r="L2378" s="3" t="s">
        <v>25</v>
      </c>
      <c r="M2378" s="3" t="s">
        <v>1019</v>
      </c>
      <c r="N2378" s="3" t="s">
        <v>1020</v>
      </c>
      <c r="O2378" s="3" t="s">
        <v>1021</v>
      </c>
      <c r="P2378" s="86">
        <v>2</v>
      </c>
      <c r="Q2378" s="87"/>
      <c r="R2378" s="88" t="s">
        <v>28</v>
      </c>
      <c r="S2378" s="89"/>
      <c r="T2378" s="1">
        <v>1028</v>
      </c>
      <c r="U2378" s="90">
        <v>534.55999999999995</v>
      </c>
      <c r="V2378" s="91">
        <v>0.48000000000000004</v>
      </c>
      <c r="W2378" s="92" t="s">
        <v>11035</v>
      </c>
      <c r="X2378" s="83">
        <v>90111000000</v>
      </c>
      <c r="Y2378" s="83" t="s">
        <v>4416</v>
      </c>
      <c r="Z2378" s="83" t="s">
        <v>739</v>
      </c>
    </row>
    <row r="2379" spans="1:26" x14ac:dyDescent="0.25">
      <c r="A2379" s="3" t="s">
        <v>5559</v>
      </c>
      <c r="B2379" s="3" t="s">
        <v>5559</v>
      </c>
      <c r="C2379" s="94" t="s">
        <v>5560</v>
      </c>
      <c r="D2379" s="93" t="s">
        <v>5561</v>
      </c>
      <c r="E2379" s="88" t="s">
        <v>704</v>
      </c>
      <c r="F2379" s="88" t="s">
        <v>22</v>
      </c>
      <c r="G2379" s="83" t="s">
        <v>23</v>
      </c>
      <c r="H2379" s="88"/>
      <c r="I2379" s="93" t="s">
        <v>24</v>
      </c>
      <c r="J2379" s="93" t="s">
        <v>24</v>
      </c>
      <c r="K2379" s="4">
        <v>100210010603</v>
      </c>
      <c r="L2379" s="3" t="s">
        <v>25</v>
      </c>
      <c r="M2379" s="3" t="s">
        <v>1019</v>
      </c>
      <c r="N2379" s="3" t="s">
        <v>1303</v>
      </c>
      <c r="O2379" s="3" t="s">
        <v>4433</v>
      </c>
      <c r="P2379" s="86">
        <v>2</v>
      </c>
      <c r="Q2379" s="87"/>
      <c r="R2379" s="88" t="s">
        <v>28</v>
      </c>
      <c r="S2379" s="89"/>
      <c r="T2379" s="1">
        <v>828</v>
      </c>
      <c r="U2379" s="90">
        <v>430.56</v>
      </c>
      <c r="V2379" s="91">
        <v>0.48</v>
      </c>
      <c r="W2379" s="92" t="s">
        <v>11035</v>
      </c>
      <c r="X2379" s="83">
        <v>90119000000</v>
      </c>
      <c r="Y2379" s="83" t="s">
        <v>4416</v>
      </c>
      <c r="Z2379" s="83" t="s">
        <v>31</v>
      </c>
    </row>
    <row r="2380" spans="1:26" x14ac:dyDescent="0.25">
      <c r="A2380" s="3" t="s">
        <v>5562</v>
      </c>
      <c r="B2380" s="3" t="s">
        <v>5562</v>
      </c>
      <c r="C2380" s="94" t="s">
        <v>5563</v>
      </c>
      <c r="D2380" s="93" t="s">
        <v>5564</v>
      </c>
      <c r="E2380" s="88" t="s">
        <v>704</v>
      </c>
      <c r="F2380" s="88" t="s">
        <v>22</v>
      </c>
      <c r="G2380" s="83" t="s">
        <v>23</v>
      </c>
      <c r="H2380" s="88"/>
      <c r="I2380" s="93" t="s">
        <v>24</v>
      </c>
      <c r="J2380" s="93" t="s">
        <v>24</v>
      </c>
      <c r="K2380" s="4">
        <v>100210010752</v>
      </c>
      <c r="L2380" s="3" t="s">
        <v>25</v>
      </c>
      <c r="M2380" s="3" t="s">
        <v>1019</v>
      </c>
      <c r="N2380" s="3" t="s">
        <v>2639</v>
      </c>
      <c r="O2380" s="3" t="s">
        <v>4460</v>
      </c>
      <c r="P2380" s="86">
        <v>2</v>
      </c>
      <c r="Q2380" s="87"/>
      <c r="R2380" s="88" t="s">
        <v>28</v>
      </c>
      <c r="S2380" s="89"/>
      <c r="T2380" s="1">
        <v>1233</v>
      </c>
      <c r="U2380" s="90">
        <v>641.16</v>
      </c>
      <c r="V2380" s="91">
        <v>0.48000000000000004</v>
      </c>
      <c r="W2380" s="92" t="s">
        <v>11035</v>
      </c>
      <c r="X2380" s="83">
        <v>90021900000</v>
      </c>
      <c r="Y2380" s="83" t="s">
        <v>994</v>
      </c>
      <c r="Z2380" s="83" t="s">
        <v>31</v>
      </c>
    </row>
    <row r="2381" spans="1:26" x14ac:dyDescent="0.25">
      <c r="A2381" s="3" t="s">
        <v>5565</v>
      </c>
      <c r="B2381" s="3" t="s">
        <v>5565</v>
      </c>
      <c r="C2381" s="94" t="s">
        <v>5566</v>
      </c>
      <c r="D2381" s="93" t="s">
        <v>11824</v>
      </c>
      <c r="E2381" s="88" t="s">
        <v>704</v>
      </c>
      <c r="F2381" s="88" t="s">
        <v>22</v>
      </c>
      <c r="G2381" s="83" t="s">
        <v>23</v>
      </c>
      <c r="H2381" s="88"/>
      <c r="I2381" s="93" t="s">
        <v>24</v>
      </c>
      <c r="J2381" s="93" t="s">
        <v>24</v>
      </c>
      <c r="K2381" s="4">
        <v>100210010752</v>
      </c>
      <c r="L2381" s="3" t="s">
        <v>25</v>
      </c>
      <c r="M2381" s="3" t="s">
        <v>1019</v>
      </c>
      <c r="N2381" s="3" t="s">
        <v>2639</v>
      </c>
      <c r="O2381" s="3" t="s">
        <v>4460</v>
      </c>
      <c r="P2381" s="86">
        <v>20</v>
      </c>
      <c r="Q2381" s="87"/>
      <c r="R2381" s="88" t="s">
        <v>28</v>
      </c>
      <c r="S2381" s="89"/>
      <c r="T2381" s="1">
        <v>1447</v>
      </c>
      <c r="U2381" s="90">
        <v>752.44</v>
      </c>
      <c r="V2381" s="91">
        <v>0.48</v>
      </c>
      <c r="W2381" s="92" t="s">
        <v>11035</v>
      </c>
      <c r="X2381" s="83">
        <v>90021900000</v>
      </c>
      <c r="Y2381" s="83" t="s">
        <v>994</v>
      </c>
      <c r="Z2381" s="83" t="s">
        <v>31</v>
      </c>
    </row>
    <row r="2382" spans="1:26" x14ac:dyDescent="0.25">
      <c r="A2382" s="3" t="s">
        <v>5568</v>
      </c>
      <c r="B2382" s="3" t="s">
        <v>5568</v>
      </c>
      <c r="C2382" s="94" t="s">
        <v>5569</v>
      </c>
      <c r="D2382" s="93" t="s">
        <v>5570</v>
      </c>
      <c r="E2382" s="88" t="s">
        <v>704</v>
      </c>
      <c r="F2382" s="88" t="s">
        <v>22</v>
      </c>
      <c r="G2382" s="83" t="s">
        <v>23</v>
      </c>
      <c r="H2382" s="88"/>
      <c r="I2382" s="93" t="s">
        <v>24</v>
      </c>
      <c r="J2382" s="93" t="s">
        <v>24</v>
      </c>
      <c r="K2382" s="4">
        <v>100210010602</v>
      </c>
      <c r="L2382" s="3" t="s">
        <v>25</v>
      </c>
      <c r="M2382" s="3" t="s">
        <v>1019</v>
      </c>
      <c r="N2382" s="3" t="s">
        <v>1303</v>
      </c>
      <c r="O2382" s="3" t="s">
        <v>4440</v>
      </c>
      <c r="P2382" s="86">
        <v>63</v>
      </c>
      <c r="Q2382" s="87"/>
      <c r="R2382" s="88" t="s">
        <v>28</v>
      </c>
      <c r="S2382" s="89"/>
      <c r="T2382" s="1">
        <v>3854</v>
      </c>
      <c r="U2382" s="90">
        <v>2004.08</v>
      </c>
      <c r="V2382" s="91">
        <v>0.48000000000000004</v>
      </c>
      <c r="W2382" s="92" t="s">
        <v>11035</v>
      </c>
      <c r="X2382" s="83">
        <v>90119000000</v>
      </c>
      <c r="Y2382" s="83" t="s">
        <v>994</v>
      </c>
      <c r="Z2382" s="83" t="s">
        <v>31</v>
      </c>
    </row>
    <row r="2383" spans="1:26" x14ac:dyDescent="0.25">
      <c r="A2383" s="3" t="s">
        <v>5571</v>
      </c>
      <c r="B2383" s="3" t="s">
        <v>5571</v>
      </c>
      <c r="C2383" s="94" t="s">
        <v>5572</v>
      </c>
      <c r="D2383" s="93" t="s">
        <v>5573</v>
      </c>
      <c r="E2383" s="88" t="s">
        <v>704</v>
      </c>
      <c r="F2383" s="88" t="s">
        <v>22</v>
      </c>
      <c r="G2383" s="83" t="s">
        <v>23</v>
      </c>
      <c r="H2383" s="88"/>
      <c r="I2383" s="93" t="s">
        <v>24</v>
      </c>
      <c r="J2383" s="93" t="s">
        <v>24</v>
      </c>
      <c r="K2383" s="4">
        <v>100210010620</v>
      </c>
      <c r="L2383" s="3" t="s">
        <v>25</v>
      </c>
      <c r="M2383" s="3" t="s">
        <v>1019</v>
      </c>
      <c r="N2383" s="3" t="s">
        <v>1303</v>
      </c>
      <c r="O2383" s="3" t="s">
        <v>2009</v>
      </c>
      <c r="P2383" s="86">
        <v>2</v>
      </c>
      <c r="Q2383" s="87"/>
      <c r="R2383" s="88" t="s">
        <v>28</v>
      </c>
      <c r="S2383" s="89"/>
      <c r="T2383" s="1">
        <v>67</v>
      </c>
      <c r="U2383" s="90">
        <v>34.840000000000003</v>
      </c>
      <c r="V2383" s="91">
        <v>0.47999999999999993</v>
      </c>
      <c r="W2383" s="92" t="s">
        <v>11035</v>
      </c>
      <c r="X2383" s="83">
        <v>90119000000</v>
      </c>
      <c r="Y2383" s="83" t="s">
        <v>994</v>
      </c>
      <c r="Z2383" s="83" t="s">
        <v>31</v>
      </c>
    </row>
    <row r="2384" spans="1:26" x14ac:dyDescent="0.25">
      <c r="A2384" s="3" t="s">
        <v>5574</v>
      </c>
      <c r="B2384" s="3" t="s">
        <v>5574</v>
      </c>
      <c r="C2384" s="94" t="s">
        <v>5575</v>
      </c>
      <c r="D2384" s="93" t="s">
        <v>5576</v>
      </c>
      <c r="E2384" s="88" t="s">
        <v>704</v>
      </c>
      <c r="F2384" s="88" t="s">
        <v>22</v>
      </c>
      <c r="G2384" s="83" t="s">
        <v>23</v>
      </c>
      <c r="H2384" s="88"/>
      <c r="I2384" s="93" t="s">
        <v>24</v>
      </c>
      <c r="J2384" s="93" t="s">
        <v>24</v>
      </c>
      <c r="K2384" s="4">
        <v>100210010722</v>
      </c>
      <c r="L2384" s="3" t="s">
        <v>25</v>
      </c>
      <c r="M2384" s="3" t="s">
        <v>1019</v>
      </c>
      <c r="N2384" s="3" t="s">
        <v>2639</v>
      </c>
      <c r="O2384" s="3" t="s">
        <v>5577</v>
      </c>
      <c r="P2384" s="86">
        <v>2</v>
      </c>
      <c r="Q2384" s="87"/>
      <c r="R2384" s="88" t="s">
        <v>28</v>
      </c>
      <c r="S2384" s="89"/>
      <c r="T2384" s="1">
        <v>814</v>
      </c>
      <c r="U2384" s="90">
        <v>423.28</v>
      </c>
      <c r="V2384" s="91">
        <v>0.48000000000000004</v>
      </c>
      <c r="W2384" s="92" t="s">
        <v>11035</v>
      </c>
      <c r="X2384" s="83">
        <v>90021900000</v>
      </c>
      <c r="Y2384" s="83" t="s">
        <v>994</v>
      </c>
      <c r="Z2384" s="83" t="s">
        <v>31</v>
      </c>
    </row>
    <row r="2385" spans="1:26" x14ac:dyDescent="0.25">
      <c r="A2385" s="3" t="s">
        <v>5578</v>
      </c>
      <c r="B2385" s="3" t="s">
        <v>5578</v>
      </c>
      <c r="C2385" s="94" t="s">
        <v>5579</v>
      </c>
      <c r="D2385" s="93" t="s">
        <v>5580</v>
      </c>
      <c r="E2385" s="88" t="s">
        <v>704</v>
      </c>
      <c r="F2385" s="88" t="s">
        <v>22</v>
      </c>
      <c r="G2385" s="83" t="s">
        <v>23</v>
      </c>
      <c r="H2385" s="88"/>
      <c r="I2385" s="93" t="s">
        <v>24</v>
      </c>
      <c r="J2385" s="93" t="s">
        <v>24</v>
      </c>
      <c r="K2385" s="4">
        <v>100210010722</v>
      </c>
      <c r="L2385" s="3" t="s">
        <v>25</v>
      </c>
      <c r="M2385" s="3" t="s">
        <v>1019</v>
      </c>
      <c r="N2385" s="3" t="s">
        <v>2639</v>
      </c>
      <c r="O2385" s="3" t="s">
        <v>5577</v>
      </c>
      <c r="P2385" s="86">
        <v>2</v>
      </c>
      <c r="Q2385" s="87"/>
      <c r="R2385" s="88" t="s">
        <v>28</v>
      </c>
      <c r="S2385" s="89"/>
      <c r="T2385" s="1">
        <v>188</v>
      </c>
      <c r="U2385" s="90">
        <v>97.76</v>
      </c>
      <c r="V2385" s="91">
        <v>0.48</v>
      </c>
      <c r="W2385" s="92" t="s">
        <v>11035</v>
      </c>
      <c r="X2385" s="83">
        <v>90021900000</v>
      </c>
      <c r="Y2385" s="83" t="s">
        <v>994</v>
      </c>
      <c r="Z2385" s="83" t="s">
        <v>31</v>
      </c>
    </row>
    <row r="2386" spans="1:26" x14ac:dyDescent="0.25">
      <c r="A2386" s="3" t="s">
        <v>5581</v>
      </c>
      <c r="B2386" s="3" t="s">
        <v>5581</v>
      </c>
      <c r="C2386" s="94" t="s">
        <v>5582</v>
      </c>
      <c r="D2386" s="93" t="s">
        <v>5583</v>
      </c>
      <c r="E2386" s="88" t="s">
        <v>704</v>
      </c>
      <c r="F2386" s="88" t="s">
        <v>22</v>
      </c>
      <c r="G2386" s="83" t="s">
        <v>23</v>
      </c>
      <c r="H2386" s="88"/>
      <c r="I2386" s="93" t="s">
        <v>24</v>
      </c>
      <c r="J2386" s="93" t="s">
        <v>24</v>
      </c>
      <c r="K2386" s="4">
        <v>100210010722</v>
      </c>
      <c r="L2386" s="3" t="s">
        <v>25</v>
      </c>
      <c r="M2386" s="3" t="s">
        <v>1019</v>
      </c>
      <c r="N2386" s="3" t="s">
        <v>2639</v>
      </c>
      <c r="O2386" s="3" t="s">
        <v>5577</v>
      </c>
      <c r="P2386" s="86">
        <v>2</v>
      </c>
      <c r="Q2386" s="87"/>
      <c r="R2386" s="88" t="s">
        <v>28</v>
      </c>
      <c r="S2386" s="89"/>
      <c r="T2386" s="1">
        <v>457</v>
      </c>
      <c r="U2386" s="90">
        <v>237.64</v>
      </c>
      <c r="V2386" s="91">
        <v>0.48000000000000004</v>
      </c>
      <c r="W2386" s="92" t="s">
        <v>11035</v>
      </c>
      <c r="X2386" s="83">
        <v>90021900000</v>
      </c>
      <c r="Y2386" s="83" t="s">
        <v>994</v>
      </c>
      <c r="Z2386" s="83" t="s">
        <v>31</v>
      </c>
    </row>
    <row r="2387" spans="1:26" x14ac:dyDescent="0.25">
      <c r="A2387" s="3" t="s">
        <v>5584</v>
      </c>
      <c r="B2387" s="3" t="s">
        <v>5584</v>
      </c>
      <c r="C2387" s="94" t="s">
        <v>5585</v>
      </c>
      <c r="D2387" s="93" t="s">
        <v>5586</v>
      </c>
      <c r="E2387" s="88" t="s">
        <v>704</v>
      </c>
      <c r="F2387" s="88" t="s">
        <v>22</v>
      </c>
      <c r="G2387" s="83" t="s">
        <v>23</v>
      </c>
      <c r="H2387" s="88"/>
      <c r="I2387" s="93" t="s">
        <v>24</v>
      </c>
      <c r="J2387" s="93" t="s">
        <v>24</v>
      </c>
      <c r="K2387" s="4">
        <v>100210010722</v>
      </c>
      <c r="L2387" s="3" t="s">
        <v>25</v>
      </c>
      <c r="M2387" s="3" t="s">
        <v>1019</v>
      </c>
      <c r="N2387" s="3" t="s">
        <v>2639</v>
      </c>
      <c r="O2387" s="3" t="s">
        <v>5577</v>
      </c>
      <c r="P2387" s="86">
        <v>2</v>
      </c>
      <c r="Q2387" s="87"/>
      <c r="R2387" s="88" t="s">
        <v>28</v>
      </c>
      <c r="S2387" s="89"/>
      <c r="T2387" s="1">
        <v>608</v>
      </c>
      <c r="U2387" s="90">
        <v>316.16000000000003</v>
      </c>
      <c r="V2387" s="91">
        <v>0.48</v>
      </c>
      <c r="W2387" s="92" t="s">
        <v>11035</v>
      </c>
      <c r="X2387" s="83">
        <v>90021900000</v>
      </c>
      <c r="Y2387" s="83" t="s">
        <v>994</v>
      </c>
      <c r="Z2387" s="83" t="s">
        <v>31</v>
      </c>
    </row>
    <row r="2388" spans="1:26" x14ac:dyDescent="0.25">
      <c r="A2388" s="3" t="s">
        <v>5587</v>
      </c>
      <c r="B2388" s="3" t="s">
        <v>5587</v>
      </c>
      <c r="C2388" s="94" t="s">
        <v>5588</v>
      </c>
      <c r="D2388" s="93" t="s">
        <v>5589</v>
      </c>
      <c r="E2388" s="88" t="s">
        <v>704</v>
      </c>
      <c r="F2388" s="88" t="s">
        <v>22</v>
      </c>
      <c r="G2388" s="83" t="s">
        <v>23</v>
      </c>
      <c r="H2388" s="88"/>
      <c r="I2388" s="93" t="s">
        <v>24</v>
      </c>
      <c r="J2388" s="93" t="s">
        <v>24</v>
      </c>
      <c r="K2388" s="4">
        <v>100210010722</v>
      </c>
      <c r="L2388" s="3" t="s">
        <v>25</v>
      </c>
      <c r="M2388" s="3" t="s">
        <v>1019</v>
      </c>
      <c r="N2388" s="3" t="s">
        <v>2639</v>
      </c>
      <c r="O2388" s="3" t="s">
        <v>5577</v>
      </c>
      <c r="P2388" s="86">
        <v>2</v>
      </c>
      <c r="Q2388" s="87"/>
      <c r="R2388" s="88" t="s">
        <v>28</v>
      </c>
      <c r="S2388" s="89"/>
      <c r="T2388" s="1">
        <v>883</v>
      </c>
      <c r="U2388" s="90">
        <v>459.16</v>
      </c>
      <c r="V2388" s="91">
        <v>0.48</v>
      </c>
      <c r="W2388" s="92" t="s">
        <v>11035</v>
      </c>
      <c r="X2388" s="83">
        <v>90021900000</v>
      </c>
      <c r="Y2388" s="83" t="s">
        <v>994</v>
      </c>
      <c r="Z2388" s="83" t="s">
        <v>31</v>
      </c>
    </row>
    <row r="2389" spans="1:26" x14ac:dyDescent="0.25">
      <c r="A2389" s="3" t="s">
        <v>5590</v>
      </c>
      <c r="B2389" s="3" t="s">
        <v>5590</v>
      </c>
      <c r="C2389" s="94" t="s">
        <v>5591</v>
      </c>
      <c r="D2389" s="93" t="s">
        <v>5592</v>
      </c>
      <c r="E2389" s="88" t="s">
        <v>704</v>
      </c>
      <c r="F2389" s="88" t="s">
        <v>22</v>
      </c>
      <c r="G2389" s="83" t="s">
        <v>23</v>
      </c>
      <c r="H2389" s="88"/>
      <c r="I2389" s="93" t="s">
        <v>24</v>
      </c>
      <c r="J2389" s="93" t="s">
        <v>24</v>
      </c>
      <c r="K2389" s="4">
        <v>100210010722</v>
      </c>
      <c r="L2389" s="3" t="s">
        <v>25</v>
      </c>
      <c r="M2389" s="3" t="s">
        <v>1019</v>
      </c>
      <c r="N2389" s="3" t="s">
        <v>2639</v>
      </c>
      <c r="O2389" s="3" t="s">
        <v>5577</v>
      </c>
      <c r="P2389" s="86">
        <v>2</v>
      </c>
      <c r="Q2389" s="87"/>
      <c r="R2389" s="88" t="s">
        <v>28</v>
      </c>
      <c r="S2389" s="89"/>
      <c r="T2389" s="1">
        <v>2126</v>
      </c>
      <c r="U2389" s="90">
        <v>1105.52</v>
      </c>
      <c r="V2389" s="91">
        <v>0.48</v>
      </c>
      <c r="W2389" s="92" t="s">
        <v>11035</v>
      </c>
      <c r="X2389" s="83">
        <v>90021900000</v>
      </c>
      <c r="Y2389" s="83" t="s">
        <v>994</v>
      </c>
      <c r="Z2389" s="83" t="s">
        <v>31</v>
      </c>
    </row>
    <row r="2390" spans="1:26" x14ac:dyDescent="0.25">
      <c r="A2390" s="3" t="s">
        <v>5593</v>
      </c>
      <c r="B2390" s="3" t="s">
        <v>5593</v>
      </c>
      <c r="C2390" s="94" t="s">
        <v>5594</v>
      </c>
      <c r="D2390" s="93" t="s">
        <v>5595</v>
      </c>
      <c r="E2390" s="88" t="s">
        <v>704</v>
      </c>
      <c r="F2390" s="88" t="s">
        <v>22</v>
      </c>
      <c r="G2390" s="83" t="s">
        <v>23</v>
      </c>
      <c r="H2390" s="88"/>
      <c r="I2390" s="93" t="s">
        <v>24</v>
      </c>
      <c r="J2390" s="93" t="s">
        <v>24</v>
      </c>
      <c r="K2390" s="4">
        <v>100210010722</v>
      </c>
      <c r="L2390" s="3" t="s">
        <v>25</v>
      </c>
      <c r="M2390" s="3" t="s">
        <v>1019</v>
      </c>
      <c r="N2390" s="3" t="s">
        <v>2639</v>
      </c>
      <c r="O2390" s="3" t="s">
        <v>5577</v>
      </c>
      <c r="P2390" s="86">
        <v>2</v>
      </c>
      <c r="Q2390" s="87"/>
      <c r="R2390" s="88" t="s">
        <v>28</v>
      </c>
      <c r="S2390" s="89"/>
      <c r="T2390" s="1">
        <v>663</v>
      </c>
      <c r="U2390" s="90">
        <v>344.76</v>
      </c>
      <c r="V2390" s="91">
        <v>0.48000000000000004</v>
      </c>
      <c r="W2390" s="92" t="s">
        <v>11035</v>
      </c>
      <c r="X2390" s="83">
        <v>90021900000</v>
      </c>
      <c r="Y2390" s="83" t="s">
        <v>994</v>
      </c>
      <c r="Z2390" s="83" t="s">
        <v>31</v>
      </c>
    </row>
    <row r="2391" spans="1:26" x14ac:dyDescent="0.25">
      <c r="A2391" s="3" t="s">
        <v>5596</v>
      </c>
      <c r="B2391" s="3" t="s">
        <v>5596</v>
      </c>
      <c r="C2391" s="94" t="s">
        <v>5597</v>
      </c>
      <c r="D2391" s="93" t="s">
        <v>5598</v>
      </c>
      <c r="E2391" s="88" t="s">
        <v>704</v>
      </c>
      <c r="F2391" s="88" t="s">
        <v>22</v>
      </c>
      <c r="G2391" s="93" t="s">
        <v>23</v>
      </c>
      <c r="H2391" s="88"/>
      <c r="I2391" s="93" t="s">
        <v>24</v>
      </c>
      <c r="J2391" s="93" t="s">
        <v>24</v>
      </c>
      <c r="K2391" s="4">
        <v>100210010722</v>
      </c>
      <c r="L2391" s="3" t="s">
        <v>25</v>
      </c>
      <c r="M2391" s="3" t="s">
        <v>1019</v>
      </c>
      <c r="N2391" s="3" t="s">
        <v>2639</v>
      </c>
      <c r="O2391" s="3" t="s">
        <v>5577</v>
      </c>
      <c r="P2391" s="86">
        <v>2</v>
      </c>
      <c r="Q2391" s="87"/>
      <c r="R2391" s="88" t="s">
        <v>28</v>
      </c>
      <c r="S2391" s="84"/>
      <c r="T2391" s="1">
        <v>855</v>
      </c>
      <c r="U2391" s="90">
        <v>444.6</v>
      </c>
      <c r="V2391" s="91">
        <v>0.48</v>
      </c>
      <c r="W2391" s="92" t="s">
        <v>11035</v>
      </c>
      <c r="X2391" s="83">
        <v>90021900000</v>
      </c>
      <c r="Y2391" s="83" t="s">
        <v>994</v>
      </c>
      <c r="Z2391" s="83" t="s">
        <v>31</v>
      </c>
    </row>
    <row r="2392" spans="1:26" x14ac:dyDescent="0.25">
      <c r="A2392" s="3" t="s">
        <v>5599</v>
      </c>
      <c r="B2392" s="3" t="s">
        <v>5599</v>
      </c>
      <c r="C2392" s="94" t="s">
        <v>5600</v>
      </c>
      <c r="D2392" s="93" t="s">
        <v>5601</v>
      </c>
      <c r="E2392" s="88" t="s">
        <v>704</v>
      </c>
      <c r="F2392" s="88" t="s">
        <v>22</v>
      </c>
      <c r="G2392" s="93" t="s">
        <v>23</v>
      </c>
      <c r="H2392" s="88"/>
      <c r="I2392" s="93" t="s">
        <v>24</v>
      </c>
      <c r="J2392" s="93" t="s">
        <v>24</v>
      </c>
      <c r="K2392" s="4">
        <v>100210010722</v>
      </c>
      <c r="L2392" s="3" t="s">
        <v>25</v>
      </c>
      <c r="M2392" s="3" t="s">
        <v>1019</v>
      </c>
      <c r="N2392" s="3" t="s">
        <v>2639</v>
      </c>
      <c r="O2392" s="3" t="s">
        <v>5577</v>
      </c>
      <c r="P2392" s="86">
        <v>2</v>
      </c>
      <c r="Q2392" s="87"/>
      <c r="R2392" s="88" t="s">
        <v>28</v>
      </c>
      <c r="S2392" s="84"/>
      <c r="T2392" s="1">
        <v>1231</v>
      </c>
      <c r="U2392" s="90">
        <v>640.12</v>
      </c>
      <c r="V2392" s="91">
        <v>0.48</v>
      </c>
      <c r="W2392" s="92" t="s">
        <v>11035</v>
      </c>
      <c r="X2392" s="83">
        <v>90021900000</v>
      </c>
      <c r="Y2392" s="83" t="s">
        <v>994</v>
      </c>
      <c r="Z2392" s="83" t="s">
        <v>31</v>
      </c>
    </row>
    <row r="2393" spans="1:26" x14ac:dyDescent="0.25">
      <c r="A2393" s="3" t="s">
        <v>5602</v>
      </c>
      <c r="B2393" s="3" t="s">
        <v>5602</v>
      </c>
      <c r="C2393" s="94" t="s">
        <v>5603</v>
      </c>
      <c r="D2393" s="93" t="s">
        <v>5604</v>
      </c>
      <c r="E2393" s="88" t="s">
        <v>704</v>
      </c>
      <c r="F2393" s="88" t="s">
        <v>22</v>
      </c>
      <c r="G2393" s="83" t="s">
        <v>23</v>
      </c>
      <c r="H2393" s="88"/>
      <c r="I2393" s="93" t="s">
        <v>24</v>
      </c>
      <c r="J2393" s="93" t="s">
        <v>24</v>
      </c>
      <c r="K2393" s="4">
        <v>100210010722</v>
      </c>
      <c r="L2393" s="3" t="s">
        <v>25</v>
      </c>
      <c r="M2393" s="3" t="s">
        <v>1019</v>
      </c>
      <c r="N2393" s="3" t="s">
        <v>2639</v>
      </c>
      <c r="O2393" s="3" t="s">
        <v>5577</v>
      </c>
      <c r="P2393" s="86">
        <v>2</v>
      </c>
      <c r="Q2393" s="87"/>
      <c r="R2393" s="88" t="s">
        <v>28</v>
      </c>
      <c r="S2393" s="89"/>
      <c r="T2393" s="1">
        <v>2880</v>
      </c>
      <c r="U2393" s="90">
        <v>1497.6</v>
      </c>
      <c r="V2393" s="91">
        <v>0.48000000000000004</v>
      </c>
      <c r="W2393" s="92" t="s">
        <v>11035</v>
      </c>
      <c r="X2393" s="83">
        <v>90021900000</v>
      </c>
      <c r="Y2393" s="83" t="s">
        <v>994</v>
      </c>
      <c r="Z2393" s="83" t="s">
        <v>31</v>
      </c>
    </row>
    <row r="2394" spans="1:26" x14ac:dyDescent="0.25">
      <c r="A2394" s="3" t="s">
        <v>5607</v>
      </c>
      <c r="B2394" s="3" t="s">
        <v>5607</v>
      </c>
      <c r="C2394" s="94" t="s">
        <v>5608</v>
      </c>
      <c r="D2394" s="93" t="s">
        <v>5609</v>
      </c>
      <c r="E2394" s="88" t="s">
        <v>704</v>
      </c>
      <c r="F2394" s="88" t="s">
        <v>22</v>
      </c>
      <c r="G2394" s="83" t="s">
        <v>23</v>
      </c>
      <c r="H2394" s="88"/>
      <c r="I2394" s="93" t="s">
        <v>24</v>
      </c>
      <c r="J2394" s="93" t="s">
        <v>24</v>
      </c>
      <c r="K2394" s="4">
        <v>100210010640</v>
      </c>
      <c r="L2394" s="3" t="s">
        <v>25</v>
      </c>
      <c r="M2394" s="3" t="s">
        <v>1019</v>
      </c>
      <c r="N2394" s="3" t="s">
        <v>1303</v>
      </c>
      <c r="O2394" s="3" t="s">
        <v>3183</v>
      </c>
      <c r="P2394" s="86">
        <v>2</v>
      </c>
      <c r="Q2394" s="87"/>
      <c r="R2394" s="88" t="s">
        <v>28</v>
      </c>
      <c r="S2394" s="89"/>
      <c r="T2394" s="1">
        <v>44</v>
      </c>
      <c r="U2394" s="90">
        <v>22.88</v>
      </c>
      <c r="V2394" s="91">
        <v>0.48000000000000004</v>
      </c>
      <c r="W2394" s="92" t="s">
        <v>11035</v>
      </c>
      <c r="X2394" s="83">
        <v>90119000000</v>
      </c>
      <c r="Y2394" s="83" t="s">
        <v>994</v>
      </c>
      <c r="Z2394" s="83" t="s">
        <v>31</v>
      </c>
    </row>
    <row r="2395" spans="1:26" x14ac:dyDescent="0.25">
      <c r="A2395" s="3" t="s">
        <v>5610</v>
      </c>
      <c r="B2395" s="3" t="s">
        <v>5610</v>
      </c>
      <c r="C2395" s="94" t="s">
        <v>5611</v>
      </c>
      <c r="D2395" s="93" t="s">
        <v>5612</v>
      </c>
      <c r="E2395" s="88" t="s">
        <v>704</v>
      </c>
      <c r="F2395" s="88" t="s">
        <v>22</v>
      </c>
      <c r="G2395" s="83" t="s">
        <v>23</v>
      </c>
      <c r="H2395" s="88"/>
      <c r="I2395" s="93" t="s">
        <v>24</v>
      </c>
      <c r="J2395" s="93" t="s">
        <v>24</v>
      </c>
      <c r="K2395" s="4">
        <v>100210010640</v>
      </c>
      <c r="L2395" s="3" t="s">
        <v>25</v>
      </c>
      <c r="M2395" s="3" t="s">
        <v>1019</v>
      </c>
      <c r="N2395" s="3" t="s">
        <v>1303</v>
      </c>
      <c r="O2395" s="3" t="s">
        <v>3183</v>
      </c>
      <c r="P2395" s="86">
        <v>20</v>
      </c>
      <c r="Q2395" s="87"/>
      <c r="R2395" s="88" t="s">
        <v>28</v>
      </c>
      <c r="S2395" s="89"/>
      <c r="T2395" s="1">
        <v>254</v>
      </c>
      <c r="U2395" s="90">
        <v>132.08000000000001</v>
      </c>
      <c r="V2395" s="91">
        <v>0.47999999999999993</v>
      </c>
      <c r="W2395" s="92" t="s">
        <v>11035</v>
      </c>
      <c r="X2395" s="83">
        <v>90119000000</v>
      </c>
      <c r="Y2395" s="83" t="s">
        <v>5523</v>
      </c>
      <c r="Z2395" s="83" t="s">
        <v>31</v>
      </c>
    </row>
    <row r="2396" spans="1:26" x14ac:dyDescent="0.25">
      <c r="A2396" s="3" t="s">
        <v>5613</v>
      </c>
      <c r="B2396" s="3" t="s">
        <v>5613</v>
      </c>
      <c r="C2396" s="94" t="s">
        <v>5614</v>
      </c>
      <c r="D2396" s="93" t="s">
        <v>5615</v>
      </c>
      <c r="E2396" s="88" t="s">
        <v>704</v>
      </c>
      <c r="F2396" s="88" t="s">
        <v>22</v>
      </c>
      <c r="G2396" s="83" t="s">
        <v>23</v>
      </c>
      <c r="H2396" s="88"/>
      <c r="I2396" s="93" t="s">
        <v>24</v>
      </c>
      <c r="J2396" s="93" t="s">
        <v>24</v>
      </c>
      <c r="K2396" s="4">
        <v>100210010822</v>
      </c>
      <c r="L2396" s="3" t="s">
        <v>25</v>
      </c>
      <c r="M2396" s="3" t="s">
        <v>1019</v>
      </c>
      <c r="N2396" s="3" t="s">
        <v>4364</v>
      </c>
      <c r="O2396" s="3" t="s">
        <v>5505</v>
      </c>
      <c r="P2396" s="86">
        <v>2</v>
      </c>
      <c r="Q2396" s="87"/>
      <c r="R2396" s="88" t="s">
        <v>28</v>
      </c>
      <c r="S2396" s="89"/>
      <c r="T2396" s="1">
        <v>123</v>
      </c>
      <c r="U2396" s="90">
        <v>63.96</v>
      </c>
      <c r="V2396" s="91">
        <v>0.48</v>
      </c>
      <c r="W2396" s="92" t="s">
        <v>11035</v>
      </c>
      <c r="X2396" s="83">
        <v>90021900000</v>
      </c>
      <c r="Y2396" s="83" t="s">
        <v>4416</v>
      </c>
      <c r="Z2396" s="83" t="s">
        <v>31</v>
      </c>
    </row>
    <row r="2397" spans="1:26" x14ac:dyDescent="0.25">
      <c r="A2397" s="3" t="s">
        <v>5616</v>
      </c>
      <c r="B2397" s="3" t="s">
        <v>5616</v>
      </c>
      <c r="C2397" s="94" t="s">
        <v>5617</v>
      </c>
      <c r="D2397" s="93" t="s">
        <v>5618</v>
      </c>
      <c r="E2397" s="88" t="s">
        <v>704</v>
      </c>
      <c r="F2397" s="88" t="s">
        <v>22</v>
      </c>
      <c r="G2397" s="83" t="s">
        <v>23</v>
      </c>
      <c r="H2397" s="88"/>
      <c r="I2397" s="93" t="s">
        <v>24</v>
      </c>
      <c r="J2397" s="93" t="s">
        <v>24</v>
      </c>
      <c r="K2397" s="4">
        <v>100210010822</v>
      </c>
      <c r="L2397" s="3" t="s">
        <v>25</v>
      </c>
      <c r="M2397" s="3" t="s">
        <v>1019</v>
      </c>
      <c r="N2397" s="3" t="s">
        <v>4364</v>
      </c>
      <c r="O2397" s="3" t="s">
        <v>5505</v>
      </c>
      <c r="P2397" s="86">
        <v>20</v>
      </c>
      <c r="Q2397" s="87"/>
      <c r="R2397" s="88" t="s">
        <v>28</v>
      </c>
      <c r="S2397" s="89"/>
      <c r="T2397" s="1">
        <v>235</v>
      </c>
      <c r="U2397" s="90">
        <v>122.2</v>
      </c>
      <c r="V2397" s="91">
        <v>0.48</v>
      </c>
      <c r="W2397" s="92" t="s">
        <v>11035</v>
      </c>
      <c r="X2397" s="83">
        <v>90021900000</v>
      </c>
      <c r="Y2397" s="83" t="s">
        <v>4416</v>
      </c>
      <c r="Z2397" s="83" t="s">
        <v>31</v>
      </c>
    </row>
    <row r="2398" spans="1:26" x14ac:dyDescent="0.25">
      <c r="A2398" s="3" t="s">
        <v>5619</v>
      </c>
      <c r="B2398" s="3" t="s">
        <v>5619</v>
      </c>
      <c r="C2398" s="94" t="s">
        <v>5620</v>
      </c>
      <c r="D2398" s="93" t="s">
        <v>5621</v>
      </c>
      <c r="E2398" s="88" t="s">
        <v>704</v>
      </c>
      <c r="F2398" s="88" t="s">
        <v>22</v>
      </c>
      <c r="G2398" s="83" t="s">
        <v>23</v>
      </c>
      <c r="H2398" s="88"/>
      <c r="I2398" s="93" t="s">
        <v>24</v>
      </c>
      <c r="J2398" s="93" t="s">
        <v>24</v>
      </c>
      <c r="K2398" s="4">
        <v>100210010609</v>
      </c>
      <c r="L2398" s="3" t="s">
        <v>25</v>
      </c>
      <c r="M2398" s="3" t="s">
        <v>1019</v>
      </c>
      <c r="N2398" s="3" t="s">
        <v>1303</v>
      </c>
      <c r="O2398" s="3" t="s">
        <v>4378</v>
      </c>
      <c r="P2398" s="86">
        <v>20</v>
      </c>
      <c r="Q2398" s="87"/>
      <c r="R2398" s="88" t="s">
        <v>28</v>
      </c>
      <c r="S2398" s="89"/>
      <c r="T2398" s="1">
        <v>94</v>
      </c>
      <c r="U2398" s="90">
        <v>48.88</v>
      </c>
      <c r="V2398" s="91">
        <v>0.48</v>
      </c>
      <c r="W2398" s="92" t="s">
        <v>11035</v>
      </c>
      <c r="X2398" s="83">
        <v>85392198900</v>
      </c>
      <c r="Y2398" s="83" t="s">
        <v>994</v>
      </c>
      <c r="Z2398" s="83" t="s">
        <v>31</v>
      </c>
    </row>
    <row r="2399" spans="1:26" x14ac:dyDescent="0.25">
      <c r="A2399" s="3" t="s">
        <v>5622</v>
      </c>
      <c r="B2399" s="3" t="s">
        <v>5622</v>
      </c>
      <c r="C2399" s="94" t="s">
        <v>5623</v>
      </c>
      <c r="D2399" s="93" t="s">
        <v>5624</v>
      </c>
      <c r="E2399" s="88" t="s">
        <v>704</v>
      </c>
      <c r="F2399" s="88" t="s">
        <v>22</v>
      </c>
      <c r="G2399" s="83" t="s">
        <v>23</v>
      </c>
      <c r="H2399" s="88"/>
      <c r="I2399" s="93" t="s">
        <v>24</v>
      </c>
      <c r="J2399" s="93" t="s">
        <v>24</v>
      </c>
      <c r="K2399" s="4">
        <v>100210010607</v>
      </c>
      <c r="L2399" s="3" t="s">
        <v>25</v>
      </c>
      <c r="M2399" s="3" t="s">
        <v>1019</v>
      </c>
      <c r="N2399" s="3" t="s">
        <v>1303</v>
      </c>
      <c r="O2399" s="3" t="s">
        <v>4558</v>
      </c>
      <c r="P2399" s="86">
        <v>20</v>
      </c>
      <c r="Q2399" s="87"/>
      <c r="R2399" s="88" t="s">
        <v>28</v>
      </c>
      <c r="S2399" s="89"/>
      <c r="T2399" s="1">
        <v>112</v>
      </c>
      <c r="U2399" s="90">
        <v>58.24</v>
      </c>
      <c r="V2399" s="91">
        <v>0.48</v>
      </c>
      <c r="W2399" s="92" t="s">
        <v>11035</v>
      </c>
      <c r="X2399" s="83">
        <v>90119000000</v>
      </c>
      <c r="Y2399" s="83" t="s">
        <v>994</v>
      </c>
      <c r="Z2399" s="83" t="s">
        <v>31</v>
      </c>
    </row>
    <row r="2400" spans="1:26" x14ac:dyDescent="0.25">
      <c r="A2400" s="3" t="s">
        <v>5625</v>
      </c>
      <c r="B2400" s="3" t="s">
        <v>5625</v>
      </c>
      <c r="C2400" s="94" t="s">
        <v>5626</v>
      </c>
      <c r="D2400" s="93" t="s">
        <v>5627</v>
      </c>
      <c r="E2400" s="88" t="s">
        <v>704</v>
      </c>
      <c r="F2400" s="88" t="s">
        <v>22</v>
      </c>
      <c r="G2400" s="83" t="s">
        <v>23</v>
      </c>
      <c r="H2400" s="88"/>
      <c r="I2400" s="93" t="s">
        <v>24</v>
      </c>
      <c r="J2400" s="93" t="s">
        <v>24</v>
      </c>
      <c r="K2400" s="4">
        <v>100210010607</v>
      </c>
      <c r="L2400" s="3" t="s">
        <v>25</v>
      </c>
      <c r="M2400" s="3" t="s">
        <v>1019</v>
      </c>
      <c r="N2400" s="3" t="s">
        <v>1303</v>
      </c>
      <c r="O2400" s="3" t="s">
        <v>4558</v>
      </c>
      <c r="P2400" s="86">
        <v>2</v>
      </c>
      <c r="Q2400" s="87"/>
      <c r="R2400" s="88" t="s">
        <v>28</v>
      </c>
      <c r="S2400" s="89"/>
      <c r="T2400" s="1">
        <v>96</v>
      </c>
      <c r="U2400" s="90">
        <v>49.92</v>
      </c>
      <c r="V2400" s="91">
        <v>0.48</v>
      </c>
      <c r="W2400" s="92" t="s">
        <v>11035</v>
      </c>
      <c r="X2400" s="83">
        <v>90019000900</v>
      </c>
      <c r="Y2400" s="83" t="s">
        <v>994</v>
      </c>
      <c r="Z2400" s="83" t="s">
        <v>31</v>
      </c>
    </row>
    <row r="2401" spans="1:26" x14ac:dyDescent="0.25">
      <c r="A2401" s="3" t="s">
        <v>5628</v>
      </c>
      <c r="B2401" s="3" t="s">
        <v>5628</v>
      </c>
      <c r="C2401" s="94" t="s">
        <v>5629</v>
      </c>
      <c r="D2401" s="93" t="s">
        <v>5630</v>
      </c>
      <c r="E2401" s="88" t="s">
        <v>704</v>
      </c>
      <c r="F2401" s="88" t="s">
        <v>22</v>
      </c>
      <c r="G2401" s="83" t="s">
        <v>23</v>
      </c>
      <c r="H2401" s="88"/>
      <c r="I2401" s="93" t="s">
        <v>24</v>
      </c>
      <c r="J2401" s="93" t="s">
        <v>24</v>
      </c>
      <c r="K2401" s="4">
        <v>100210010603</v>
      </c>
      <c r="L2401" s="3" t="s">
        <v>25</v>
      </c>
      <c r="M2401" s="3" t="s">
        <v>1019</v>
      </c>
      <c r="N2401" s="3" t="s">
        <v>1303</v>
      </c>
      <c r="O2401" s="3" t="s">
        <v>4433</v>
      </c>
      <c r="P2401" s="86">
        <v>2</v>
      </c>
      <c r="Q2401" s="87"/>
      <c r="R2401" s="88" t="s">
        <v>28</v>
      </c>
      <c r="S2401" s="89"/>
      <c r="T2401" s="1">
        <v>733</v>
      </c>
      <c r="U2401" s="90">
        <v>381.16</v>
      </c>
      <c r="V2401" s="91">
        <v>0.48</v>
      </c>
      <c r="W2401" s="92" t="s">
        <v>11035</v>
      </c>
      <c r="X2401" s="83">
        <v>90021900000</v>
      </c>
      <c r="Y2401" s="83" t="s">
        <v>4416</v>
      </c>
      <c r="Z2401" s="83" t="s">
        <v>31</v>
      </c>
    </row>
    <row r="2402" spans="1:26" x14ac:dyDescent="0.25">
      <c r="A2402" s="3" t="s">
        <v>5631</v>
      </c>
      <c r="B2402" s="3" t="s">
        <v>5631</v>
      </c>
      <c r="C2402" s="94" t="s">
        <v>5632</v>
      </c>
      <c r="D2402" s="93" t="s">
        <v>5633</v>
      </c>
      <c r="E2402" s="88" t="s">
        <v>704</v>
      </c>
      <c r="F2402" s="88" t="s">
        <v>22</v>
      </c>
      <c r="G2402" s="83" t="s">
        <v>23</v>
      </c>
      <c r="H2402" s="88"/>
      <c r="I2402" s="93" t="s">
        <v>24</v>
      </c>
      <c r="J2402" s="93" t="s">
        <v>24</v>
      </c>
      <c r="K2402" s="4">
        <v>100210010603</v>
      </c>
      <c r="L2402" s="3" t="s">
        <v>25</v>
      </c>
      <c r="M2402" s="3" t="s">
        <v>1019</v>
      </c>
      <c r="N2402" s="3" t="s">
        <v>1303</v>
      </c>
      <c r="O2402" s="3" t="s">
        <v>4433</v>
      </c>
      <c r="P2402" s="86">
        <v>2</v>
      </c>
      <c r="Q2402" s="87"/>
      <c r="R2402" s="88" t="s">
        <v>28</v>
      </c>
      <c r="S2402" s="89"/>
      <c r="T2402" s="1">
        <v>855</v>
      </c>
      <c r="U2402" s="90">
        <v>444.6</v>
      </c>
      <c r="V2402" s="91">
        <v>0.48</v>
      </c>
      <c r="W2402" s="92" t="s">
        <v>11035</v>
      </c>
      <c r="X2402" s="83">
        <v>90119000000</v>
      </c>
      <c r="Y2402" s="83" t="s">
        <v>4416</v>
      </c>
      <c r="Z2402" s="83" t="s">
        <v>31</v>
      </c>
    </row>
    <row r="2403" spans="1:26" x14ac:dyDescent="0.25">
      <c r="A2403" s="3" t="s">
        <v>5634</v>
      </c>
      <c r="B2403" s="3" t="s">
        <v>5634</v>
      </c>
      <c r="C2403" s="94" t="s">
        <v>5635</v>
      </c>
      <c r="D2403" s="93" t="s">
        <v>5636</v>
      </c>
      <c r="E2403" s="88" t="s">
        <v>704</v>
      </c>
      <c r="F2403" s="88" t="s">
        <v>22</v>
      </c>
      <c r="G2403" s="83" t="s">
        <v>23</v>
      </c>
      <c r="H2403" s="88"/>
      <c r="I2403" s="93" t="s">
        <v>24</v>
      </c>
      <c r="J2403" s="93" t="s">
        <v>24</v>
      </c>
      <c r="K2403" s="4">
        <v>100210010609</v>
      </c>
      <c r="L2403" s="3" t="s">
        <v>25</v>
      </c>
      <c r="M2403" s="3" t="s">
        <v>1019</v>
      </c>
      <c r="N2403" s="3" t="s">
        <v>1303</v>
      </c>
      <c r="O2403" s="3" t="s">
        <v>4378</v>
      </c>
      <c r="P2403" s="86">
        <v>20</v>
      </c>
      <c r="Q2403" s="87"/>
      <c r="R2403" s="88" t="s">
        <v>28</v>
      </c>
      <c r="S2403" s="89"/>
      <c r="T2403" s="1">
        <v>1396</v>
      </c>
      <c r="U2403" s="90">
        <v>725.92</v>
      </c>
      <c r="V2403" s="91">
        <v>0.48000000000000004</v>
      </c>
      <c r="W2403" s="92" t="s">
        <v>11035</v>
      </c>
      <c r="X2403" s="83">
        <v>90119000000</v>
      </c>
      <c r="Y2403" s="83" t="s">
        <v>994</v>
      </c>
      <c r="Z2403" s="83" t="s">
        <v>31</v>
      </c>
    </row>
    <row r="2404" spans="1:26" x14ac:dyDescent="0.25">
      <c r="A2404" s="3" t="s">
        <v>5637</v>
      </c>
      <c r="B2404" s="3" t="s">
        <v>5637</v>
      </c>
      <c r="C2404" s="94" t="s">
        <v>5638</v>
      </c>
      <c r="D2404" s="93" t="s">
        <v>5639</v>
      </c>
      <c r="E2404" s="88" t="s">
        <v>704</v>
      </c>
      <c r="F2404" s="88" t="s">
        <v>22</v>
      </c>
      <c r="G2404" s="83" t="s">
        <v>23</v>
      </c>
      <c r="H2404" s="88"/>
      <c r="I2404" s="93" t="s">
        <v>24</v>
      </c>
      <c r="J2404" s="93" t="s">
        <v>24</v>
      </c>
      <c r="K2404" s="4">
        <v>100210010722</v>
      </c>
      <c r="L2404" s="3" t="s">
        <v>25</v>
      </c>
      <c r="M2404" s="3" t="s">
        <v>1019</v>
      </c>
      <c r="N2404" s="3" t="s">
        <v>2639</v>
      </c>
      <c r="O2404" s="3" t="s">
        <v>5577</v>
      </c>
      <c r="P2404" s="86">
        <v>2</v>
      </c>
      <c r="Q2404" s="87"/>
      <c r="R2404" s="88" t="s">
        <v>28</v>
      </c>
      <c r="S2404" s="89"/>
      <c r="T2404" s="1">
        <v>356</v>
      </c>
      <c r="U2404" s="90">
        <v>185.12</v>
      </c>
      <c r="V2404" s="91">
        <v>0.48</v>
      </c>
      <c r="W2404" s="92" t="s">
        <v>11035</v>
      </c>
      <c r="X2404" s="83">
        <v>90021900000</v>
      </c>
      <c r="Y2404" s="83" t="s">
        <v>994</v>
      </c>
      <c r="Z2404" s="83" t="s">
        <v>31</v>
      </c>
    </row>
    <row r="2405" spans="1:26" x14ac:dyDescent="0.25">
      <c r="A2405" s="3" t="s">
        <v>5640</v>
      </c>
      <c r="B2405" s="3" t="s">
        <v>5640</v>
      </c>
      <c r="C2405" s="94" t="s">
        <v>5641</v>
      </c>
      <c r="D2405" s="93" t="s">
        <v>5642</v>
      </c>
      <c r="E2405" s="88" t="s">
        <v>704</v>
      </c>
      <c r="F2405" s="88" t="s">
        <v>22</v>
      </c>
      <c r="G2405" s="83" t="s">
        <v>752</v>
      </c>
      <c r="H2405" s="88"/>
      <c r="I2405" s="93" t="s">
        <v>24</v>
      </c>
      <c r="J2405" s="93" t="s">
        <v>24</v>
      </c>
      <c r="K2405" s="4">
        <v>100210010726</v>
      </c>
      <c r="L2405" s="3" t="s">
        <v>25</v>
      </c>
      <c r="M2405" s="3" t="s">
        <v>1019</v>
      </c>
      <c r="N2405" s="3" t="s">
        <v>2639</v>
      </c>
      <c r="O2405" s="3" t="s">
        <v>2640</v>
      </c>
      <c r="P2405" s="86">
        <v>20</v>
      </c>
      <c r="Q2405" s="87"/>
      <c r="R2405" s="88" t="s">
        <v>28</v>
      </c>
      <c r="S2405" s="89"/>
      <c r="T2405" s="1">
        <v>728</v>
      </c>
      <c r="U2405" s="90">
        <v>378.56</v>
      </c>
      <c r="V2405" s="91">
        <v>0.48</v>
      </c>
      <c r="W2405" s="92" t="s">
        <v>11035</v>
      </c>
      <c r="X2405" s="83">
        <v>90021900000</v>
      </c>
      <c r="Y2405" s="83" t="s">
        <v>994</v>
      </c>
      <c r="Z2405" s="83" t="s">
        <v>31</v>
      </c>
    </row>
    <row r="2406" spans="1:26" x14ac:dyDescent="0.25">
      <c r="A2406" s="3" t="s">
        <v>5643</v>
      </c>
      <c r="B2406" s="3" t="s">
        <v>5643</v>
      </c>
      <c r="C2406" s="94" t="s">
        <v>5644</v>
      </c>
      <c r="D2406" s="93" t="s">
        <v>5645</v>
      </c>
      <c r="E2406" s="88" t="s">
        <v>704</v>
      </c>
      <c r="F2406" s="88" t="s">
        <v>22</v>
      </c>
      <c r="G2406" s="83" t="s">
        <v>23</v>
      </c>
      <c r="H2406" s="88"/>
      <c r="I2406" s="93" t="s">
        <v>24</v>
      </c>
      <c r="J2406" s="93" t="s">
        <v>24</v>
      </c>
      <c r="K2406" s="4">
        <v>100210010726</v>
      </c>
      <c r="L2406" s="3" t="s">
        <v>25</v>
      </c>
      <c r="M2406" s="3" t="s">
        <v>1019</v>
      </c>
      <c r="N2406" s="3" t="s">
        <v>2639</v>
      </c>
      <c r="O2406" s="3" t="s">
        <v>2640</v>
      </c>
      <c r="P2406" s="86">
        <v>2</v>
      </c>
      <c r="Q2406" s="87"/>
      <c r="R2406" s="88" t="s">
        <v>28</v>
      </c>
      <c r="S2406" s="89"/>
      <c r="T2406" s="1">
        <v>1117</v>
      </c>
      <c r="U2406" s="90">
        <v>580.84</v>
      </c>
      <c r="V2406" s="91">
        <v>0.48</v>
      </c>
      <c r="W2406" s="92" t="s">
        <v>11035</v>
      </c>
      <c r="X2406" s="83">
        <v>90021900000</v>
      </c>
      <c r="Y2406" s="83" t="s">
        <v>994</v>
      </c>
      <c r="Z2406" s="83" t="s">
        <v>31</v>
      </c>
    </row>
    <row r="2407" spans="1:26" x14ac:dyDescent="0.25">
      <c r="A2407" s="3" t="s">
        <v>5646</v>
      </c>
      <c r="B2407" s="3" t="s">
        <v>5646</v>
      </c>
      <c r="C2407" s="94" t="s">
        <v>5647</v>
      </c>
      <c r="D2407" s="93" t="s">
        <v>5648</v>
      </c>
      <c r="E2407" s="88" t="s">
        <v>704</v>
      </c>
      <c r="F2407" s="88" t="s">
        <v>22</v>
      </c>
      <c r="G2407" s="83" t="s">
        <v>752</v>
      </c>
      <c r="H2407" s="88"/>
      <c r="I2407" s="93" t="s">
        <v>24</v>
      </c>
      <c r="J2407" s="93" t="s">
        <v>24</v>
      </c>
      <c r="K2407" s="4">
        <v>100210010726</v>
      </c>
      <c r="L2407" s="3" t="s">
        <v>25</v>
      </c>
      <c r="M2407" s="3" t="s">
        <v>1019</v>
      </c>
      <c r="N2407" s="3" t="s">
        <v>2639</v>
      </c>
      <c r="O2407" s="3" t="s">
        <v>2640</v>
      </c>
      <c r="P2407" s="86">
        <v>20</v>
      </c>
      <c r="Q2407" s="87"/>
      <c r="R2407" s="88" t="s">
        <v>28</v>
      </c>
      <c r="S2407" s="89"/>
      <c r="T2407" s="1">
        <v>1346</v>
      </c>
      <c r="U2407" s="90">
        <v>699.92</v>
      </c>
      <c r="V2407" s="91">
        <v>0.48000000000000004</v>
      </c>
      <c r="W2407" s="92" t="s">
        <v>11035</v>
      </c>
      <c r="X2407" s="83">
        <v>90021900000</v>
      </c>
      <c r="Y2407" s="83" t="s">
        <v>994</v>
      </c>
      <c r="Z2407" s="83" t="s">
        <v>31</v>
      </c>
    </row>
    <row r="2408" spans="1:26" x14ac:dyDescent="0.25">
      <c r="A2408" s="3" t="s">
        <v>5649</v>
      </c>
      <c r="B2408" s="3" t="s">
        <v>5649</v>
      </c>
      <c r="C2408" s="94" t="s">
        <v>5650</v>
      </c>
      <c r="D2408" s="93" t="s">
        <v>5651</v>
      </c>
      <c r="E2408" s="88" t="s">
        <v>704</v>
      </c>
      <c r="F2408" s="88" t="s">
        <v>22</v>
      </c>
      <c r="G2408" s="83" t="s">
        <v>23</v>
      </c>
      <c r="H2408" s="88"/>
      <c r="I2408" s="93" t="s">
        <v>24</v>
      </c>
      <c r="J2408" s="93" t="s">
        <v>24</v>
      </c>
      <c r="K2408" s="4">
        <v>100210010726</v>
      </c>
      <c r="L2408" s="3" t="s">
        <v>25</v>
      </c>
      <c r="M2408" s="3" t="s">
        <v>1019</v>
      </c>
      <c r="N2408" s="3" t="s">
        <v>2639</v>
      </c>
      <c r="O2408" s="3" t="s">
        <v>2640</v>
      </c>
      <c r="P2408" s="86">
        <v>2</v>
      </c>
      <c r="Q2408" s="87"/>
      <c r="R2408" s="88" t="s">
        <v>28</v>
      </c>
      <c r="S2408" s="89"/>
      <c r="T2408" s="1">
        <v>1492</v>
      </c>
      <c r="U2408" s="90">
        <v>775.84</v>
      </c>
      <c r="V2408" s="91">
        <v>0.48</v>
      </c>
      <c r="W2408" s="92" t="s">
        <v>11035</v>
      </c>
      <c r="X2408" s="83">
        <v>90021900000</v>
      </c>
      <c r="Y2408" s="83" t="s">
        <v>994</v>
      </c>
      <c r="Z2408" s="83" t="s">
        <v>31</v>
      </c>
    </row>
    <row r="2409" spans="1:26" x14ac:dyDescent="0.25">
      <c r="A2409" s="3" t="s">
        <v>5652</v>
      </c>
      <c r="B2409" s="3" t="s">
        <v>5652</v>
      </c>
      <c r="C2409" s="94" t="s">
        <v>5653</v>
      </c>
      <c r="D2409" s="93" t="s">
        <v>5654</v>
      </c>
      <c r="E2409" s="88" t="s">
        <v>704</v>
      </c>
      <c r="F2409" s="88" t="s">
        <v>22</v>
      </c>
      <c r="G2409" s="83" t="s">
        <v>23</v>
      </c>
      <c r="H2409" s="88"/>
      <c r="I2409" s="93" t="s">
        <v>24</v>
      </c>
      <c r="J2409" s="93" t="s">
        <v>24</v>
      </c>
      <c r="K2409" s="4">
        <v>100210010722</v>
      </c>
      <c r="L2409" s="3" t="s">
        <v>25</v>
      </c>
      <c r="M2409" s="3" t="s">
        <v>1019</v>
      </c>
      <c r="N2409" s="3" t="s">
        <v>2639</v>
      </c>
      <c r="O2409" s="3" t="s">
        <v>5577</v>
      </c>
      <c r="P2409" s="86">
        <v>2</v>
      </c>
      <c r="Q2409" s="87"/>
      <c r="R2409" s="88" t="s">
        <v>28</v>
      </c>
      <c r="S2409" s="89"/>
      <c r="T2409" s="1">
        <v>1542</v>
      </c>
      <c r="U2409" s="90">
        <v>801.84</v>
      </c>
      <c r="V2409" s="91">
        <v>0.48</v>
      </c>
      <c r="W2409" s="92" t="s">
        <v>11035</v>
      </c>
      <c r="X2409" s="83">
        <v>90021900000</v>
      </c>
      <c r="Y2409" s="83" t="s">
        <v>994</v>
      </c>
      <c r="Z2409" s="83" t="s">
        <v>31</v>
      </c>
    </row>
    <row r="2410" spans="1:26" x14ac:dyDescent="0.25">
      <c r="A2410" s="3" t="s">
        <v>5656</v>
      </c>
      <c r="B2410" s="3" t="s">
        <v>5656</v>
      </c>
      <c r="C2410" s="94" t="s">
        <v>5657</v>
      </c>
      <c r="D2410" s="93" t="s">
        <v>5658</v>
      </c>
      <c r="E2410" s="88" t="s">
        <v>704</v>
      </c>
      <c r="F2410" s="88" t="s">
        <v>22</v>
      </c>
      <c r="G2410" s="83" t="s">
        <v>23</v>
      </c>
      <c r="H2410" s="88"/>
      <c r="I2410" s="93" t="s">
        <v>24</v>
      </c>
      <c r="J2410" s="93" t="s">
        <v>24</v>
      </c>
      <c r="K2410" s="4">
        <v>100210010721</v>
      </c>
      <c r="L2410" s="3" t="s">
        <v>25</v>
      </c>
      <c r="M2410" s="3" t="s">
        <v>1019</v>
      </c>
      <c r="N2410" s="3" t="s">
        <v>2639</v>
      </c>
      <c r="O2410" s="3" t="s">
        <v>5659</v>
      </c>
      <c r="P2410" s="86">
        <v>2</v>
      </c>
      <c r="Q2410" s="87"/>
      <c r="R2410" s="88" t="s">
        <v>28</v>
      </c>
      <c r="S2410" s="89"/>
      <c r="T2410" s="1">
        <v>543</v>
      </c>
      <c r="U2410" s="90">
        <v>282.36</v>
      </c>
      <c r="V2410" s="91">
        <v>0.48</v>
      </c>
      <c r="W2410" s="92" t="s">
        <v>11035</v>
      </c>
      <c r="X2410" s="83">
        <v>90021900000</v>
      </c>
      <c r="Y2410" s="83" t="s">
        <v>994</v>
      </c>
      <c r="Z2410" s="83" t="s">
        <v>31</v>
      </c>
    </row>
    <row r="2411" spans="1:26" x14ac:dyDescent="0.25">
      <c r="A2411" s="3" t="s">
        <v>5660</v>
      </c>
      <c r="B2411" s="3" t="s">
        <v>5660</v>
      </c>
      <c r="C2411" s="94" t="s">
        <v>5661</v>
      </c>
      <c r="D2411" s="93" t="s">
        <v>5662</v>
      </c>
      <c r="E2411" s="88" t="s">
        <v>704</v>
      </c>
      <c r="F2411" s="88" t="s">
        <v>22</v>
      </c>
      <c r="G2411" s="83" t="s">
        <v>23</v>
      </c>
      <c r="H2411" s="88"/>
      <c r="I2411" s="93" t="s">
        <v>24</v>
      </c>
      <c r="J2411" s="93" t="s">
        <v>24</v>
      </c>
      <c r="K2411" s="4">
        <v>100210010721</v>
      </c>
      <c r="L2411" s="3" t="s">
        <v>25</v>
      </c>
      <c r="M2411" s="3" t="s">
        <v>1019</v>
      </c>
      <c r="N2411" s="3" t="s">
        <v>2639</v>
      </c>
      <c r="O2411" s="3" t="s">
        <v>5659</v>
      </c>
      <c r="P2411" s="86">
        <v>2</v>
      </c>
      <c r="Q2411" s="87"/>
      <c r="R2411" s="88" t="s">
        <v>28</v>
      </c>
      <c r="S2411" s="89"/>
      <c r="T2411" s="1">
        <v>659</v>
      </c>
      <c r="U2411" s="90">
        <v>342.68</v>
      </c>
      <c r="V2411" s="91">
        <v>0.48</v>
      </c>
      <c r="W2411" s="92" t="s">
        <v>11035</v>
      </c>
      <c r="X2411" s="83">
        <v>90021900000</v>
      </c>
      <c r="Y2411" s="83" t="s">
        <v>994</v>
      </c>
      <c r="Z2411" s="83" t="s">
        <v>31</v>
      </c>
    </row>
    <row r="2412" spans="1:26" x14ac:dyDescent="0.25">
      <c r="A2412" s="3" t="s">
        <v>5663</v>
      </c>
      <c r="B2412" s="3" t="s">
        <v>5663</v>
      </c>
      <c r="C2412" s="94" t="s">
        <v>5664</v>
      </c>
      <c r="D2412" s="93" t="s">
        <v>5665</v>
      </c>
      <c r="E2412" s="88" t="s">
        <v>704</v>
      </c>
      <c r="F2412" s="88" t="s">
        <v>22</v>
      </c>
      <c r="G2412" s="83" t="s">
        <v>23</v>
      </c>
      <c r="H2412" s="88"/>
      <c r="I2412" s="93" t="s">
        <v>24</v>
      </c>
      <c r="J2412" s="93" t="s">
        <v>24</v>
      </c>
      <c r="K2412" s="4">
        <v>100210010721</v>
      </c>
      <c r="L2412" s="3" t="s">
        <v>25</v>
      </c>
      <c r="M2412" s="3" t="s">
        <v>1019</v>
      </c>
      <c r="N2412" s="3" t="s">
        <v>2639</v>
      </c>
      <c r="O2412" s="3" t="s">
        <v>5659</v>
      </c>
      <c r="P2412" s="86">
        <v>2</v>
      </c>
      <c r="Q2412" s="87"/>
      <c r="R2412" s="88" t="s">
        <v>28</v>
      </c>
      <c r="S2412" s="89"/>
      <c r="T2412" s="1">
        <v>878</v>
      </c>
      <c r="U2412" s="90">
        <v>456.56</v>
      </c>
      <c r="V2412" s="91">
        <v>0.48</v>
      </c>
      <c r="W2412" s="92" t="s">
        <v>11035</v>
      </c>
      <c r="X2412" s="83">
        <v>90021900000</v>
      </c>
      <c r="Y2412" s="83" t="s">
        <v>994</v>
      </c>
      <c r="Z2412" s="83" t="s">
        <v>31</v>
      </c>
    </row>
    <row r="2413" spans="1:26" x14ac:dyDescent="0.25">
      <c r="A2413" s="3" t="s">
        <v>5666</v>
      </c>
      <c r="B2413" s="3" t="s">
        <v>5666</v>
      </c>
      <c r="C2413" s="94" t="s">
        <v>5667</v>
      </c>
      <c r="D2413" s="93" t="s">
        <v>5668</v>
      </c>
      <c r="E2413" s="88" t="s">
        <v>704</v>
      </c>
      <c r="F2413" s="88" t="s">
        <v>22</v>
      </c>
      <c r="G2413" s="83" t="s">
        <v>23</v>
      </c>
      <c r="H2413" s="88"/>
      <c r="I2413" s="93" t="s">
        <v>24</v>
      </c>
      <c r="J2413" s="93" t="s">
        <v>24</v>
      </c>
      <c r="K2413" s="4">
        <v>100210010721</v>
      </c>
      <c r="L2413" s="3" t="s">
        <v>25</v>
      </c>
      <c r="M2413" s="3" t="s">
        <v>1019</v>
      </c>
      <c r="N2413" s="3" t="s">
        <v>2639</v>
      </c>
      <c r="O2413" s="3" t="s">
        <v>5659</v>
      </c>
      <c r="P2413" s="86">
        <v>20</v>
      </c>
      <c r="Q2413" s="87"/>
      <c r="R2413" s="88" t="s">
        <v>28</v>
      </c>
      <c r="S2413" s="89"/>
      <c r="T2413" s="1">
        <v>1365</v>
      </c>
      <c r="U2413" s="90">
        <v>709.8</v>
      </c>
      <c r="V2413" s="91">
        <v>0.48000000000000004</v>
      </c>
      <c r="W2413" s="92" t="s">
        <v>11035</v>
      </c>
      <c r="X2413" s="83">
        <v>90021900000</v>
      </c>
      <c r="Y2413" s="83" t="s">
        <v>994</v>
      </c>
      <c r="Z2413" s="83" t="s">
        <v>31</v>
      </c>
    </row>
    <row r="2414" spans="1:26" x14ac:dyDescent="0.25">
      <c r="A2414" s="3" t="s">
        <v>5669</v>
      </c>
      <c r="B2414" s="3" t="s">
        <v>5669</v>
      </c>
      <c r="C2414" s="94" t="s">
        <v>5670</v>
      </c>
      <c r="D2414" s="93" t="s">
        <v>5671</v>
      </c>
      <c r="E2414" s="88" t="s">
        <v>704</v>
      </c>
      <c r="F2414" s="88" t="s">
        <v>22</v>
      </c>
      <c r="G2414" s="83" t="s">
        <v>23</v>
      </c>
      <c r="H2414" s="88"/>
      <c r="I2414" s="93" t="s">
        <v>24</v>
      </c>
      <c r="J2414" s="93" t="s">
        <v>24</v>
      </c>
      <c r="K2414" s="4">
        <v>100210010723</v>
      </c>
      <c r="L2414" s="3" t="s">
        <v>25</v>
      </c>
      <c r="M2414" s="3" t="s">
        <v>1019</v>
      </c>
      <c r="N2414" s="3" t="s">
        <v>2639</v>
      </c>
      <c r="O2414" s="3" t="s">
        <v>5672</v>
      </c>
      <c r="P2414" s="86">
        <v>2</v>
      </c>
      <c r="Q2414" s="87"/>
      <c r="R2414" s="88" t="s">
        <v>28</v>
      </c>
      <c r="S2414" s="89"/>
      <c r="T2414" s="1">
        <v>2078</v>
      </c>
      <c r="U2414" s="90">
        <v>1080.56</v>
      </c>
      <c r="V2414" s="91">
        <v>0.48000000000000004</v>
      </c>
      <c r="W2414" s="92" t="s">
        <v>11035</v>
      </c>
      <c r="X2414" s="83">
        <v>90021900000</v>
      </c>
      <c r="Y2414" s="83" t="s">
        <v>994</v>
      </c>
      <c r="Z2414" s="83" t="s">
        <v>31</v>
      </c>
    </row>
    <row r="2415" spans="1:26" x14ac:dyDescent="0.25">
      <c r="A2415" s="3" t="s">
        <v>5673</v>
      </c>
      <c r="B2415" s="3" t="s">
        <v>5673</v>
      </c>
      <c r="C2415" s="94" t="s">
        <v>5674</v>
      </c>
      <c r="D2415" s="93" t="s">
        <v>5675</v>
      </c>
      <c r="E2415" s="88" t="s">
        <v>704</v>
      </c>
      <c r="F2415" s="88" t="s">
        <v>22</v>
      </c>
      <c r="G2415" s="83" t="s">
        <v>752</v>
      </c>
      <c r="H2415" s="88"/>
      <c r="I2415" s="93" t="s">
        <v>24</v>
      </c>
      <c r="J2415" s="93" t="s">
        <v>24</v>
      </c>
      <c r="K2415" s="4">
        <v>100210010723</v>
      </c>
      <c r="L2415" s="3" t="s">
        <v>25</v>
      </c>
      <c r="M2415" s="3" t="s">
        <v>1019</v>
      </c>
      <c r="N2415" s="3" t="s">
        <v>2639</v>
      </c>
      <c r="O2415" s="3" t="s">
        <v>5672</v>
      </c>
      <c r="P2415" s="86">
        <v>2</v>
      </c>
      <c r="Q2415" s="87"/>
      <c r="R2415" s="88" t="s">
        <v>28</v>
      </c>
      <c r="S2415" s="89"/>
      <c r="T2415" s="1">
        <v>1626</v>
      </c>
      <c r="U2415" s="90">
        <v>845.52</v>
      </c>
      <c r="V2415" s="91">
        <v>0.48000000000000004</v>
      </c>
      <c r="W2415" s="92" t="s">
        <v>11035</v>
      </c>
      <c r="X2415" s="83">
        <v>90021900000</v>
      </c>
      <c r="Y2415" s="83" t="s">
        <v>994</v>
      </c>
      <c r="Z2415" s="83" t="s">
        <v>31</v>
      </c>
    </row>
    <row r="2416" spans="1:26" x14ac:dyDescent="0.25">
      <c r="A2416" s="3" t="s">
        <v>5677</v>
      </c>
      <c r="B2416" s="3" t="s">
        <v>5677</v>
      </c>
      <c r="C2416" s="94" t="s">
        <v>5678</v>
      </c>
      <c r="D2416" s="93" t="s">
        <v>5679</v>
      </c>
      <c r="E2416" s="88" t="s">
        <v>704</v>
      </c>
      <c r="F2416" s="88" t="s">
        <v>22</v>
      </c>
      <c r="G2416" s="83" t="s">
        <v>752</v>
      </c>
      <c r="H2416" s="88"/>
      <c r="I2416" s="93" t="s">
        <v>24</v>
      </c>
      <c r="J2416" s="93" t="s">
        <v>24</v>
      </c>
      <c r="K2416" s="4">
        <v>100210010725</v>
      </c>
      <c r="L2416" s="3" t="s">
        <v>25</v>
      </c>
      <c r="M2416" s="3" t="s">
        <v>1019</v>
      </c>
      <c r="N2416" s="3" t="s">
        <v>2639</v>
      </c>
      <c r="O2416" s="3" t="s">
        <v>5676</v>
      </c>
      <c r="P2416" s="86" t="s">
        <v>11037</v>
      </c>
      <c r="Q2416" s="87"/>
      <c r="R2416" s="88" t="s">
        <v>28</v>
      </c>
      <c r="S2416" s="89"/>
      <c r="T2416" s="1">
        <v>8407</v>
      </c>
      <c r="U2416" s="90">
        <v>4371.6400000000003</v>
      </c>
      <c r="V2416" s="91">
        <v>0.48</v>
      </c>
      <c r="W2416" s="92" t="s">
        <v>11035</v>
      </c>
      <c r="X2416" s="83">
        <v>90021900000</v>
      </c>
      <c r="Y2416" s="83" t="s">
        <v>994</v>
      </c>
      <c r="Z2416" s="83" t="s">
        <v>31</v>
      </c>
    </row>
    <row r="2417" spans="1:26" x14ac:dyDescent="0.25">
      <c r="A2417" s="3" t="s">
        <v>5680</v>
      </c>
      <c r="B2417" s="3" t="s">
        <v>5680</v>
      </c>
      <c r="C2417" s="94" t="s">
        <v>5681</v>
      </c>
      <c r="D2417" s="93" t="s">
        <v>5682</v>
      </c>
      <c r="E2417" s="88" t="s">
        <v>704</v>
      </c>
      <c r="F2417" s="88" t="s">
        <v>22</v>
      </c>
      <c r="G2417" s="83" t="s">
        <v>23</v>
      </c>
      <c r="H2417" s="88"/>
      <c r="I2417" s="93" t="s">
        <v>24</v>
      </c>
      <c r="J2417" s="93" t="s">
        <v>24</v>
      </c>
      <c r="K2417" s="4">
        <v>100210010640</v>
      </c>
      <c r="L2417" s="3" t="s">
        <v>25</v>
      </c>
      <c r="M2417" s="3" t="s">
        <v>1019</v>
      </c>
      <c r="N2417" s="3" t="s">
        <v>1303</v>
      </c>
      <c r="O2417" s="3" t="s">
        <v>3183</v>
      </c>
      <c r="P2417" s="86">
        <v>2</v>
      </c>
      <c r="Q2417" s="87"/>
      <c r="R2417" s="88" t="s">
        <v>28</v>
      </c>
      <c r="S2417" s="89"/>
      <c r="T2417" s="1">
        <v>758</v>
      </c>
      <c r="U2417" s="90">
        <v>394.16</v>
      </c>
      <c r="V2417" s="91">
        <v>0.48</v>
      </c>
      <c r="W2417" s="92" t="s">
        <v>11035</v>
      </c>
      <c r="X2417" s="83">
        <v>90119000000</v>
      </c>
      <c r="Y2417" s="83" t="s">
        <v>994</v>
      </c>
      <c r="Z2417" s="83" t="s">
        <v>31</v>
      </c>
    </row>
    <row r="2418" spans="1:26" x14ac:dyDescent="0.25">
      <c r="A2418" s="3" t="s">
        <v>5683</v>
      </c>
      <c r="B2418" s="3" t="s">
        <v>5683</v>
      </c>
      <c r="C2418" s="94" t="s">
        <v>5684</v>
      </c>
      <c r="D2418" s="93" t="s">
        <v>5685</v>
      </c>
      <c r="E2418" s="88" t="s">
        <v>704</v>
      </c>
      <c r="F2418" s="88" t="s">
        <v>22</v>
      </c>
      <c r="G2418" s="83" t="s">
        <v>23</v>
      </c>
      <c r="H2418" s="88"/>
      <c r="I2418" s="93" t="s">
        <v>24</v>
      </c>
      <c r="J2418" s="93" t="s">
        <v>24</v>
      </c>
      <c r="K2418" s="4">
        <v>100210010603</v>
      </c>
      <c r="L2418" s="3" t="s">
        <v>25</v>
      </c>
      <c r="M2418" s="3" t="s">
        <v>1019</v>
      </c>
      <c r="N2418" s="3" t="s">
        <v>1303</v>
      </c>
      <c r="O2418" s="3" t="s">
        <v>4433</v>
      </c>
      <c r="P2418" s="86">
        <v>2</v>
      </c>
      <c r="Q2418" s="87"/>
      <c r="R2418" s="88" t="s">
        <v>28</v>
      </c>
      <c r="S2418" s="89"/>
      <c r="T2418" s="1">
        <v>2210</v>
      </c>
      <c r="U2418" s="90">
        <v>1149.2</v>
      </c>
      <c r="V2418" s="91">
        <v>0.48</v>
      </c>
      <c r="W2418" s="92" t="s">
        <v>11035</v>
      </c>
      <c r="X2418" s="83">
        <v>90119000000</v>
      </c>
      <c r="Y2418" s="83" t="s">
        <v>4416</v>
      </c>
      <c r="Z2418" s="83" t="s">
        <v>31</v>
      </c>
    </row>
    <row r="2419" spans="1:26" x14ac:dyDescent="0.25">
      <c r="A2419" s="3" t="s">
        <v>5686</v>
      </c>
      <c r="B2419" s="3" t="s">
        <v>5686</v>
      </c>
      <c r="C2419" s="94" t="s">
        <v>5687</v>
      </c>
      <c r="D2419" s="93" t="s">
        <v>5688</v>
      </c>
      <c r="E2419" s="88" t="s">
        <v>704</v>
      </c>
      <c r="F2419" s="88" t="s">
        <v>22</v>
      </c>
      <c r="G2419" s="83" t="s">
        <v>23</v>
      </c>
      <c r="H2419" s="88"/>
      <c r="I2419" s="93" t="s">
        <v>24</v>
      </c>
      <c r="J2419" s="93" t="s">
        <v>24</v>
      </c>
      <c r="K2419" s="4">
        <v>100210010609</v>
      </c>
      <c r="L2419" s="3" t="s">
        <v>25</v>
      </c>
      <c r="M2419" s="3" t="s">
        <v>1019</v>
      </c>
      <c r="N2419" s="3" t="s">
        <v>1303</v>
      </c>
      <c r="O2419" s="3" t="s">
        <v>4378</v>
      </c>
      <c r="P2419" s="86">
        <v>2</v>
      </c>
      <c r="Q2419" s="87"/>
      <c r="R2419" s="88" t="s">
        <v>28</v>
      </c>
      <c r="S2419" s="89"/>
      <c r="T2419" s="1">
        <v>3313</v>
      </c>
      <c r="U2419" s="90">
        <v>1722.76</v>
      </c>
      <c r="V2419" s="91">
        <v>0.48</v>
      </c>
      <c r="W2419" s="92" t="s">
        <v>11035</v>
      </c>
      <c r="X2419" s="83">
        <v>90029000900</v>
      </c>
      <c r="Y2419" s="83" t="s">
        <v>994</v>
      </c>
      <c r="Z2419" s="83" t="s">
        <v>31</v>
      </c>
    </row>
    <row r="2420" spans="1:26" x14ac:dyDescent="0.25">
      <c r="A2420" s="3" t="s">
        <v>5689</v>
      </c>
      <c r="B2420" s="3" t="s">
        <v>5689</v>
      </c>
      <c r="C2420" s="94" t="s">
        <v>5690</v>
      </c>
      <c r="D2420" s="93" t="s">
        <v>5691</v>
      </c>
      <c r="E2420" s="88" t="s">
        <v>704</v>
      </c>
      <c r="F2420" s="88" t="s">
        <v>22</v>
      </c>
      <c r="G2420" s="83" t="s">
        <v>23</v>
      </c>
      <c r="H2420" s="88"/>
      <c r="I2420" s="93" t="s">
        <v>24</v>
      </c>
      <c r="J2420" s="93" t="s">
        <v>24</v>
      </c>
      <c r="K2420" s="4">
        <v>100210010604</v>
      </c>
      <c r="L2420" s="3" t="s">
        <v>25</v>
      </c>
      <c r="M2420" s="3" t="s">
        <v>1019</v>
      </c>
      <c r="N2420" s="3" t="s">
        <v>1303</v>
      </c>
      <c r="O2420" s="3" t="s">
        <v>4562</v>
      </c>
      <c r="P2420" s="86">
        <v>2</v>
      </c>
      <c r="Q2420" s="87"/>
      <c r="R2420" s="88" t="s">
        <v>28</v>
      </c>
      <c r="S2420" s="89"/>
      <c r="T2420" s="1">
        <v>3220</v>
      </c>
      <c r="U2420" s="90">
        <v>1674.4</v>
      </c>
      <c r="V2420" s="91">
        <v>0.48</v>
      </c>
      <c r="W2420" s="92" t="s">
        <v>11035</v>
      </c>
      <c r="X2420" s="83">
        <v>90119000000</v>
      </c>
      <c r="Y2420" s="83" t="s">
        <v>994</v>
      </c>
      <c r="Z2420" s="83" t="s">
        <v>31</v>
      </c>
    </row>
    <row r="2421" spans="1:26" x14ac:dyDescent="0.25">
      <c r="A2421" s="3" t="s">
        <v>5692</v>
      </c>
      <c r="B2421" s="3" t="s">
        <v>5692</v>
      </c>
      <c r="C2421" s="94" t="s">
        <v>5693</v>
      </c>
      <c r="D2421" s="93" t="s">
        <v>5694</v>
      </c>
      <c r="E2421" s="88" t="s">
        <v>704</v>
      </c>
      <c r="F2421" s="88" t="s">
        <v>22</v>
      </c>
      <c r="G2421" s="83" t="s">
        <v>23</v>
      </c>
      <c r="H2421" s="88"/>
      <c r="I2421" s="93" t="s">
        <v>24</v>
      </c>
      <c r="J2421" s="93" t="s">
        <v>24</v>
      </c>
      <c r="K2421" s="4">
        <v>100210010604</v>
      </c>
      <c r="L2421" s="3" t="s">
        <v>25</v>
      </c>
      <c r="M2421" s="3" t="s">
        <v>1019</v>
      </c>
      <c r="N2421" s="3" t="s">
        <v>1303</v>
      </c>
      <c r="O2421" s="3" t="s">
        <v>4562</v>
      </c>
      <c r="P2421" s="86">
        <v>2</v>
      </c>
      <c r="Q2421" s="87"/>
      <c r="R2421" s="88" t="s">
        <v>28</v>
      </c>
      <c r="S2421" s="89"/>
      <c r="T2421" s="1">
        <v>625</v>
      </c>
      <c r="U2421" s="90">
        <v>325</v>
      </c>
      <c r="V2421" s="91">
        <v>0.48</v>
      </c>
      <c r="W2421" s="92" t="s">
        <v>11035</v>
      </c>
      <c r="X2421" s="83">
        <v>90021900000</v>
      </c>
      <c r="Y2421" s="83" t="s">
        <v>994</v>
      </c>
      <c r="Z2421" s="83" t="s">
        <v>31</v>
      </c>
    </row>
    <row r="2422" spans="1:26" x14ac:dyDescent="0.25">
      <c r="A2422" s="3" t="s">
        <v>5695</v>
      </c>
      <c r="B2422" s="3" t="s">
        <v>5695</v>
      </c>
      <c r="C2422" s="94" t="s">
        <v>5696</v>
      </c>
      <c r="D2422" s="93" t="s">
        <v>5697</v>
      </c>
      <c r="E2422" s="88" t="s">
        <v>704</v>
      </c>
      <c r="F2422" s="88" t="s">
        <v>22</v>
      </c>
      <c r="G2422" s="83" t="s">
        <v>23</v>
      </c>
      <c r="H2422" s="88"/>
      <c r="I2422" s="93" t="s">
        <v>24</v>
      </c>
      <c r="J2422" s="93" t="s">
        <v>24</v>
      </c>
      <c r="K2422" s="4">
        <v>100210010609</v>
      </c>
      <c r="L2422" s="3" t="s">
        <v>25</v>
      </c>
      <c r="M2422" s="3" t="s">
        <v>1019</v>
      </c>
      <c r="N2422" s="3" t="s">
        <v>1303</v>
      </c>
      <c r="O2422" s="3" t="s">
        <v>4378</v>
      </c>
      <c r="P2422" s="86">
        <v>20</v>
      </c>
      <c r="Q2422" s="87"/>
      <c r="R2422" s="88" t="s">
        <v>28</v>
      </c>
      <c r="S2422" s="89"/>
      <c r="T2422" s="1">
        <v>3389</v>
      </c>
      <c r="U2422" s="90">
        <v>1762.28</v>
      </c>
      <c r="V2422" s="91">
        <v>0.48</v>
      </c>
      <c r="W2422" s="92" t="s">
        <v>11035</v>
      </c>
      <c r="X2422" s="83">
        <v>90029000900</v>
      </c>
      <c r="Y2422" s="83" t="s">
        <v>994</v>
      </c>
      <c r="Z2422" s="83" t="s">
        <v>31</v>
      </c>
    </row>
    <row r="2423" spans="1:26" x14ac:dyDescent="0.25">
      <c r="A2423" s="3" t="s">
        <v>5698</v>
      </c>
      <c r="B2423" s="3" t="s">
        <v>5698</v>
      </c>
      <c r="C2423" s="94" t="s">
        <v>5699</v>
      </c>
      <c r="D2423" s="93" t="s">
        <v>5700</v>
      </c>
      <c r="E2423" s="88" t="s">
        <v>704</v>
      </c>
      <c r="F2423" s="88" t="s">
        <v>22</v>
      </c>
      <c r="G2423" s="83" t="s">
        <v>23</v>
      </c>
      <c r="H2423" s="88"/>
      <c r="I2423" s="93" t="s">
        <v>24</v>
      </c>
      <c r="J2423" s="93" t="s">
        <v>24</v>
      </c>
      <c r="K2423" s="4">
        <v>100210010618</v>
      </c>
      <c r="L2423" s="3" t="s">
        <v>25</v>
      </c>
      <c r="M2423" s="3" t="s">
        <v>1019</v>
      </c>
      <c r="N2423" s="3" t="s">
        <v>1303</v>
      </c>
      <c r="O2423" s="3" t="s">
        <v>1758</v>
      </c>
      <c r="P2423" s="86">
        <v>20</v>
      </c>
      <c r="Q2423" s="87"/>
      <c r="R2423" s="88" t="s">
        <v>28</v>
      </c>
      <c r="S2423" s="89"/>
      <c r="T2423" s="1">
        <v>908</v>
      </c>
      <c r="U2423" s="90">
        <v>472.16</v>
      </c>
      <c r="V2423" s="91">
        <v>0.48</v>
      </c>
      <c r="W2423" s="92" t="s">
        <v>11035</v>
      </c>
      <c r="X2423" s="83">
        <v>90119000000</v>
      </c>
      <c r="Y2423" s="83" t="s">
        <v>994</v>
      </c>
      <c r="Z2423" s="83" t="s">
        <v>31</v>
      </c>
    </row>
    <row r="2424" spans="1:26" x14ac:dyDescent="0.25">
      <c r="A2424" s="3" t="s">
        <v>5701</v>
      </c>
      <c r="B2424" s="3" t="s">
        <v>5701</v>
      </c>
      <c r="C2424" s="94" t="s">
        <v>5702</v>
      </c>
      <c r="D2424" s="93" t="s">
        <v>5703</v>
      </c>
      <c r="E2424" s="88" t="s">
        <v>704</v>
      </c>
      <c r="F2424" s="88" t="s">
        <v>22</v>
      </c>
      <c r="G2424" s="83" t="s">
        <v>752</v>
      </c>
      <c r="H2424" s="88"/>
      <c r="I2424" s="93" t="s">
        <v>24</v>
      </c>
      <c r="J2424" s="93" t="s">
        <v>24</v>
      </c>
      <c r="K2424" s="4">
        <v>100210010727</v>
      </c>
      <c r="L2424" s="3" t="s">
        <v>25</v>
      </c>
      <c r="M2424" s="3" t="s">
        <v>1019</v>
      </c>
      <c r="N2424" s="3" t="s">
        <v>2639</v>
      </c>
      <c r="O2424" s="3" t="s">
        <v>5704</v>
      </c>
      <c r="P2424" s="86" t="s">
        <v>11037</v>
      </c>
      <c r="Q2424" s="87"/>
      <c r="R2424" s="88" t="s">
        <v>28</v>
      </c>
      <c r="S2424" s="89"/>
      <c r="T2424" s="1">
        <v>2592</v>
      </c>
      <c r="U2424" s="90">
        <v>1347.84</v>
      </c>
      <c r="V2424" s="91">
        <v>0.48000000000000004</v>
      </c>
      <c r="W2424" s="92" t="s">
        <v>11035</v>
      </c>
      <c r="X2424" s="83">
        <v>90021900000</v>
      </c>
      <c r="Y2424" s="83" t="s">
        <v>994</v>
      </c>
      <c r="Z2424" s="83" t="s">
        <v>31</v>
      </c>
    </row>
    <row r="2425" spans="1:26" x14ac:dyDescent="0.25">
      <c r="A2425" s="3" t="s">
        <v>5705</v>
      </c>
      <c r="B2425" s="3" t="s">
        <v>5705</v>
      </c>
      <c r="C2425" s="94" t="s">
        <v>5706</v>
      </c>
      <c r="D2425" s="93" t="s">
        <v>5707</v>
      </c>
      <c r="E2425" s="88" t="s">
        <v>704</v>
      </c>
      <c r="F2425" s="88" t="s">
        <v>22</v>
      </c>
      <c r="G2425" s="83" t="s">
        <v>23</v>
      </c>
      <c r="H2425" s="88"/>
      <c r="I2425" s="93" t="s">
        <v>24</v>
      </c>
      <c r="J2425" s="93" t="s">
        <v>24</v>
      </c>
      <c r="K2425" s="4">
        <v>100210010607</v>
      </c>
      <c r="L2425" s="3" t="s">
        <v>25</v>
      </c>
      <c r="M2425" s="3" t="s">
        <v>1019</v>
      </c>
      <c r="N2425" s="3" t="s">
        <v>1303</v>
      </c>
      <c r="O2425" s="3" t="s">
        <v>4558</v>
      </c>
      <c r="P2425" s="86">
        <v>20</v>
      </c>
      <c r="Q2425" s="87"/>
      <c r="R2425" s="88" t="s">
        <v>28</v>
      </c>
      <c r="S2425" s="89"/>
      <c r="T2425" s="1">
        <v>3156</v>
      </c>
      <c r="U2425" s="90">
        <v>1641.12</v>
      </c>
      <c r="V2425" s="91">
        <v>0.48000000000000004</v>
      </c>
      <c r="W2425" s="92" t="s">
        <v>11035</v>
      </c>
      <c r="X2425" s="83">
        <v>90021900000</v>
      </c>
      <c r="Y2425" s="83" t="s">
        <v>994</v>
      </c>
      <c r="Z2425" s="83" t="s">
        <v>31</v>
      </c>
    </row>
    <row r="2426" spans="1:26" x14ac:dyDescent="0.25">
      <c r="A2426" s="3" t="s">
        <v>5708</v>
      </c>
      <c r="B2426" s="3" t="s">
        <v>5708</v>
      </c>
      <c r="C2426" s="94" t="s">
        <v>5709</v>
      </c>
      <c r="D2426" s="93" t="s">
        <v>5710</v>
      </c>
      <c r="E2426" s="88" t="s">
        <v>704</v>
      </c>
      <c r="F2426" s="88" t="s">
        <v>22</v>
      </c>
      <c r="G2426" s="83" t="s">
        <v>23</v>
      </c>
      <c r="H2426" s="88"/>
      <c r="I2426" s="93" t="s">
        <v>24</v>
      </c>
      <c r="J2426" s="93" t="s">
        <v>24</v>
      </c>
      <c r="K2426" s="4">
        <v>100210010603</v>
      </c>
      <c r="L2426" s="3" t="s">
        <v>25</v>
      </c>
      <c r="M2426" s="3" t="s">
        <v>1019</v>
      </c>
      <c r="N2426" s="3" t="s">
        <v>1303</v>
      </c>
      <c r="O2426" s="3" t="s">
        <v>4433</v>
      </c>
      <c r="P2426" s="86">
        <v>20</v>
      </c>
      <c r="Q2426" s="87"/>
      <c r="R2426" s="88" t="s">
        <v>28</v>
      </c>
      <c r="S2426" s="89"/>
      <c r="T2426" s="1">
        <v>7794</v>
      </c>
      <c r="U2426" s="90">
        <v>4052.88</v>
      </c>
      <c r="V2426" s="91">
        <v>0.48</v>
      </c>
      <c r="W2426" s="92" t="s">
        <v>11035</v>
      </c>
      <c r="X2426" s="83">
        <v>90021900000</v>
      </c>
      <c r="Y2426" s="83" t="s">
        <v>994</v>
      </c>
      <c r="Z2426" s="83" t="s">
        <v>31</v>
      </c>
    </row>
    <row r="2427" spans="1:26" x14ac:dyDescent="0.25">
      <c r="A2427" s="3" t="s">
        <v>5711</v>
      </c>
      <c r="B2427" s="3" t="s">
        <v>5711</v>
      </c>
      <c r="C2427" s="94" t="s">
        <v>5712</v>
      </c>
      <c r="D2427" s="93" t="s">
        <v>5713</v>
      </c>
      <c r="E2427" s="88" t="s">
        <v>704</v>
      </c>
      <c r="F2427" s="88" t="s">
        <v>22</v>
      </c>
      <c r="G2427" s="83" t="s">
        <v>23</v>
      </c>
      <c r="H2427" s="88"/>
      <c r="I2427" s="93" t="s">
        <v>24</v>
      </c>
      <c r="J2427" s="93" t="s">
        <v>24</v>
      </c>
      <c r="K2427" s="4">
        <v>100210010607</v>
      </c>
      <c r="L2427" s="3" t="s">
        <v>25</v>
      </c>
      <c r="M2427" s="3" t="s">
        <v>1019</v>
      </c>
      <c r="N2427" s="3" t="s">
        <v>1303</v>
      </c>
      <c r="O2427" s="3" t="s">
        <v>4558</v>
      </c>
      <c r="P2427" s="86">
        <v>20</v>
      </c>
      <c r="Q2427" s="87"/>
      <c r="R2427" s="88" t="s">
        <v>28</v>
      </c>
      <c r="S2427" s="89"/>
      <c r="T2427" s="1">
        <v>4194</v>
      </c>
      <c r="U2427" s="90">
        <v>2180.88</v>
      </c>
      <c r="V2427" s="91">
        <v>0.48</v>
      </c>
      <c r="W2427" s="92" t="s">
        <v>11035</v>
      </c>
      <c r="X2427" s="83">
        <v>90021900000</v>
      </c>
      <c r="Y2427" s="83" t="s">
        <v>994</v>
      </c>
      <c r="Z2427" s="83" t="s">
        <v>31</v>
      </c>
    </row>
    <row r="2428" spans="1:26" x14ac:dyDescent="0.25">
      <c r="A2428" s="3" t="s">
        <v>5714</v>
      </c>
      <c r="B2428" s="3" t="s">
        <v>5714</v>
      </c>
      <c r="C2428" s="94" t="s">
        <v>5715</v>
      </c>
      <c r="D2428" s="93" t="s">
        <v>5716</v>
      </c>
      <c r="E2428" s="88" t="s">
        <v>704</v>
      </c>
      <c r="F2428" s="88" t="s">
        <v>22</v>
      </c>
      <c r="G2428" s="83" t="s">
        <v>23</v>
      </c>
      <c r="H2428" s="88"/>
      <c r="I2428" s="93" t="s">
        <v>24</v>
      </c>
      <c r="J2428" s="93" t="s">
        <v>24</v>
      </c>
      <c r="K2428" s="4">
        <v>100210010605</v>
      </c>
      <c r="L2428" s="3" t="s">
        <v>25</v>
      </c>
      <c r="M2428" s="3" t="s">
        <v>1019</v>
      </c>
      <c r="N2428" s="3" t="s">
        <v>1303</v>
      </c>
      <c r="O2428" s="3" t="s">
        <v>1464</v>
      </c>
      <c r="P2428" s="86">
        <v>20</v>
      </c>
      <c r="Q2428" s="87"/>
      <c r="R2428" s="88" t="s">
        <v>28</v>
      </c>
      <c r="S2428" s="89"/>
      <c r="T2428" s="1">
        <v>5555</v>
      </c>
      <c r="U2428" s="90">
        <v>2888.6</v>
      </c>
      <c r="V2428" s="91">
        <v>0.48000000000000004</v>
      </c>
      <c r="W2428" s="92" t="s">
        <v>11035</v>
      </c>
      <c r="X2428" s="83">
        <v>90119000000</v>
      </c>
      <c r="Y2428" s="83" t="s">
        <v>994</v>
      </c>
      <c r="Z2428" s="83" t="s">
        <v>31</v>
      </c>
    </row>
    <row r="2429" spans="1:26" x14ac:dyDescent="0.25">
      <c r="A2429" s="3" t="s">
        <v>5717</v>
      </c>
      <c r="B2429" s="3" t="s">
        <v>5717</v>
      </c>
      <c r="C2429" s="94" t="s">
        <v>5718</v>
      </c>
      <c r="D2429" s="93" t="s">
        <v>5719</v>
      </c>
      <c r="E2429" s="88" t="s">
        <v>704</v>
      </c>
      <c r="F2429" s="88" t="s">
        <v>22</v>
      </c>
      <c r="G2429" s="83" t="s">
        <v>23</v>
      </c>
      <c r="H2429" s="88"/>
      <c r="I2429" s="93" t="s">
        <v>24</v>
      </c>
      <c r="J2429" s="93" t="s">
        <v>24</v>
      </c>
      <c r="K2429" s="4">
        <v>100210010607</v>
      </c>
      <c r="L2429" s="3" t="s">
        <v>25</v>
      </c>
      <c r="M2429" s="3" t="s">
        <v>1019</v>
      </c>
      <c r="N2429" s="3" t="s">
        <v>1303</v>
      </c>
      <c r="O2429" s="3" t="s">
        <v>4558</v>
      </c>
      <c r="P2429" s="86">
        <v>20</v>
      </c>
      <c r="Q2429" s="87"/>
      <c r="R2429" s="88" t="s">
        <v>28</v>
      </c>
      <c r="S2429" s="89"/>
      <c r="T2429" s="1">
        <v>964</v>
      </c>
      <c r="U2429" s="90">
        <v>501.28</v>
      </c>
      <c r="V2429" s="91">
        <v>0.48000000000000004</v>
      </c>
      <c r="W2429" s="92" t="s">
        <v>11035</v>
      </c>
      <c r="X2429" s="83">
        <v>90119000000</v>
      </c>
      <c r="Y2429" s="83" t="s">
        <v>994</v>
      </c>
      <c r="Z2429" s="83" t="s">
        <v>31</v>
      </c>
    </row>
    <row r="2430" spans="1:26" x14ac:dyDescent="0.25">
      <c r="A2430" s="3" t="s">
        <v>5720</v>
      </c>
      <c r="B2430" s="3" t="s">
        <v>5720</v>
      </c>
      <c r="C2430" s="94" t="s">
        <v>5721</v>
      </c>
      <c r="D2430" s="93" t="s">
        <v>5722</v>
      </c>
      <c r="E2430" s="88" t="s">
        <v>704</v>
      </c>
      <c r="F2430" s="88" t="s">
        <v>22</v>
      </c>
      <c r="G2430" s="83" t="s">
        <v>23</v>
      </c>
      <c r="H2430" s="88"/>
      <c r="I2430" s="93" t="s">
        <v>24</v>
      </c>
      <c r="J2430" s="93" t="s">
        <v>24</v>
      </c>
      <c r="K2430" s="4">
        <v>100210010605</v>
      </c>
      <c r="L2430" s="3" t="s">
        <v>25</v>
      </c>
      <c r="M2430" s="3" t="s">
        <v>1019</v>
      </c>
      <c r="N2430" s="3" t="s">
        <v>1303</v>
      </c>
      <c r="O2430" s="3" t="s">
        <v>1464</v>
      </c>
      <c r="P2430" s="86">
        <v>20</v>
      </c>
      <c r="Q2430" s="96"/>
      <c r="R2430" s="88" t="s">
        <v>28</v>
      </c>
      <c r="S2430" s="84"/>
      <c r="T2430" s="1">
        <v>10776</v>
      </c>
      <c r="U2430" s="90">
        <v>5603.52</v>
      </c>
      <c r="V2430" s="91">
        <v>0.48</v>
      </c>
      <c r="W2430" s="92" t="s">
        <v>11035</v>
      </c>
      <c r="X2430" s="83">
        <v>90119000000</v>
      </c>
      <c r="Y2430" s="83" t="s">
        <v>994</v>
      </c>
      <c r="Z2430" s="83" t="s">
        <v>31</v>
      </c>
    </row>
    <row r="2431" spans="1:26" x14ac:dyDescent="0.25">
      <c r="A2431" s="3" t="s">
        <v>5723</v>
      </c>
      <c r="B2431" s="3" t="s">
        <v>5723</v>
      </c>
      <c r="C2431" s="94" t="s">
        <v>5724</v>
      </c>
      <c r="D2431" s="93" t="s">
        <v>5725</v>
      </c>
      <c r="E2431" s="88" t="s">
        <v>704</v>
      </c>
      <c r="F2431" s="88" t="s">
        <v>22</v>
      </c>
      <c r="G2431" s="83" t="s">
        <v>23</v>
      </c>
      <c r="H2431" s="88"/>
      <c r="I2431" s="93" t="s">
        <v>24</v>
      </c>
      <c r="J2431" s="93" t="s">
        <v>24</v>
      </c>
      <c r="K2431" s="4">
        <v>100210010606</v>
      </c>
      <c r="L2431" s="3" t="s">
        <v>25</v>
      </c>
      <c r="M2431" s="3" t="s">
        <v>1019</v>
      </c>
      <c r="N2431" s="3" t="s">
        <v>1303</v>
      </c>
      <c r="O2431" s="3" t="s">
        <v>4601</v>
      </c>
      <c r="P2431" s="86">
        <v>63</v>
      </c>
      <c r="Q2431" s="87"/>
      <c r="R2431" s="88" t="s">
        <v>28</v>
      </c>
      <c r="S2431" s="89"/>
      <c r="T2431" s="1">
        <v>949</v>
      </c>
      <c r="U2431" s="90">
        <v>493.48</v>
      </c>
      <c r="V2431" s="91">
        <v>0.48</v>
      </c>
      <c r="W2431" s="92" t="s">
        <v>11035</v>
      </c>
      <c r="X2431" s="83">
        <v>90029000900</v>
      </c>
      <c r="Y2431" s="83" t="s">
        <v>994</v>
      </c>
      <c r="Z2431" s="83" t="s">
        <v>31</v>
      </c>
    </row>
    <row r="2432" spans="1:26" x14ac:dyDescent="0.25">
      <c r="A2432" s="3" t="s">
        <v>5726</v>
      </c>
      <c r="B2432" s="3" t="s">
        <v>5726</v>
      </c>
      <c r="C2432" s="94" t="s">
        <v>5727</v>
      </c>
      <c r="D2432" s="93" t="s">
        <v>5728</v>
      </c>
      <c r="E2432" s="88" t="s">
        <v>704</v>
      </c>
      <c r="F2432" s="88" t="s">
        <v>22</v>
      </c>
      <c r="G2432" s="93" t="s">
        <v>23</v>
      </c>
      <c r="H2432" s="88"/>
      <c r="I2432" s="93" t="s">
        <v>24</v>
      </c>
      <c r="J2432" s="93" t="s">
        <v>24</v>
      </c>
      <c r="K2432" s="4">
        <v>100210010606</v>
      </c>
      <c r="L2432" s="3" t="s">
        <v>25</v>
      </c>
      <c r="M2432" s="3" t="s">
        <v>1019</v>
      </c>
      <c r="N2432" s="3" t="s">
        <v>1303</v>
      </c>
      <c r="O2432" s="3" t="s">
        <v>4601</v>
      </c>
      <c r="P2432" s="86">
        <v>20</v>
      </c>
      <c r="Q2432" s="87"/>
      <c r="R2432" s="88" t="s">
        <v>28</v>
      </c>
      <c r="S2432" s="84"/>
      <c r="T2432" s="1">
        <v>860</v>
      </c>
      <c r="U2432" s="90">
        <v>447.2</v>
      </c>
      <c r="V2432" s="91">
        <v>0.48000000000000004</v>
      </c>
      <c r="W2432" s="92" t="s">
        <v>11035</v>
      </c>
      <c r="X2432" s="83">
        <v>90029000900</v>
      </c>
      <c r="Y2432" s="83" t="s">
        <v>994</v>
      </c>
      <c r="Z2432" s="83" t="s">
        <v>31</v>
      </c>
    </row>
    <row r="2433" spans="1:26" x14ac:dyDescent="0.25">
      <c r="A2433" s="3" t="s">
        <v>5729</v>
      </c>
      <c r="B2433" s="3" t="s">
        <v>5729</v>
      </c>
      <c r="C2433" s="94" t="s">
        <v>5730</v>
      </c>
      <c r="D2433" s="93" t="s">
        <v>5731</v>
      </c>
      <c r="E2433" s="88" t="s">
        <v>704</v>
      </c>
      <c r="F2433" s="88" t="s">
        <v>22</v>
      </c>
      <c r="G2433" s="83" t="s">
        <v>23</v>
      </c>
      <c r="H2433" s="88"/>
      <c r="I2433" s="93" t="s">
        <v>24</v>
      </c>
      <c r="J2433" s="93" t="s">
        <v>24</v>
      </c>
      <c r="K2433" s="4">
        <v>100210010606</v>
      </c>
      <c r="L2433" s="3" t="s">
        <v>25</v>
      </c>
      <c r="M2433" s="3" t="s">
        <v>1019</v>
      </c>
      <c r="N2433" s="3" t="s">
        <v>1303</v>
      </c>
      <c r="O2433" s="3" t="s">
        <v>4601</v>
      </c>
      <c r="P2433" s="86">
        <v>2</v>
      </c>
      <c r="Q2433" s="87"/>
      <c r="R2433" s="88" t="s">
        <v>28</v>
      </c>
      <c r="S2433" s="89"/>
      <c r="T2433" s="1">
        <v>880</v>
      </c>
      <c r="U2433" s="90">
        <v>457.6</v>
      </c>
      <c r="V2433" s="91">
        <v>0.48</v>
      </c>
      <c r="W2433" s="92" t="s">
        <v>11035</v>
      </c>
      <c r="X2433" s="83">
        <v>90029000900</v>
      </c>
      <c r="Y2433" s="83" t="s">
        <v>994</v>
      </c>
      <c r="Z2433" s="83" t="s">
        <v>31</v>
      </c>
    </row>
    <row r="2434" spans="1:26" x14ac:dyDescent="0.25">
      <c r="A2434" s="3" t="s">
        <v>5732</v>
      </c>
      <c r="B2434" s="3" t="s">
        <v>5732</v>
      </c>
      <c r="C2434" s="94" t="s">
        <v>5733</v>
      </c>
      <c r="D2434" s="93" t="s">
        <v>5734</v>
      </c>
      <c r="E2434" s="88" t="s">
        <v>704</v>
      </c>
      <c r="F2434" s="88" t="s">
        <v>22</v>
      </c>
      <c r="G2434" s="83" t="s">
        <v>23</v>
      </c>
      <c r="H2434" s="88"/>
      <c r="I2434" s="93" t="s">
        <v>24</v>
      </c>
      <c r="J2434" s="93" t="s">
        <v>24</v>
      </c>
      <c r="K2434" s="4">
        <v>100210010606</v>
      </c>
      <c r="L2434" s="3" t="s">
        <v>25</v>
      </c>
      <c r="M2434" s="3" t="s">
        <v>1019</v>
      </c>
      <c r="N2434" s="3" t="s">
        <v>1303</v>
      </c>
      <c r="O2434" s="3" t="s">
        <v>4601</v>
      </c>
      <c r="P2434" s="86">
        <v>20</v>
      </c>
      <c r="Q2434" s="87"/>
      <c r="R2434" s="88" t="s">
        <v>28</v>
      </c>
      <c r="S2434" s="89"/>
      <c r="T2434" s="1">
        <v>860</v>
      </c>
      <c r="U2434" s="90">
        <v>447.2</v>
      </c>
      <c r="V2434" s="91">
        <v>0.48000000000000004</v>
      </c>
      <c r="W2434" s="92" t="s">
        <v>11035</v>
      </c>
      <c r="X2434" s="83">
        <v>90029000900</v>
      </c>
      <c r="Y2434" s="83" t="s">
        <v>994</v>
      </c>
      <c r="Z2434" s="83" t="s">
        <v>31</v>
      </c>
    </row>
    <row r="2435" spans="1:26" x14ac:dyDescent="0.25">
      <c r="A2435" s="3" t="s">
        <v>5735</v>
      </c>
      <c r="B2435" s="3" t="s">
        <v>5735</v>
      </c>
      <c r="C2435" s="94" t="s">
        <v>5736</v>
      </c>
      <c r="D2435" s="93" t="s">
        <v>5737</v>
      </c>
      <c r="E2435" s="88" t="s">
        <v>704</v>
      </c>
      <c r="F2435" s="88" t="s">
        <v>22</v>
      </c>
      <c r="G2435" s="83" t="s">
        <v>23</v>
      </c>
      <c r="H2435" s="88"/>
      <c r="I2435" s="93" t="s">
        <v>24</v>
      </c>
      <c r="J2435" s="93" t="s">
        <v>24</v>
      </c>
      <c r="K2435" s="4">
        <v>100210010606</v>
      </c>
      <c r="L2435" s="3" t="s">
        <v>25</v>
      </c>
      <c r="M2435" s="3" t="s">
        <v>1019</v>
      </c>
      <c r="N2435" s="3" t="s">
        <v>1303</v>
      </c>
      <c r="O2435" s="3" t="s">
        <v>4601</v>
      </c>
      <c r="P2435" s="86">
        <v>2</v>
      </c>
      <c r="Q2435" s="87"/>
      <c r="R2435" s="88" t="s">
        <v>28</v>
      </c>
      <c r="S2435" s="89"/>
      <c r="T2435" s="1">
        <v>878</v>
      </c>
      <c r="U2435" s="90">
        <v>456.56</v>
      </c>
      <c r="V2435" s="91">
        <v>0.48</v>
      </c>
      <c r="W2435" s="92" t="s">
        <v>11035</v>
      </c>
      <c r="X2435" s="83">
        <v>90029000900</v>
      </c>
      <c r="Y2435" s="83" t="s">
        <v>994</v>
      </c>
      <c r="Z2435" s="83" t="s">
        <v>31</v>
      </c>
    </row>
    <row r="2436" spans="1:26" x14ac:dyDescent="0.25">
      <c r="A2436" s="3" t="s">
        <v>5738</v>
      </c>
      <c r="B2436" s="3" t="s">
        <v>5738</v>
      </c>
      <c r="C2436" s="94" t="s">
        <v>5739</v>
      </c>
      <c r="D2436" s="93" t="s">
        <v>5740</v>
      </c>
      <c r="E2436" s="88" t="s">
        <v>704</v>
      </c>
      <c r="F2436" s="88" t="s">
        <v>22</v>
      </c>
      <c r="G2436" s="83" t="s">
        <v>23</v>
      </c>
      <c r="H2436" s="88"/>
      <c r="I2436" s="93" t="s">
        <v>24</v>
      </c>
      <c r="J2436" s="93" t="s">
        <v>24</v>
      </c>
      <c r="K2436" s="4">
        <v>100210010606</v>
      </c>
      <c r="L2436" s="3" t="s">
        <v>25</v>
      </c>
      <c r="M2436" s="3" t="s">
        <v>1019</v>
      </c>
      <c r="N2436" s="3" t="s">
        <v>1303</v>
      </c>
      <c r="O2436" s="3" t="s">
        <v>4601</v>
      </c>
      <c r="P2436" s="86">
        <v>2</v>
      </c>
      <c r="Q2436" s="87"/>
      <c r="R2436" s="88" t="s">
        <v>28</v>
      </c>
      <c r="S2436" s="89"/>
      <c r="T2436" s="1">
        <v>1069</v>
      </c>
      <c r="U2436" s="90">
        <v>555.88</v>
      </c>
      <c r="V2436" s="91">
        <v>0.48</v>
      </c>
      <c r="W2436" s="92" t="s">
        <v>11035</v>
      </c>
      <c r="X2436" s="83">
        <v>90029000900</v>
      </c>
      <c r="Y2436" s="83" t="s">
        <v>994</v>
      </c>
      <c r="Z2436" s="83" t="s">
        <v>31</v>
      </c>
    </row>
    <row r="2437" spans="1:26" x14ac:dyDescent="0.25">
      <c r="A2437" s="3" t="s">
        <v>5741</v>
      </c>
      <c r="B2437" s="3" t="s">
        <v>5741</v>
      </c>
      <c r="C2437" s="94" t="s">
        <v>5742</v>
      </c>
      <c r="D2437" s="93" t="s">
        <v>5743</v>
      </c>
      <c r="E2437" s="88" t="s">
        <v>704</v>
      </c>
      <c r="F2437" s="88" t="s">
        <v>22</v>
      </c>
      <c r="G2437" s="83" t="s">
        <v>23</v>
      </c>
      <c r="H2437" s="88"/>
      <c r="I2437" s="93" t="s">
        <v>24</v>
      </c>
      <c r="J2437" s="93" t="s">
        <v>24</v>
      </c>
      <c r="K2437" s="4">
        <v>100210010606</v>
      </c>
      <c r="L2437" s="3" t="s">
        <v>25</v>
      </c>
      <c r="M2437" s="3" t="s">
        <v>1019</v>
      </c>
      <c r="N2437" s="3" t="s">
        <v>1303</v>
      </c>
      <c r="O2437" s="3" t="s">
        <v>4601</v>
      </c>
      <c r="P2437" s="86">
        <v>20</v>
      </c>
      <c r="Q2437" s="87"/>
      <c r="R2437" s="88" t="s">
        <v>28</v>
      </c>
      <c r="S2437" s="89"/>
      <c r="T2437" s="1">
        <v>949</v>
      </c>
      <c r="U2437" s="90">
        <v>493.48</v>
      </c>
      <c r="V2437" s="91">
        <v>0.48</v>
      </c>
      <c r="W2437" s="92" t="s">
        <v>11035</v>
      </c>
      <c r="X2437" s="83">
        <v>90029000900</v>
      </c>
      <c r="Y2437" s="83" t="s">
        <v>994</v>
      </c>
      <c r="Z2437" s="83" t="s">
        <v>31</v>
      </c>
    </row>
    <row r="2438" spans="1:26" x14ac:dyDescent="0.25">
      <c r="A2438" s="3" t="s">
        <v>5744</v>
      </c>
      <c r="B2438" s="3" t="s">
        <v>5744</v>
      </c>
      <c r="C2438" s="94" t="s">
        <v>5745</v>
      </c>
      <c r="D2438" s="93" t="s">
        <v>5746</v>
      </c>
      <c r="E2438" s="88" t="s">
        <v>704</v>
      </c>
      <c r="F2438" s="88" t="s">
        <v>22</v>
      </c>
      <c r="G2438" s="83" t="s">
        <v>23</v>
      </c>
      <c r="H2438" s="88"/>
      <c r="I2438" s="93" t="s">
        <v>24</v>
      </c>
      <c r="J2438" s="93" t="s">
        <v>24</v>
      </c>
      <c r="K2438" s="4">
        <v>100210010606</v>
      </c>
      <c r="L2438" s="3" t="s">
        <v>25</v>
      </c>
      <c r="M2438" s="3" t="s">
        <v>1019</v>
      </c>
      <c r="N2438" s="3" t="s">
        <v>1303</v>
      </c>
      <c r="O2438" s="3" t="s">
        <v>4601</v>
      </c>
      <c r="P2438" s="86">
        <v>2</v>
      </c>
      <c r="Q2438" s="87"/>
      <c r="R2438" s="88" t="s">
        <v>28</v>
      </c>
      <c r="S2438" s="89"/>
      <c r="T2438" s="1">
        <v>976</v>
      </c>
      <c r="U2438" s="90">
        <v>507.52</v>
      </c>
      <c r="V2438" s="91">
        <v>0.48000000000000004</v>
      </c>
      <c r="W2438" s="92" t="s">
        <v>11035</v>
      </c>
      <c r="X2438" s="83">
        <v>90029000900</v>
      </c>
      <c r="Y2438" s="83" t="s">
        <v>994</v>
      </c>
      <c r="Z2438" s="83" t="s">
        <v>31</v>
      </c>
    </row>
    <row r="2439" spans="1:26" x14ac:dyDescent="0.25">
      <c r="A2439" s="3" t="s">
        <v>5747</v>
      </c>
      <c r="B2439" s="3" t="s">
        <v>5747</v>
      </c>
      <c r="C2439" s="94" t="s">
        <v>5748</v>
      </c>
      <c r="D2439" s="93" t="s">
        <v>5749</v>
      </c>
      <c r="E2439" s="88" t="s">
        <v>704</v>
      </c>
      <c r="F2439" s="88" t="s">
        <v>22</v>
      </c>
      <c r="G2439" s="83" t="s">
        <v>23</v>
      </c>
      <c r="H2439" s="88"/>
      <c r="I2439" s="93" t="s">
        <v>24</v>
      </c>
      <c r="J2439" s="93" t="s">
        <v>24</v>
      </c>
      <c r="K2439" s="4">
        <v>100210010606</v>
      </c>
      <c r="L2439" s="3" t="s">
        <v>25</v>
      </c>
      <c r="M2439" s="3" t="s">
        <v>1019</v>
      </c>
      <c r="N2439" s="3" t="s">
        <v>1303</v>
      </c>
      <c r="O2439" s="3" t="s">
        <v>4601</v>
      </c>
      <c r="P2439" s="86">
        <v>63</v>
      </c>
      <c r="Q2439" s="87"/>
      <c r="R2439" s="88" t="s">
        <v>28</v>
      </c>
      <c r="S2439" s="89"/>
      <c r="T2439" s="1">
        <v>824</v>
      </c>
      <c r="U2439" s="90">
        <v>428.48</v>
      </c>
      <c r="V2439" s="91">
        <v>0.48</v>
      </c>
      <c r="W2439" s="92" t="s">
        <v>11035</v>
      </c>
      <c r="X2439" s="83">
        <v>90029000900</v>
      </c>
      <c r="Y2439" s="83" t="s">
        <v>994</v>
      </c>
      <c r="Z2439" s="83" t="s">
        <v>31</v>
      </c>
    </row>
    <row r="2440" spans="1:26" x14ac:dyDescent="0.25">
      <c r="A2440" s="3" t="s">
        <v>5750</v>
      </c>
      <c r="B2440" s="3" t="s">
        <v>5750</v>
      </c>
      <c r="C2440" s="94" t="s">
        <v>5751</v>
      </c>
      <c r="D2440" s="93" t="s">
        <v>5752</v>
      </c>
      <c r="E2440" s="88" t="s">
        <v>704</v>
      </c>
      <c r="F2440" s="88" t="s">
        <v>22</v>
      </c>
      <c r="G2440" s="83" t="s">
        <v>23</v>
      </c>
      <c r="H2440" s="88"/>
      <c r="I2440" s="93" t="s">
        <v>24</v>
      </c>
      <c r="J2440" s="93" t="s">
        <v>24</v>
      </c>
      <c r="K2440" s="4">
        <v>100210010606</v>
      </c>
      <c r="L2440" s="3" t="s">
        <v>25</v>
      </c>
      <c r="M2440" s="3" t="s">
        <v>1019</v>
      </c>
      <c r="N2440" s="3" t="s">
        <v>1303</v>
      </c>
      <c r="O2440" s="3" t="s">
        <v>4601</v>
      </c>
      <c r="P2440" s="86">
        <v>2</v>
      </c>
      <c r="Q2440" s="96"/>
      <c r="R2440" s="88" t="s">
        <v>28</v>
      </c>
      <c r="S2440" s="84"/>
      <c r="T2440" s="1">
        <v>793</v>
      </c>
      <c r="U2440" s="90">
        <v>412.36</v>
      </c>
      <c r="V2440" s="91">
        <v>0.48</v>
      </c>
      <c r="W2440" s="92" t="s">
        <v>11035</v>
      </c>
      <c r="X2440" s="83">
        <v>90029000900</v>
      </c>
      <c r="Y2440" s="83" t="s">
        <v>994</v>
      </c>
      <c r="Z2440" s="83" t="s">
        <v>31</v>
      </c>
    </row>
    <row r="2441" spans="1:26" x14ac:dyDescent="0.25">
      <c r="A2441" s="3" t="s">
        <v>5753</v>
      </c>
      <c r="B2441" s="3" t="s">
        <v>5753</v>
      </c>
      <c r="C2441" s="94" t="s">
        <v>5754</v>
      </c>
      <c r="D2441" s="93" t="s">
        <v>5755</v>
      </c>
      <c r="E2441" s="88" t="s">
        <v>704</v>
      </c>
      <c r="F2441" s="88" t="s">
        <v>22</v>
      </c>
      <c r="G2441" s="93" t="s">
        <v>23</v>
      </c>
      <c r="H2441" s="88"/>
      <c r="I2441" s="93" t="s">
        <v>24</v>
      </c>
      <c r="J2441" s="93" t="s">
        <v>24</v>
      </c>
      <c r="K2441" s="4">
        <v>100210010606</v>
      </c>
      <c r="L2441" s="3" t="s">
        <v>25</v>
      </c>
      <c r="M2441" s="3" t="s">
        <v>1019</v>
      </c>
      <c r="N2441" s="3" t="s">
        <v>1303</v>
      </c>
      <c r="O2441" s="3" t="s">
        <v>4601</v>
      </c>
      <c r="P2441" s="86">
        <v>2</v>
      </c>
      <c r="Q2441" s="87"/>
      <c r="R2441" s="88" t="s">
        <v>28</v>
      </c>
      <c r="S2441" s="89"/>
      <c r="T2441" s="1">
        <v>912</v>
      </c>
      <c r="U2441" s="90">
        <v>474.24</v>
      </c>
      <c r="V2441" s="91">
        <v>0.48</v>
      </c>
      <c r="W2441" s="92" t="s">
        <v>11035</v>
      </c>
      <c r="X2441" s="83">
        <v>90029000900</v>
      </c>
      <c r="Y2441" s="83" t="s">
        <v>994</v>
      </c>
      <c r="Z2441" s="83" t="s">
        <v>31</v>
      </c>
    </row>
    <row r="2442" spans="1:26" x14ac:dyDescent="0.25">
      <c r="A2442" s="3" t="s">
        <v>5756</v>
      </c>
      <c r="B2442" s="3" t="s">
        <v>5756</v>
      </c>
      <c r="C2442" s="94" t="s">
        <v>5757</v>
      </c>
      <c r="D2442" s="93" t="s">
        <v>5758</v>
      </c>
      <c r="E2442" s="88" t="s">
        <v>704</v>
      </c>
      <c r="F2442" s="88" t="s">
        <v>22</v>
      </c>
      <c r="G2442" s="83" t="s">
        <v>23</v>
      </c>
      <c r="H2442" s="88"/>
      <c r="I2442" s="93" t="s">
        <v>24</v>
      </c>
      <c r="J2442" s="93" t="s">
        <v>24</v>
      </c>
      <c r="K2442" s="4">
        <v>100210010606</v>
      </c>
      <c r="L2442" s="3" t="s">
        <v>25</v>
      </c>
      <c r="M2442" s="3" t="s">
        <v>1019</v>
      </c>
      <c r="N2442" s="3" t="s">
        <v>1303</v>
      </c>
      <c r="O2442" s="3" t="s">
        <v>4601</v>
      </c>
      <c r="P2442" s="86">
        <v>2</v>
      </c>
      <c r="Q2442" s="87"/>
      <c r="R2442" s="88" t="s">
        <v>28</v>
      </c>
      <c r="S2442" s="89"/>
      <c r="T2442" s="1">
        <v>1446</v>
      </c>
      <c r="U2442" s="90">
        <v>751.92</v>
      </c>
      <c r="V2442" s="91">
        <v>0.48000000000000004</v>
      </c>
      <c r="W2442" s="92" t="s">
        <v>11035</v>
      </c>
      <c r="X2442" s="83">
        <v>90029000900</v>
      </c>
      <c r="Y2442" s="83" t="s">
        <v>994</v>
      </c>
      <c r="Z2442" s="83" t="s">
        <v>31</v>
      </c>
    </row>
    <row r="2443" spans="1:26" x14ac:dyDescent="0.25">
      <c r="A2443" s="3" t="s">
        <v>5759</v>
      </c>
      <c r="B2443" s="3" t="s">
        <v>5759</v>
      </c>
      <c r="C2443" s="94" t="s">
        <v>5760</v>
      </c>
      <c r="D2443" s="93" t="s">
        <v>5761</v>
      </c>
      <c r="E2443" s="88" t="s">
        <v>704</v>
      </c>
      <c r="F2443" s="88" t="s">
        <v>22</v>
      </c>
      <c r="G2443" s="83" t="s">
        <v>23</v>
      </c>
      <c r="H2443" s="88"/>
      <c r="I2443" s="93" t="s">
        <v>24</v>
      </c>
      <c r="J2443" s="93" t="s">
        <v>24</v>
      </c>
      <c r="K2443" s="4">
        <v>100210010606</v>
      </c>
      <c r="L2443" s="3" t="s">
        <v>25</v>
      </c>
      <c r="M2443" s="3" t="s">
        <v>1019</v>
      </c>
      <c r="N2443" s="3" t="s">
        <v>1303</v>
      </c>
      <c r="O2443" s="3" t="s">
        <v>4601</v>
      </c>
      <c r="P2443" s="86">
        <v>20</v>
      </c>
      <c r="Q2443" s="87"/>
      <c r="R2443" s="88" t="s">
        <v>28</v>
      </c>
      <c r="S2443" s="89"/>
      <c r="T2443" s="1">
        <v>1562</v>
      </c>
      <c r="U2443" s="90">
        <v>812.24</v>
      </c>
      <c r="V2443" s="91">
        <v>0.48</v>
      </c>
      <c r="W2443" s="92" t="s">
        <v>11035</v>
      </c>
      <c r="X2443" s="83">
        <v>90029000900</v>
      </c>
      <c r="Y2443" s="83" t="s">
        <v>994</v>
      </c>
      <c r="Z2443" s="83" t="s">
        <v>31</v>
      </c>
    </row>
    <row r="2444" spans="1:26" x14ac:dyDescent="0.25">
      <c r="A2444" s="3" t="s">
        <v>5762</v>
      </c>
      <c r="B2444" s="3" t="s">
        <v>5762</v>
      </c>
      <c r="C2444" s="94" t="s">
        <v>5763</v>
      </c>
      <c r="D2444" s="93" t="s">
        <v>5764</v>
      </c>
      <c r="E2444" s="88" t="s">
        <v>704</v>
      </c>
      <c r="F2444" s="88" t="s">
        <v>22</v>
      </c>
      <c r="G2444" s="83" t="s">
        <v>23</v>
      </c>
      <c r="H2444" s="88"/>
      <c r="I2444" s="93" t="s">
        <v>24</v>
      </c>
      <c r="J2444" s="93" t="s">
        <v>24</v>
      </c>
      <c r="K2444" s="4">
        <v>100210010606</v>
      </c>
      <c r="L2444" s="3" t="s">
        <v>25</v>
      </c>
      <c r="M2444" s="3" t="s">
        <v>1019</v>
      </c>
      <c r="N2444" s="3" t="s">
        <v>1303</v>
      </c>
      <c r="O2444" s="3" t="s">
        <v>4601</v>
      </c>
      <c r="P2444" s="86">
        <v>2</v>
      </c>
      <c r="Q2444" s="87"/>
      <c r="R2444" s="88" t="s">
        <v>28</v>
      </c>
      <c r="S2444" s="89"/>
      <c r="T2444" s="1">
        <v>1013</v>
      </c>
      <c r="U2444" s="90">
        <v>526.76</v>
      </c>
      <c r="V2444" s="91">
        <v>0.48</v>
      </c>
      <c r="W2444" s="92" t="s">
        <v>11035</v>
      </c>
      <c r="X2444" s="83">
        <v>90029000900</v>
      </c>
      <c r="Y2444" s="83" t="s">
        <v>994</v>
      </c>
      <c r="Z2444" s="83" t="s">
        <v>31</v>
      </c>
    </row>
    <row r="2445" spans="1:26" x14ac:dyDescent="0.25">
      <c r="A2445" s="3" t="s">
        <v>5765</v>
      </c>
      <c r="B2445" s="3" t="s">
        <v>5765</v>
      </c>
      <c r="C2445" s="94" t="s">
        <v>5766</v>
      </c>
      <c r="D2445" s="93" t="s">
        <v>5767</v>
      </c>
      <c r="E2445" s="88" t="s">
        <v>704</v>
      </c>
      <c r="F2445" s="88" t="s">
        <v>22</v>
      </c>
      <c r="G2445" s="83" t="s">
        <v>23</v>
      </c>
      <c r="H2445" s="88"/>
      <c r="I2445" s="93" t="s">
        <v>24</v>
      </c>
      <c r="J2445" s="93" t="s">
        <v>24</v>
      </c>
      <c r="K2445" s="4">
        <v>100210010606</v>
      </c>
      <c r="L2445" s="3" t="s">
        <v>25</v>
      </c>
      <c r="M2445" s="3" t="s">
        <v>1019</v>
      </c>
      <c r="N2445" s="3" t="s">
        <v>1303</v>
      </c>
      <c r="O2445" s="3" t="s">
        <v>4601</v>
      </c>
      <c r="P2445" s="86">
        <v>2</v>
      </c>
      <c r="Q2445" s="87"/>
      <c r="R2445" s="88" t="s">
        <v>28</v>
      </c>
      <c r="S2445" s="89"/>
      <c r="T2445" s="1">
        <v>969</v>
      </c>
      <c r="U2445" s="90">
        <v>503.88</v>
      </c>
      <c r="V2445" s="91">
        <v>0.48</v>
      </c>
      <c r="W2445" s="92" t="s">
        <v>11035</v>
      </c>
      <c r="X2445" s="83">
        <v>90029000900</v>
      </c>
      <c r="Y2445" s="83" t="s">
        <v>994</v>
      </c>
      <c r="Z2445" s="83" t="s">
        <v>31</v>
      </c>
    </row>
    <row r="2446" spans="1:26" x14ac:dyDescent="0.25">
      <c r="A2446" s="3" t="s">
        <v>5768</v>
      </c>
      <c r="B2446" s="3" t="s">
        <v>5768</v>
      </c>
      <c r="C2446" s="94" t="s">
        <v>5769</v>
      </c>
      <c r="D2446" s="93" t="s">
        <v>5770</v>
      </c>
      <c r="E2446" s="88" t="s">
        <v>704</v>
      </c>
      <c r="F2446" s="88" t="s">
        <v>22</v>
      </c>
      <c r="G2446" s="83" t="s">
        <v>23</v>
      </c>
      <c r="H2446" s="88"/>
      <c r="I2446" s="93" t="s">
        <v>24</v>
      </c>
      <c r="J2446" s="93" t="s">
        <v>24</v>
      </c>
      <c r="K2446" s="4">
        <v>100210010606</v>
      </c>
      <c r="L2446" s="3" t="s">
        <v>25</v>
      </c>
      <c r="M2446" s="3" t="s">
        <v>1019</v>
      </c>
      <c r="N2446" s="3" t="s">
        <v>1303</v>
      </c>
      <c r="O2446" s="3" t="s">
        <v>4601</v>
      </c>
      <c r="P2446" s="86">
        <v>2</v>
      </c>
      <c r="Q2446" s="87"/>
      <c r="R2446" s="88" t="s">
        <v>28</v>
      </c>
      <c r="S2446" s="89"/>
      <c r="T2446" s="1">
        <v>989</v>
      </c>
      <c r="U2446" s="90">
        <v>514.28</v>
      </c>
      <c r="V2446" s="91">
        <v>0.48000000000000004</v>
      </c>
      <c r="W2446" s="92" t="s">
        <v>11035</v>
      </c>
      <c r="X2446" s="83">
        <v>90029000900</v>
      </c>
      <c r="Y2446" s="83" t="s">
        <v>994</v>
      </c>
      <c r="Z2446" s="83" t="s">
        <v>31</v>
      </c>
    </row>
    <row r="2447" spans="1:26" x14ac:dyDescent="0.25">
      <c r="A2447" s="3" t="s">
        <v>5771</v>
      </c>
      <c r="B2447" s="3" t="s">
        <v>5771</v>
      </c>
      <c r="C2447" s="94" t="s">
        <v>5772</v>
      </c>
      <c r="D2447" s="93" t="s">
        <v>5773</v>
      </c>
      <c r="E2447" s="88" t="s">
        <v>704</v>
      </c>
      <c r="F2447" s="88" t="s">
        <v>22</v>
      </c>
      <c r="G2447" s="83" t="s">
        <v>23</v>
      </c>
      <c r="H2447" s="88"/>
      <c r="I2447" s="93" t="s">
        <v>24</v>
      </c>
      <c r="J2447" s="93" t="s">
        <v>24</v>
      </c>
      <c r="K2447" s="4">
        <v>100210010726</v>
      </c>
      <c r="L2447" s="3" t="s">
        <v>25</v>
      </c>
      <c r="M2447" s="3" t="s">
        <v>1019</v>
      </c>
      <c r="N2447" s="3" t="s">
        <v>2639</v>
      </c>
      <c r="O2447" s="3" t="s">
        <v>2640</v>
      </c>
      <c r="P2447" s="86">
        <v>20</v>
      </c>
      <c r="Q2447" s="87"/>
      <c r="R2447" s="88" t="s">
        <v>28</v>
      </c>
      <c r="S2447" s="89"/>
      <c r="T2447" s="1">
        <v>1406</v>
      </c>
      <c r="U2447" s="90">
        <v>731.12</v>
      </c>
      <c r="V2447" s="91">
        <v>0.48</v>
      </c>
      <c r="W2447" s="92" t="s">
        <v>11035</v>
      </c>
      <c r="X2447" s="83">
        <v>90021900000</v>
      </c>
      <c r="Y2447" s="83" t="s">
        <v>994</v>
      </c>
      <c r="Z2447" s="83" t="s">
        <v>31</v>
      </c>
    </row>
    <row r="2448" spans="1:26" x14ac:dyDescent="0.25">
      <c r="A2448" s="3" t="s">
        <v>5774</v>
      </c>
      <c r="B2448" s="3" t="s">
        <v>5774</v>
      </c>
      <c r="C2448" s="94" t="s">
        <v>5775</v>
      </c>
      <c r="D2448" s="93" t="s">
        <v>5776</v>
      </c>
      <c r="E2448" s="88" t="s">
        <v>704</v>
      </c>
      <c r="F2448" s="88" t="s">
        <v>22</v>
      </c>
      <c r="G2448" s="83" t="s">
        <v>23</v>
      </c>
      <c r="H2448" s="88"/>
      <c r="I2448" s="93" t="s">
        <v>24</v>
      </c>
      <c r="J2448" s="93" t="s">
        <v>24</v>
      </c>
      <c r="K2448" s="4">
        <v>100210010726</v>
      </c>
      <c r="L2448" s="3" t="s">
        <v>25</v>
      </c>
      <c r="M2448" s="3" t="s">
        <v>1019</v>
      </c>
      <c r="N2448" s="3" t="s">
        <v>2639</v>
      </c>
      <c r="O2448" s="3" t="s">
        <v>2640</v>
      </c>
      <c r="P2448" s="86">
        <v>2</v>
      </c>
      <c r="Q2448" s="87"/>
      <c r="R2448" s="88" t="s">
        <v>28</v>
      </c>
      <c r="S2448" s="89"/>
      <c r="T2448" s="1">
        <v>1238</v>
      </c>
      <c r="U2448" s="90">
        <v>643.76</v>
      </c>
      <c r="V2448" s="91">
        <v>0.48</v>
      </c>
      <c r="W2448" s="92" t="s">
        <v>11035</v>
      </c>
      <c r="X2448" s="83">
        <v>90021900000</v>
      </c>
      <c r="Y2448" s="83" t="s">
        <v>994</v>
      </c>
      <c r="Z2448" s="83" t="s">
        <v>31</v>
      </c>
    </row>
    <row r="2449" spans="1:26" x14ac:dyDescent="0.25">
      <c r="A2449" s="3" t="s">
        <v>5777</v>
      </c>
      <c r="B2449" s="3" t="s">
        <v>5777</v>
      </c>
      <c r="C2449" s="94" t="s">
        <v>5778</v>
      </c>
      <c r="D2449" s="93" t="s">
        <v>5779</v>
      </c>
      <c r="E2449" s="88" t="s">
        <v>704</v>
      </c>
      <c r="F2449" s="88" t="s">
        <v>22</v>
      </c>
      <c r="G2449" s="93" t="s">
        <v>23</v>
      </c>
      <c r="H2449" s="88"/>
      <c r="I2449" s="93" t="s">
        <v>24</v>
      </c>
      <c r="J2449" s="93" t="s">
        <v>24</v>
      </c>
      <c r="K2449" s="4">
        <v>100210010606</v>
      </c>
      <c r="L2449" s="3" t="s">
        <v>25</v>
      </c>
      <c r="M2449" s="3" t="s">
        <v>1019</v>
      </c>
      <c r="N2449" s="3" t="s">
        <v>1303</v>
      </c>
      <c r="O2449" s="3" t="s">
        <v>4601</v>
      </c>
      <c r="P2449" s="86">
        <v>63</v>
      </c>
      <c r="Q2449" s="87"/>
      <c r="R2449" s="88" t="s">
        <v>28</v>
      </c>
      <c r="S2449" s="89"/>
      <c r="T2449" s="1">
        <v>1383</v>
      </c>
      <c r="U2449" s="90">
        <v>719.16</v>
      </c>
      <c r="V2449" s="91">
        <v>0.48000000000000004</v>
      </c>
      <c r="W2449" s="92" t="s">
        <v>11035</v>
      </c>
      <c r="X2449" s="83">
        <v>90029000900</v>
      </c>
      <c r="Y2449" s="83" t="s">
        <v>994</v>
      </c>
      <c r="Z2449" s="83" t="s">
        <v>31</v>
      </c>
    </row>
    <row r="2450" spans="1:26" x14ac:dyDescent="0.25">
      <c r="A2450" s="3" t="s">
        <v>5780</v>
      </c>
      <c r="B2450" s="3" t="s">
        <v>5780</v>
      </c>
      <c r="C2450" s="94" t="s">
        <v>5781</v>
      </c>
      <c r="D2450" s="93" t="s">
        <v>5782</v>
      </c>
      <c r="E2450" s="88" t="s">
        <v>704</v>
      </c>
      <c r="F2450" s="88" t="s">
        <v>22</v>
      </c>
      <c r="G2450" s="83" t="s">
        <v>23</v>
      </c>
      <c r="H2450" s="88"/>
      <c r="I2450" s="93" t="s">
        <v>24</v>
      </c>
      <c r="J2450" s="93" t="s">
        <v>24</v>
      </c>
      <c r="K2450" s="4">
        <v>100210010603</v>
      </c>
      <c r="L2450" s="3" t="s">
        <v>25</v>
      </c>
      <c r="M2450" s="3" t="s">
        <v>1019</v>
      </c>
      <c r="N2450" s="3" t="s">
        <v>1303</v>
      </c>
      <c r="O2450" s="3" t="s">
        <v>4433</v>
      </c>
      <c r="P2450" s="86">
        <v>53</v>
      </c>
      <c r="Q2450" s="87"/>
      <c r="R2450" s="88" t="s">
        <v>28</v>
      </c>
      <c r="S2450" s="89"/>
      <c r="T2450" s="1">
        <v>2153</v>
      </c>
      <c r="U2450" s="90">
        <v>1119.56</v>
      </c>
      <c r="V2450" s="91">
        <v>0.48000000000000004</v>
      </c>
      <c r="W2450" s="92" t="s">
        <v>11035</v>
      </c>
      <c r="X2450" s="83">
        <v>90119000000</v>
      </c>
      <c r="Y2450" s="83" t="s">
        <v>994</v>
      </c>
      <c r="Z2450" s="83" t="s">
        <v>31</v>
      </c>
    </row>
    <row r="2451" spans="1:26" x14ac:dyDescent="0.25">
      <c r="A2451" s="3" t="s">
        <v>5783</v>
      </c>
      <c r="B2451" s="3" t="s">
        <v>5783</v>
      </c>
      <c r="C2451" s="94" t="s">
        <v>5784</v>
      </c>
      <c r="D2451" s="93" t="s">
        <v>11825</v>
      </c>
      <c r="E2451" s="88" t="s">
        <v>704</v>
      </c>
      <c r="F2451" s="88" t="s">
        <v>22</v>
      </c>
      <c r="G2451" s="83" t="s">
        <v>752</v>
      </c>
      <c r="H2451" s="88"/>
      <c r="I2451" s="93" t="s">
        <v>24</v>
      </c>
      <c r="J2451" s="93" t="s">
        <v>24</v>
      </c>
      <c r="K2451" s="4">
        <v>100210010603</v>
      </c>
      <c r="L2451" s="3" t="s">
        <v>25</v>
      </c>
      <c r="M2451" s="3" t="s">
        <v>1019</v>
      </c>
      <c r="N2451" s="3" t="s">
        <v>1303</v>
      </c>
      <c r="O2451" s="3" t="s">
        <v>4433</v>
      </c>
      <c r="P2451" s="86" t="s">
        <v>11037</v>
      </c>
      <c r="Q2451" s="87"/>
      <c r="R2451" s="88" t="s">
        <v>28</v>
      </c>
      <c r="S2451" s="89"/>
      <c r="T2451" s="1">
        <v>1290</v>
      </c>
      <c r="U2451" s="90">
        <v>670.8</v>
      </c>
      <c r="V2451" s="91">
        <v>0.48000000000000004</v>
      </c>
      <c r="W2451" s="92" t="s">
        <v>11035</v>
      </c>
      <c r="X2451" s="83">
        <v>90119000000</v>
      </c>
      <c r="Y2451" s="83" t="s">
        <v>994</v>
      </c>
      <c r="Z2451" s="83" t="s">
        <v>31</v>
      </c>
    </row>
    <row r="2452" spans="1:26" x14ac:dyDescent="0.25">
      <c r="A2452" s="3" t="s">
        <v>5785</v>
      </c>
      <c r="B2452" s="3" t="s">
        <v>5785</v>
      </c>
      <c r="C2452" s="94" t="s">
        <v>5786</v>
      </c>
      <c r="D2452" s="93" t="s">
        <v>5787</v>
      </c>
      <c r="E2452" s="88" t="s">
        <v>704</v>
      </c>
      <c r="F2452" s="88" t="s">
        <v>22</v>
      </c>
      <c r="G2452" s="83" t="s">
        <v>23</v>
      </c>
      <c r="H2452" s="88"/>
      <c r="I2452" s="93" t="s">
        <v>24</v>
      </c>
      <c r="J2452" s="93" t="s">
        <v>24</v>
      </c>
      <c r="K2452" s="4">
        <v>100210010618</v>
      </c>
      <c r="L2452" s="3" t="s">
        <v>25</v>
      </c>
      <c r="M2452" s="3" t="s">
        <v>1019</v>
      </c>
      <c r="N2452" s="3" t="s">
        <v>1303</v>
      </c>
      <c r="O2452" s="3" t="s">
        <v>1758</v>
      </c>
      <c r="P2452" s="86">
        <v>20</v>
      </c>
      <c r="Q2452" s="87"/>
      <c r="R2452" s="88" t="s">
        <v>28</v>
      </c>
      <c r="S2452" s="89"/>
      <c r="T2452" s="1">
        <v>1361</v>
      </c>
      <c r="U2452" s="90">
        <v>707.72</v>
      </c>
      <c r="V2452" s="91">
        <v>0.48</v>
      </c>
      <c r="W2452" s="92" t="s">
        <v>11035</v>
      </c>
      <c r="X2452" s="83">
        <v>90022000000</v>
      </c>
      <c r="Y2452" s="83" t="s">
        <v>994</v>
      </c>
      <c r="Z2452" s="83" t="s">
        <v>31</v>
      </c>
    </row>
    <row r="2453" spans="1:26" x14ac:dyDescent="0.25">
      <c r="A2453" s="3" t="s">
        <v>5788</v>
      </c>
      <c r="B2453" s="3" t="s">
        <v>5788</v>
      </c>
      <c r="C2453" s="94" t="s">
        <v>5789</v>
      </c>
      <c r="D2453" s="93" t="s">
        <v>5790</v>
      </c>
      <c r="E2453" s="88" t="s">
        <v>704</v>
      </c>
      <c r="F2453" s="88" t="s">
        <v>22</v>
      </c>
      <c r="G2453" s="83" t="s">
        <v>23</v>
      </c>
      <c r="H2453" s="88"/>
      <c r="I2453" s="93" t="s">
        <v>24</v>
      </c>
      <c r="J2453" s="93" t="s">
        <v>24</v>
      </c>
      <c r="K2453" s="4">
        <v>100210010618</v>
      </c>
      <c r="L2453" s="3" t="s">
        <v>25</v>
      </c>
      <c r="M2453" s="3" t="s">
        <v>1019</v>
      </c>
      <c r="N2453" s="3" t="s">
        <v>1303</v>
      </c>
      <c r="O2453" s="3" t="s">
        <v>1758</v>
      </c>
      <c r="P2453" s="86">
        <v>20</v>
      </c>
      <c r="Q2453" s="87"/>
      <c r="R2453" s="88" t="s">
        <v>28</v>
      </c>
      <c r="S2453" s="89"/>
      <c r="T2453" s="1">
        <v>1361</v>
      </c>
      <c r="U2453" s="90">
        <v>707.72</v>
      </c>
      <c r="V2453" s="91">
        <v>0.48</v>
      </c>
      <c r="W2453" s="92" t="s">
        <v>11035</v>
      </c>
      <c r="X2453" s="83">
        <v>90022000000</v>
      </c>
      <c r="Y2453" s="83" t="s">
        <v>994</v>
      </c>
      <c r="Z2453" s="83" t="s">
        <v>31</v>
      </c>
    </row>
    <row r="2454" spans="1:26" x14ac:dyDescent="0.25">
      <c r="A2454" s="3" t="s">
        <v>5791</v>
      </c>
      <c r="B2454" s="3" t="s">
        <v>5791</v>
      </c>
      <c r="C2454" s="94" t="s">
        <v>5792</v>
      </c>
      <c r="D2454" s="93" t="s">
        <v>5793</v>
      </c>
      <c r="E2454" s="88" t="s">
        <v>704</v>
      </c>
      <c r="F2454" s="88" t="s">
        <v>22</v>
      </c>
      <c r="G2454" s="83" t="s">
        <v>23</v>
      </c>
      <c r="H2454" s="88"/>
      <c r="I2454" s="93" t="s">
        <v>24</v>
      </c>
      <c r="J2454" s="93" t="s">
        <v>24</v>
      </c>
      <c r="K2454" s="4">
        <v>100210010618</v>
      </c>
      <c r="L2454" s="3" t="s">
        <v>25</v>
      </c>
      <c r="M2454" s="3" t="s">
        <v>1019</v>
      </c>
      <c r="N2454" s="3" t="s">
        <v>1303</v>
      </c>
      <c r="O2454" s="3" t="s">
        <v>1758</v>
      </c>
      <c r="P2454" s="86">
        <v>20</v>
      </c>
      <c r="Q2454" s="87"/>
      <c r="R2454" s="88" t="s">
        <v>28</v>
      </c>
      <c r="S2454" s="89"/>
      <c r="T2454" s="1">
        <v>2307</v>
      </c>
      <c r="U2454" s="90">
        <v>1199.6400000000001</v>
      </c>
      <c r="V2454" s="91">
        <v>0.48</v>
      </c>
      <c r="W2454" s="92" t="s">
        <v>11035</v>
      </c>
      <c r="X2454" s="83">
        <v>90022000000</v>
      </c>
      <c r="Y2454" s="83" t="s">
        <v>994</v>
      </c>
      <c r="Z2454" s="83" t="s">
        <v>31</v>
      </c>
    </row>
    <row r="2455" spans="1:26" x14ac:dyDescent="0.25">
      <c r="A2455" s="3" t="s">
        <v>5794</v>
      </c>
      <c r="B2455" s="3" t="s">
        <v>5794</v>
      </c>
      <c r="C2455" s="94" t="s">
        <v>5795</v>
      </c>
      <c r="D2455" s="93" t="s">
        <v>5796</v>
      </c>
      <c r="E2455" s="88" t="s">
        <v>704</v>
      </c>
      <c r="F2455" s="88" t="s">
        <v>22</v>
      </c>
      <c r="G2455" s="83" t="s">
        <v>23</v>
      </c>
      <c r="H2455" s="88"/>
      <c r="I2455" s="93" t="s">
        <v>24</v>
      </c>
      <c r="J2455" s="93" t="s">
        <v>24</v>
      </c>
      <c r="K2455" s="4">
        <v>100210010618</v>
      </c>
      <c r="L2455" s="3" t="s">
        <v>25</v>
      </c>
      <c r="M2455" s="3" t="s">
        <v>1019</v>
      </c>
      <c r="N2455" s="3" t="s">
        <v>1303</v>
      </c>
      <c r="O2455" s="3" t="s">
        <v>1758</v>
      </c>
      <c r="P2455" s="86">
        <v>20</v>
      </c>
      <c r="Q2455" s="87"/>
      <c r="R2455" s="88" t="s">
        <v>28</v>
      </c>
      <c r="S2455" s="89"/>
      <c r="T2455" s="1">
        <v>2307</v>
      </c>
      <c r="U2455" s="90">
        <v>1199.6400000000001</v>
      </c>
      <c r="V2455" s="91">
        <v>0.48</v>
      </c>
      <c r="W2455" s="92" t="s">
        <v>11035</v>
      </c>
      <c r="X2455" s="83">
        <v>90022000000</v>
      </c>
      <c r="Y2455" s="83" t="s">
        <v>994</v>
      </c>
      <c r="Z2455" s="83" t="s">
        <v>31</v>
      </c>
    </row>
    <row r="2456" spans="1:26" x14ac:dyDescent="0.25">
      <c r="A2456" s="3" t="s">
        <v>5797</v>
      </c>
      <c r="B2456" s="3" t="s">
        <v>5797</v>
      </c>
      <c r="C2456" s="94" t="s">
        <v>5798</v>
      </c>
      <c r="D2456" s="93" t="s">
        <v>5798</v>
      </c>
      <c r="E2456" s="88" t="s">
        <v>704</v>
      </c>
      <c r="F2456" s="88" t="s">
        <v>22</v>
      </c>
      <c r="G2456" s="83" t="s">
        <v>23</v>
      </c>
      <c r="H2456" s="88"/>
      <c r="I2456" s="93" t="s">
        <v>24</v>
      </c>
      <c r="J2456" s="93" t="s">
        <v>24</v>
      </c>
      <c r="K2456" s="4">
        <v>100210010607</v>
      </c>
      <c r="L2456" s="3" t="s">
        <v>25</v>
      </c>
      <c r="M2456" s="3" t="s">
        <v>1019</v>
      </c>
      <c r="N2456" s="3" t="s">
        <v>1303</v>
      </c>
      <c r="O2456" s="3" t="s">
        <v>4558</v>
      </c>
      <c r="P2456" s="86">
        <v>20</v>
      </c>
      <c r="Q2456" s="87"/>
      <c r="R2456" s="88" t="s">
        <v>28</v>
      </c>
      <c r="S2456" s="89"/>
      <c r="T2456" s="1">
        <v>21177</v>
      </c>
      <c r="U2456" s="90">
        <v>11012.04</v>
      </c>
      <c r="V2456" s="91">
        <v>0.48</v>
      </c>
      <c r="W2456" s="92" t="s">
        <v>11035</v>
      </c>
      <c r="X2456" s="83">
        <v>90118000000</v>
      </c>
      <c r="Y2456" s="83" t="s">
        <v>994</v>
      </c>
      <c r="Z2456" s="83" t="s">
        <v>31</v>
      </c>
    </row>
    <row r="2457" spans="1:26" x14ac:dyDescent="0.25">
      <c r="A2457" s="3" t="s">
        <v>5799</v>
      </c>
      <c r="B2457" s="3" t="s">
        <v>5799</v>
      </c>
      <c r="C2457" s="94" t="s">
        <v>5800</v>
      </c>
      <c r="D2457" s="93" t="s">
        <v>5801</v>
      </c>
      <c r="E2457" s="88" t="s">
        <v>704</v>
      </c>
      <c r="F2457" s="88" t="s">
        <v>22</v>
      </c>
      <c r="G2457" s="83" t="s">
        <v>752</v>
      </c>
      <c r="H2457" s="88"/>
      <c r="I2457" s="93" t="s">
        <v>24</v>
      </c>
      <c r="J2457" s="93" t="s">
        <v>24</v>
      </c>
      <c r="K2457" s="4">
        <v>100210010603</v>
      </c>
      <c r="L2457" s="3" t="s">
        <v>25</v>
      </c>
      <c r="M2457" s="3" t="s">
        <v>1019</v>
      </c>
      <c r="N2457" s="3" t="s">
        <v>1303</v>
      </c>
      <c r="O2457" s="3" t="s">
        <v>4433</v>
      </c>
      <c r="P2457" s="86" t="s">
        <v>11037</v>
      </c>
      <c r="Q2457" s="87"/>
      <c r="R2457" s="88" t="s">
        <v>28</v>
      </c>
      <c r="S2457" s="89"/>
      <c r="T2457" s="1">
        <v>2246</v>
      </c>
      <c r="U2457" s="90">
        <v>1167.92</v>
      </c>
      <c r="V2457" s="91">
        <v>0.48</v>
      </c>
      <c r="W2457" s="92" t="s">
        <v>11035</v>
      </c>
      <c r="X2457" s="83">
        <v>90029000900</v>
      </c>
      <c r="Y2457" s="83" t="s">
        <v>994</v>
      </c>
      <c r="Z2457" s="83" t="s">
        <v>31</v>
      </c>
    </row>
    <row r="2458" spans="1:26" x14ac:dyDescent="0.25">
      <c r="A2458" s="3" t="s">
        <v>5802</v>
      </c>
      <c r="B2458" s="3" t="s">
        <v>5802</v>
      </c>
      <c r="C2458" s="94" t="s">
        <v>5803</v>
      </c>
      <c r="D2458" s="93" t="s">
        <v>5804</v>
      </c>
      <c r="E2458" s="88" t="s">
        <v>704</v>
      </c>
      <c r="F2458" s="88" t="s">
        <v>22</v>
      </c>
      <c r="G2458" s="83" t="s">
        <v>23</v>
      </c>
      <c r="H2458" s="88"/>
      <c r="I2458" s="93" t="s">
        <v>24</v>
      </c>
      <c r="J2458" s="93" t="s">
        <v>24</v>
      </c>
      <c r="K2458" s="4">
        <v>100210010618</v>
      </c>
      <c r="L2458" s="3" t="s">
        <v>25</v>
      </c>
      <c r="M2458" s="3" t="s">
        <v>1019</v>
      </c>
      <c r="N2458" s="3" t="s">
        <v>1303</v>
      </c>
      <c r="O2458" s="3" t="s">
        <v>1758</v>
      </c>
      <c r="P2458" s="86">
        <v>20</v>
      </c>
      <c r="Q2458" s="87"/>
      <c r="R2458" s="88" t="s">
        <v>28</v>
      </c>
      <c r="S2458" s="89"/>
      <c r="T2458" s="1">
        <v>1751</v>
      </c>
      <c r="U2458" s="90">
        <v>910.52</v>
      </c>
      <c r="V2458" s="91">
        <v>0.48000000000000004</v>
      </c>
      <c r="W2458" s="92" t="s">
        <v>11035</v>
      </c>
      <c r="X2458" s="83">
        <v>90022000000</v>
      </c>
      <c r="Y2458" s="83" t="s">
        <v>994</v>
      </c>
      <c r="Z2458" s="83" t="s">
        <v>31</v>
      </c>
    </row>
    <row r="2459" spans="1:26" x14ac:dyDescent="0.25">
      <c r="A2459" s="3" t="s">
        <v>5805</v>
      </c>
      <c r="B2459" s="3" t="s">
        <v>5805</v>
      </c>
      <c r="C2459" s="94" t="s">
        <v>5806</v>
      </c>
      <c r="D2459" s="93" t="s">
        <v>5807</v>
      </c>
      <c r="E2459" s="88" t="s">
        <v>704</v>
      </c>
      <c r="F2459" s="88" t="s">
        <v>22</v>
      </c>
      <c r="G2459" s="83" t="s">
        <v>23</v>
      </c>
      <c r="H2459" s="88"/>
      <c r="I2459" s="93" t="s">
        <v>24</v>
      </c>
      <c r="J2459" s="93" t="s">
        <v>24</v>
      </c>
      <c r="K2459" s="4">
        <v>100210010607</v>
      </c>
      <c r="L2459" s="3" t="s">
        <v>25</v>
      </c>
      <c r="M2459" s="3" t="s">
        <v>1019</v>
      </c>
      <c r="N2459" s="3" t="s">
        <v>1303</v>
      </c>
      <c r="O2459" s="3" t="s">
        <v>4558</v>
      </c>
      <c r="P2459" s="86">
        <v>63</v>
      </c>
      <c r="Q2459" s="87"/>
      <c r="R2459" s="88" t="s">
        <v>28</v>
      </c>
      <c r="S2459" s="89"/>
      <c r="T2459" s="1">
        <v>1291</v>
      </c>
      <c r="U2459" s="90">
        <v>671.32</v>
      </c>
      <c r="V2459" s="91">
        <v>0.48</v>
      </c>
      <c r="W2459" s="92" t="s">
        <v>11035</v>
      </c>
      <c r="X2459" s="83">
        <v>90119000000</v>
      </c>
      <c r="Y2459" s="83" t="s">
        <v>994</v>
      </c>
      <c r="Z2459" s="83" t="s">
        <v>31</v>
      </c>
    </row>
    <row r="2460" spans="1:26" x14ac:dyDescent="0.25">
      <c r="A2460" s="3" t="s">
        <v>5808</v>
      </c>
      <c r="B2460" s="3" t="s">
        <v>5808</v>
      </c>
      <c r="C2460" s="94" t="s">
        <v>5809</v>
      </c>
      <c r="D2460" s="93" t="s">
        <v>5810</v>
      </c>
      <c r="E2460" s="88" t="s">
        <v>704</v>
      </c>
      <c r="F2460" s="88" t="s">
        <v>22</v>
      </c>
      <c r="G2460" s="83" t="s">
        <v>23</v>
      </c>
      <c r="H2460" s="88"/>
      <c r="I2460" s="93" t="s">
        <v>24</v>
      </c>
      <c r="J2460" s="93" t="s">
        <v>24</v>
      </c>
      <c r="K2460" s="4">
        <v>100210010603</v>
      </c>
      <c r="L2460" s="3" t="s">
        <v>25</v>
      </c>
      <c r="M2460" s="3" t="s">
        <v>1019</v>
      </c>
      <c r="N2460" s="3" t="s">
        <v>1303</v>
      </c>
      <c r="O2460" s="3" t="s">
        <v>4433</v>
      </c>
      <c r="P2460" s="86">
        <v>2</v>
      </c>
      <c r="Q2460" s="87"/>
      <c r="R2460" s="88" t="s">
        <v>28</v>
      </c>
      <c r="S2460" s="89"/>
      <c r="T2460" s="1">
        <v>8064</v>
      </c>
      <c r="U2460" s="90">
        <v>4193.28</v>
      </c>
      <c r="V2460" s="91">
        <v>0.48000000000000004</v>
      </c>
      <c r="W2460" s="92" t="s">
        <v>11035</v>
      </c>
      <c r="X2460" s="83">
        <v>90021900000</v>
      </c>
      <c r="Y2460" s="83" t="s">
        <v>994</v>
      </c>
      <c r="Z2460" s="83" t="s">
        <v>31</v>
      </c>
    </row>
    <row r="2461" spans="1:26" x14ac:dyDescent="0.25">
      <c r="A2461" s="3" t="s">
        <v>5811</v>
      </c>
      <c r="B2461" s="3" t="s">
        <v>5811</v>
      </c>
      <c r="C2461" s="94" t="s">
        <v>5812</v>
      </c>
      <c r="D2461" s="93" t="s">
        <v>5813</v>
      </c>
      <c r="E2461" s="88" t="s">
        <v>704</v>
      </c>
      <c r="F2461" s="88" t="s">
        <v>22</v>
      </c>
      <c r="G2461" s="83" t="s">
        <v>23</v>
      </c>
      <c r="H2461" s="88"/>
      <c r="I2461" s="93" t="s">
        <v>24</v>
      </c>
      <c r="J2461" s="93" t="s">
        <v>24</v>
      </c>
      <c r="K2461" s="4">
        <v>100210010603</v>
      </c>
      <c r="L2461" s="3" t="s">
        <v>25</v>
      </c>
      <c r="M2461" s="3" t="s">
        <v>1019</v>
      </c>
      <c r="N2461" s="3" t="s">
        <v>1303</v>
      </c>
      <c r="O2461" s="3" t="s">
        <v>4433</v>
      </c>
      <c r="P2461" s="86">
        <v>20</v>
      </c>
      <c r="Q2461" s="87"/>
      <c r="R2461" s="88" t="s">
        <v>28</v>
      </c>
      <c r="S2461" s="89"/>
      <c r="T2461" s="1">
        <v>1405</v>
      </c>
      <c r="U2461" s="90">
        <v>730.6</v>
      </c>
      <c r="V2461" s="91">
        <v>0.48</v>
      </c>
      <c r="W2461" s="92" t="s">
        <v>11035</v>
      </c>
      <c r="X2461" s="83">
        <v>90029000900</v>
      </c>
      <c r="Y2461" s="83" t="s">
        <v>994</v>
      </c>
      <c r="Z2461" s="83" t="s">
        <v>31</v>
      </c>
    </row>
    <row r="2462" spans="1:26" x14ac:dyDescent="0.25">
      <c r="A2462" s="3" t="s">
        <v>5814</v>
      </c>
      <c r="B2462" s="3" t="s">
        <v>5814</v>
      </c>
      <c r="C2462" s="94" t="s">
        <v>5815</v>
      </c>
      <c r="D2462" s="93" t="s">
        <v>5816</v>
      </c>
      <c r="E2462" s="88" t="s">
        <v>704</v>
      </c>
      <c r="F2462" s="88" t="s">
        <v>22</v>
      </c>
      <c r="G2462" s="83" t="s">
        <v>23</v>
      </c>
      <c r="H2462" s="88"/>
      <c r="I2462" s="93" t="s">
        <v>24</v>
      </c>
      <c r="J2462" s="93" t="s">
        <v>24</v>
      </c>
      <c r="K2462" s="4">
        <v>100210010656</v>
      </c>
      <c r="L2462" s="3" t="s">
        <v>25</v>
      </c>
      <c r="M2462" s="3" t="s">
        <v>1019</v>
      </c>
      <c r="N2462" s="3" t="s">
        <v>1303</v>
      </c>
      <c r="O2462" s="3" t="s">
        <v>4464</v>
      </c>
      <c r="P2462" s="86">
        <v>2</v>
      </c>
      <c r="Q2462" s="87"/>
      <c r="R2462" s="88" t="s">
        <v>28</v>
      </c>
      <c r="S2462" s="89"/>
      <c r="T2462" s="1">
        <v>8218</v>
      </c>
      <c r="U2462" s="90">
        <v>4273.3599999999997</v>
      </c>
      <c r="V2462" s="91">
        <v>0.48000000000000004</v>
      </c>
      <c r="W2462" s="92" t="s">
        <v>11035</v>
      </c>
      <c r="X2462" s="83">
        <v>94054990900</v>
      </c>
      <c r="Y2462" s="83" t="s">
        <v>994</v>
      </c>
      <c r="Z2462" s="83" t="s">
        <v>31</v>
      </c>
    </row>
    <row r="2463" spans="1:26" x14ac:dyDescent="0.25">
      <c r="A2463" s="3" t="s">
        <v>5817</v>
      </c>
      <c r="B2463" s="3" t="s">
        <v>5817</v>
      </c>
      <c r="C2463" s="94" t="s">
        <v>5818</v>
      </c>
      <c r="D2463" s="93" t="s">
        <v>5819</v>
      </c>
      <c r="E2463" s="88" t="s">
        <v>704</v>
      </c>
      <c r="F2463" s="88" t="s">
        <v>22</v>
      </c>
      <c r="G2463" s="83" t="s">
        <v>23</v>
      </c>
      <c r="H2463" s="88"/>
      <c r="I2463" s="93" t="s">
        <v>24</v>
      </c>
      <c r="J2463" s="93" t="s">
        <v>24</v>
      </c>
      <c r="K2463" s="4">
        <v>100210010618</v>
      </c>
      <c r="L2463" s="3" t="s">
        <v>25</v>
      </c>
      <c r="M2463" s="3" t="s">
        <v>1019</v>
      </c>
      <c r="N2463" s="3" t="s">
        <v>1303</v>
      </c>
      <c r="O2463" s="3" t="s">
        <v>1758</v>
      </c>
      <c r="P2463" s="86">
        <v>20</v>
      </c>
      <c r="Q2463" s="87"/>
      <c r="R2463" s="88" t="s">
        <v>28</v>
      </c>
      <c r="S2463" s="89"/>
      <c r="T2463" s="1">
        <v>2893</v>
      </c>
      <c r="U2463" s="90">
        <v>1504.36</v>
      </c>
      <c r="V2463" s="91">
        <v>0.48000000000000004</v>
      </c>
      <c r="W2463" s="92" t="s">
        <v>11035</v>
      </c>
      <c r="X2463" s="83">
        <v>90022000000</v>
      </c>
      <c r="Y2463" s="83" t="s">
        <v>994</v>
      </c>
      <c r="Z2463" s="83" t="s">
        <v>31</v>
      </c>
    </row>
    <row r="2464" spans="1:26" x14ac:dyDescent="0.25">
      <c r="A2464" s="3" t="s">
        <v>5820</v>
      </c>
      <c r="B2464" s="3" t="s">
        <v>5820</v>
      </c>
      <c r="C2464" s="94" t="s">
        <v>5821</v>
      </c>
      <c r="D2464" s="93" t="s">
        <v>5822</v>
      </c>
      <c r="E2464" s="88" t="s">
        <v>704</v>
      </c>
      <c r="F2464" s="88" t="s">
        <v>22</v>
      </c>
      <c r="G2464" s="83" t="s">
        <v>23</v>
      </c>
      <c r="H2464" s="88"/>
      <c r="I2464" s="93" t="s">
        <v>24</v>
      </c>
      <c r="J2464" s="93" t="s">
        <v>24</v>
      </c>
      <c r="K2464" s="4">
        <v>100210010618</v>
      </c>
      <c r="L2464" s="3" t="s">
        <v>25</v>
      </c>
      <c r="M2464" s="3" t="s">
        <v>1019</v>
      </c>
      <c r="N2464" s="3" t="s">
        <v>1303</v>
      </c>
      <c r="O2464" s="3" t="s">
        <v>1758</v>
      </c>
      <c r="P2464" s="86">
        <v>20</v>
      </c>
      <c r="Q2464" s="87"/>
      <c r="R2464" s="88" t="s">
        <v>28</v>
      </c>
      <c r="S2464" s="89"/>
      <c r="T2464" s="1">
        <v>4409</v>
      </c>
      <c r="U2464" s="90">
        <v>2292.6799999999998</v>
      </c>
      <c r="V2464" s="91">
        <v>0.48000000000000004</v>
      </c>
      <c r="W2464" s="92" t="s">
        <v>11035</v>
      </c>
      <c r="X2464" s="83">
        <v>90022000000</v>
      </c>
      <c r="Y2464" s="83" t="s">
        <v>994</v>
      </c>
      <c r="Z2464" s="83" t="s">
        <v>31</v>
      </c>
    </row>
    <row r="2465" spans="1:26" x14ac:dyDescent="0.25">
      <c r="A2465" s="3" t="s">
        <v>5823</v>
      </c>
      <c r="B2465" s="3" t="s">
        <v>5823</v>
      </c>
      <c r="C2465" s="94" t="s">
        <v>5824</v>
      </c>
      <c r="D2465" s="93" t="s">
        <v>5825</v>
      </c>
      <c r="E2465" s="88" t="s">
        <v>704</v>
      </c>
      <c r="F2465" s="88" t="s">
        <v>22</v>
      </c>
      <c r="G2465" s="83" t="s">
        <v>23</v>
      </c>
      <c r="H2465" s="88"/>
      <c r="I2465" s="93" t="s">
        <v>24</v>
      </c>
      <c r="J2465" s="93" t="s">
        <v>24</v>
      </c>
      <c r="K2465" s="4">
        <v>100210010618</v>
      </c>
      <c r="L2465" s="3" t="s">
        <v>25</v>
      </c>
      <c r="M2465" s="3" t="s">
        <v>1019</v>
      </c>
      <c r="N2465" s="3" t="s">
        <v>1303</v>
      </c>
      <c r="O2465" s="3" t="s">
        <v>1758</v>
      </c>
      <c r="P2465" s="86">
        <v>20</v>
      </c>
      <c r="Q2465" s="87"/>
      <c r="R2465" s="88" t="s">
        <v>28</v>
      </c>
      <c r="S2465" s="89"/>
      <c r="T2465" s="1">
        <v>2893</v>
      </c>
      <c r="U2465" s="90">
        <v>1504.36</v>
      </c>
      <c r="V2465" s="91">
        <v>0.48000000000000004</v>
      </c>
      <c r="W2465" s="92" t="s">
        <v>11035</v>
      </c>
      <c r="X2465" s="83">
        <v>90022000000</v>
      </c>
      <c r="Y2465" s="83" t="s">
        <v>994</v>
      </c>
      <c r="Z2465" s="83" t="s">
        <v>31</v>
      </c>
    </row>
    <row r="2466" spans="1:26" x14ac:dyDescent="0.25">
      <c r="A2466" s="3" t="s">
        <v>5826</v>
      </c>
      <c r="B2466" s="3" t="s">
        <v>5826</v>
      </c>
      <c r="C2466" s="94" t="s">
        <v>5827</v>
      </c>
      <c r="D2466" s="93" t="s">
        <v>5828</v>
      </c>
      <c r="E2466" s="88" t="s">
        <v>704</v>
      </c>
      <c r="F2466" s="88" t="s">
        <v>22</v>
      </c>
      <c r="G2466" s="83" t="s">
        <v>23</v>
      </c>
      <c r="H2466" s="88"/>
      <c r="I2466" s="93" t="s">
        <v>24</v>
      </c>
      <c r="J2466" s="93" t="s">
        <v>24</v>
      </c>
      <c r="K2466" s="4">
        <v>100210010618</v>
      </c>
      <c r="L2466" s="3" t="s">
        <v>25</v>
      </c>
      <c r="M2466" s="3" t="s">
        <v>1019</v>
      </c>
      <c r="N2466" s="3" t="s">
        <v>1303</v>
      </c>
      <c r="O2466" s="3" t="s">
        <v>1758</v>
      </c>
      <c r="P2466" s="86">
        <v>20</v>
      </c>
      <c r="Q2466" s="87"/>
      <c r="R2466" s="88" t="s">
        <v>28</v>
      </c>
      <c r="S2466" s="89"/>
      <c r="T2466" s="1">
        <v>4409</v>
      </c>
      <c r="U2466" s="90">
        <v>2292.6799999999998</v>
      </c>
      <c r="V2466" s="91">
        <v>0.48000000000000004</v>
      </c>
      <c r="W2466" s="92" t="s">
        <v>11035</v>
      </c>
      <c r="X2466" s="83">
        <v>90022000000</v>
      </c>
      <c r="Y2466" s="83" t="s">
        <v>994</v>
      </c>
      <c r="Z2466" s="83" t="s">
        <v>31</v>
      </c>
    </row>
    <row r="2467" spans="1:26" x14ac:dyDescent="0.25">
      <c r="A2467" s="3" t="s">
        <v>5829</v>
      </c>
      <c r="B2467" s="3" t="s">
        <v>5829</v>
      </c>
      <c r="C2467" s="94" t="s">
        <v>5830</v>
      </c>
      <c r="D2467" s="93" t="s">
        <v>5831</v>
      </c>
      <c r="E2467" s="88" t="s">
        <v>704</v>
      </c>
      <c r="F2467" s="88" t="s">
        <v>22</v>
      </c>
      <c r="G2467" s="83" t="s">
        <v>23</v>
      </c>
      <c r="H2467" s="88"/>
      <c r="I2467" s="93" t="s">
        <v>24</v>
      </c>
      <c r="J2467" s="93" t="s">
        <v>24</v>
      </c>
      <c r="K2467" s="4">
        <v>100210010752</v>
      </c>
      <c r="L2467" s="3" t="s">
        <v>25</v>
      </c>
      <c r="M2467" s="3" t="s">
        <v>1019</v>
      </c>
      <c r="N2467" s="3" t="s">
        <v>2639</v>
      </c>
      <c r="O2467" s="3" t="s">
        <v>4460</v>
      </c>
      <c r="P2467" s="86">
        <v>48</v>
      </c>
      <c r="Q2467" s="87"/>
      <c r="R2467" s="88" t="s">
        <v>28</v>
      </c>
      <c r="S2467" s="89"/>
      <c r="T2467" s="1">
        <v>3079</v>
      </c>
      <c r="U2467" s="90">
        <v>1601.08</v>
      </c>
      <c r="V2467" s="91">
        <v>0.48000000000000004</v>
      </c>
      <c r="W2467" s="92" t="s">
        <v>11035</v>
      </c>
      <c r="X2467" s="83">
        <v>90021900000</v>
      </c>
      <c r="Y2467" s="83" t="s">
        <v>994</v>
      </c>
      <c r="Z2467" s="83" t="s">
        <v>31</v>
      </c>
    </row>
    <row r="2468" spans="1:26" x14ac:dyDescent="0.25">
      <c r="A2468" s="3" t="s">
        <v>5832</v>
      </c>
      <c r="B2468" s="3" t="s">
        <v>5832</v>
      </c>
      <c r="C2468" s="94" t="s">
        <v>5833</v>
      </c>
      <c r="D2468" s="93" t="s">
        <v>5834</v>
      </c>
      <c r="E2468" s="88" t="s">
        <v>704</v>
      </c>
      <c r="F2468" s="88" t="s">
        <v>22</v>
      </c>
      <c r="G2468" s="83" t="s">
        <v>752</v>
      </c>
      <c r="H2468" s="88"/>
      <c r="I2468" s="93" t="s">
        <v>24</v>
      </c>
      <c r="J2468" s="93" t="s">
        <v>24</v>
      </c>
      <c r="K2468" s="4">
        <v>100210010752</v>
      </c>
      <c r="L2468" s="3" t="s">
        <v>25</v>
      </c>
      <c r="M2468" s="3" t="s">
        <v>1019</v>
      </c>
      <c r="N2468" s="3" t="s">
        <v>2639</v>
      </c>
      <c r="O2468" s="3" t="s">
        <v>4460</v>
      </c>
      <c r="P2468" s="86">
        <v>20</v>
      </c>
      <c r="Q2468" s="87"/>
      <c r="R2468" s="88" t="s">
        <v>7847</v>
      </c>
      <c r="S2468" s="89" t="s">
        <v>10640</v>
      </c>
      <c r="T2468" s="1">
        <v>2911</v>
      </c>
      <c r="U2468" s="90">
        <v>1513.72</v>
      </c>
      <c r="V2468" s="91">
        <v>0.48</v>
      </c>
      <c r="W2468" s="92" t="s">
        <v>11035</v>
      </c>
      <c r="X2468" s="83">
        <v>90021900000</v>
      </c>
      <c r="Y2468" s="83" t="s">
        <v>994</v>
      </c>
      <c r="Z2468" s="83" t="s">
        <v>31</v>
      </c>
    </row>
    <row r="2469" spans="1:26" x14ac:dyDescent="0.25">
      <c r="A2469" s="3" t="s">
        <v>5835</v>
      </c>
      <c r="B2469" s="3" t="s">
        <v>5835</v>
      </c>
      <c r="C2469" s="94" t="s">
        <v>5836</v>
      </c>
      <c r="D2469" s="93" t="s">
        <v>5837</v>
      </c>
      <c r="E2469" s="88" t="s">
        <v>704</v>
      </c>
      <c r="F2469" s="88" t="s">
        <v>22</v>
      </c>
      <c r="G2469" s="83" t="s">
        <v>23</v>
      </c>
      <c r="H2469" s="88"/>
      <c r="I2469" s="93" t="s">
        <v>24</v>
      </c>
      <c r="J2469" s="93" t="s">
        <v>24</v>
      </c>
      <c r="K2469" s="4">
        <v>100210010752</v>
      </c>
      <c r="L2469" s="3" t="s">
        <v>25</v>
      </c>
      <c r="M2469" s="3" t="s">
        <v>1019</v>
      </c>
      <c r="N2469" s="3" t="s">
        <v>2639</v>
      </c>
      <c r="O2469" s="3" t="s">
        <v>4460</v>
      </c>
      <c r="P2469" s="86">
        <v>2</v>
      </c>
      <c r="Q2469" s="87"/>
      <c r="R2469" s="88" t="s">
        <v>28</v>
      </c>
      <c r="S2469" s="89"/>
      <c r="T2469" s="1">
        <v>4458</v>
      </c>
      <c r="U2469" s="90">
        <v>2318.16</v>
      </c>
      <c r="V2469" s="91">
        <v>0.48000000000000004</v>
      </c>
      <c r="W2469" s="92" t="s">
        <v>11035</v>
      </c>
      <c r="X2469" s="83">
        <v>90021900000</v>
      </c>
      <c r="Y2469" s="83" t="s">
        <v>994</v>
      </c>
      <c r="Z2469" s="83" t="s">
        <v>31</v>
      </c>
    </row>
    <row r="2470" spans="1:26" x14ac:dyDescent="0.25">
      <c r="A2470" s="3" t="s">
        <v>5838</v>
      </c>
      <c r="B2470" s="3" t="s">
        <v>5838</v>
      </c>
      <c r="C2470" s="94" t="s">
        <v>5839</v>
      </c>
      <c r="D2470" s="93" t="s">
        <v>5840</v>
      </c>
      <c r="E2470" s="88" t="s">
        <v>704</v>
      </c>
      <c r="F2470" s="88" t="s">
        <v>22</v>
      </c>
      <c r="G2470" s="83" t="s">
        <v>23</v>
      </c>
      <c r="H2470" s="88"/>
      <c r="I2470" s="93" t="s">
        <v>24</v>
      </c>
      <c r="J2470" s="93" t="s">
        <v>24</v>
      </c>
      <c r="K2470" s="4">
        <v>100210010604</v>
      </c>
      <c r="L2470" s="3" t="s">
        <v>25</v>
      </c>
      <c r="M2470" s="3" t="s">
        <v>1019</v>
      </c>
      <c r="N2470" s="3" t="s">
        <v>1303</v>
      </c>
      <c r="O2470" s="3" t="s">
        <v>4562</v>
      </c>
      <c r="P2470" s="86">
        <v>20</v>
      </c>
      <c r="Q2470" s="87"/>
      <c r="R2470" s="88" t="s">
        <v>28</v>
      </c>
      <c r="S2470" s="89"/>
      <c r="T2470" s="1">
        <v>913</v>
      </c>
      <c r="U2470" s="90">
        <v>474.76</v>
      </c>
      <c r="V2470" s="91">
        <v>0.48</v>
      </c>
      <c r="W2470" s="92" t="s">
        <v>11035</v>
      </c>
      <c r="X2470" s="83">
        <v>90119000000</v>
      </c>
      <c r="Y2470" s="83" t="s">
        <v>994</v>
      </c>
      <c r="Z2470" s="83" t="s">
        <v>31</v>
      </c>
    </row>
    <row r="2471" spans="1:26" x14ac:dyDescent="0.25">
      <c r="A2471" s="3" t="s">
        <v>5841</v>
      </c>
      <c r="B2471" s="3" t="s">
        <v>5841</v>
      </c>
      <c r="C2471" s="94" t="s">
        <v>5842</v>
      </c>
      <c r="D2471" s="93" t="s">
        <v>5843</v>
      </c>
      <c r="E2471" s="88" t="s">
        <v>704</v>
      </c>
      <c r="F2471" s="88" t="s">
        <v>22</v>
      </c>
      <c r="G2471" s="83" t="s">
        <v>23</v>
      </c>
      <c r="H2471" s="88"/>
      <c r="I2471" s="93" t="s">
        <v>24</v>
      </c>
      <c r="J2471" s="93" t="s">
        <v>24</v>
      </c>
      <c r="K2471" s="4">
        <v>100210010602</v>
      </c>
      <c r="L2471" s="3" t="s">
        <v>25</v>
      </c>
      <c r="M2471" s="3" t="s">
        <v>1019</v>
      </c>
      <c r="N2471" s="3" t="s">
        <v>1303</v>
      </c>
      <c r="O2471" s="3" t="s">
        <v>4440</v>
      </c>
      <c r="P2471" s="86">
        <v>2</v>
      </c>
      <c r="Q2471" s="87"/>
      <c r="R2471" s="88" t="s">
        <v>28</v>
      </c>
      <c r="S2471" s="89"/>
      <c r="T2471" s="1">
        <v>363</v>
      </c>
      <c r="U2471" s="90">
        <v>188.76</v>
      </c>
      <c r="V2471" s="91">
        <v>0.48000000000000004</v>
      </c>
      <c r="W2471" s="92" t="s">
        <v>11035</v>
      </c>
      <c r="X2471" s="83">
        <v>90119000000</v>
      </c>
      <c r="Y2471" s="83" t="s">
        <v>994</v>
      </c>
      <c r="Z2471" s="83" t="s">
        <v>31</v>
      </c>
    </row>
    <row r="2472" spans="1:26" x14ac:dyDescent="0.25">
      <c r="A2472" s="3" t="s">
        <v>5844</v>
      </c>
      <c r="B2472" s="3" t="s">
        <v>5844</v>
      </c>
      <c r="C2472" s="94" t="s">
        <v>5845</v>
      </c>
      <c r="D2472" s="93" t="s">
        <v>5846</v>
      </c>
      <c r="E2472" s="88" t="s">
        <v>704</v>
      </c>
      <c r="F2472" s="88" t="s">
        <v>22</v>
      </c>
      <c r="G2472" s="83" t="s">
        <v>752</v>
      </c>
      <c r="H2472" s="88"/>
      <c r="I2472" s="93" t="s">
        <v>24</v>
      </c>
      <c r="J2472" s="93" t="s">
        <v>24</v>
      </c>
      <c r="K2472" s="4">
        <v>100210010410</v>
      </c>
      <c r="L2472" s="3" t="s">
        <v>25</v>
      </c>
      <c r="M2472" s="3" t="s">
        <v>1019</v>
      </c>
      <c r="N2472" s="3" t="s">
        <v>1020</v>
      </c>
      <c r="O2472" s="3" t="s">
        <v>1021</v>
      </c>
      <c r="P2472" s="86">
        <v>2</v>
      </c>
      <c r="Q2472" s="87"/>
      <c r="R2472" s="88" t="s">
        <v>28</v>
      </c>
      <c r="S2472" s="89"/>
      <c r="T2472" s="1">
        <v>5695</v>
      </c>
      <c r="U2472" s="90">
        <v>2961.4</v>
      </c>
      <c r="V2472" s="91">
        <v>0.48</v>
      </c>
      <c r="W2472" s="92" t="s">
        <v>11035</v>
      </c>
      <c r="X2472" s="83">
        <v>90119000000</v>
      </c>
      <c r="Y2472" s="83" t="s">
        <v>994</v>
      </c>
      <c r="Z2472" s="83" t="s">
        <v>739</v>
      </c>
    </row>
    <row r="2473" spans="1:26" x14ac:dyDescent="0.25">
      <c r="A2473" s="3" t="s">
        <v>5847</v>
      </c>
      <c r="B2473" s="3" t="s">
        <v>5847</v>
      </c>
      <c r="C2473" s="94" t="s">
        <v>5848</v>
      </c>
      <c r="D2473" s="93" t="s">
        <v>5849</v>
      </c>
      <c r="E2473" s="88" t="s">
        <v>704</v>
      </c>
      <c r="F2473" s="88" t="s">
        <v>22</v>
      </c>
      <c r="G2473" s="83" t="s">
        <v>23</v>
      </c>
      <c r="H2473" s="88"/>
      <c r="I2473" s="93" t="s">
        <v>24</v>
      </c>
      <c r="J2473" s="93" t="s">
        <v>24</v>
      </c>
      <c r="K2473" s="4">
        <v>100210010602</v>
      </c>
      <c r="L2473" s="3" t="s">
        <v>25</v>
      </c>
      <c r="M2473" s="3" t="s">
        <v>1019</v>
      </c>
      <c r="N2473" s="3" t="s">
        <v>1303</v>
      </c>
      <c r="O2473" s="3" t="s">
        <v>4440</v>
      </c>
      <c r="P2473" s="86">
        <v>20</v>
      </c>
      <c r="Q2473" s="87"/>
      <c r="R2473" s="88" t="s">
        <v>28</v>
      </c>
      <c r="S2473" s="89"/>
      <c r="T2473" s="1">
        <v>3575</v>
      </c>
      <c r="U2473" s="90">
        <v>1859</v>
      </c>
      <c r="V2473" s="91">
        <v>0.48</v>
      </c>
      <c r="W2473" s="92" t="s">
        <v>11035</v>
      </c>
      <c r="X2473" s="83">
        <v>90119000000</v>
      </c>
      <c r="Y2473" s="83" t="s">
        <v>994</v>
      </c>
      <c r="Z2473" s="83" t="s">
        <v>31</v>
      </c>
    </row>
    <row r="2474" spans="1:26" x14ac:dyDescent="0.25">
      <c r="A2474" s="3" t="s">
        <v>5850</v>
      </c>
      <c r="B2474" s="3" t="s">
        <v>5850</v>
      </c>
      <c r="C2474" s="94" t="s">
        <v>5851</v>
      </c>
      <c r="D2474" s="93" t="s">
        <v>5852</v>
      </c>
      <c r="E2474" s="102" t="s">
        <v>704</v>
      </c>
      <c r="F2474" s="102" t="s">
        <v>22</v>
      </c>
      <c r="G2474" s="83" t="s">
        <v>23</v>
      </c>
      <c r="H2474" s="102"/>
      <c r="I2474" s="93" t="s">
        <v>24</v>
      </c>
      <c r="J2474" s="93" t="s">
        <v>24</v>
      </c>
      <c r="K2474" s="4">
        <v>100210010409</v>
      </c>
      <c r="L2474" s="3" t="s">
        <v>25</v>
      </c>
      <c r="M2474" s="3" t="s">
        <v>1019</v>
      </c>
      <c r="N2474" s="3" t="s">
        <v>1020</v>
      </c>
      <c r="O2474" s="3" t="s">
        <v>5853</v>
      </c>
      <c r="P2474" s="86">
        <v>2</v>
      </c>
      <c r="Q2474" s="87"/>
      <c r="R2474" s="88" t="s">
        <v>28</v>
      </c>
      <c r="S2474" s="89"/>
      <c r="T2474" s="1">
        <v>3476</v>
      </c>
      <c r="U2474" s="90">
        <v>1807.52</v>
      </c>
      <c r="V2474" s="91">
        <v>0.48</v>
      </c>
      <c r="W2474" s="92" t="s">
        <v>11035</v>
      </c>
      <c r="X2474" s="83">
        <v>90119000000</v>
      </c>
      <c r="Y2474" s="83" t="s">
        <v>994</v>
      </c>
      <c r="Z2474" s="83" t="s">
        <v>739</v>
      </c>
    </row>
    <row r="2475" spans="1:26" x14ac:dyDescent="0.25">
      <c r="A2475" s="3" t="s">
        <v>5854</v>
      </c>
      <c r="B2475" s="3" t="s">
        <v>5854</v>
      </c>
      <c r="C2475" s="94" t="s">
        <v>5855</v>
      </c>
      <c r="D2475" s="93" t="s">
        <v>11826</v>
      </c>
      <c r="E2475" s="102" t="s">
        <v>704</v>
      </c>
      <c r="F2475" s="102" t="s">
        <v>22</v>
      </c>
      <c r="G2475" s="83" t="s">
        <v>752</v>
      </c>
      <c r="H2475" s="102"/>
      <c r="I2475" s="93" t="s">
        <v>24</v>
      </c>
      <c r="J2475" s="93" t="s">
        <v>24</v>
      </c>
      <c r="K2475" s="4">
        <v>100210010410</v>
      </c>
      <c r="L2475" s="3" t="s">
        <v>25</v>
      </c>
      <c r="M2475" s="3" t="s">
        <v>1019</v>
      </c>
      <c r="N2475" s="3" t="s">
        <v>1020</v>
      </c>
      <c r="O2475" s="3" t="s">
        <v>1021</v>
      </c>
      <c r="P2475" s="86">
        <v>2</v>
      </c>
      <c r="Q2475" s="87"/>
      <c r="R2475" s="88" t="s">
        <v>28</v>
      </c>
      <c r="S2475" s="89"/>
      <c r="T2475" s="1">
        <v>1897</v>
      </c>
      <c r="U2475" s="90">
        <v>986.44</v>
      </c>
      <c r="V2475" s="91">
        <v>0.48</v>
      </c>
      <c r="W2475" s="92" t="s">
        <v>11035</v>
      </c>
      <c r="X2475" s="83">
        <v>90119000000</v>
      </c>
      <c r="Y2475" s="83" t="s">
        <v>994</v>
      </c>
      <c r="Z2475" s="83" t="s">
        <v>739</v>
      </c>
    </row>
    <row r="2476" spans="1:26" x14ac:dyDescent="0.25">
      <c r="A2476" s="3" t="s">
        <v>5857</v>
      </c>
      <c r="B2476" s="3" t="s">
        <v>5857</v>
      </c>
      <c r="C2476" s="94" t="s">
        <v>5858</v>
      </c>
      <c r="D2476" s="93" t="s">
        <v>11827</v>
      </c>
      <c r="E2476" s="88" t="s">
        <v>704</v>
      </c>
      <c r="F2476" s="88" t="s">
        <v>22</v>
      </c>
      <c r="G2476" s="83" t="s">
        <v>23</v>
      </c>
      <c r="H2476" s="88"/>
      <c r="I2476" s="93" t="s">
        <v>24</v>
      </c>
      <c r="J2476" s="93" t="s">
        <v>24</v>
      </c>
      <c r="K2476" s="4">
        <v>100210010607</v>
      </c>
      <c r="L2476" s="3" t="s">
        <v>25</v>
      </c>
      <c r="M2476" s="3" t="s">
        <v>1019</v>
      </c>
      <c r="N2476" s="3" t="s">
        <v>1303</v>
      </c>
      <c r="O2476" s="3" t="s">
        <v>4558</v>
      </c>
      <c r="P2476" s="86">
        <v>20</v>
      </c>
      <c r="Q2476" s="87"/>
      <c r="R2476" s="88" t="s">
        <v>28</v>
      </c>
      <c r="S2476" s="98"/>
      <c r="T2476" s="1">
        <v>2957</v>
      </c>
      <c r="U2476" s="90">
        <v>1537.64</v>
      </c>
      <c r="V2476" s="91">
        <v>0.48</v>
      </c>
      <c r="W2476" s="92" t="s">
        <v>11035</v>
      </c>
      <c r="X2476" s="83">
        <v>90119000000</v>
      </c>
      <c r="Y2476" s="83" t="s">
        <v>994</v>
      </c>
      <c r="Z2476" s="83" t="s">
        <v>31</v>
      </c>
    </row>
    <row r="2477" spans="1:26" x14ac:dyDescent="0.25">
      <c r="A2477" s="3" t="s">
        <v>5859</v>
      </c>
      <c r="B2477" s="3" t="s">
        <v>5859</v>
      </c>
      <c r="C2477" s="94" t="s">
        <v>5860</v>
      </c>
      <c r="D2477" s="93" t="s">
        <v>5861</v>
      </c>
      <c r="E2477" s="88" t="s">
        <v>704</v>
      </c>
      <c r="F2477" s="88" t="s">
        <v>22</v>
      </c>
      <c r="G2477" s="83" t="s">
        <v>752</v>
      </c>
      <c r="H2477" s="88"/>
      <c r="I2477" s="93" t="s">
        <v>24</v>
      </c>
      <c r="J2477" s="93" t="s">
        <v>24</v>
      </c>
      <c r="K2477" s="4">
        <v>100210010656</v>
      </c>
      <c r="L2477" s="3" t="s">
        <v>25</v>
      </c>
      <c r="M2477" s="3" t="s">
        <v>1019</v>
      </c>
      <c r="N2477" s="3" t="s">
        <v>1303</v>
      </c>
      <c r="O2477" s="3" t="s">
        <v>4464</v>
      </c>
      <c r="P2477" s="86">
        <v>2</v>
      </c>
      <c r="Q2477" s="87"/>
      <c r="R2477" s="88" t="s">
        <v>28</v>
      </c>
      <c r="S2477" s="89"/>
      <c r="T2477" s="1">
        <v>7076</v>
      </c>
      <c r="U2477" s="90">
        <v>3679.52</v>
      </c>
      <c r="V2477" s="91">
        <v>0.48</v>
      </c>
      <c r="W2477" s="92" t="s">
        <v>11035</v>
      </c>
      <c r="X2477" s="83">
        <v>90021900000</v>
      </c>
      <c r="Y2477" s="83" t="s">
        <v>994</v>
      </c>
      <c r="Z2477" s="83" t="s">
        <v>31</v>
      </c>
    </row>
    <row r="2478" spans="1:26" x14ac:dyDescent="0.25">
      <c r="A2478" s="3" t="s">
        <v>5862</v>
      </c>
      <c r="B2478" s="3" t="s">
        <v>5862</v>
      </c>
      <c r="C2478" s="94" t="s">
        <v>5863</v>
      </c>
      <c r="D2478" s="93" t="s">
        <v>5864</v>
      </c>
      <c r="E2478" s="88" t="s">
        <v>704</v>
      </c>
      <c r="F2478" s="88" t="s">
        <v>22</v>
      </c>
      <c r="G2478" s="83" t="s">
        <v>23</v>
      </c>
      <c r="H2478" s="88"/>
      <c r="I2478" s="93" t="s">
        <v>24</v>
      </c>
      <c r="J2478" s="93" t="s">
        <v>24</v>
      </c>
      <c r="K2478" s="4">
        <v>100210010618</v>
      </c>
      <c r="L2478" s="3" t="s">
        <v>25</v>
      </c>
      <c r="M2478" s="3" t="s">
        <v>1019</v>
      </c>
      <c r="N2478" s="3" t="s">
        <v>1303</v>
      </c>
      <c r="O2478" s="3" t="s">
        <v>1758</v>
      </c>
      <c r="P2478" s="86">
        <v>2</v>
      </c>
      <c r="Q2478" s="87"/>
      <c r="R2478" s="88" t="s">
        <v>28</v>
      </c>
      <c r="S2478" s="89"/>
      <c r="T2478" s="1">
        <v>988</v>
      </c>
      <c r="U2478" s="90">
        <v>513.76</v>
      </c>
      <c r="V2478" s="91">
        <v>0.48</v>
      </c>
      <c r="W2478" s="92" t="s">
        <v>11035</v>
      </c>
      <c r="X2478" s="83">
        <v>90022000000</v>
      </c>
      <c r="Y2478" s="83" t="s">
        <v>994</v>
      </c>
      <c r="Z2478" s="83" t="s">
        <v>31</v>
      </c>
    </row>
    <row r="2479" spans="1:26" x14ac:dyDescent="0.25">
      <c r="A2479" s="3" t="s">
        <v>5865</v>
      </c>
      <c r="B2479" s="3" t="s">
        <v>5865</v>
      </c>
      <c r="C2479" s="94" t="s">
        <v>5866</v>
      </c>
      <c r="D2479" s="93" t="s">
        <v>5867</v>
      </c>
      <c r="E2479" s="88" t="s">
        <v>704</v>
      </c>
      <c r="F2479" s="88" t="s">
        <v>22</v>
      </c>
      <c r="G2479" s="83" t="s">
        <v>23</v>
      </c>
      <c r="H2479" s="88"/>
      <c r="I2479" s="93" t="s">
        <v>24</v>
      </c>
      <c r="J2479" s="93" t="s">
        <v>24</v>
      </c>
      <c r="K2479" s="4">
        <v>100210010618</v>
      </c>
      <c r="L2479" s="3" t="s">
        <v>25</v>
      </c>
      <c r="M2479" s="3" t="s">
        <v>1019</v>
      </c>
      <c r="N2479" s="3" t="s">
        <v>1303</v>
      </c>
      <c r="O2479" s="3" t="s">
        <v>1758</v>
      </c>
      <c r="P2479" s="86">
        <v>2</v>
      </c>
      <c r="Q2479" s="87"/>
      <c r="R2479" s="88" t="s">
        <v>28</v>
      </c>
      <c r="S2479" s="89"/>
      <c r="T2479" s="1">
        <v>2525</v>
      </c>
      <c r="U2479" s="90">
        <v>1313</v>
      </c>
      <c r="V2479" s="91">
        <v>0.48</v>
      </c>
      <c r="W2479" s="92" t="s">
        <v>11035</v>
      </c>
      <c r="X2479" s="83">
        <v>90022000000</v>
      </c>
      <c r="Y2479" s="83" t="s">
        <v>994</v>
      </c>
      <c r="Z2479" s="83" t="s">
        <v>31</v>
      </c>
    </row>
    <row r="2480" spans="1:26" x14ac:dyDescent="0.25">
      <c r="A2480" s="3" t="s">
        <v>5868</v>
      </c>
      <c r="B2480" s="3" t="s">
        <v>5868</v>
      </c>
      <c r="C2480" s="94" t="s">
        <v>5869</v>
      </c>
      <c r="D2480" s="93" t="s">
        <v>5870</v>
      </c>
      <c r="E2480" s="88" t="s">
        <v>704</v>
      </c>
      <c r="F2480" s="88" t="s">
        <v>22</v>
      </c>
      <c r="G2480" s="83" t="s">
        <v>23</v>
      </c>
      <c r="H2480" s="88"/>
      <c r="I2480" s="93" t="s">
        <v>24</v>
      </c>
      <c r="J2480" s="93" t="s">
        <v>24</v>
      </c>
      <c r="K2480" s="4">
        <v>100210010618</v>
      </c>
      <c r="L2480" s="3" t="s">
        <v>25</v>
      </c>
      <c r="M2480" s="3" t="s">
        <v>1019</v>
      </c>
      <c r="N2480" s="3" t="s">
        <v>1303</v>
      </c>
      <c r="O2480" s="3" t="s">
        <v>1758</v>
      </c>
      <c r="P2480" s="86">
        <v>20</v>
      </c>
      <c r="Q2480" s="87"/>
      <c r="R2480" s="88" t="s">
        <v>28</v>
      </c>
      <c r="S2480" s="89"/>
      <c r="T2480" s="1">
        <v>2494</v>
      </c>
      <c r="U2480" s="90">
        <v>1296.8800000000001</v>
      </c>
      <c r="V2480" s="91">
        <v>0.48</v>
      </c>
      <c r="W2480" s="92" t="s">
        <v>11035</v>
      </c>
      <c r="X2480" s="83">
        <v>90022000000</v>
      </c>
      <c r="Y2480" s="83" t="s">
        <v>994</v>
      </c>
      <c r="Z2480" s="83" t="s">
        <v>31</v>
      </c>
    </row>
    <row r="2481" spans="1:26" x14ac:dyDescent="0.25">
      <c r="A2481" s="3" t="s">
        <v>5871</v>
      </c>
      <c r="B2481" s="3" t="s">
        <v>5871</v>
      </c>
      <c r="C2481" s="94" t="s">
        <v>5872</v>
      </c>
      <c r="D2481" s="93" t="s">
        <v>5873</v>
      </c>
      <c r="E2481" s="88" t="s">
        <v>704</v>
      </c>
      <c r="F2481" s="88" t="s">
        <v>22</v>
      </c>
      <c r="G2481" s="83" t="s">
        <v>23</v>
      </c>
      <c r="H2481" s="88"/>
      <c r="I2481" s="93" t="s">
        <v>24</v>
      </c>
      <c r="J2481" s="93" t="s">
        <v>24</v>
      </c>
      <c r="K2481" s="4">
        <v>100210010618</v>
      </c>
      <c r="L2481" s="3" t="s">
        <v>25</v>
      </c>
      <c r="M2481" s="3" t="s">
        <v>1019</v>
      </c>
      <c r="N2481" s="3" t="s">
        <v>1303</v>
      </c>
      <c r="O2481" s="3" t="s">
        <v>1758</v>
      </c>
      <c r="P2481" s="86">
        <v>20</v>
      </c>
      <c r="Q2481" s="87"/>
      <c r="R2481" s="88" t="s">
        <v>28</v>
      </c>
      <c r="S2481" s="89"/>
      <c r="T2481" s="1">
        <v>2770</v>
      </c>
      <c r="U2481" s="90">
        <v>1440.4</v>
      </c>
      <c r="V2481" s="91">
        <v>0.48</v>
      </c>
      <c r="W2481" s="92" t="s">
        <v>11035</v>
      </c>
      <c r="X2481" s="83">
        <v>90022000000</v>
      </c>
      <c r="Y2481" s="83" t="s">
        <v>994</v>
      </c>
      <c r="Z2481" s="83" t="s">
        <v>31</v>
      </c>
    </row>
    <row r="2482" spans="1:26" x14ac:dyDescent="0.25">
      <c r="A2482" s="3" t="s">
        <v>5874</v>
      </c>
      <c r="B2482" s="3" t="s">
        <v>5874</v>
      </c>
      <c r="C2482" s="94" t="s">
        <v>5875</v>
      </c>
      <c r="D2482" s="93" t="s">
        <v>5876</v>
      </c>
      <c r="E2482" s="88" t="s">
        <v>704</v>
      </c>
      <c r="F2482" s="88" t="s">
        <v>22</v>
      </c>
      <c r="G2482" s="93" t="s">
        <v>23</v>
      </c>
      <c r="H2482" s="88"/>
      <c r="I2482" s="93" t="s">
        <v>24</v>
      </c>
      <c r="J2482" s="93" t="s">
        <v>24</v>
      </c>
      <c r="K2482" s="4">
        <v>100210010618</v>
      </c>
      <c r="L2482" s="3" t="s">
        <v>25</v>
      </c>
      <c r="M2482" s="3" t="s">
        <v>1019</v>
      </c>
      <c r="N2482" s="3" t="s">
        <v>1303</v>
      </c>
      <c r="O2482" s="3" t="s">
        <v>1758</v>
      </c>
      <c r="P2482" s="86">
        <v>2</v>
      </c>
      <c r="Q2482" s="87"/>
      <c r="R2482" s="88" t="s">
        <v>28</v>
      </c>
      <c r="S2482" s="89"/>
      <c r="T2482" s="1">
        <v>2326</v>
      </c>
      <c r="U2482" s="90">
        <v>1209.52</v>
      </c>
      <c r="V2482" s="91">
        <v>0.48</v>
      </c>
      <c r="W2482" s="92" t="s">
        <v>11035</v>
      </c>
      <c r="X2482" s="83">
        <v>90022000000</v>
      </c>
      <c r="Y2482" s="83" t="s">
        <v>994</v>
      </c>
      <c r="Z2482" s="83" t="s">
        <v>31</v>
      </c>
    </row>
    <row r="2483" spans="1:26" x14ac:dyDescent="0.25">
      <c r="A2483" s="3" t="s">
        <v>5877</v>
      </c>
      <c r="B2483" s="3" t="s">
        <v>5877</v>
      </c>
      <c r="C2483" s="94" t="s">
        <v>5878</v>
      </c>
      <c r="D2483" s="93" t="s">
        <v>5879</v>
      </c>
      <c r="E2483" s="88" t="s">
        <v>704</v>
      </c>
      <c r="F2483" s="88" t="s">
        <v>22</v>
      </c>
      <c r="G2483" s="83" t="s">
        <v>23</v>
      </c>
      <c r="H2483" s="88"/>
      <c r="I2483" s="93" t="s">
        <v>24</v>
      </c>
      <c r="J2483" s="93" t="s">
        <v>24</v>
      </c>
      <c r="K2483" s="4">
        <v>100210010618</v>
      </c>
      <c r="L2483" s="3" t="s">
        <v>25</v>
      </c>
      <c r="M2483" s="3" t="s">
        <v>1019</v>
      </c>
      <c r="N2483" s="3" t="s">
        <v>1303</v>
      </c>
      <c r="O2483" s="3" t="s">
        <v>1758</v>
      </c>
      <c r="P2483" s="86">
        <v>20</v>
      </c>
      <c r="Q2483" s="87"/>
      <c r="R2483" s="88" t="s">
        <v>28</v>
      </c>
      <c r="S2483" s="89"/>
      <c r="T2483" s="1">
        <v>2585</v>
      </c>
      <c r="U2483" s="90">
        <v>1344.2</v>
      </c>
      <c r="V2483" s="91">
        <v>0.48</v>
      </c>
      <c r="W2483" s="92" t="s">
        <v>11035</v>
      </c>
      <c r="X2483" s="83">
        <v>90022000000</v>
      </c>
      <c r="Y2483" s="83" t="s">
        <v>994</v>
      </c>
      <c r="Z2483" s="83" t="s">
        <v>31</v>
      </c>
    </row>
    <row r="2484" spans="1:26" x14ac:dyDescent="0.25">
      <c r="A2484" s="3" t="s">
        <v>5880</v>
      </c>
      <c r="B2484" s="3" t="s">
        <v>5880</v>
      </c>
      <c r="C2484" s="94" t="s">
        <v>5881</v>
      </c>
      <c r="D2484" s="93" t="s">
        <v>4455</v>
      </c>
      <c r="E2484" s="88" t="s">
        <v>704</v>
      </c>
      <c r="F2484" s="88" t="s">
        <v>22</v>
      </c>
      <c r="G2484" s="83" t="s">
        <v>23</v>
      </c>
      <c r="H2484" s="88"/>
      <c r="I2484" s="93" t="s">
        <v>24</v>
      </c>
      <c r="J2484" s="93" t="s">
        <v>24</v>
      </c>
      <c r="K2484" s="4">
        <v>100210010660</v>
      </c>
      <c r="L2484" s="3" t="s">
        <v>25</v>
      </c>
      <c r="M2484" s="3" t="s">
        <v>1019</v>
      </c>
      <c r="N2484" s="3" t="s">
        <v>1303</v>
      </c>
      <c r="O2484" s="3" t="s">
        <v>4456</v>
      </c>
      <c r="P2484" s="86">
        <v>2</v>
      </c>
      <c r="Q2484" s="87"/>
      <c r="R2484" s="88" t="s">
        <v>28</v>
      </c>
      <c r="S2484" s="89"/>
      <c r="T2484" s="1">
        <v>262</v>
      </c>
      <c r="U2484" s="90">
        <v>136.24</v>
      </c>
      <c r="V2484" s="91">
        <v>0.48</v>
      </c>
      <c r="W2484" s="92" t="s">
        <v>11035</v>
      </c>
      <c r="X2484" s="83">
        <v>90119000000</v>
      </c>
      <c r="Y2484" s="83" t="s">
        <v>994</v>
      </c>
      <c r="Z2484" s="83" t="s">
        <v>31</v>
      </c>
    </row>
    <row r="2485" spans="1:26" x14ac:dyDescent="0.25">
      <c r="A2485" s="3" t="s">
        <v>5882</v>
      </c>
      <c r="B2485" s="3" t="s">
        <v>5882</v>
      </c>
      <c r="C2485" s="94" t="s">
        <v>5883</v>
      </c>
      <c r="D2485" s="93" t="s">
        <v>5884</v>
      </c>
      <c r="E2485" s="88" t="s">
        <v>704</v>
      </c>
      <c r="F2485" s="88" t="s">
        <v>22</v>
      </c>
      <c r="G2485" s="83" t="s">
        <v>23</v>
      </c>
      <c r="H2485" s="88"/>
      <c r="I2485" s="93" t="s">
        <v>24</v>
      </c>
      <c r="J2485" s="93" t="s">
        <v>24</v>
      </c>
      <c r="K2485" s="4">
        <v>100210010604</v>
      </c>
      <c r="L2485" s="3" t="s">
        <v>25</v>
      </c>
      <c r="M2485" s="3" t="s">
        <v>1019</v>
      </c>
      <c r="N2485" s="3" t="s">
        <v>1303</v>
      </c>
      <c r="O2485" s="3" t="s">
        <v>4562</v>
      </c>
      <c r="P2485" s="86">
        <v>2</v>
      </c>
      <c r="Q2485" s="87"/>
      <c r="R2485" s="88" t="s">
        <v>28</v>
      </c>
      <c r="S2485" s="89"/>
      <c r="T2485" s="1">
        <v>507</v>
      </c>
      <c r="U2485" s="90">
        <v>263.64</v>
      </c>
      <c r="V2485" s="91">
        <v>0.48000000000000004</v>
      </c>
      <c r="W2485" s="92" t="s">
        <v>11035</v>
      </c>
      <c r="X2485" s="83">
        <v>90119000000</v>
      </c>
      <c r="Y2485" s="83" t="s">
        <v>994</v>
      </c>
      <c r="Z2485" s="83" t="s">
        <v>31</v>
      </c>
    </row>
    <row r="2486" spans="1:26" x14ac:dyDescent="0.25">
      <c r="A2486" s="3" t="s">
        <v>5885</v>
      </c>
      <c r="B2486" s="3" t="s">
        <v>5885</v>
      </c>
      <c r="C2486" s="94" t="s">
        <v>5886</v>
      </c>
      <c r="D2486" s="93" t="s">
        <v>11828</v>
      </c>
      <c r="E2486" s="88" t="s">
        <v>704</v>
      </c>
      <c r="F2486" s="88" t="s">
        <v>22</v>
      </c>
      <c r="G2486" s="83" t="s">
        <v>23</v>
      </c>
      <c r="H2486" s="88"/>
      <c r="I2486" s="93" t="s">
        <v>24</v>
      </c>
      <c r="J2486" s="93" t="s">
        <v>24</v>
      </c>
      <c r="K2486" s="4">
        <v>100210010604</v>
      </c>
      <c r="L2486" s="3" t="s">
        <v>25</v>
      </c>
      <c r="M2486" s="3" t="s">
        <v>1019</v>
      </c>
      <c r="N2486" s="3" t="s">
        <v>1303</v>
      </c>
      <c r="O2486" s="3" t="s">
        <v>4562</v>
      </c>
      <c r="P2486" s="86">
        <v>2</v>
      </c>
      <c r="Q2486" s="87"/>
      <c r="R2486" s="88" t="s">
        <v>28</v>
      </c>
      <c r="S2486" s="89"/>
      <c r="T2486" s="1">
        <v>503</v>
      </c>
      <c r="U2486" s="90">
        <v>261.56</v>
      </c>
      <c r="V2486" s="91">
        <v>0.48</v>
      </c>
      <c r="W2486" s="92" t="s">
        <v>11035</v>
      </c>
      <c r="X2486" s="83">
        <v>90119000000</v>
      </c>
      <c r="Y2486" s="83" t="s">
        <v>994</v>
      </c>
      <c r="Z2486" s="83" t="s">
        <v>31</v>
      </c>
    </row>
    <row r="2487" spans="1:26" x14ac:dyDescent="0.25">
      <c r="A2487" s="3" t="s">
        <v>5887</v>
      </c>
      <c r="B2487" s="3" t="s">
        <v>5887</v>
      </c>
      <c r="C2487" s="94" t="s">
        <v>5888</v>
      </c>
      <c r="D2487" s="93" t="s">
        <v>5889</v>
      </c>
      <c r="E2487" s="88" t="s">
        <v>704</v>
      </c>
      <c r="F2487" s="88" t="s">
        <v>22</v>
      </c>
      <c r="G2487" s="83" t="s">
        <v>23</v>
      </c>
      <c r="H2487" s="88"/>
      <c r="I2487" s="93" t="s">
        <v>24</v>
      </c>
      <c r="J2487" s="93" t="s">
        <v>24</v>
      </c>
      <c r="K2487" s="4">
        <v>100210010605</v>
      </c>
      <c r="L2487" s="3" t="s">
        <v>25</v>
      </c>
      <c r="M2487" s="3" t="s">
        <v>1019</v>
      </c>
      <c r="N2487" s="3" t="s">
        <v>1303</v>
      </c>
      <c r="O2487" s="3" t="s">
        <v>1464</v>
      </c>
      <c r="P2487" s="86">
        <v>2</v>
      </c>
      <c r="Q2487" s="87"/>
      <c r="R2487" s="88" t="s">
        <v>28</v>
      </c>
      <c r="S2487" s="89"/>
      <c r="T2487" s="1">
        <v>402</v>
      </c>
      <c r="U2487" s="90">
        <v>209.04</v>
      </c>
      <c r="V2487" s="91">
        <v>0.48000000000000004</v>
      </c>
      <c r="W2487" s="92" t="s">
        <v>11035</v>
      </c>
      <c r="X2487" s="83">
        <v>90119000000</v>
      </c>
      <c r="Y2487" s="83" t="s">
        <v>994</v>
      </c>
      <c r="Z2487" s="83" t="s">
        <v>31</v>
      </c>
    </row>
    <row r="2488" spans="1:26" x14ac:dyDescent="0.25">
      <c r="A2488" s="3" t="s">
        <v>5890</v>
      </c>
      <c r="B2488" s="3" t="s">
        <v>5890</v>
      </c>
      <c r="C2488" s="94" t="s">
        <v>5891</v>
      </c>
      <c r="D2488" s="93" t="s">
        <v>5892</v>
      </c>
      <c r="E2488" s="88" t="s">
        <v>704</v>
      </c>
      <c r="F2488" s="88" t="s">
        <v>22</v>
      </c>
      <c r="G2488" s="83" t="s">
        <v>752</v>
      </c>
      <c r="H2488" s="88"/>
      <c r="I2488" s="93" t="s">
        <v>24</v>
      </c>
      <c r="J2488" s="93" t="s">
        <v>24</v>
      </c>
      <c r="K2488" s="4">
        <v>100210010605</v>
      </c>
      <c r="L2488" s="3" t="s">
        <v>25</v>
      </c>
      <c r="M2488" s="3" t="s">
        <v>1019</v>
      </c>
      <c r="N2488" s="3" t="s">
        <v>1303</v>
      </c>
      <c r="O2488" s="3" t="s">
        <v>1464</v>
      </c>
      <c r="P2488" s="86">
        <v>2</v>
      </c>
      <c r="Q2488" s="87"/>
      <c r="R2488" s="88" t="s">
        <v>28</v>
      </c>
      <c r="S2488" s="89"/>
      <c r="T2488" s="1">
        <v>1034</v>
      </c>
      <c r="U2488" s="90">
        <v>537.67999999999995</v>
      </c>
      <c r="V2488" s="91">
        <v>0.48000000000000004</v>
      </c>
      <c r="W2488" s="92" t="s">
        <v>11035</v>
      </c>
      <c r="X2488" s="83">
        <v>90119000000</v>
      </c>
      <c r="Y2488" s="83" t="s">
        <v>994</v>
      </c>
      <c r="Z2488" s="83" t="s">
        <v>31</v>
      </c>
    </row>
    <row r="2489" spans="1:26" x14ac:dyDescent="0.25">
      <c r="A2489" s="3" t="s">
        <v>5893</v>
      </c>
      <c r="B2489" s="3" t="s">
        <v>5893</v>
      </c>
      <c r="C2489" s="94" t="s">
        <v>5894</v>
      </c>
      <c r="D2489" s="93" t="s">
        <v>5895</v>
      </c>
      <c r="E2489" s="88" t="s">
        <v>704</v>
      </c>
      <c r="F2489" s="88" t="s">
        <v>22</v>
      </c>
      <c r="G2489" s="83" t="s">
        <v>752</v>
      </c>
      <c r="H2489" s="88"/>
      <c r="I2489" s="93" t="s">
        <v>24</v>
      </c>
      <c r="J2489" s="93" t="s">
        <v>24</v>
      </c>
      <c r="K2489" s="4">
        <v>100210010605</v>
      </c>
      <c r="L2489" s="3" t="s">
        <v>25</v>
      </c>
      <c r="M2489" s="3" t="s">
        <v>1019</v>
      </c>
      <c r="N2489" s="3" t="s">
        <v>1303</v>
      </c>
      <c r="O2489" s="3" t="s">
        <v>1464</v>
      </c>
      <c r="P2489" s="86">
        <v>2</v>
      </c>
      <c r="Q2489" s="87"/>
      <c r="R2489" s="88" t="s">
        <v>28</v>
      </c>
      <c r="S2489" s="89"/>
      <c r="T2489" s="1">
        <v>2153</v>
      </c>
      <c r="U2489" s="90">
        <v>1119.56</v>
      </c>
      <c r="V2489" s="91">
        <v>0.48000000000000004</v>
      </c>
      <c r="W2489" s="92" t="s">
        <v>11035</v>
      </c>
      <c r="X2489" s="83">
        <v>90119000000</v>
      </c>
      <c r="Y2489" s="83" t="s">
        <v>994</v>
      </c>
      <c r="Z2489" s="83" t="s">
        <v>31</v>
      </c>
    </row>
    <row r="2490" spans="1:26" x14ac:dyDescent="0.25">
      <c r="A2490" s="3" t="s">
        <v>5896</v>
      </c>
      <c r="B2490" s="3" t="s">
        <v>5896</v>
      </c>
      <c r="C2490" s="94" t="s">
        <v>5897</v>
      </c>
      <c r="D2490" s="93" t="s">
        <v>5898</v>
      </c>
      <c r="E2490" s="88" t="s">
        <v>704</v>
      </c>
      <c r="F2490" s="88" t="s">
        <v>22</v>
      </c>
      <c r="G2490" s="83" t="s">
        <v>752</v>
      </c>
      <c r="H2490" s="88"/>
      <c r="I2490" s="93" t="s">
        <v>24</v>
      </c>
      <c r="J2490" s="93" t="s">
        <v>24</v>
      </c>
      <c r="K2490" s="4">
        <v>100210010603</v>
      </c>
      <c r="L2490" s="3" t="s">
        <v>25</v>
      </c>
      <c r="M2490" s="3" t="s">
        <v>1019</v>
      </c>
      <c r="N2490" s="3" t="s">
        <v>1303</v>
      </c>
      <c r="O2490" s="3" t="s">
        <v>4433</v>
      </c>
      <c r="P2490" s="86">
        <v>2</v>
      </c>
      <c r="Q2490" s="87"/>
      <c r="R2490" s="88" t="s">
        <v>28</v>
      </c>
      <c r="S2490" s="89"/>
      <c r="T2490" s="1">
        <v>1897</v>
      </c>
      <c r="U2490" s="90">
        <v>986.44</v>
      </c>
      <c r="V2490" s="91">
        <v>0.48</v>
      </c>
      <c r="W2490" s="92" t="s">
        <v>11035</v>
      </c>
      <c r="X2490" s="83">
        <v>90021900000</v>
      </c>
      <c r="Y2490" s="83" t="s">
        <v>994</v>
      </c>
      <c r="Z2490" s="83" t="s">
        <v>31</v>
      </c>
    </row>
    <row r="2491" spans="1:26" x14ac:dyDescent="0.25">
      <c r="A2491" s="3" t="s">
        <v>5899</v>
      </c>
      <c r="B2491" s="3" t="s">
        <v>5899</v>
      </c>
      <c r="C2491" s="94" t="s">
        <v>5900</v>
      </c>
      <c r="D2491" s="93" t="s">
        <v>5901</v>
      </c>
      <c r="E2491" s="88" t="s">
        <v>704</v>
      </c>
      <c r="F2491" s="88" t="s">
        <v>22</v>
      </c>
      <c r="G2491" s="83" t="s">
        <v>23</v>
      </c>
      <c r="H2491" s="88"/>
      <c r="I2491" s="93" t="s">
        <v>24</v>
      </c>
      <c r="J2491" s="93" t="s">
        <v>24</v>
      </c>
      <c r="K2491" s="4">
        <v>100210010603</v>
      </c>
      <c r="L2491" s="3" t="s">
        <v>25</v>
      </c>
      <c r="M2491" s="3" t="s">
        <v>1019</v>
      </c>
      <c r="N2491" s="3" t="s">
        <v>1303</v>
      </c>
      <c r="O2491" s="3" t="s">
        <v>4433</v>
      </c>
      <c r="P2491" s="86">
        <v>2</v>
      </c>
      <c r="Q2491" s="87"/>
      <c r="R2491" s="88" t="s">
        <v>28</v>
      </c>
      <c r="S2491" s="89"/>
      <c r="T2491" s="1">
        <v>2396</v>
      </c>
      <c r="U2491" s="90">
        <v>1245.92</v>
      </c>
      <c r="V2491" s="91">
        <v>0.48</v>
      </c>
      <c r="W2491" s="92" t="s">
        <v>11035</v>
      </c>
      <c r="X2491" s="83">
        <v>90021900000</v>
      </c>
      <c r="Y2491" s="83" t="s">
        <v>994</v>
      </c>
      <c r="Z2491" s="83" t="s">
        <v>31</v>
      </c>
    </row>
    <row r="2492" spans="1:26" x14ac:dyDescent="0.25">
      <c r="A2492" s="3" t="s">
        <v>5902</v>
      </c>
      <c r="B2492" s="3" t="s">
        <v>5902</v>
      </c>
      <c r="C2492" s="94" t="s">
        <v>5903</v>
      </c>
      <c r="D2492" s="93" t="s">
        <v>5904</v>
      </c>
      <c r="E2492" s="88" t="s">
        <v>704</v>
      </c>
      <c r="F2492" s="88" t="s">
        <v>22</v>
      </c>
      <c r="G2492" s="83" t="s">
        <v>23</v>
      </c>
      <c r="H2492" s="88"/>
      <c r="I2492" s="93" t="s">
        <v>24</v>
      </c>
      <c r="J2492" s="93" t="s">
        <v>24</v>
      </c>
      <c r="K2492" s="4">
        <v>100210010603</v>
      </c>
      <c r="L2492" s="3" t="s">
        <v>25</v>
      </c>
      <c r="M2492" s="3" t="s">
        <v>1019</v>
      </c>
      <c r="N2492" s="3" t="s">
        <v>1303</v>
      </c>
      <c r="O2492" s="3" t="s">
        <v>4433</v>
      </c>
      <c r="P2492" s="86">
        <v>2</v>
      </c>
      <c r="Q2492" s="87"/>
      <c r="R2492" s="88" t="s">
        <v>28</v>
      </c>
      <c r="S2492" s="89"/>
      <c r="T2492" s="1">
        <v>3032</v>
      </c>
      <c r="U2492" s="90">
        <v>1576.64</v>
      </c>
      <c r="V2492" s="91">
        <v>0.48</v>
      </c>
      <c r="W2492" s="92" t="s">
        <v>11035</v>
      </c>
      <c r="X2492" s="83">
        <v>90021900000</v>
      </c>
      <c r="Y2492" s="83" t="s">
        <v>994</v>
      </c>
      <c r="Z2492" s="83" t="s">
        <v>31</v>
      </c>
    </row>
    <row r="2493" spans="1:26" x14ac:dyDescent="0.25">
      <c r="A2493" s="3" t="s">
        <v>5905</v>
      </c>
      <c r="B2493" s="3" t="s">
        <v>5905</v>
      </c>
      <c r="C2493" s="94" t="s">
        <v>5906</v>
      </c>
      <c r="D2493" s="93" t="s">
        <v>5907</v>
      </c>
      <c r="E2493" s="88" t="s">
        <v>704</v>
      </c>
      <c r="F2493" s="88" t="s">
        <v>22</v>
      </c>
      <c r="G2493" s="83" t="s">
        <v>23</v>
      </c>
      <c r="H2493" s="88"/>
      <c r="I2493" s="93" t="s">
        <v>24</v>
      </c>
      <c r="J2493" s="93" t="s">
        <v>24</v>
      </c>
      <c r="K2493" s="4">
        <v>100210010603</v>
      </c>
      <c r="L2493" s="3" t="s">
        <v>25</v>
      </c>
      <c r="M2493" s="3" t="s">
        <v>1019</v>
      </c>
      <c r="N2493" s="3" t="s">
        <v>1303</v>
      </c>
      <c r="O2493" s="3" t="s">
        <v>4433</v>
      </c>
      <c r="P2493" s="86">
        <v>2</v>
      </c>
      <c r="Q2493" s="87"/>
      <c r="R2493" s="88" t="s">
        <v>28</v>
      </c>
      <c r="S2493" s="89"/>
      <c r="T2493" s="1">
        <v>3957</v>
      </c>
      <c r="U2493" s="90">
        <v>2057.64</v>
      </c>
      <c r="V2493" s="91">
        <v>0.48000000000000004</v>
      </c>
      <c r="W2493" s="92" t="s">
        <v>11035</v>
      </c>
      <c r="X2493" s="83">
        <v>90021900000</v>
      </c>
      <c r="Y2493" s="83" t="s">
        <v>994</v>
      </c>
      <c r="Z2493" s="83" t="s">
        <v>31</v>
      </c>
    </row>
    <row r="2494" spans="1:26" x14ac:dyDescent="0.25">
      <c r="A2494" s="3" t="s">
        <v>5908</v>
      </c>
      <c r="B2494" s="3" t="s">
        <v>5908</v>
      </c>
      <c r="C2494" s="94" t="s">
        <v>5909</v>
      </c>
      <c r="D2494" s="93" t="s">
        <v>5910</v>
      </c>
      <c r="E2494" s="88" t="s">
        <v>704</v>
      </c>
      <c r="F2494" s="88" t="s">
        <v>22</v>
      </c>
      <c r="G2494" s="83" t="s">
        <v>23</v>
      </c>
      <c r="H2494" s="88"/>
      <c r="I2494" s="93" t="s">
        <v>24</v>
      </c>
      <c r="J2494" s="93" t="s">
        <v>24</v>
      </c>
      <c r="K2494" s="4">
        <v>100210010656</v>
      </c>
      <c r="L2494" s="3" t="s">
        <v>25</v>
      </c>
      <c r="M2494" s="3" t="s">
        <v>1019</v>
      </c>
      <c r="N2494" s="3" t="s">
        <v>1303</v>
      </c>
      <c r="O2494" s="3" t="s">
        <v>4464</v>
      </c>
      <c r="P2494" s="86">
        <v>20</v>
      </c>
      <c r="Q2494" s="87"/>
      <c r="R2494" s="88" t="s">
        <v>28</v>
      </c>
      <c r="S2494" s="89"/>
      <c r="T2494" s="1">
        <v>2830</v>
      </c>
      <c r="U2494" s="90">
        <v>1471.6</v>
      </c>
      <c r="V2494" s="91">
        <v>0.48000000000000004</v>
      </c>
      <c r="W2494" s="92" t="s">
        <v>11035</v>
      </c>
      <c r="X2494" s="83">
        <v>90119000000</v>
      </c>
      <c r="Y2494" s="83" t="s">
        <v>994</v>
      </c>
      <c r="Z2494" s="83" t="s">
        <v>31</v>
      </c>
    </row>
    <row r="2495" spans="1:26" x14ac:dyDescent="0.25">
      <c r="A2495" s="3" t="s">
        <v>5911</v>
      </c>
      <c r="B2495" s="3" t="s">
        <v>5911</v>
      </c>
      <c r="C2495" s="94" t="s">
        <v>5912</v>
      </c>
      <c r="D2495" s="93" t="s">
        <v>5913</v>
      </c>
      <c r="E2495" s="88" t="s">
        <v>704</v>
      </c>
      <c r="F2495" s="88" t="s">
        <v>22</v>
      </c>
      <c r="G2495" s="83" t="s">
        <v>23</v>
      </c>
      <c r="H2495" s="88"/>
      <c r="I2495" s="93" t="s">
        <v>24</v>
      </c>
      <c r="J2495" s="93" t="s">
        <v>24</v>
      </c>
      <c r="K2495" s="4">
        <v>100210010640</v>
      </c>
      <c r="L2495" s="3" t="s">
        <v>25</v>
      </c>
      <c r="M2495" s="3" t="s">
        <v>1019</v>
      </c>
      <c r="N2495" s="3" t="s">
        <v>1303</v>
      </c>
      <c r="O2495" s="3" t="s">
        <v>3183</v>
      </c>
      <c r="P2495" s="86">
        <v>2</v>
      </c>
      <c r="Q2495" s="87"/>
      <c r="R2495" s="88" t="s">
        <v>28</v>
      </c>
      <c r="S2495" s="89"/>
      <c r="T2495" s="1">
        <v>303</v>
      </c>
      <c r="U2495" s="90">
        <v>157.56</v>
      </c>
      <c r="V2495" s="91">
        <v>0.48</v>
      </c>
      <c r="W2495" s="92" t="s">
        <v>11035</v>
      </c>
      <c r="X2495" s="83">
        <v>90118000000</v>
      </c>
      <c r="Y2495" s="83" t="s">
        <v>994</v>
      </c>
      <c r="Z2495" s="83" t="s">
        <v>31</v>
      </c>
    </row>
    <row r="2496" spans="1:26" x14ac:dyDescent="0.25">
      <c r="A2496" s="3" t="s">
        <v>5914</v>
      </c>
      <c r="B2496" s="3" t="s">
        <v>5914</v>
      </c>
      <c r="C2496" s="94" t="s">
        <v>5915</v>
      </c>
      <c r="D2496" s="93" t="s">
        <v>5916</v>
      </c>
      <c r="E2496" s="88" t="s">
        <v>704</v>
      </c>
      <c r="F2496" s="88" t="s">
        <v>22</v>
      </c>
      <c r="G2496" s="83" t="s">
        <v>23</v>
      </c>
      <c r="H2496" s="88"/>
      <c r="I2496" s="93" t="s">
        <v>24</v>
      </c>
      <c r="J2496" s="93" t="s">
        <v>24</v>
      </c>
      <c r="K2496" s="4">
        <v>100210010751</v>
      </c>
      <c r="L2496" s="3" t="s">
        <v>25</v>
      </c>
      <c r="M2496" s="3" t="s">
        <v>1019</v>
      </c>
      <c r="N2496" s="3" t="s">
        <v>2639</v>
      </c>
      <c r="O2496" s="3" t="s">
        <v>4423</v>
      </c>
      <c r="P2496" s="86">
        <v>2</v>
      </c>
      <c r="Q2496" s="87"/>
      <c r="R2496" s="88" t="s">
        <v>28</v>
      </c>
      <c r="S2496" s="89"/>
      <c r="T2496" s="1">
        <v>225</v>
      </c>
      <c r="U2496" s="90">
        <v>117</v>
      </c>
      <c r="V2496" s="91">
        <v>0.48</v>
      </c>
      <c r="W2496" s="92" t="s">
        <v>11035</v>
      </c>
      <c r="X2496" s="83">
        <v>90021900000</v>
      </c>
      <c r="Y2496" s="83" t="s">
        <v>994</v>
      </c>
      <c r="Z2496" s="83" t="s">
        <v>31</v>
      </c>
    </row>
    <row r="2497" spans="1:26" x14ac:dyDescent="0.25">
      <c r="A2497" s="3" t="s">
        <v>5917</v>
      </c>
      <c r="B2497" s="3" t="s">
        <v>5917</v>
      </c>
      <c r="C2497" s="94" t="s">
        <v>5918</v>
      </c>
      <c r="D2497" s="93" t="s">
        <v>5919</v>
      </c>
      <c r="E2497" s="88" t="s">
        <v>704</v>
      </c>
      <c r="F2497" s="88" t="s">
        <v>22</v>
      </c>
      <c r="G2497" s="93" t="s">
        <v>23</v>
      </c>
      <c r="H2497" s="88"/>
      <c r="I2497" s="93" t="s">
        <v>24</v>
      </c>
      <c r="J2497" s="93" t="s">
        <v>24</v>
      </c>
      <c r="K2497" s="4">
        <v>100210010751</v>
      </c>
      <c r="L2497" s="3" t="s">
        <v>25</v>
      </c>
      <c r="M2497" s="3" t="s">
        <v>1019</v>
      </c>
      <c r="N2497" s="3" t="s">
        <v>2639</v>
      </c>
      <c r="O2497" s="3" t="s">
        <v>4423</v>
      </c>
      <c r="P2497" s="86">
        <v>2</v>
      </c>
      <c r="Q2497" s="87"/>
      <c r="R2497" s="88" t="s">
        <v>28</v>
      </c>
      <c r="S2497" s="89"/>
      <c r="T2497" s="1">
        <v>220</v>
      </c>
      <c r="U2497" s="90">
        <v>114.4</v>
      </c>
      <c r="V2497" s="91">
        <v>0.48</v>
      </c>
      <c r="W2497" s="92" t="s">
        <v>11035</v>
      </c>
      <c r="X2497" s="83">
        <v>90021900000</v>
      </c>
      <c r="Y2497" s="83" t="s">
        <v>994</v>
      </c>
      <c r="Z2497" s="83" t="s">
        <v>31</v>
      </c>
    </row>
    <row r="2498" spans="1:26" x14ac:dyDescent="0.25">
      <c r="A2498" s="3" t="s">
        <v>5920</v>
      </c>
      <c r="B2498" s="3" t="s">
        <v>5920</v>
      </c>
      <c r="C2498" s="94" t="s">
        <v>5921</v>
      </c>
      <c r="D2498" s="93" t="s">
        <v>5922</v>
      </c>
      <c r="E2498" s="88" t="s">
        <v>704</v>
      </c>
      <c r="F2498" s="88" t="s">
        <v>22</v>
      </c>
      <c r="G2498" s="83" t="s">
        <v>23</v>
      </c>
      <c r="H2498" s="88"/>
      <c r="I2498" s="93" t="s">
        <v>24</v>
      </c>
      <c r="J2498" s="93" t="s">
        <v>24</v>
      </c>
      <c r="K2498" s="4">
        <v>100210010751</v>
      </c>
      <c r="L2498" s="3" t="s">
        <v>25</v>
      </c>
      <c r="M2498" s="3" t="s">
        <v>1019</v>
      </c>
      <c r="N2498" s="3" t="s">
        <v>2639</v>
      </c>
      <c r="O2498" s="3" t="s">
        <v>4423</v>
      </c>
      <c r="P2498" s="86">
        <v>2</v>
      </c>
      <c r="Q2498" s="87"/>
      <c r="R2498" s="88" t="s">
        <v>28</v>
      </c>
      <c r="S2498" s="89"/>
      <c r="T2498" s="1">
        <v>240</v>
      </c>
      <c r="U2498" s="90">
        <v>124.8</v>
      </c>
      <c r="V2498" s="91">
        <v>0.48000000000000004</v>
      </c>
      <c r="W2498" s="92" t="s">
        <v>11035</v>
      </c>
      <c r="X2498" s="83">
        <v>90021900000</v>
      </c>
      <c r="Y2498" s="83" t="s">
        <v>994</v>
      </c>
      <c r="Z2498" s="83" t="s">
        <v>31</v>
      </c>
    </row>
    <row r="2499" spans="1:26" x14ac:dyDescent="0.25">
      <c r="A2499" s="3" t="s">
        <v>5923</v>
      </c>
      <c r="B2499" s="3" t="s">
        <v>5923</v>
      </c>
      <c r="C2499" s="94" t="s">
        <v>5924</v>
      </c>
      <c r="D2499" s="93" t="s">
        <v>5925</v>
      </c>
      <c r="E2499" s="88" t="s">
        <v>704</v>
      </c>
      <c r="F2499" s="88" t="s">
        <v>22</v>
      </c>
      <c r="G2499" s="83" t="s">
        <v>23</v>
      </c>
      <c r="H2499" s="88"/>
      <c r="I2499" s="93" t="s">
        <v>24</v>
      </c>
      <c r="J2499" s="93" t="s">
        <v>24</v>
      </c>
      <c r="K2499" s="4">
        <v>100210010603</v>
      </c>
      <c r="L2499" s="3" t="s">
        <v>25</v>
      </c>
      <c r="M2499" s="3" t="s">
        <v>1019</v>
      </c>
      <c r="N2499" s="3" t="s">
        <v>1303</v>
      </c>
      <c r="O2499" s="3" t="s">
        <v>4433</v>
      </c>
      <c r="P2499" s="86">
        <v>2</v>
      </c>
      <c r="Q2499" s="87"/>
      <c r="R2499" s="88" t="s">
        <v>28</v>
      </c>
      <c r="S2499" s="89"/>
      <c r="T2499" s="1">
        <v>3747</v>
      </c>
      <c r="U2499" s="90">
        <v>1948.44</v>
      </c>
      <c r="V2499" s="91">
        <v>0.48</v>
      </c>
      <c r="W2499" s="92" t="s">
        <v>11035</v>
      </c>
      <c r="X2499" s="83">
        <v>90021900000</v>
      </c>
      <c r="Y2499" s="83" t="s">
        <v>994</v>
      </c>
      <c r="Z2499" s="83" t="s">
        <v>31</v>
      </c>
    </row>
    <row r="2500" spans="1:26" x14ac:dyDescent="0.25">
      <c r="A2500" s="3" t="s">
        <v>5926</v>
      </c>
      <c r="B2500" s="3" t="s">
        <v>5926</v>
      </c>
      <c r="C2500" s="94" t="s">
        <v>5927</v>
      </c>
      <c r="D2500" s="93" t="s">
        <v>5928</v>
      </c>
      <c r="E2500" s="88" t="s">
        <v>704</v>
      </c>
      <c r="F2500" s="88" t="s">
        <v>22</v>
      </c>
      <c r="G2500" s="93" t="s">
        <v>23</v>
      </c>
      <c r="H2500" s="88"/>
      <c r="I2500" s="93" t="s">
        <v>24</v>
      </c>
      <c r="J2500" s="93" t="s">
        <v>24</v>
      </c>
      <c r="K2500" s="4">
        <v>100210010603</v>
      </c>
      <c r="L2500" s="3" t="s">
        <v>25</v>
      </c>
      <c r="M2500" s="3" t="s">
        <v>1019</v>
      </c>
      <c r="N2500" s="3" t="s">
        <v>1303</v>
      </c>
      <c r="O2500" s="3" t="s">
        <v>4433</v>
      </c>
      <c r="P2500" s="86">
        <v>2</v>
      </c>
      <c r="Q2500" s="87"/>
      <c r="R2500" s="88" t="s">
        <v>28</v>
      </c>
      <c r="S2500" s="84"/>
      <c r="T2500" s="1">
        <v>3420</v>
      </c>
      <c r="U2500" s="90">
        <v>1778.4</v>
      </c>
      <c r="V2500" s="91">
        <v>0.48</v>
      </c>
      <c r="W2500" s="92" t="s">
        <v>11035</v>
      </c>
      <c r="X2500" s="83">
        <v>90021900000</v>
      </c>
      <c r="Y2500" s="83" t="s">
        <v>994</v>
      </c>
      <c r="Z2500" s="83" t="s">
        <v>31</v>
      </c>
    </row>
    <row r="2501" spans="1:26" x14ac:dyDescent="0.25">
      <c r="A2501" s="3" t="s">
        <v>5929</v>
      </c>
      <c r="B2501" s="3" t="s">
        <v>5929</v>
      </c>
      <c r="C2501" s="94" t="s">
        <v>5930</v>
      </c>
      <c r="D2501" s="93" t="s">
        <v>5931</v>
      </c>
      <c r="E2501" s="88" t="s">
        <v>704</v>
      </c>
      <c r="F2501" s="88" t="s">
        <v>22</v>
      </c>
      <c r="G2501" s="83" t="s">
        <v>23</v>
      </c>
      <c r="H2501" s="88"/>
      <c r="I2501" s="93" t="s">
        <v>24</v>
      </c>
      <c r="J2501" s="93" t="s">
        <v>24</v>
      </c>
      <c r="K2501" s="4">
        <v>100210010603</v>
      </c>
      <c r="L2501" s="3" t="s">
        <v>25</v>
      </c>
      <c r="M2501" s="3" t="s">
        <v>1019</v>
      </c>
      <c r="N2501" s="3" t="s">
        <v>1303</v>
      </c>
      <c r="O2501" s="3" t="s">
        <v>4433</v>
      </c>
      <c r="P2501" s="86">
        <v>2</v>
      </c>
      <c r="Q2501" s="87"/>
      <c r="R2501" s="88" t="s">
        <v>28</v>
      </c>
      <c r="S2501" s="89"/>
      <c r="T2501" s="1">
        <v>565</v>
      </c>
      <c r="U2501" s="90">
        <v>293.8</v>
      </c>
      <c r="V2501" s="91">
        <v>0.48</v>
      </c>
      <c r="W2501" s="92" t="s">
        <v>11035</v>
      </c>
      <c r="X2501" s="83">
        <v>90119000000</v>
      </c>
      <c r="Y2501" s="83" t="s">
        <v>994</v>
      </c>
      <c r="Z2501" s="83" t="s">
        <v>31</v>
      </c>
    </row>
    <row r="2502" spans="1:26" x14ac:dyDescent="0.25">
      <c r="A2502" s="3" t="s">
        <v>5932</v>
      </c>
      <c r="B2502" s="3" t="s">
        <v>5932</v>
      </c>
      <c r="C2502" s="94" t="s">
        <v>5933</v>
      </c>
      <c r="D2502" s="93" t="s">
        <v>5934</v>
      </c>
      <c r="E2502" s="88" t="s">
        <v>704</v>
      </c>
      <c r="F2502" s="88" t="s">
        <v>22</v>
      </c>
      <c r="G2502" s="83" t="s">
        <v>23</v>
      </c>
      <c r="H2502" s="88"/>
      <c r="I2502" s="93" t="s">
        <v>24</v>
      </c>
      <c r="J2502" s="93" t="s">
        <v>24</v>
      </c>
      <c r="K2502" s="4">
        <v>100210010606</v>
      </c>
      <c r="L2502" s="3" t="s">
        <v>25</v>
      </c>
      <c r="M2502" s="3" t="s">
        <v>1019</v>
      </c>
      <c r="N2502" s="3" t="s">
        <v>1303</v>
      </c>
      <c r="O2502" s="3" t="s">
        <v>4601</v>
      </c>
      <c r="P2502" s="86">
        <v>2</v>
      </c>
      <c r="Q2502" s="96"/>
      <c r="R2502" s="88" t="s">
        <v>28</v>
      </c>
      <c r="S2502" s="84"/>
      <c r="T2502" s="1">
        <v>1159</v>
      </c>
      <c r="U2502" s="90">
        <v>602.67999999999995</v>
      </c>
      <c r="V2502" s="91">
        <v>0.48000000000000004</v>
      </c>
      <c r="W2502" s="92" t="s">
        <v>11035</v>
      </c>
      <c r="X2502" s="83">
        <v>90021900000</v>
      </c>
      <c r="Y2502" s="83" t="s">
        <v>994</v>
      </c>
      <c r="Z2502" s="83" t="s">
        <v>31</v>
      </c>
    </row>
    <row r="2503" spans="1:26" x14ac:dyDescent="0.25">
      <c r="A2503" s="3" t="s">
        <v>5935</v>
      </c>
      <c r="B2503" s="3" t="s">
        <v>5935</v>
      </c>
      <c r="C2503" s="94" t="s">
        <v>5936</v>
      </c>
      <c r="D2503" s="93" t="s">
        <v>5937</v>
      </c>
      <c r="E2503" s="88" t="s">
        <v>704</v>
      </c>
      <c r="F2503" s="88" t="s">
        <v>22</v>
      </c>
      <c r="G2503" s="83" t="s">
        <v>23</v>
      </c>
      <c r="H2503" s="88"/>
      <c r="I2503" s="93" t="s">
        <v>24</v>
      </c>
      <c r="J2503" s="93" t="s">
        <v>24</v>
      </c>
      <c r="K2503" s="4">
        <v>100210010603</v>
      </c>
      <c r="L2503" s="3" t="s">
        <v>25</v>
      </c>
      <c r="M2503" s="3" t="s">
        <v>1019</v>
      </c>
      <c r="N2503" s="3" t="s">
        <v>1303</v>
      </c>
      <c r="O2503" s="3" t="s">
        <v>4433</v>
      </c>
      <c r="P2503" s="86">
        <v>2</v>
      </c>
      <c r="Q2503" s="87"/>
      <c r="R2503" s="88" t="s">
        <v>28</v>
      </c>
      <c r="S2503" s="89"/>
      <c r="T2503" s="1">
        <v>3544</v>
      </c>
      <c r="U2503" s="90">
        <v>1842.88</v>
      </c>
      <c r="V2503" s="91">
        <v>0.48</v>
      </c>
      <c r="W2503" s="92" t="s">
        <v>11035</v>
      </c>
      <c r="X2503" s="83">
        <v>90021900000</v>
      </c>
      <c r="Y2503" s="83" t="s">
        <v>994</v>
      </c>
      <c r="Z2503" s="83" t="s">
        <v>31</v>
      </c>
    </row>
    <row r="2504" spans="1:26" x14ac:dyDescent="0.25">
      <c r="A2504" s="3" t="s">
        <v>5938</v>
      </c>
      <c r="B2504" s="3" t="s">
        <v>5938</v>
      </c>
      <c r="C2504" s="94" t="s">
        <v>5939</v>
      </c>
      <c r="D2504" s="93" t="s">
        <v>5940</v>
      </c>
      <c r="E2504" s="88" t="s">
        <v>704</v>
      </c>
      <c r="F2504" s="88" t="s">
        <v>22</v>
      </c>
      <c r="G2504" s="83" t="s">
        <v>23</v>
      </c>
      <c r="H2504" s="88"/>
      <c r="I2504" s="93" t="s">
        <v>24</v>
      </c>
      <c r="J2504" s="93" t="s">
        <v>24</v>
      </c>
      <c r="K2504" s="4">
        <v>100210010603</v>
      </c>
      <c r="L2504" s="3" t="s">
        <v>25</v>
      </c>
      <c r="M2504" s="3" t="s">
        <v>1019</v>
      </c>
      <c r="N2504" s="3" t="s">
        <v>1303</v>
      </c>
      <c r="O2504" s="3" t="s">
        <v>4433</v>
      </c>
      <c r="P2504" s="86">
        <v>2</v>
      </c>
      <c r="Q2504" s="87"/>
      <c r="R2504" s="88" t="s">
        <v>28</v>
      </c>
      <c r="S2504" s="89"/>
      <c r="T2504" s="1">
        <v>3545</v>
      </c>
      <c r="U2504" s="90">
        <v>1843.4</v>
      </c>
      <c r="V2504" s="91">
        <v>0.48</v>
      </c>
      <c r="W2504" s="92" t="s">
        <v>11035</v>
      </c>
      <c r="X2504" s="83">
        <v>90021900000</v>
      </c>
      <c r="Y2504" s="83" t="s">
        <v>994</v>
      </c>
      <c r="Z2504" s="83" t="s">
        <v>31</v>
      </c>
    </row>
    <row r="2505" spans="1:26" x14ac:dyDescent="0.25">
      <c r="A2505" s="3" t="s">
        <v>5941</v>
      </c>
      <c r="B2505" s="3" t="s">
        <v>5941</v>
      </c>
      <c r="C2505" s="94" t="s">
        <v>5942</v>
      </c>
      <c r="D2505" s="93" t="s">
        <v>5943</v>
      </c>
      <c r="E2505" s="88" t="s">
        <v>704</v>
      </c>
      <c r="F2505" s="88" t="s">
        <v>22</v>
      </c>
      <c r="G2505" s="83" t="s">
        <v>23</v>
      </c>
      <c r="H2505" s="88"/>
      <c r="I2505" s="93" t="s">
        <v>24</v>
      </c>
      <c r="J2505" s="93" t="s">
        <v>24</v>
      </c>
      <c r="K2505" s="4">
        <v>100210010603</v>
      </c>
      <c r="L2505" s="3" t="s">
        <v>25</v>
      </c>
      <c r="M2505" s="3" t="s">
        <v>1019</v>
      </c>
      <c r="N2505" s="3" t="s">
        <v>1303</v>
      </c>
      <c r="O2505" s="3" t="s">
        <v>4433</v>
      </c>
      <c r="P2505" s="86">
        <v>2</v>
      </c>
      <c r="Q2505" s="87"/>
      <c r="R2505" s="88" t="s">
        <v>28</v>
      </c>
      <c r="S2505" s="89"/>
      <c r="T2505" s="1">
        <v>1163</v>
      </c>
      <c r="U2505" s="90">
        <v>604.76</v>
      </c>
      <c r="V2505" s="91">
        <v>0.48</v>
      </c>
      <c r="W2505" s="92" t="s">
        <v>11035</v>
      </c>
      <c r="X2505" s="83">
        <v>90021900000</v>
      </c>
      <c r="Y2505" s="83" t="s">
        <v>994</v>
      </c>
      <c r="Z2505" s="83" t="s">
        <v>31</v>
      </c>
    </row>
    <row r="2506" spans="1:26" x14ac:dyDescent="0.25">
      <c r="A2506" s="3" t="s">
        <v>5944</v>
      </c>
      <c r="B2506" s="3" t="s">
        <v>5944</v>
      </c>
      <c r="C2506" s="94" t="s">
        <v>5945</v>
      </c>
      <c r="D2506" s="93" t="s">
        <v>5946</v>
      </c>
      <c r="E2506" s="88" t="s">
        <v>704</v>
      </c>
      <c r="F2506" s="88" t="s">
        <v>22</v>
      </c>
      <c r="G2506" s="83" t="s">
        <v>23</v>
      </c>
      <c r="H2506" s="88"/>
      <c r="I2506" s="93" t="s">
        <v>24</v>
      </c>
      <c r="J2506" s="93" t="s">
        <v>24</v>
      </c>
      <c r="K2506" s="4">
        <v>100210010730</v>
      </c>
      <c r="L2506" s="3" t="s">
        <v>25</v>
      </c>
      <c r="M2506" s="3" t="s">
        <v>1019</v>
      </c>
      <c r="N2506" s="3" t="s">
        <v>2639</v>
      </c>
      <c r="O2506" s="3" t="s">
        <v>5947</v>
      </c>
      <c r="P2506" s="86">
        <v>2</v>
      </c>
      <c r="Q2506" s="87"/>
      <c r="R2506" s="88" t="s">
        <v>28</v>
      </c>
      <c r="S2506" s="89"/>
      <c r="T2506" s="1">
        <v>681</v>
      </c>
      <c r="U2506" s="90">
        <v>354.12</v>
      </c>
      <c r="V2506" s="91">
        <v>0.48</v>
      </c>
      <c r="W2506" s="92" t="s">
        <v>11035</v>
      </c>
      <c r="X2506" s="83">
        <v>90021900000</v>
      </c>
      <c r="Y2506" s="83" t="s">
        <v>994</v>
      </c>
      <c r="Z2506" s="83" t="s">
        <v>31</v>
      </c>
    </row>
    <row r="2507" spans="1:26" x14ac:dyDescent="0.25">
      <c r="A2507" s="3" t="s">
        <v>5948</v>
      </c>
      <c r="B2507" s="3" t="s">
        <v>5948</v>
      </c>
      <c r="C2507" s="94" t="s">
        <v>5949</v>
      </c>
      <c r="D2507" s="93" t="s">
        <v>5950</v>
      </c>
      <c r="E2507" s="88" t="s">
        <v>704</v>
      </c>
      <c r="F2507" s="88" t="s">
        <v>22</v>
      </c>
      <c r="G2507" s="83" t="s">
        <v>23</v>
      </c>
      <c r="H2507" s="88"/>
      <c r="I2507" s="93" t="s">
        <v>24</v>
      </c>
      <c r="J2507" s="93" t="s">
        <v>24</v>
      </c>
      <c r="K2507" s="4">
        <v>100210010730</v>
      </c>
      <c r="L2507" s="3" t="s">
        <v>25</v>
      </c>
      <c r="M2507" s="3" t="s">
        <v>1019</v>
      </c>
      <c r="N2507" s="3" t="s">
        <v>2639</v>
      </c>
      <c r="O2507" s="3" t="s">
        <v>5947</v>
      </c>
      <c r="P2507" s="86">
        <v>2</v>
      </c>
      <c r="Q2507" s="87"/>
      <c r="R2507" s="88" t="s">
        <v>28</v>
      </c>
      <c r="S2507" s="89"/>
      <c r="T2507" s="1">
        <v>901</v>
      </c>
      <c r="U2507" s="90">
        <v>468.52</v>
      </c>
      <c r="V2507" s="91">
        <v>0.48000000000000004</v>
      </c>
      <c r="W2507" s="92" t="s">
        <v>11035</v>
      </c>
      <c r="X2507" s="83">
        <v>90021900000</v>
      </c>
      <c r="Y2507" s="83" t="s">
        <v>994</v>
      </c>
      <c r="Z2507" s="83" t="s">
        <v>31</v>
      </c>
    </row>
    <row r="2508" spans="1:26" x14ac:dyDescent="0.25">
      <c r="A2508" s="3" t="s">
        <v>5951</v>
      </c>
      <c r="B2508" s="3" t="s">
        <v>5951</v>
      </c>
      <c r="C2508" s="94" t="s">
        <v>5952</v>
      </c>
      <c r="D2508" s="93" t="s">
        <v>5953</v>
      </c>
      <c r="E2508" s="88" t="s">
        <v>704</v>
      </c>
      <c r="F2508" s="88" t="s">
        <v>22</v>
      </c>
      <c r="G2508" s="83" t="s">
        <v>23</v>
      </c>
      <c r="H2508" s="88"/>
      <c r="I2508" s="93" t="s">
        <v>24</v>
      </c>
      <c r="J2508" s="93" t="s">
        <v>24</v>
      </c>
      <c r="K2508" s="4">
        <v>100210010730</v>
      </c>
      <c r="L2508" s="3" t="s">
        <v>25</v>
      </c>
      <c r="M2508" s="3" t="s">
        <v>1019</v>
      </c>
      <c r="N2508" s="3" t="s">
        <v>2639</v>
      </c>
      <c r="O2508" s="3" t="s">
        <v>5947</v>
      </c>
      <c r="P2508" s="86">
        <v>2</v>
      </c>
      <c r="Q2508" s="87"/>
      <c r="R2508" s="88" t="s">
        <v>28</v>
      </c>
      <c r="S2508" s="89"/>
      <c r="T2508" s="1">
        <v>1033</v>
      </c>
      <c r="U2508" s="90">
        <v>537.16</v>
      </c>
      <c r="V2508" s="91">
        <v>0.48000000000000004</v>
      </c>
      <c r="W2508" s="92" t="s">
        <v>11035</v>
      </c>
      <c r="X2508" s="83">
        <v>90021900000</v>
      </c>
      <c r="Y2508" s="83" t="s">
        <v>994</v>
      </c>
      <c r="Z2508" s="83" t="s">
        <v>31</v>
      </c>
    </row>
    <row r="2509" spans="1:26" x14ac:dyDescent="0.25">
      <c r="A2509" s="3" t="s">
        <v>5954</v>
      </c>
      <c r="B2509" s="3" t="s">
        <v>5954</v>
      </c>
      <c r="C2509" s="94" t="s">
        <v>5955</v>
      </c>
      <c r="D2509" s="93" t="s">
        <v>5956</v>
      </c>
      <c r="E2509" s="88" t="s">
        <v>704</v>
      </c>
      <c r="F2509" s="88" t="s">
        <v>22</v>
      </c>
      <c r="G2509" s="83" t="s">
        <v>23</v>
      </c>
      <c r="H2509" s="88"/>
      <c r="I2509" s="93" t="s">
        <v>24</v>
      </c>
      <c r="J2509" s="93" t="s">
        <v>24</v>
      </c>
      <c r="K2509" s="4">
        <v>100210010730</v>
      </c>
      <c r="L2509" s="3" t="s">
        <v>25</v>
      </c>
      <c r="M2509" s="3" t="s">
        <v>1019</v>
      </c>
      <c r="N2509" s="3" t="s">
        <v>2639</v>
      </c>
      <c r="O2509" s="3" t="s">
        <v>5947</v>
      </c>
      <c r="P2509" s="86">
        <v>2</v>
      </c>
      <c r="Q2509" s="87"/>
      <c r="R2509" s="88" t="s">
        <v>28</v>
      </c>
      <c r="S2509" s="89"/>
      <c r="T2509" s="1">
        <v>1159</v>
      </c>
      <c r="U2509" s="90">
        <v>602.67999999999995</v>
      </c>
      <c r="V2509" s="91">
        <v>0.48000000000000004</v>
      </c>
      <c r="W2509" s="92" t="s">
        <v>11035</v>
      </c>
      <c r="X2509" s="83">
        <v>90021900000</v>
      </c>
      <c r="Y2509" s="83" t="s">
        <v>994</v>
      </c>
      <c r="Z2509" s="83" t="s">
        <v>31</v>
      </c>
    </row>
    <row r="2510" spans="1:26" x14ac:dyDescent="0.25">
      <c r="A2510" s="3" t="s">
        <v>5957</v>
      </c>
      <c r="B2510" s="3" t="s">
        <v>5957</v>
      </c>
      <c r="C2510" s="94" t="s">
        <v>5958</v>
      </c>
      <c r="D2510" s="93" t="s">
        <v>5959</v>
      </c>
      <c r="E2510" s="88" t="s">
        <v>704</v>
      </c>
      <c r="F2510" s="88" t="s">
        <v>22</v>
      </c>
      <c r="G2510" s="83" t="s">
        <v>23</v>
      </c>
      <c r="H2510" s="88"/>
      <c r="I2510" s="93" t="s">
        <v>24</v>
      </c>
      <c r="J2510" s="93" t="s">
        <v>24</v>
      </c>
      <c r="K2510" s="4">
        <v>100210010730</v>
      </c>
      <c r="L2510" s="3" t="s">
        <v>25</v>
      </c>
      <c r="M2510" s="3" t="s">
        <v>1019</v>
      </c>
      <c r="N2510" s="3" t="s">
        <v>2639</v>
      </c>
      <c r="O2510" s="3" t="s">
        <v>5947</v>
      </c>
      <c r="P2510" s="86">
        <v>2</v>
      </c>
      <c r="Q2510" s="87"/>
      <c r="R2510" s="88" t="s">
        <v>28</v>
      </c>
      <c r="S2510" s="89"/>
      <c r="T2510" s="1">
        <v>2382</v>
      </c>
      <c r="U2510" s="90">
        <v>1238.6400000000001</v>
      </c>
      <c r="V2510" s="91">
        <v>0.48</v>
      </c>
      <c r="W2510" s="92" t="s">
        <v>11035</v>
      </c>
      <c r="X2510" s="83">
        <v>90021900000</v>
      </c>
      <c r="Y2510" s="83" t="s">
        <v>994</v>
      </c>
      <c r="Z2510" s="83" t="s">
        <v>31</v>
      </c>
    </row>
    <row r="2511" spans="1:26" x14ac:dyDescent="0.25">
      <c r="A2511" s="3" t="s">
        <v>5960</v>
      </c>
      <c r="B2511" s="3" t="s">
        <v>5960</v>
      </c>
      <c r="C2511" s="94" t="s">
        <v>5961</v>
      </c>
      <c r="D2511" s="93" t="s">
        <v>5962</v>
      </c>
      <c r="E2511" s="88" t="s">
        <v>704</v>
      </c>
      <c r="F2511" s="88" t="s">
        <v>22</v>
      </c>
      <c r="G2511" s="83" t="s">
        <v>752</v>
      </c>
      <c r="H2511" s="88"/>
      <c r="I2511" s="93" t="s">
        <v>24</v>
      </c>
      <c r="J2511" s="93" t="s">
        <v>24</v>
      </c>
      <c r="K2511" s="4">
        <v>100210010735</v>
      </c>
      <c r="L2511" s="3" t="s">
        <v>25</v>
      </c>
      <c r="M2511" s="3" t="s">
        <v>1019</v>
      </c>
      <c r="N2511" s="3" t="s">
        <v>2639</v>
      </c>
      <c r="O2511" s="3" t="s">
        <v>5963</v>
      </c>
      <c r="P2511" s="86">
        <v>2</v>
      </c>
      <c r="Q2511" s="87"/>
      <c r="R2511" s="88" t="s">
        <v>28</v>
      </c>
      <c r="S2511" s="89"/>
      <c r="T2511" s="1">
        <v>1821</v>
      </c>
      <c r="U2511" s="90">
        <v>946.92</v>
      </c>
      <c r="V2511" s="91">
        <v>0.48000000000000004</v>
      </c>
      <c r="W2511" s="92" t="s">
        <v>11035</v>
      </c>
      <c r="X2511" s="83">
        <v>90021900000</v>
      </c>
      <c r="Y2511" s="83" t="s">
        <v>994</v>
      </c>
      <c r="Z2511" s="83" t="s">
        <v>31</v>
      </c>
    </row>
    <row r="2512" spans="1:26" x14ac:dyDescent="0.25">
      <c r="A2512" s="3" t="s">
        <v>5964</v>
      </c>
      <c r="B2512" s="3" t="s">
        <v>5964</v>
      </c>
      <c r="C2512" s="94" t="s">
        <v>5965</v>
      </c>
      <c r="D2512" s="93" t="s">
        <v>5966</v>
      </c>
      <c r="E2512" s="88" t="s">
        <v>704</v>
      </c>
      <c r="F2512" s="88" t="s">
        <v>22</v>
      </c>
      <c r="G2512" s="83" t="s">
        <v>752</v>
      </c>
      <c r="H2512" s="88"/>
      <c r="I2512" s="93" t="s">
        <v>24</v>
      </c>
      <c r="J2512" s="93" t="s">
        <v>24</v>
      </c>
      <c r="K2512" s="4">
        <v>100210010735</v>
      </c>
      <c r="L2512" s="3" t="s">
        <v>25</v>
      </c>
      <c r="M2512" s="3" t="s">
        <v>1019</v>
      </c>
      <c r="N2512" s="3" t="s">
        <v>2639</v>
      </c>
      <c r="O2512" s="3" t="s">
        <v>5963</v>
      </c>
      <c r="P2512" s="86" t="s">
        <v>8797</v>
      </c>
      <c r="Q2512" s="87"/>
      <c r="R2512" s="88" t="s">
        <v>28</v>
      </c>
      <c r="S2512" s="89"/>
      <c r="T2512" s="1">
        <v>2785</v>
      </c>
      <c r="U2512" s="90">
        <v>1448.2</v>
      </c>
      <c r="V2512" s="91">
        <v>0.48</v>
      </c>
      <c r="W2512" s="92" t="s">
        <v>11035</v>
      </c>
      <c r="X2512" s="83">
        <v>90021900000</v>
      </c>
      <c r="Y2512" s="83" t="s">
        <v>994</v>
      </c>
      <c r="Z2512" s="83" t="s">
        <v>31</v>
      </c>
    </row>
    <row r="2513" spans="1:26" x14ac:dyDescent="0.25">
      <c r="A2513" s="3" t="s">
        <v>5967</v>
      </c>
      <c r="B2513" s="3" t="s">
        <v>5967</v>
      </c>
      <c r="C2513" s="94" t="s">
        <v>5968</v>
      </c>
      <c r="D2513" s="93" t="s">
        <v>5969</v>
      </c>
      <c r="E2513" s="88" t="s">
        <v>704</v>
      </c>
      <c r="F2513" s="88" t="s">
        <v>22</v>
      </c>
      <c r="G2513" s="83" t="s">
        <v>752</v>
      </c>
      <c r="H2513" s="88"/>
      <c r="I2513" s="93" t="s">
        <v>24</v>
      </c>
      <c r="J2513" s="93" t="s">
        <v>24</v>
      </c>
      <c r="K2513" s="4">
        <v>100210010734</v>
      </c>
      <c r="L2513" s="3" t="s">
        <v>25</v>
      </c>
      <c r="M2513" s="3" t="s">
        <v>1019</v>
      </c>
      <c r="N2513" s="3" t="s">
        <v>2639</v>
      </c>
      <c r="O2513" s="3" t="s">
        <v>5970</v>
      </c>
      <c r="P2513" s="86" t="s">
        <v>8797</v>
      </c>
      <c r="Q2513" s="96"/>
      <c r="R2513" s="88" t="s">
        <v>28</v>
      </c>
      <c r="S2513" s="84"/>
      <c r="T2513" s="1">
        <v>2526</v>
      </c>
      <c r="U2513" s="90">
        <v>1313.52</v>
      </c>
      <c r="V2513" s="91">
        <v>0.48</v>
      </c>
      <c r="W2513" s="92" t="s">
        <v>11035</v>
      </c>
      <c r="X2513" s="83">
        <v>90021900000</v>
      </c>
      <c r="Y2513" s="83" t="s">
        <v>994</v>
      </c>
      <c r="Z2513" s="83" t="s">
        <v>31</v>
      </c>
    </row>
    <row r="2514" spans="1:26" x14ac:dyDescent="0.25">
      <c r="A2514" s="3" t="s">
        <v>5973</v>
      </c>
      <c r="B2514" s="3" t="s">
        <v>5973</v>
      </c>
      <c r="C2514" s="94" t="s">
        <v>5974</v>
      </c>
      <c r="D2514" s="93" t="s">
        <v>5975</v>
      </c>
      <c r="E2514" s="88" t="s">
        <v>704</v>
      </c>
      <c r="F2514" s="88" t="s">
        <v>22</v>
      </c>
      <c r="G2514" s="83" t="s">
        <v>752</v>
      </c>
      <c r="H2514" s="88"/>
      <c r="I2514" s="93" t="s">
        <v>24</v>
      </c>
      <c r="J2514" s="93" t="s">
        <v>24</v>
      </c>
      <c r="K2514" s="4">
        <v>100210010732</v>
      </c>
      <c r="L2514" s="3" t="s">
        <v>25</v>
      </c>
      <c r="M2514" s="3" t="s">
        <v>1019</v>
      </c>
      <c r="N2514" s="3" t="s">
        <v>2639</v>
      </c>
      <c r="O2514" s="3" t="s">
        <v>5976</v>
      </c>
      <c r="P2514" s="86">
        <v>20</v>
      </c>
      <c r="Q2514" s="87"/>
      <c r="R2514" s="88" t="s">
        <v>28</v>
      </c>
      <c r="S2514" s="83"/>
      <c r="T2514" s="1">
        <v>10464</v>
      </c>
      <c r="U2514" s="90">
        <v>5441.28</v>
      </c>
      <c r="V2514" s="91">
        <v>0.48000000000000004</v>
      </c>
      <c r="W2514" s="92" t="s">
        <v>11035</v>
      </c>
      <c r="X2514" s="83">
        <v>90021900000</v>
      </c>
      <c r="Y2514" s="83" t="s">
        <v>994</v>
      </c>
      <c r="Z2514" s="83" t="s">
        <v>31</v>
      </c>
    </row>
    <row r="2515" spans="1:26" x14ac:dyDescent="0.25">
      <c r="A2515" s="3" t="s">
        <v>5979</v>
      </c>
      <c r="B2515" s="3" t="s">
        <v>5979</v>
      </c>
      <c r="C2515" s="94" t="s">
        <v>5980</v>
      </c>
      <c r="D2515" s="93" t="s">
        <v>5981</v>
      </c>
      <c r="E2515" s="88" t="s">
        <v>704</v>
      </c>
      <c r="F2515" s="88" t="s">
        <v>22</v>
      </c>
      <c r="G2515" s="93" t="s">
        <v>752</v>
      </c>
      <c r="H2515" s="88"/>
      <c r="I2515" s="93" t="s">
        <v>24</v>
      </c>
      <c r="J2515" s="93" t="s">
        <v>24</v>
      </c>
      <c r="K2515" s="4">
        <v>100210010734</v>
      </c>
      <c r="L2515" s="3" t="s">
        <v>25</v>
      </c>
      <c r="M2515" s="3" t="s">
        <v>1019</v>
      </c>
      <c r="N2515" s="3" t="s">
        <v>2639</v>
      </c>
      <c r="O2515" s="3" t="s">
        <v>5970</v>
      </c>
      <c r="P2515" s="86">
        <v>20</v>
      </c>
      <c r="Q2515" s="87"/>
      <c r="R2515" s="88" t="s">
        <v>28</v>
      </c>
      <c r="S2515" s="84"/>
      <c r="T2515" s="1">
        <v>1643</v>
      </c>
      <c r="U2515" s="90">
        <v>854.36</v>
      </c>
      <c r="V2515" s="91">
        <v>0.48</v>
      </c>
      <c r="W2515" s="92" t="s">
        <v>11035</v>
      </c>
      <c r="X2515" s="83">
        <v>90021900000</v>
      </c>
      <c r="Y2515" s="83" t="s">
        <v>994</v>
      </c>
      <c r="Z2515" s="83" t="s">
        <v>31</v>
      </c>
    </row>
    <row r="2516" spans="1:26" x14ac:dyDescent="0.25">
      <c r="A2516" s="3" t="s">
        <v>5984</v>
      </c>
      <c r="B2516" s="3" t="s">
        <v>5984</v>
      </c>
      <c r="C2516" s="94" t="s">
        <v>5985</v>
      </c>
      <c r="D2516" s="93" t="s">
        <v>5986</v>
      </c>
      <c r="E2516" s="88" t="s">
        <v>704</v>
      </c>
      <c r="F2516" s="88" t="s">
        <v>22</v>
      </c>
      <c r="G2516" s="83" t="s">
        <v>752</v>
      </c>
      <c r="H2516" s="88"/>
      <c r="I2516" s="93" t="s">
        <v>24</v>
      </c>
      <c r="J2516" s="93" t="s">
        <v>24</v>
      </c>
      <c r="K2516" s="4">
        <v>100210010734</v>
      </c>
      <c r="L2516" s="3" t="s">
        <v>25</v>
      </c>
      <c r="M2516" s="3" t="s">
        <v>1019</v>
      </c>
      <c r="N2516" s="3" t="s">
        <v>2639</v>
      </c>
      <c r="O2516" s="3" t="s">
        <v>5970</v>
      </c>
      <c r="P2516" s="86">
        <v>2</v>
      </c>
      <c r="Q2516" s="87"/>
      <c r="R2516" s="88" t="s">
        <v>28</v>
      </c>
      <c r="S2516" s="89"/>
      <c r="T2516" s="1">
        <v>3409</v>
      </c>
      <c r="U2516" s="90">
        <v>1772.68</v>
      </c>
      <c r="V2516" s="91">
        <v>0.48</v>
      </c>
      <c r="W2516" s="92" t="s">
        <v>11035</v>
      </c>
      <c r="X2516" s="83">
        <v>90021900000</v>
      </c>
      <c r="Y2516" s="83" t="s">
        <v>994</v>
      </c>
      <c r="Z2516" s="83" t="s">
        <v>31</v>
      </c>
    </row>
    <row r="2517" spans="1:26" x14ac:dyDescent="0.25">
      <c r="A2517" s="3" t="s">
        <v>5987</v>
      </c>
      <c r="B2517" s="3" t="s">
        <v>5987</v>
      </c>
      <c r="C2517" s="94" t="s">
        <v>5988</v>
      </c>
      <c r="D2517" s="93" t="s">
        <v>5989</v>
      </c>
      <c r="E2517" s="88" t="s">
        <v>704</v>
      </c>
      <c r="F2517" s="88" t="s">
        <v>22</v>
      </c>
      <c r="G2517" s="83" t="s">
        <v>752</v>
      </c>
      <c r="H2517" s="88"/>
      <c r="I2517" s="93" t="s">
        <v>24</v>
      </c>
      <c r="J2517" s="93" t="s">
        <v>24</v>
      </c>
      <c r="K2517" s="4">
        <v>100210010734</v>
      </c>
      <c r="L2517" s="3" t="s">
        <v>25</v>
      </c>
      <c r="M2517" s="3" t="s">
        <v>1019</v>
      </c>
      <c r="N2517" s="3" t="s">
        <v>2639</v>
      </c>
      <c r="O2517" s="3" t="s">
        <v>5970</v>
      </c>
      <c r="P2517" s="86">
        <v>2</v>
      </c>
      <c r="Q2517" s="87"/>
      <c r="R2517" s="88" t="s">
        <v>28</v>
      </c>
      <c r="S2517" s="89"/>
      <c r="T2517" s="1">
        <v>6993</v>
      </c>
      <c r="U2517" s="90">
        <v>3636.36</v>
      </c>
      <c r="V2517" s="91">
        <v>0.48</v>
      </c>
      <c r="W2517" s="92" t="s">
        <v>11035</v>
      </c>
      <c r="X2517" s="83">
        <v>90021900000</v>
      </c>
      <c r="Y2517" s="83" t="s">
        <v>994</v>
      </c>
      <c r="Z2517" s="83" t="s">
        <v>31</v>
      </c>
    </row>
    <row r="2518" spans="1:26" x14ac:dyDescent="0.25">
      <c r="A2518" s="3" t="s">
        <v>5990</v>
      </c>
      <c r="B2518" s="3" t="s">
        <v>5990</v>
      </c>
      <c r="C2518" s="94" t="s">
        <v>5991</v>
      </c>
      <c r="D2518" s="93" t="s">
        <v>5992</v>
      </c>
      <c r="E2518" s="88" t="s">
        <v>704</v>
      </c>
      <c r="F2518" s="88" t="s">
        <v>22</v>
      </c>
      <c r="G2518" s="83" t="s">
        <v>752</v>
      </c>
      <c r="H2518" s="88"/>
      <c r="I2518" s="93" t="s">
        <v>24</v>
      </c>
      <c r="J2518" s="93" t="s">
        <v>24</v>
      </c>
      <c r="K2518" s="4">
        <v>100210010733</v>
      </c>
      <c r="L2518" s="3" t="s">
        <v>25</v>
      </c>
      <c r="M2518" s="3" t="s">
        <v>1019</v>
      </c>
      <c r="N2518" s="3" t="s">
        <v>2639</v>
      </c>
      <c r="O2518" s="3" t="s">
        <v>5993</v>
      </c>
      <c r="P2518" s="86">
        <v>20</v>
      </c>
      <c r="Q2518" s="87"/>
      <c r="R2518" s="88" t="s">
        <v>28</v>
      </c>
      <c r="S2518" s="89"/>
      <c r="T2518" s="1">
        <v>1183</v>
      </c>
      <c r="U2518" s="90">
        <v>615.16</v>
      </c>
      <c r="V2518" s="91">
        <v>0.48000000000000004</v>
      </c>
      <c r="W2518" s="92" t="s">
        <v>11035</v>
      </c>
      <c r="X2518" s="83">
        <v>90021900000</v>
      </c>
      <c r="Y2518" s="83" t="s">
        <v>994</v>
      </c>
      <c r="Z2518" s="83" t="s">
        <v>31</v>
      </c>
    </row>
    <row r="2519" spans="1:26" x14ac:dyDescent="0.25">
      <c r="A2519" s="3" t="s">
        <v>5994</v>
      </c>
      <c r="B2519" s="3" t="s">
        <v>5994</v>
      </c>
      <c r="C2519" s="94" t="s">
        <v>5995</v>
      </c>
      <c r="D2519" s="93" t="s">
        <v>5996</v>
      </c>
      <c r="E2519" s="88" t="s">
        <v>704</v>
      </c>
      <c r="F2519" s="88" t="s">
        <v>22</v>
      </c>
      <c r="G2519" s="83" t="s">
        <v>752</v>
      </c>
      <c r="H2519" s="88"/>
      <c r="I2519" s="93" t="s">
        <v>24</v>
      </c>
      <c r="J2519" s="93" t="s">
        <v>24</v>
      </c>
      <c r="K2519" s="4">
        <v>100210010733</v>
      </c>
      <c r="L2519" s="3" t="s">
        <v>25</v>
      </c>
      <c r="M2519" s="3" t="s">
        <v>1019</v>
      </c>
      <c r="N2519" s="3" t="s">
        <v>2639</v>
      </c>
      <c r="O2519" s="3" t="s">
        <v>5993</v>
      </c>
      <c r="P2519" s="86">
        <v>2</v>
      </c>
      <c r="Q2519" s="87"/>
      <c r="R2519" s="88" t="s">
        <v>28</v>
      </c>
      <c r="S2519" s="89"/>
      <c r="T2519" s="1">
        <v>2026</v>
      </c>
      <c r="U2519" s="90">
        <v>1053.52</v>
      </c>
      <c r="V2519" s="91">
        <v>0.48</v>
      </c>
      <c r="W2519" s="92" t="s">
        <v>11035</v>
      </c>
      <c r="X2519" s="83">
        <v>90021900000</v>
      </c>
      <c r="Y2519" s="83" t="s">
        <v>994</v>
      </c>
      <c r="Z2519" s="83" t="s">
        <v>31</v>
      </c>
    </row>
    <row r="2520" spans="1:26" x14ac:dyDescent="0.25">
      <c r="A2520" s="3" t="s">
        <v>5997</v>
      </c>
      <c r="B2520" s="3" t="s">
        <v>5997</v>
      </c>
      <c r="C2520" s="94" t="s">
        <v>5998</v>
      </c>
      <c r="D2520" s="93" t="s">
        <v>5999</v>
      </c>
      <c r="E2520" s="88" t="s">
        <v>704</v>
      </c>
      <c r="F2520" s="88" t="s">
        <v>22</v>
      </c>
      <c r="G2520" s="83" t="s">
        <v>752</v>
      </c>
      <c r="H2520" s="88"/>
      <c r="I2520" s="93" t="s">
        <v>24</v>
      </c>
      <c r="J2520" s="93" t="s">
        <v>24</v>
      </c>
      <c r="K2520" s="4">
        <v>100210010733</v>
      </c>
      <c r="L2520" s="3" t="s">
        <v>25</v>
      </c>
      <c r="M2520" s="3" t="s">
        <v>1019</v>
      </c>
      <c r="N2520" s="3" t="s">
        <v>2639</v>
      </c>
      <c r="O2520" s="3" t="s">
        <v>5993</v>
      </c>
      <c r="P2520" s="86">
        <v>2</v>
      </c>
      <c r="Q2520" s="87"/>
      <c r="R2520" s="88" t="s">
        <v>28</v>
      </c>
      <c r="S2520" s="89"/>
      <c r="T2520" s="1">
        <v>3924</v>
      </c>
      <c r="U2520" s="90">
        <v>2040.48</v>
      </c>
      <c r="V2520" s="91">
        <v>0.48</v>
      </c>
      <c r="W2520" s="92" t="s">
        <v>11035</v>
      </c>
      <c r="X2520" s="83">
        <v>90021900000</v>
      </c>
      <c r="Y2520" s="83" t="s">
        <v>994</v>
      </c>
      <c r="Z2520" s="83" t="s">
        <v>31</v>
      </c>
    </row>
    <row r="2521" spans="1:26" x14ac:dyDescent="0.25">
      <c r="A2521" s="3" t="s">
        <v>6000</v>
      </c>
      <c r="B2521" s="3" t="s">
        <v>6000</v>
      </c>
      <c r="C2521" s="94" t="s">
        <v>6001</v>
      </c>
      <c r="D2521" s="93" t="s">
        <v>6002</v>
      </c>
      <c r="E2521" s="88" t="s">
        <v>704</v>
      </c>
      <c r="F2521" s="88" t="s">
        <v>22</v>
      </c>
      <c r="G2521" s="83" t="s">
        <v>752</v>
      </c>
      <c r="H2521" s="88"/>
      <c r="I2521" s="93" t="s">
        <v>24</v>
      </c>
      <c r="J2521" s="93" t="s">
        <v>24</v>
      </c>
      <c r="K2521" s="4">
        <v>100210010733</v>
      </c>
      <c r="L2521" s="3" t="s">
        <v>25</v>
      </c>
      <c r="M2521" s="3" t="s">
        <v>1019</v>
      </c>
      <c r="N2521" s="3" t="s">
        <v>2639</v>
      </c>
      <c r="O2521" s="3" t="s">
        <v>5993</v>
      </c>
      <c r="P2521" s="86" t="s">
        <v>8797</v>
      </c>
      <c r="Q2521" s="87"/>
      <c r="R2521" s="88" t="s">
        <v>28</v>
      </c>
      <c r="S2521" s="89"/>
      <c r="T2521" s="1">
        <v>4824</v>
      </c>
      <c r="U2521" s="90">
        <v>2508.48</v>
      </c>
      <c r="V2521" s="91">
        <v>0.48</v>
      </c>
      <c r="W2521" s="92" t="s">
        <v>11035</v>
      </c>
      <c r="X2521" s="83">
        <v>90021900000</v>
      </c>
      <c r="Y2521" s="83" t="s">
        <v>994</v>
      </c>
      <c r="Z2521" s="83" t="s">
        <v>31</v>
      </c>
    </row>
    <row r="2522" spans="1:26" x14ac:dyDescent="0.25">
      <c r="A2522" s="3" t="s">
        <v>6003</v>
      </c>
      <c r="B2522" s="3" t="s">
        <v>6003</v>
      </c>
      <c r="C2522" s="94" t="s">
        <v>6004</v>
      </c>
      <c r="D2522" s="93" t="s">
        <v>6005</v>
      </c>
      <c r="E2522" s="88" t="s">
        <v>704</v>
      </c>
      <c r="F2522" s="88" t="s">
        <v>22</v>
      </c>
      <c r="G2522" s="83" t="s">
        <v>752</v>
      </c>
      <c r="H2522" s="88"/>
      <c r="I2522" s="93" t="s">
        <v>24</v>
      </c>
      <c r="J2522" s="93" t="s">
        <v>24</v>
      </c>
      <c r="K2522" s="4">
        <v>100210010733</v>
      </c>
      <c r="L2522" s="3" t="s">
        <v>25</v>
      </c>
      <c r="M2522" s="3" t="s">
        <v>1019</v>
      </c>
      <c r="N2522" s="3" t="s">
        <v>2639</v>
      </c>
      <c r="O2522" s="3" t="s">
        <v>5993</v>
      </c>
      <c r="P2522" s="86">
        <v>2</v>
      </c>
      <c r="Q2522" s="87"/>
      <c r="R2522" s="88" t="s">
        <v>28</v>
      </c>
      <c r="S2522" s="89"/>
      <c r="T2522" s="1">
        <v>7057</v>
      </c>
      <c r="U2522" s="90">
        <v>3669.64</v>
      </c>
      <c r="V2522" s="91">
        <v>0.48000000000000004</v>
      </c>
      <c r="W2522" s="92" t="s">
        <v>11035</v>
      </c>
      <c r="X2522" s="83">
        <v>90021900000</v>
      </c>
      <c r="Y2522" s="83" t="s">
        <v>994</v>
      </c>
      <c r="Z2522" s="83" t="s">
        <v>31</v>
      </c>
    </row>
    <row r="2523" spans="1:26" x14ac:dyDescent="0.25">
      <c r="A2523" s="3" t="s">
        <v>6006</v>
      </c>
      <c r="B2523" s="3" t="s">
        <v>6006</v>
      </c>
      <c r="C2523" s="94" t="s">
        <v>6007</v>
      </c>
      <c r="D2523" s="93" t="s">
        <v>6008</v>
      </c>
      <c r="E2523" s="88" t="s">
        <v>704</v>
      </c>
      <c r="F2523" s="88" t="s">
        <v>22</v>
      </c>
      <c r="G2523" s="83" t="s">
        <v>23</v>
      </c>
      <c r="H2523" s="88"/>
      <c r="I2523" s="93" t="s">
        <v>24</v>
      </c>
      <c r="J2523" s="93" t="s">
        <v>24</v>
      </c>
      <c r="K2523" s="4">
        <v>100210010752</v>
      </c>
      <c r="L2523" s="3" t="s">
        <v>25</v>
      </c>
      <c r="M2523" s="3" t="s">
        <v>1019</v>
      </c>
      <c r="N2523" s="3" t="s">
        <v>2639</v>
      </c>
      <c r="O2523" s="3" t="s">
        <v>4460</v>
      </c>
      <c r="P2523" s="86">
        <v>2</v>
      </c>
      <c r="Q2523" s="87"/>
      <c r="R2523" s="88" t="s">
        <v>28</v>
      </c>
      <c r="S2523" s="89"/>
      <c r="T2523" s="1">
        <v>1821</v>
      </c>
      <c r="U2523" s="90">
        <v>946.92</v>
      </c>
      <c r="V2523" s="91">
        <v>0.48000000000000004</v>
      </c>
      <c r="W2523" s="92" t="s">
        <v>11035</v>
      </c>
      <c r="X2523" s="83">
        <v>90021900000</v>
      </c>
      <c r="Y2523" s="83" t="s">
        <v>994</v>
      </c>
      <c r="Z2523" s="83" t="s">
        <v>31</v>
      </c>
    </row>
    <row r="2524" spans="1:26" x14ac:dyDescent="0.25">
      <c r="A2524" s="3" t="s">
        <v>6009</v>
      </c>
      <c r="B2524" s="3" t="s">
        <v>6009</v>
      </c>
      <c r="C2524" s="94" t="s">
        <v>6010</v>
      </c>
      <c r="D2524" s="93" t="s">
        <v>6011</v>
      </c>
      <c r="E2524" s="88" t="s">
        <v>704</v>
      </c>
      <c r="F2524" s="88" t="s">
        <v>22</v>
      </c>
      <c r="G2524" s="83" t="s">
        <v>23</v>
      </c>
      <c r="H2524" s="88"/>
      <c r="I2524" s="93" t="s">
        <v>24</v>
      </c>
      <c r="J2524" s="93" t="s">
        <v>24</v>
      </c>
      <c r="K2524" s="4">
        <v>100210010752</v>
      </c>
      <c r="L2524" s="3" t="s">
        <v>25</v>
      </c>
      <c r="M2524" s="3" t="s">
        <v>1019</v>
      </c>
      <c r="N2524" s="3" t="s">
        <v>2639</v>
      </c>
      <c r="O2524" s="3" t="s">
        <v>4460</v>
      </c>
      <c r="P2524" s="86">
        <v>2</v>
      </c>
      <c r="Q2524" s="87"/>
      <c r="R2524" s="88" t="s">
        <v>28</v>
      </c>
      <c r="S2524" s="89"/>
      <c r="T2524" s="1">
        <v>1997</v>
      </c>
      <c r="U2524" s="90">
        <v>1038.44</v>
      </c>
      <c r="V2524" s="91">
        <v>0.48</v>
      </c>
      <c r="W2524" s="92" t="s">
        <v>11035</v>
      </c>
      <c r="X2524" s="83">
        <v>90021900000</v>
      </c>
      <c r="Y2524" s="83" t="s">
        <v>994</v>
      </c>
      <c r="Z2524" s="83" t="s">
        <v>31</v>
      </c>
    </row>
    <row r="2525" spans="1:26" x14ac:dyDescent="0.25">
      <c r="A2525" s="3" t="s">
        <v>6012</v>
      </c>
      <c r="B2525" s="3" t="s">
        <v>6012</v>
      </c>
      <c r="C2525" s="94" t="s">
        <v>6013</v>
      </c>
      <c r="D2525" s="93" t="s">
        <v>6014</v>
      </c>
      <c r="E2525" s="88" t="s">
        <v>704</v>
      </c>
      <c r="F2525" s="88" t="s">
        <v>22</v>
      </c>
      <c r="G2525" s="83" t="s">
        <v>23</v>
      </c>
      <c r="H2525" s="88"/>
      <c r="I2525" s="93" t="s">
        <v>24</v>
      </c>
      <c r="J2525" s="93" t="s">
        <v>24</v>
      </c>
      <c r="K2525" s="4">
        <v>100210010752</v>
      </c>
      <c r="L2525" s="3" t="s">
        <v>25</v>
      </c>
      <c r="M2525" s="3" t="s">
        <v>1019</v>
      </c>
      <c r="N2525" s="3" t="s">
        <v>2639</v>
      </c>
      <c r="O2525" s="3" t="s">
        <v>4460</v>
      </c>
      <c r="P2525" s="86">
        <v>2</v>
      </c>
      <c r="Q2525" s="87"/>
      <c r="R2525" s="88" t="s">
        <v>28</v>
      </c>
      <c r="S2525" s="89"/>
      <c r="T2525" s="1">
        <v>1580</v>
      </c>
      <c r="U2525" s="90">
        <v>821.6</v>
      </c>
      <c r="V2525" s="91">
        <v>0.48</v>
      </c>
      <c r="W2525" s="92" t="s">
        <v>11035</v>
      </c>
      <c r="X2525" s="83">
        <v>90021900000</v>
      </c>
      <c r="Y2525" s="83" t="s">
        <v>994</v>
      </c>
      <c r="Z2525" s="83" t="s">
        <v>31</v>
      </c>
    </row>
    <row r="2526" spans="1:26" x14ac:dyDescent="0.25">
      <c r="A2526" s="3" t="s">
        <v>6015</v>
      </c>
      <c r="B2526" s="3" t="s">
        <v>6015</v>
      </c>
      <c r="C2526" s="94" t="s">
        <v>6016</v>
      </c>
      <c r="D2526" s="93" t="s">
        <v>6017</v>
      </c>
      <c r="E2526" s="88" t="s">
        <v>704</v>
      </c>
      <c r="F2526" s="88" t="s">
        <v>22</v>
      </c>
      <c r="G2526" s="83" t="s">
        <v>23</v>
      </c>
      <c r="H2526" s="88"/>
      <c r="I2526" s="93" t="s">
        <v>24</v>
      </c>
      <c r="J2526" s="93" t="s">
        <v>24</v>
      </c>
      <c r="K2526" s="4">
        <v>100210010752</v>
      </c>
      <c r="L2526" s="3" t="s">
        <v>25</v>
      </c>
      <c r="M2526" s="3" t="s">
        <v>1019</v>
      </c>
      <c r="N2526" s="3" t="s">
        <v>2639</v>
      </c>
      <c r="O2526" s="3" t="s">
        <v>4460</v>
      </c>
      <c r="P2526" s="86">
        <v>2</v>
      </c>
      <c r="Q2526" s="87"/>
      <c r="R2526" s="88" t="s">
        <v>28</v>
      </c>
      <c r="S2526" s="89"/>
      <c r="T2526" s="1">
        <v>1533</v>
      </c>
      <c r="U2526" s="90">
        <v>797.16</v>
      </c>
      <c r="V2526" s="91">
        <v>0.48000000000000004</v>
      </c>
      <c r="W2526" s="92" t="s">
        <v>11035</v>
      </c>
      <c r="X2526" s="83">
        <v>90021900000</v>
      </c>
      <c r="Y2526" s="83" t="s">
        <v>994</v>
      </c>
      <c r="Z2526" s="83" t="s">
        <v>31</v>
      </c>
    </row>
    <row r="2527" spans="1:26" x14ac:dyDescent="0.25">
      <c r="A2527" s="3" t="s">
        <v>6018</v>
      </c>
      <c r="B2527" s="3" t="s">
        <v>6018</v>
      </c>
      <c r="C2527" s="94" t="s">
        <v>6019</v>
      </c>
      <c r="D2527" s="93" t="s">
        <v>6020</v>
      </c>
      <c r="E2527" s="88" t="s">
        <v>704</v>
      </c>
      <c r="F2527" s="88" t="s">
        <v>22</v>
      </c>
      <c r="G2527" s="83" t="s">
        <v>23</v>
      </c>
      <c r="H2527" s="88"/>
      <c r="I2527" s="93" t="s">
        <v>24</v>
      </c>
      <c r="J2527" s="93" t="s">
        <v>24</v>
      </c>
      <c r="K2527" s="4">
        <v>100210010752</v>
      </c>
      <c r="L2527" s="3" t="s">
        <v>25</v>
      </c>
      <c r="M2527" s="3" t="s">
        <v>1019</v>
      </c>
      <c r="N2527" s="3" t="s">
        <v>2639</v>
      </c>
      <c r="O2527" s="3" t="s">
        <v>4460</v>
      </c>
      <c r="P2527" s="86">
        <v>2</v>
      </c>
      <c r="Q2527" s="87"/>
      <c r="R2527" s="88" t="s">
        <v>28</v>
      </c>
      <c r="S2527" s="89"/>
      <c r="T2527" s="1">
        <v>2011</v>
      </c>
      <c r="U2527" s="90">
        <v>1045.72</v>
      </c>
      <c r="V2527" s="91">
        <v>0.48</v>
      </c>
      <c r="W2527" s="92" t="s">
        <v>11035</v>
      </c>
      <c r="X2527" s="83">
        <v>90021900000</v>
      </c>
      <c r="Y2527" s="83" t="s">
        <v>994</v>
      </c>
      <c r="Z2527" s="83" t="s">
        <v>31</v>
      </c>
    </row>
    <row r="2528" spans="1:26" x14ac:dyDescent="0.25">
      <c r="A2528" s="3" t="s">
        <v>6021</v>
      </c>
      <c r="B2528" s="3" t="s">
        <v>6021</v>
      </c>
      <c r="C2528" s="94" t="s">
        <v>6022</v>
      </c>
      <c r="D2528" s="93" t="s">
        <v>6023</v>
      </c>
      <c r="E2528" s="88" t="s">
        <v>704</v>
      </c>
      <c r="F2528" s="88" t="s">
        <v>22</v>
      </c>
      <c r="G2528" s="83" t="s">
        <v>23</v>
      </c>
      <c r="H2528" s="88"/>
      <c r="I2528" s="93" t="s">
        <v>24</v>
      </c>
      <c r="J2528" s="93" t="s">
        <v>24</v>
      </c>
      <c r="K2528" s="4">
        <v>100210010609</v>
      </c>
      <c r="L2528" s="3" t="s">
        <v>25</v>
      </c>
      <c r="M2528" s="3" t="s">
        <v>1019</v>
      </c>
      <c r="N2528" s="3" t="s">
        <v>1303</v>
      </c>
      <c r="O2528" s="3" t="s">
        <v>4378</v>
      </c>
      <c r="P2528" s="86">
        <v>2</v>
      </c>
      <c r="Q2528" s="87"/>
      <c r="R2528" s="88" t="s">
        <v>28</v>
      </c>
      <c r="S2528" s="89"/>
      <c r="T2528" s="1">
        <v>60</v>
      </c>
      <c r="U2528" s="90">
        <v>31.2</v>
      </c>
      <c r="V2528" s="91">
        <v>0.48000000000000004</v>
      </c>
      <c r="W2528" s="92" t="s">
        <v>11035</v>
      </c>
      <c r="X2528" s="83">
        <v>94056920900</v>
      </c>
      <c r="Y2528" s="83" t="s">
        <v>5523</v>
      </c>
      <c r="Z2528" s="83" t="s">
        <v>31</v>
      </c>
    </row>
    <row r="2529" spans="1:26" x14ac:dyDescent="0.25">
      <c r="A2529" s="3" t="s">
        <v>6024</v>
      </c>
      <c r="B2529" s="3" t="s">
        <v>6024</v>
      </c>
      <c r="C2529" s="94" t="s">
        <v>6025</v>
      </c>
      <c r="D2529" s="93" t="s">
        <v>6026</v>
      </c>
      <c r="E2529" s="88" t="s">
        <v>704</v>
      </c>
      <c r="F2529" s="88" t="s">
        <v>22</v>
      </c>
      <c r="G2529" s="83" t="s">
        <v>23</v>
      </c>
      <c r="H2529" s="88"/>
      <c r="I2529" s="93" t="s">
        <v>24</v>
      </c>
      <c r="J2529" s="93" t="s">
        <v>24</v>
      </c>
      <c r="K2529" s="4">
        <v>100210010609</v>
      </c>
      <c r="L2529" s="3" t="s">
        <v>25</v>
      </c>
      <c r="M2529" s="3" t="s">
        <v>1019</v>
      </c>
      <c r="N2529" s="3" t="s">
        <v>1303</v>
      </c>
      <c r="O2529" s="3" t="s">
        <v>4378</v>
      </c>
      <c r="P2529" s="86">
        <v>2</v>
      </c>
      <c r="Q2529" s="87"/>
      <c r="R2529" s="88" t="s">
        <v>28</v>
      </c>
      <c r="S2529" s="89"/>
      <c r="T2529" s="1">
        <v>379</v>
      </c>
      <c r="U2529" s="90">
        <v>197.08</v>
      </c>
      <c r="V2529" s="91">
        <v>0.48</v>
      </c>
      <c r="W2529" s="92" t="s">
        <v>11035</v>
      </c>
      <c r="X2529" s="83">
        <v>90029000900</v>
      </c>
      <c r="Y2529" s="83" t="s">
        <v>994</v>
      </c>
      <c r="Z2529" s="83" t="s">
        <v>31</v>
      </c>
    </row>
    <row r="2530" spans="1:26" x14ac:dyDescent="0.25">
      <c r="A2530" s="3" t="s">
        <v>6027</v>
      </c>
      <c r="B2530" s="3" t="s">
        <v>6027</v>
      </c>
      <c r="C2530" s="94" t="s">
        <v>6028</v>
      </c>
      <c r="D2530" s="93" t="s">
        <v>11829</v>
      </c>
      <c r="E2530" s="88" t="s">
        <v>704</v>
      </c>
      <c r="F2530" s="88" t="s">
        <v>22</v>
      </c>
      <c r="G2530" s="83" t="s">
        <v>23</v>
      </c>
      <c r="H2530" s="88"/>
      <c r="I2530" s="93" t="s">
        <v>24</v>
      </c>
      <c r="J2530" s="93" t="s">
        <v>24</v>
      </c>
      <c r="K2530" s="4">
        <v>100210010607</v>
      </c>
      <c r="L2530" s="3" t="s">
        <v>25</v>
      </c>
      <c r="M2530" s="3" t="s">
        <v>1019</v>
      </c>
      <c r="N2530" s="3" t="s">
        <v>1303</v>
      </c>
      <c r="O2530" s="3" t="s">
        <v>4558</v>
      </c>
      <c r="P2530" s="86">
        <v>20</v>
      </c>
      <c r="Q2530" s="87"/>
      <c r="R2530" s="88" t="s">
        <v>28</v>
      </c>
      <c r="S2530" s="89"/>
      <c r="T2530" s="1">
        <v>2927</v>
      </c>
      <c r="U2530" s="90">
        <v>1522.04</v>
      </c>
      <c r="V2530" s="91">
        <v>0.48000000000000004</v>
      </c>
      <c r="W2530" s="92" t="s">
        <v>11035</v>
      </c>
      <c r="X2530" s="83">
        <v>94054990900</v>
      </c>
      <c r="Y2530" s="83" t="s">
        <v>994</v>
      </c>
      <c r="Z2530" s="83" t="s">
        <v>31</v>
      </c>
    </row>
    <row r="2531" spans="1:26" x14ac:dyDescent="0.25">
      <c r="A2531" s="3" t="s">
        <v>6029</v>
      </c>
      <c r="B2531" s="3" t="s">
        <v>6029</v>
      </c>
      <c r="C2531" s="94" t="s">
        <v>6030</v>
      </c>
      <c r="D2531" s="93" t="s">
        <v>6031</v>
      </c>
      <c r="E2531" s="88" t="s">
        <v>704</v>
      </c>
      <c r="F2531" s="88" t="s">
        <v>22</v>
      </c>
      <c r="G2531" s="83" t="s">
        <v>23</v>
      </c>
      <c r="H2531" s="88"/>
      <c r="I2531" s="93" t="s">
        <v>24</v>
      </c>
      <c r="J2531" s="93" t="s">
        <v>24</v>
      </c>
      <c r="K2531" s="4">
        <v>100210010752</v>
      </c>
      <c r="L2531" s="3" t="s">
        <v>25</v>
      </c>
      <c r="M2531" s="3" t="s">
        <v>1019</v>
      </c>
      <c r="N2531" s="3" t="s">
        <v>2639</v>
      </c>
      <c r="O2531" s="3" t="s">
        <v>4460</v>
      </c>
      <c r="P2531" s="86">
        <v>2</v>
      </c>
      <c r="Q2531" s="87"/>
      <c r="R2531" s="88" t="s">
        <v>28</v>
      </c>
      <c r="S2531" s="89"/>
      <c r="T2531" s="1">
        <v>3345</v>
      </c>
      <c r="U2531" s="90">
        <v>1739.4</v>
      </c>
      <c r="V2531" s="91">
        <v>0.48</v>
      </c>
      <c r="W2531" s="92" t="s">
        <v>11035</v>
      </c>
      <c r="X2531" s="83">
        <v>90021900000</v>
      </c>
      <c r="Y2531" s="83" t="s">
        <v>994</v>
      </c>
      <c r="Z2531" s="83" t="s">
        <v>31</v>
      </c>
    </row>
    <row r="2532" spans="1:26" x14ac:dyDescent="0.25">
      <c r="A2532" s="3" t="s">
        <v>6032</v>
      </c>
      <c r="B2532" s="3" t="s">
        <v>6032</v>
      </c>
      <c r="C2532" s="94" t="s">
        <v>6033</v>
      </c>
      <c r="D2532" s="93" t="s">
        <v>6034</v>
      </c>
      <c r="E2532" s="88" t="s">
        <v>704</v>
      </c>
      <c r="F2532" s="88" t="s">
        <v>22</v>
      </c>
      <c r="G2532" s="83" t="s">
        <v>23</v>
      </c>
      <c r="H2532" s="88"/>
      <c r="I2532" s="93" t="s">
        <v>24</v>
      </c>
      <c r="J2532" s="93" t="s">
        <v>24</v>
      </c>
      <c r="K2532" s="4">
        <v>100210010752</v>
      </c>
      <c r="L2532" s="3" t="s">
        <v>25</v>
      </c>
      <c r="M2532" s="3" t="s">
        <v>1019</v>
      </c>
      <c r="N2532" s="3" t="s">
        <v>2639</v>
      </c>
      <c r="O2532" s="3" t="s">
        <v>4460</v>
      </c>
      <c r="P2532" s="86">
        <v>20</v>
      </c>
      <c r="Q2532" s="87"/>
      <c r="R2532" s="88" t="s">
        <v>28</v>
      </c>
      <c r="S2532" s="89"/>
      <c r="T2532" s="1">
        <v>1365</v>
      </c>
      <c r="U2532" s="90">
        <v>709.8</v>
      </c>
      <c r="V2532" s="91">
        <v>0.48000000000000004</v>
      </c>
      <c r="W2532" s="92" t="s">
        <v>11035</v>
      </c>
      <c r="X2532" s="83">
        <v>90021900000</v>
      </c>
      <c r="Y2532" s="83" t="s">
        <v>994</v>
      </c>
      <c r="Z2532" s="83" t="s">
        <v>31</v>
      </c>
    </row>
    <row r="2533" spans="1:26" x14ac:dyDescent="0.25">
      <c r="A2533" s="3" t="s">
        <v>6035</v>
      </c>
      <c r="B2533" s="3" t="s">
        <v>6035</v>
      </c>
      <c r="C2533" s="94" t="s">
        <v>6036</v>
      </c>
      <c r="D2533" s="93" t="s">
        <v>6037</v>
      </c>
      <c r="E2533" s="88" t="s">
        <v>704</v>
      </c>
      <c r="F2533" s="88" t="s">
        <v>22</v>
      </c>
      <c r="G2533" s="83" t="s">
        <v>23</v>
      </c>
      <c r="H2533" s="88"/>
      <c r="I2533" s="93" t="s">
        <v>24</v>
      </c>
      <c r="J2533" s="93" t="s">
        <v>24</v>
      </c>
      <c r="K2533" s="4">
        <v>100210010640</v>
      </c>
      <c r="L2533" s="3" t="s">
        <v>25</v>
      </c>
      <c r="M2533" s="3" t="s">
        <v>1019</v>
      </c>
      <c r="N2533" s="3" t="s">
        <v>1303</v>
      </c>
      <c r="O2533" s="3" t="s">
        <v>3183</v>
      </c>
      <c r="P2533" s="86">
        <v>2</v>
      </c>
      <c r="Q2533" s="87"/>
      <c r="R2533" s="88" t="s">
        <v>28</v>
      </c>
      <c r="S2533" s="89"/>
      <c r="T2533" s="1">
        <v>1211</v>
      </c>
      <c r="U2533" s="90">
        <v>629.72</v>
      </c>
      <c r="V2533" s="91">
        <v>0.48</v>
      </c>
      <c r="W2533" s="92" t="s">
        <v>11035</v>
      </c>
      <c r="X2533" s="83">
        <v>90118000000</v>
      </c>
      <c r="Y2533" s="83" t="s">
        <v>994</v>
      </c>
      <c r="Z2533" s="83" t="s">
        <v>31</v>
      </c>
    </row>
    <row r="2534" spans="1:26" x14ac:dyDescent="0.25">
      <c r="A2534" s="3" t="s">
        <v>6038</v>
      </c>
      <c r="B2534" s="3" t="s">
        <v>6038</v>
      </c>
      <c r="C2534" s="94" t="s">
        <v>6039</v>
      </c>
      <c r="D2534" s="93" t="s">
        <v>6040</v>
      </c>
      <c r="E2534" s="88" t="s">
        <v>704</v>
      </c>
      <c r="F2534" s="88" t="s">
        <v>22</v>
      </c>
      <c r="G2534" s="83" t="s">
        <v>23</v>
      </c>
      <c r="H2534" s="88"/>
      <c r="I2534" s="93" t="s">
        <v>24</v>
      </c>
      <c r="J2534" s="93" t="s">
        <v>24</v>
      </c>
      <c r="K2534" s="4">
        <v>100210010640</v>
      </c>
      <c r="L2534" s="3" t="s">
        <v>25</v>
      </c>
      <c r="M2534" s="3" t="s">
        <v>1019</v>
      </c>
      <c r="N2534" s="3" t="s">
        <v>1303</v>
      </c>
      <c r="O2534" s="3" t="s">
        <v>3183</v>
      </c>
      <c r="P2534" s="86">
        <v>20</v>
      </c>
      <c r="Q2534" s="87"/>
      <c r="R2534" s="88" t="s">
        <v>28</v>
      </c>
      <c r="S2534" s="89"/>
      <c r="T2534" s="1">
        <v>1639</v>
      </c>
      <c r="U2534" s="90">
        <v>852.28</v>
      </c>
      <c r="V2534" s="91">
        <v>0.48000000000000004</v>
      </c>
      <c r="W2534" s="92" t="s">
        <v>11035</v>
      </c>
      <c r="X2534" s="83">
        <v>90021900000</v>
      </c>
      <c r="Y2534" s="83" t="s">
        <v>994</v>
      </c>
      <c r="Z2534" s="83" t="s">
        <v>31</v>
      </c>
    </row>
    <row r="2535" spans="1:26" x14ac:dyDescent="0.25">
      <c r="A2535" s="3" t="s">
        <v>6041</v>
      </c>
      <c r="B2535" s="3" t="s">
        <v>6041</v>
      </c>
      <c r="C2535" s="94" t="s">
        <v>6042</v>
      </c>
      <c r="D2535" s="93" t="s">
        <v>6043</v>
      </c>
      <c r="E2535" s="88" t="s">
        <v>704</v>
      </c>
      <c r="F2535" s="88" t="s">
        <v>22</v>
      </c>
      <c r="G2535" s="83" t="s">
        <v>752</v>
      </c>
      <c r="H2535" s="88"/>
      <c r="I2535" s="93" t="s">
        <v>24</v>
      </c>
      <c r="J2535" s="93" t="s">
        <v>24</v>
      </c>
      <c r="K2535" s="4">
        <v>100210010609</v>
      </c>
      <c r="L2535" s="3" t="s">
        <v>25</v>
      </c>
      <c r="M2535" s="3" t="s">
        <v>1019</v>
      </c>
      <c r="N2535" s="3" t="s">
        <v>1303</v>
      </c>
      <c r="O2535" s="3" t="s">
        <v>4378</v>
      </c>
      <c r="P2535" s="86">
        <v>20</v>
      </c>
      <c r="Q2535" s="87"/>
      <c r="R2535" s="88" t="s">
        <v>28</v>
      </c>
      <c r="S2535" s="89"/>
      <c r="T2535" s="1">
        <v>67</v>
      </c>
      <c r="U2535" s="90">
        <v>34.840000000000003</v>
      </c>
      <c r="V2535" s="91">
        <v>0.47999999999999993</v>
      </c>
      <c r="W2535" s="92" t="s">
        <v>11035</v>
      </c>
      <c r="X2535" s="83">
        <v>85399010000</v>
      </c>
      <c r="Y2535" s="83" t="s">
        <v>5523</v>
      </c>
      <c r="Z2535" s="83" t="s">
        <v>31</v>
      </c>
    </row>
    <row r="2536" spans="1:26" x14ac:dyDescent="0.25">
      <c r="A2536" s="3" t="s">
        <v>6044</v>
      </c>
      <c r="B2536" s="3" t="s">
        <v>6044</v>
      </c>
      <c r="C2536" s="94" t="s">
        <v>6045</v>
      </c>
      <c r="D2536" s="93" t="s">
        <v>6046</v>
      </c>
      <c r="E2536" s="88" t="s">
        <v>704</v>
      </c>
      <c r="F2536" s="88" t="s">
        <v>22</v>
      </c>
      <c r="G2536" s="93" t="s">
        <v>752</v>
      </c>
      <c r="H2536" s="88"/>
      <c r="I2536" s="93" t="s">
        <v>24</v>
      </c>
      <c r="J2536" s="93" t="s">
        <v>24</v>
      </c>
      <c r="K2536" s="4">
        <v>100210010609</v>
      </c>
      <c r="L2536" s="3" t="s">
        <v>25</v>
      </c>
      <c r="M2536" s="3" t="s">
        <v>1019</v>
      </c>
      <c r="N2536" s="3" t="s">
        <v>1303</v>
      </c>
      <c r="O2536" s="3" t="s">
        <v>4378</v>
      </c>
      <c r="P2536" s="86">
        <v>20</v>
      </c>
      <c r="Q2536" s="87"/>
      <c r="R2536" s="88" t="s">
        <v>7847</v>
      </c>
      <c r="S2536" s="89" t="s">
        <v>10640</v>
      </c>
      <c r="T2536" s="1">
        <v>68</v>
      </c>
      <c r="U2536" s="90">
        <v>35.36</v>
      </c>
      <c r="V2536" s="91">
        <v>0.48</v>
      </c>
      <c r="W2536" s="92" t="s">
        <v>11035</v>
      </c>
      <c r="X2536" s="83">
        <v>94059900900</v>
      </c>
      <c r="Y2536" s="83" t="s">
        <v>5523</v>
      </c>
      <c r="Z2536" s="83" t="s">
        <v>31</v>
      </c>
    </row>
    <row r="2537" spans="1:26" x14ac:dyDescent="0.25">
      <c r="A2537" s="3" t="s">
        <v>6047</v>
      </c>
      <c r="B2537" s="3" t="s">
        <v>6047</v>
      </c>
      <c r="C2537" s="94" t="s">
        <v>6048</v>
      </c>
      <c r="D2537" s="93" t="s">
        <v>11830</v>
      </c>
      <c r="E2537" s="88" t="s">
        <v>704</v>
      </c>
      <c r="F2537" s="88" t="s">
        <v>22</v>
      </c>
      <c r="G2537" s="83" t="s">
        <v>23</v>
      </c>
      <c r="H2537" s="88"/>
      <c r="I2537" s="93" t="s">
        <v>24</v>
      </c>
      <c r="J2537" s="93" t="s">
        <v>24</v>
      </c>
      <c r="K2537" s="4">
        <v>100210011103</v>
      </c>
      <c r="L2537" s="3" t="s">
        <v>25</v>
      </c>
      <c r="M2537" s="3" t="s">
        <v>1019</v>
      </c>
      <c r="N2537" s="3" t="s">
        <v>6049</v>
      </c>
      <c r="O2537" s="3" t="s">
        <v>6050</v>
      </c>
      <c r="P2537" s="86">
        <v>18</v>
      </c>
      <c r="Q2537" s="87"/>
      <c r="R2537" s="88" t="s">
        <v>28</v>
      </c>
      <c r="S2537" s="89"/>
      <c r="T2537" s="1">
        <v>15957</v>
      </c>
      <c r="U2537" s="90">
        <v>8297.64</v>
      </c>
      <c r="V2537" s="91">
        <v>0.48000000000000004</v>
      </c>
      <c r="W2537" s="92" t="s">
        <v>11035</v>
      </c>
      <c r="X2537" s="83">
        <v>85258900000</v>
      </c>
      <c r="Y2537" s="83" t="s">
        <v>994</v>
      </c>
      <c r="Z2537" s="83" t="s">
        <v>31</v>
      </c>
    </row>
    <row r="2538" spans="1:26" x14ac:dyDescent="0.25">
      <c r="A2538" s="3" t="s">
        <v>6051</v>
      </c>
      <c r="B2538" s="3" t="s">
        <v>6051</v>
      </c>
      <c r="C2538" s="94" t="s">
        <v>6052</v>
      </c>
      <c r="D2538" s="93" t="s">
        <v>6053</v>
      </c>
      <c r="E2538" s="88" t="s">
        <v>704</v>
      </c>
      <c r="F2538" s="88" t="s">
        <v>22</v>
      </c>
      <c r="G2538" s="83" t="s">
        <v>23</v>
      </c>
      <c r="H2538" s="88"/>
      <c r="I2538" s="93" t="s">
        <v>24</v>
      </c>
      <c r="J2538" s="93" t="s">
        <v>24</v>
      </c>
      <c r="K2538" s="4">
        <v>100210010602</v>
      </c>
      <c r="L2538" s="3" t="s">
        <v>25</v>
      </c>
      <c r="M2538" s="3" t="s">
        <v>1019</v>
      </c>
      <c r="N2538" s="3" t="s">
        <v>1303</v>
      </c>
      <c r="O2538" s="3" t="s">
        <v>4440</v>
      </c>
      <c r="P2538" s="86">
        <v>20</v>
      </c>
      <c r="Q2538" s="87"/>
      <c r="R2538" s="88" t="s">
        <v>28</v>
      </c>
      <c r="S2538" s="89"/>
      <c r="T2538" s="1">
        <v>2400</v>
      </c>
      <c r="U2538" s="90">
        <v>1248</v>
      </c>
      <c r="V2538" s="91">
        <v>0.48</v>
      </c>
      <c r="W2538" s="92" t="s">
        <v>11035</v>
      </c>
      <c r="X2538" s="83">
        <v>90119000000</v>
      </c>
      <c r="Y2538" s="83" t="s">
        <v>994</v>
      </c>
      <c r="Z2538" s="83" t="s">
        <v>31</v>
      </c>
    </row>
    <row r="2539" spans="1:26" x14ac:dyDescent="0.25">
      <c r="A2539" s="3" t="s">
        <v>6056</v>
      </c>
      <c r="B2539" s="3" t="s">
        <v>6056</v>
      </c>
      <c r="C2539" s="94" t="s">
        <v>6057</v>
      </c>
      <c r="D2539" s="93" t="s">
        <v>6058</v>
      </c>
      <c r="E2539" s="88" t="s">
        <v>704</v>
      </c>
      <c r="F2539" s="88" t="s">
        <v>22</v>
      </c>
      <c r="G2539" s="83" t="s">
        <v>752</v>
      </c>
      <c r="H2539" s="88"/>
      <c r="I2539" s="93" t="s">
        <v>24</v>
      </c>
      <c r="J2539" s="93" t="s">
        <v>24</v>
      </c>
      <c r="K2539" s="4">
        <v>100210020221</v>
      </c>
      <c r="L2539" s="3" t="s">
        <v>25</v>
      </c>
      <c r="M2539" s="3" t="s">
        <v>1428</v>
      </c>
      <c r="N2539" s="3" t="s">
        <v>1429</v>
      </c>
      <c r="O2539" s="3" t="s">
        <v>1430</v>
      </c>
      <c r="P2539" s="86">
        <v>20</v>
      </c>
      <c r="Q2539" s="87"/>
      <c r="R2539" s="88" t="s">
        <v>28</v>
      </c>
      <c r="S2539" s="89"/>
      <c r="T2539" s="1">
        <v>799</v>
      </c>
      <c r="U2539" s="90">
        <v>415.48</v>
      </c>
      <c r="V2539" s="91">
        <v>0.48</v>
      </c>
      <c r="W2539" s="92" t="s">
        <v>11035</v>
      </c>
      <c r="X2539" s="83">
        <v>94054990900</v>
      </c>
      <c r="Y2539" s="83" t="s">
        <v>994</v>
      </c>
      <c r="Z2539" s="83" t="s">
        <v>31</v>
      </c>
    </row>
    <row r="2540" spans="1:26" x14ac:dyDescent="0.25">
      <c r="A2540" s="3" t="s">
        <v>6059</v>
      </c>
      <c r="B2540" s="3" t="s">
        <v>6059</v>
      </c>
      <c r="C2540" s="94" t="s">
        <v>6060</v>
      </c>
      <c r="D2540" s="93" t="s">
        <v>6061</v>
      </c>
      <c r="E2540" s="88" t="s">
        <v>704</v>
      </c>
      <c r="F2540" s="88" t="s">
        <v>22</v>
      </c>
      <c r="G2540" s="83" t="s">
        <v>23</v>
      </c>
      <c r="H2540" s="88"/>
      <c r="I2540" s="93" t="s">
        <v>24</v>
      </c>
      <c r="J2540" s="93" t="s">
        <v>24</v>
      </c>
      <c r="K2540" s="4">
        <v>100210010752</v>
      </c>
      <c r="L2540" s="3" t="s">
        <v>25</v>
      </c>
      <c r="M2540" s="3" t="s">
        <v>1019</v>
      </c>
      <c r="N2540" s="3" t="s">
        <v>2639</v>
      </c>
      <c r="O2540" s="3" t="s">
        <v>4460</v>
      </c>
      <c r="P2540" s="86">
        <v>2</v>
      </c>
      <c r="Q2540" s="87"/>
      <c r="R2540" s="88" t="s">
        <v>28</v>
      </c>
      <c r="S2540" s="89"/>
      <c r="T2540" s="1">
        <v>497</v>
      </c>
      <c r="U2540" s="90">
        <v>258.44</v>
      </c>
      <c r="V2540" s="91">
        <v>0.48</v>
      </c>
      <c r="W2540" s="92" t="s">
        <v>11035</v>
      </c>
      <c r="X2540" s="83">
        <v>90021900000</v>
      </c>
      <c r="Y2540" s="83" t="s">
        <v>994</v>
      </c>
      <c r="Z2540" s="83" t="s">
        <v>31</v>
      </c>
    </row>
    <row r="2541" spans="1:26" x14ac:dyDescent="0.25">
      <c r="A2541" s="3" t="s">
        <v>6062</v>
      </c>
      <c r="B2541" s="3" t="s">
        <v>6062</v>
      </c>
      <c r="C2541" s="94" t="s">
        <v>6063</v>
      </c>
      <c r="D2541" s="93" t="s">
        <v>6064</v>
      </c>
      <c r="E2541" s="88" t="s">
        <v>704</v>
      </c>
      <c r="F2541" s="88" t="s">
        <v>22</v>
      </c>
      <c r="G2541" s="83" t="s">
        <v>23</v>
      </c>
      <c r="H2541" s="88"/>
      <c r="I2541" s="93" t="s">
        <v>24</v>
      </c>
      <c r="J2541" s="93" t="s">
        <v>24</v>
      </c>
      <c r="K2541" s="4">
        <v>100210010640</v>
      </c>
      <c r="L2541" s="3" t="s">
        <v>25</v>
      </c>
      <c r="M2541" s="3" t="s">
        <v>1019</v>
      </c>
      <c r="N2541" s="3" t="s">
        <v>1303</v>
      </c>
      <c r="O2541" s="3" t="s">
        <v>3183</v>
      </c>
      <c r="P2541" s="86">
        <v>2</v>
      </c>
      <c r="Q2541" s="87"/>
      <c r="R2541" s="88" t="s">
        <v>28</v>
      </c>
      <c r="S2541" s="89"/>
      <c r="T2541" s="1">
        <v>2138</v>
      </c>
      <c r="U2541" s="90">
        <v>1111.76</v>
      </c>
      <c r="V2541" s="91">
        <v>0.48</v>
      </c>
      <c r="W2541" s="92" t="s">
        <v>11035</v>
      </c>
      <c r="X2541" s="83">
        <v>90118000000</v>
      </c>
      <c r="Y2541" s="83" t="s">
        <v>5523</v>
      </c>
      <c r="Z2541" s="83" t="s">
        <v>31</v>
      </c>
    </row>
    <row r="2542" spans="1:26" x14ac:dyDescent="0.25">
      <c r="A2542" s="3" t="s">
        <v>6065</v>
      </c>
      <c r="B2542" s="3" t="s">
        <v>6065</v>
      </c>
      <c r="C2542" s="94" t="s">
        <v>6066</v>
      </c>
      <c r="D2542" s="93" t="s">
        <v>6067</v>
      </c>
      <c r="E2542" s="88" t="s">
        <v>704</v>
      </c>
      <c r="F2542" s="88" t="s">
        <v>22</v>
      </c>
      <c r="G2542" s="83" t="s">
        <v>752</v>
      </c>
      <c r="H2542" s="88"/>
      <c r="I2542" s="93" t="s">
        <v>24</v>
      </c>
      <c r="J2542" s="93" t="s">
        <v>24</v>
      </c>
      <c r="K2542" s="4">
        <v>100210010620</v>
      </c>
      <c r="L2542" s="3" t="s">
        <v>25</v>
      </c>
      <c r="M2542" s="3" t="s">
        <v>1019</v>
      </c>
      <c r="N2542" s="3" t="s">
        <v>1303</v>
      </c>
      <c r="O2542" s="3" t="s">
        <v>2009</v>
      </c>
      <c r="P2542" s="86" t="s">
        <v>11037</v>
      </c>
      <c r="Q2542" s="96"/>
      <c r="R2542" s="88" t="s">
        <v>28</v>
      </c>
      <c r="S2542" s="84"/>
      <c r="T2542" s="1">
        <v>471</v>
      </c>
      <c r="U2542" s="90">
        <v>244.92</v>
      </c>
      <c r="V2542" s="91">
        <v>0.48000000000000004</v>
      </c>
      <c r="W2542" s="92" t="s">
        <v>11035</v>
      </c>
      <c r="X2542" s="83">
        <v>85444290900</v>
      </c>
      <c r="Y2542" s="83" t="s">
        <v>994</v>
      </c>
      <c r="Z2542" s="83" t="s">
        <v>31</v>
      </c>
    </row>
    <row r="2543" spans="1:26" x14ac:dyDescent="0.25">
      <c r="A2543" s="3" t="s">
        <v>6068</v>
      </c>
      <c r="B2543" s="3" t="s">
        <v>6068</v>
      </c>
      <c r="C2543" s="94" t="s">
        <v>6069</v>
      </c>
      <c r="D2543" s="93" t="s">
        <v>6070</v>
      </c>
      <c r="E2543" s="88" t="s">
        <v>704</v>
      </c>
      <c r="F2543" s="88" t="s">
        <v>22</v>
      </c>
      <c r="G2543" s="83" t="s">
        <v>752</v>
      </c>
      <c r="H2543" s="88"/>
      <c r="I2543" s="93" t="s">
        <v>24</v>
      </c>
      <c r="J2543" s="93" t="s">
        <v>24</v>
      </c>
      <c r="K2543" s="4">
        <v>100210010620</v>
      </c>
      <c r="L2543" s="3" t="s">
        <v>25</v>
      </c>
      <c r="M2543" s="3" t="s">
        <v>1019</v>
      </c>
      <c r="N2543" s="3" t="s">
        <v>1303</v>
      </c>
      <c r="O2543" s="3" t="s">
        <v>2009</v>
      </c>
      <c r="P2543" s="86" t="s">
        <v>11037</v>
      </c>
      <c r="Q2543" s="96"/>
      <c r="R2543" s="88" t="s">
        <v>28</v>
      </c>
      <c r="S2543" s="84"/>
      <c r="T2543" s="1">
        <v>670</v>
      </c>
      <c r="U2543" s="90">
        <v>348.4</v>
      </c>
      <c r="V2543" s="91">
        <v>0.48000000000000004</v>
      </c>
      <c r="W2543" s="92" t="s">
        <v>11035</v>
      </c>
      <c r="X2543" s="83">
        <v>85444290900</v>
      </c>
      <c r="Y2543" s="83" t="s">
        <v>994</v>
      </c>
      <c r="Z2543" s="83" t="s">
        <v>31</v>
      </c>
    </row>
    <row r="2544" spans="1:26" x14ac:dyDescent="0.25">
      <c r="A2544" s="3" t="s">
        <v>6071</v>
      </c>
      <c r="B2544" s="3" t="s">
        <v>6071</v>
      </c>
      <c r="C2544" s="94" t="s">
        <v>6072</v>
      </c>
      <c r="D2544" s="93" t="s">
        <v>6073</v>
      </c>
      <c r="E2544" s="88" t="s">
        <v>704</v>
      </c>
      <c r="F2544" s="88" t="s">
        <v>22</v>
      </c>
      <c r="G2544" s="93" t="s">
        <v>752</v>
      </c>
      <c r="H2544" s="88"/>
      <c r="I2544" s="93" t="s">
        <v>24</v>
      </c>
      <c r="J2544" s="93" t="s">
        <v>24</v>
      </c>
      <c r="K2544" s="4">
        <v>100210010735</v>
      </c>
      <c r="L2544" s="3" t="s">
        <v>25</v>
      </c>
      <c r="M2544" s="3" t="s">
        <v>1019</v>
      </c>
      <c r="N2544" s="3" t="s">
        <v>2639</v>
      </c>
      <c r="O2544" s="3" t="s">
        <v>5963</v>
      </c>
      <c r="P2544" s="86">
        <v>2</v>
      </c>
      <c r="Q2544" s="87"/>
      <c r="R2544" s="88" t="s">
        <v>28</v>
      </c>
      <c r="S2544" s="89"/>
      <c r="T2544" s="1">
        <v>3267</v>
      </c>
      <c r="U2544" s="90">
        <v>1698.84</v>
      </c>
      <c r="V2544" s="91">
        <v>0.48000000000000004</v>
      </c>
      <c r="W2544" s="92" t="s">
        <v>11035</v>
      </c>
      <c r="X2544" s="83">
        <v>90021900000</v>
      </c>
      <c r="Y2544" s="83" t="s">
        <v>994</v>
      </c>
      <c r="Z2544" s="83" t="s">
        <v>31</v>
      </c>
    </row>
    <row r="2545" spans="1:26" x14ac:dyDescent="0.25">
      <c r="A2545" s="3" t="s">
        <v>6074</v>
      </c>
      <c r="B2545" s="3" t="s">
        <v>6074</v>
      </c>
      <c r="C2545" s="94" t="s">
        <v>6075</v>
      </c>
      <c r="D2545" s="93" t="s">
        <v>6076</v>
      </c>
      <c r="E2545" s="88" t="s">
        <v>704</v>
      </c>
      <c r="F2545" s="88" t="s">
        <v>22</v>
      </c>
      <c r="G2545" s="93" t="s">
        <v>23</v>
      </c>
      <c r="H2545" s="88"/>
      <c r="I2545" s="93" t="s">
        <v>24</v>
      </c>
      <c r="J2545" s="93" t="s">
        <v>24</v>
      </c>
      <c r="K2545" s="4">
        <v>100210010737</v>
      </c>
      <c r="L2545" s="3" t="s">
        <v>25</v>
      </c>
      <c r="M2545" s="3" t="s">
        <v>1019</v>
      </c>
      <c r="N2545" s="3" t="s">
        <v>2639</v>
      </c>
      <c r="O2545" s="3" t="s">
        <v>6077</v>
      </c>
      <c r="P2545" s="86">
        <v>23</v>
      </c>
      <c r="Q2545" s="87"/>
      <c r="R2545" s="88" t="s">
        <v>28</v>
      </c>
      <c r="S2545" s="89"/>
      <c r="T2545" s="1">
        <v>8566</v>
      </c>
      <c r="U2545" s="90">
        <v>4454.32</v>
      </c>
      <c r="V2545" s="91">
        <v>0.48000000000000004</v>
      </c>
      <c r="W2545" s="92" t="s">
        <v>11035</v>
      </c>
      <c r="X2545" s="83">
        <v>90021900000</v>
      </c>
      <c r="Y2545" s="83" t="s">
        <v>994</v>
      </c>
      <c r="Z2545" s="83" t="s">
        <v>31</v>
      </c>
    </row>
    <row r="2546" spans="1:26" x14ac:dyDescent="0.25">
      <c r="A2546" s="3" t="s">
        <v>6078</v>
      </c>
      <c r="B2546" s="3" t="s">
        <v>6078</v>
      </c>
      <c r="C2546" s="94" t="s">
        <v>6079</v>
      </c>
      <c r="D2546" s="93" t="s">
        <v>6080</v>
      </c>
      <c r="E2546" s="88" t="s">
        <v>704</v>
      </c>
      <c r="F2546" s="88" t="s">
        <v>22</v>
      </c>
      <c r="G2546" s="83" t="s">
        <v>23</v>
      </c>
      <c r="H2546" s="88"/>
      <c r="I2546" s="93" t="s">
        <v>24</v>
      </c>
      <c r="J2546" s="93" t="s">
        <v>24</v>
      </c>
      <c r="K2546" s="4">
        <v>100210010737</v>
      </c>
      <c r="L2546" s="3" t="s">
        <v>25</v>
      </c>
      <c r="M2546" s="3" t="s">
        <v>1019</v>
      </c>
      <c r="N2546" s="3" t="s">
        <v>2639</v>
      </c>
      <c r="O2546" s="3" t="s">
        <v>6077</v>
      </c>
      <c r="P2546" s="86">
        <v>20</v>
      </c>
      <c r="Q2546" s="87"/>
      <c r="R2546" s="88" t="s">
        <v>28</v>
      </c>
      <c r="S2546" s="89"/>
      <c r="T2546" s="1">
        <v>13080</v>
      </c>
      <c r="U2546" s="90">
        <v>6801.6</v>
      </c>
      <c r="V2546" s="91">
        <v>0.48</v>
      </c>
      <c r="W2546" s="92" t="s">
        <v>11035</v>
      </c>
      <c r="X2546" s="83">
        <v>90021900000</v>
      </c>
      <c r="Y2546" s="83" t="s">
        <v>994</v>
      </c>
      <c r="Z2546" s="83" t="s">
        <v>31</v>
      </c>
    </row>
    <row r="2547" spans="1:26" x14ac:dyDescent="0.25">
      <c r="A2547" s="3" t="s">
        <v>6081</v>
      </c>
      <c r="B2547" s="3" t="s">
        <v>6081</v>
      </c>
      <c r="C2547" s="94" t="s">
        <v>6082</v>
      </c>
      <c r="D2547" s="93" t="s">
        <v>6083</v>
      </c>
      <c r="E2547" s="88" t="s">
        <v>704</v>
      </c>
      <c r="F2547" s="88" t="s">
        <v>22</v>
      </c>
      <c r="G2547" s="83" t="s">
        <v>23</v>
      </c>
      <c r="H2547" s="88"/>
      <c r="I2547" s="93" t="s">
        <v>24</v>
      </c>
      <c r="J2547" s="93" t="s">
        <v>24</v>
      </c>
      <c r="K2547" s="4">
        <v>100210010737</v>
      </c>
      <c r="L2547" s="3" t="s">
        <v>25</v>
      </c>
      <c r="M2547" s="3" t="s">
        <v>1019</v>
      </c>
      <c r="N2547" s="3" t="s">
        <v>2639</v>
      </c>
      <c r="O2547" s="3" t="s">
        <v>6077</v>
      </c>
      <c r="P2547" s="86">
        <v>20</v>
      </c>
      <c r="Q2547" s="87"/>
      <c r="R2547" s="88" t="s">
        <v>28</v>
      </c>
      <c r="S2547" s="89"/>
      <c r="T2547" s="1">
        <v>10253</v>
      </c>
      <c r="U2547" s="90">
        <v>5331.56</v>
      </c>
      <c r="V2547" s="91">
        <v>0.48</v>
      </c>
      <c r="W2547" s="92" t="s">
        <v>11035</v>
      </c>
      <c r="X2547" s="83">
        <v>90021900000</v>
      </c>
      <c r="Y2547" s="83" t="s">
        <v>994</v>
      </c>
      <c r="Z2547" s="83" t="s">
        <v>31</v>
      </c>
    </row>
    <row r="2548" spans="1:26" x14ac:dyDescent="0.25">
      <c r="A2548" s="3" t="s">
        <v>6084</v>
      </c>
      <c r="B2548" s="3" t="s">
        <v>6084</v>
      </c>
      <c r="C2548" s="94" t="s">
        <v>6085</v>
      </c>
      <c r="D2548" s="93" t="s">
        <v>6086</v>
      </c>
      <c r="E2548" s="88" t="s">
        <v>704</v>
      </c>
      <c r="F2548" s="88" t="s">
        <v>22</v>
      </c>
      <c r="G2548" s="83" t="s">
        <v>752</v>
      </c>
      <c r="H2548" s="88"/>
      <c r="I2548" s="93" t="s">
        <v>24</v>
      </c>
      <c r="J2548" s="93" t="s">
        <v>24</v>
      </c>
      <c r="K2548" s="4">
        <v>100210010736</v>
      </c>
      <c r="L2548" s="3" t="s">
        <v>25</v>
      </c>
      <c r="M2548" s="3" t="s">
        <v>1019</v>
      </c>
      <c r="N2548" s="3" t="s">
        <v>2639</v>
      </c>
      <c r="O2548" s="3" t="s">
        <v>6087</v>
      </c>
      <c r="P2548" s="86" t="s">
        <v>8797</v>
      </c>
      <c r="Q2548" s="87"/>
      <c r="R2548" s="88" t="s">
        <v>28</v>
      </c>
      <c r="S2548" s="89"/>
      <c r="T2548" s="1">
        <v>3569</v>
      </c>
      <c r="U2548" s="90">
        <v>1855.88</v>
      </c>
      <c r="V2548" s="91">
        <v>0.48</v>
      </c>
      <c r="W2548" s="92" t="s">
        <v>11035</v>
      </c>
      <c r="X2548" s="83">
        <v>90021900000</v>
      </c>
      <c r="Y2548" s="83" t="s">
        <v>994</v>
      </c>
      <c r="Z2548" s="83" t="s">
        <v>31</v>
      </c>
    </row>
    <row r="2549" spans="1:26" x14ac:dyDescent="0.25">
      <c r="A2549" s="3" t="s">
        <v>6088</v>
      </c>
      <c r="B2549" s="3" t="s">
        <v>6088</v>
      </c>
      <c r="C2549" s="94" t="s">
        <v>6089</v>
      </c>
      <c r="D2549" s="93" t="s">
        <v>6090</v>
      </c>
      <c r="E2549" s="88" t="s">
        <v>704</v>
      </c>
      <c r="F2549" s="88" t="s">
        <v>22</v>
      </c>
      <c r="G2549" s="83" t="s">
        <v>752</v>
      </c>
      <c r="H2549" s="88"/>
      <c r="I2549" s="93" t="s">
        <v>24</v>
      </c>
      <c r="J2549" s="93" t="s">
        <v>24</v>
      </c>
      <c r="K2549" s="4">
        <v>100210010736</v>
      </c>
      <c r="L2549" s="3" t="s">
        <v>25</v>
      </c>
      <c r="M2549" s="3" t="s">
        <v>1019</v>
      </c>
      <c r="N2549" s="3" t="s">
        <v>2639</v>
      </c>
      <c r="O2549" s="3" t="s">
        <v>6087</v>
      </c>
      <c r="P2549" s="86">
        <v>2</v>
      </c>
      <c r="Q2549" s="87"/>
      <c r="R2549" s="88" t="s">
        <v>28</v>
      </c>
      <c r="S2549" s="89"/>
      <c r="T2549" s="1">
        <v>4566</v>
      </c>
      <c r="U2549" s="90">
        <v>2374.3200000000002</v>
      </c>
      <c r="V2549" s="91">
        <v>0.48</v>
      </c>
      <c r="W2549" s="92" t="s">
        <v>11035</v>
      </c>
      <c r="X2549" s="83">
        <v>90021900000</v>
      </c>
      <c r="Y2549" s="83" t="s">
        <v>994</v>
      </c>
      <c r="Z2549" s="83" t="s">
        <v>31</v>
      </c>
    </row>
    <row r="2550" spans="1:26" x14ac:dyDescent="0.25">
      <c r="A2550" s="3" t="s">
        <v>6091</v>
      </c>
      <c r="B2550" s="3" t="s">
        <v>6091</v>
      </c>
      <c r="C2550" s="94" t="s">
        <v>6092</v>
      </c>
      <c r="D2550" s="93" t="s">
        <v>6093</v>
      </c>
      <c r="E2550" s="88" t="s">
        <v>704</v>
      </c>
      <c r="F2550" s="88" t="s">
        <v>22</v>
      </c>
      <c r="G2550" s="83" t="s">
        <v>752</v>
      </c>
      <c r="H2550" s="88"/>
      <c r="I2550" s="93" t="s">
        <v>24</v>
      </c>
      <c r="J2550" s="93" t="s">
        <v>24</v>
      </c>
      <c r="K2550" s="4">
        <v>100210010736</v>
      </c>
      <c r="L2550" s="3" t="s">
        <v>25</v>
      </c>
      <c r="M2550" s="3" t="s">
        <v>1019</v>
      </c>
      <c r="N2550" s="3" t="s">
        <v>2639</v>
      </c>
      <c r="O2550" s="3" t="s">
        <v>6087</v>
      </c>
      <c r="P2550" s="86">
        <v>23</v>
      </c>
      <c r="Q2550" s="87"/>
      <c r="R2550" s="88" t="s">
        <v>28</v>
      </c>
      <c r="S2550" s="89"/>
      <c r="T2550" s="1">
        <v>9690</v>
      </c>
      <c r="U2550" s="90">
        <v>5038.8</v>
      </c>
      <c r="V2550" s="91">
        <v>0.48</v>
      </c>
      <c r="W2550" s="92" t="s">
        <v>11035</v>
      </c>
      <c r="X2550" s="83">
        <v>90021900000</v>
      </c>
      <c r="Y2550" s="83" t="s">
        <v>994</v>
      </c>
      <c r="Z2550" s="83" t="s">
        <v>31</v>
      </c>
    </row>
    <row r="2551" spans="1:26" x14ac:dyDescent="0.25">
      <c r="A2551" s="3" t="s">
        <v>6094</v>
      </c>
      <c r="B2551" s="3" t="s">
        <v>6094</v>
      </c>
      <c r="C2551" s="94" t="s">
        <v>6095</v>
      </c>
      <c r="D2551" s="93" t="s">
        <v>6096</v>
      </c>
      <c r="E2551" s="88" t="s">
        <v>704</v>
      </c>
      <c r="F2551" s="88" t="s">
        <v>22</v>
      </c>
      <c r="G2551" s="83" t="s">
        <v>23</v>
      </c>
      <c r="H2551" s="88"/>
      <c r="I2551" s="93" t="s">
        <v>24</v>
      </c>
      <c r="J2551" s="93" t="s">
        <v>24</v>
      </c>
      <c r="K2551" s="4">
        <v>100210010609</v>
      </c>
      <c r="L2551" s="3" t="s">
        <v>25</v>
      </c>
      <c r="M2551" s="3" t="s">
        <v>1019</v>
      </c>
      <c r="N2551" s="3" t="s">
        <v>1303</v>
      </c>
      <c r="O2551" s="3" t="s">
        <v>4378</v>
      </c>
      <c r="P2551" s="86">
        <v>63</v>
      </c>
      <c r="Q2551" s="87"/>
      <c r="R2551" s="88" t="s">
        <v>28</v>
      </c>
      <c r="S2551" s="89"/>
      <c r="T2551" s="1">
        <v>11597</v>
      </c>
      <c r="U2551" s="90">
        <v>6030.44</v>
      </c>
      <c r="V2551" s="91">
        <v>0.48000000000000004</v>
      </c>
      <c r="W2551" s="92" t="s">
        <v>11035</v>
      </c>
      <c r="X2551" s="83">
        <v>90029000900</v>
      </c>
      <c r="Y2551" s="83" t="s">
        <v>994</v>
      </c>
      <c r="Z2551" s="83" t="s">
        <v>31</v>
      </c>
    </row>
    <row r="2552" spans="1:26" x14ac:dyDescent="0.25">
      <c r="A2552" s="3" t="s">
        <v>6097</v>
      </c>
      <c r="B2552" s="3" t="s">
        <v>6097</v>
      </c>
      <c r="C2552" s="94" t="s">
        <v>6098</v>
      </c>
      <c r="D2552" s="93" t="s">
        <v>6099</v>
      </c>
      <c r="E2552" s="88" t="s">
        <v>704</v>
      </c>
      <c r="F2552" s="88" t="s">
        <v>22</v>
      </c>
      <c r="G2552" s="83" t="s">
        <v>23</v>
      </c>
      <c r="H2552" s="88"/>
      <c r="I2552" s="93" t="s">
        <v>24</v>
      </c>
      <c r="J2552" s="93" t="s">
        <v>24</v>
      </c>
      <c r="K2552" s="4">
        <v>100210010604</v>
      </c>
      <c r="L2552" s="3" t="s">
        <v>25</v>
      </c>
      <c r="M2552" s="3" t="s">
        <v>1019</v>
      </c>
      <c r="N2552" s="3" t="s">
        <v>1303</v>
      </c>
      <c r="O2552" s="3" t="s">
        <v>4562</v>
      </c>
      <c r="P2552" s="86">
        <v>2</v>
      </c>
      <c r="Q2552" s="87"/>
      <c r="R2552" s="88" t="s">
        <v>28</v>
      </c>
      <c r="S2552" s="89"/>
      <c r="T2552" s="1">
        <v>4286</v>
      </c>
      <c r="U2552" s="90">
        <v>2228.7199999999998</v>
      </c>
      <c r="V2552" s="91">
        <v>0.48000000000000004</v>
      </c>
      <c r="W2552" s="92" t="s">
        <v>11035</v>
      </c>
      <c r="X2552" s="83">
        <v>90119000000</v>
      </c>
      <c r="Y2552" s="83" t="s">
        <v>994</v>
      </c>
      <c r="Z2552" s="83" t="s">
        <v>31</v>
      </c>
    </row>
    <row r="2553" spans="1:26" x14ac:dyDescent="0.25">
      <c r="A2553" s="3" t="s">
        <v>6100</v>
      </c>
      <c r="B2553" s="3" t="s">
        <v>6100</v>
      </c>
      <c r="C2553" s="94" t="s">
        <v>6101</v>
      </c>
      <c r="D2553" s="93" t="s">
        <v>6102</v>
      </c>
      <c r="E2553" s="88" t="s">
        <v>704</v>
      </c>
      <c r="F2553" s="88" t="s">
        <v>22</v>
      </c>
      <c r="G2553" s="83" t="s">
        <v>23</v>
      </c>
      <c r="H2553" s="88"/>
      <c r="I2553" s="93" t="s">
        <v>24</v>
      </c>
      <c r="J2553" s="93" t="s">
        <v>24</v>
      </c>
      <c r="K2553" s="4">
        <v>100210010604</v>
      </c>
      <c r="L2553" s="3" t="s">
        <v>25</v>
      </c>
      <c r="M2553" s="3" t="s">
        <v>1019</v>
      </c>
      <c r="N2553" s="3" t="s">
        <v>1303</v>
      </c>
      <c r="O2553" s="3" t="s">
        <v>4562</v>
      </c>
      <c r="P2553" s="86">
        <v>20</v>
      </c>
      <c r="Q2553" s="87"/>
      <c r="R2553" s="88" t="s">
        <v>28</v>
      </c>
      <c r="S2553" s="89"/>
      <c r="T2553" s="1">
        <v>5907</v>
      </c>
      <c r="U2553" s="90">
        <v>3071.64</v>
      </c>
      <c r="V2553" s="91">
        <v>0.48000000000000004</v>
      </c>
      <c r="W2553" s="92" t="s">
        <v>11035</v>
      </c>
      <c r="X2553" s="83">
        <v>90119000000</v>
      </c>
      <c r="Y2553" s="83" t="s">
        <v>994</v>
      </c>
      <c r="Z2553" s="83" t="s">
        <v>31</v>
      </c>
    </row>
    <row r="2554" spans="1:26" x14ac:dyDescent="0.25">
      <c r="A2554" s="3" t="s">
        <v>6103</v>
      </c>
      <c r="B2554" s="3" t="s">
        <v>6103</v>
      </c>
      <c r="C2554" s="94" t="s">
        <v>6104</v>
      </c>
      <c r="D2554" s="93" t="s">
        <v>6105</v>
      </c>
      <c r="E2554" s="88" t="s">
        <v>704</v>
      </c>
      <c r="F2554" s="88" t="s">
        <v>22</v>
      </c>
      <c r="G2554" s="83" t="s">
        <v>23</v>
      </c>
      <c r="H2554" s="88"/>
      <c r="I2554" s="93" t="s">
        <v>24</v>
      </c>
      <c r="J2554" s="93" t="s">
        <v>24</v>
      </c>
      <c r="K2554" s="4">
        <v>100210020221</v>
      </c>
      <c r="L2554" s="3" t="s">
        <v>25</v>
      </c>
      <c r="M2554" s="3" t="s">
        <v>1428</v>
      </c>
      <c r="N2554" s="3" t="s">
        <v>1429</v>
      </c>
      <c r="O2554" s="3" t="s">
        <v>1430</v>
      </c>
      <c r="P2554" s="86">
        <v>20</v>
      </c>
      <c r="Q2554" s="87"/>
      <c r="R2554" s="88" t="s">
        <v>28</v>
      </c>
      <c r="S2554" s="89"/>
      <c r="T2554" s="1">
        <v>1706</v>
      </c>
      <c r="U2554" s="90">
        <v>887.12</v>
      </c>
      <c r="V2554" s="91">
        <v>0.48</v>
      </c>
      <c r="W2554" s="92" t="s">
        <v>11035</v>
      </c>
      <c r="X2554" s="83">
        <v>90021900000</v>
      </c>
      <c r="Y2554" s="83" t="s">
        <v>994</v>
      </c>
      <c r="Z2554" s="83" t="s">
        <v>31</v>
      </c>
    </row>
    <row r="2555" spans="1:26" x14ac:dyDescent="0.25">
      <c r="A2555" s="3" t="s">
        <v>6106</v>
      </c>
      <c r="B2555" s="3" t="s">
        <v>6106</v>
      </c>
      <c r="C2555" s="94" t="s">
        <v>6107</v>
      </c>
      <c r="D2555" s="93" t="s">
        <v>6108</v>
      </c>
      <c r="E2555" s="88" t="s">
        <v>704</v>
      </c>
      <c r="F2555" s="88" t="s">
        <v>22</v>
      </c>
      <c r="G2555" s="83" t="s">
        <v>23</v>
      </c>
      <c r="H2555" s="88"/>
      <c r="I2555" s="93" t="s">
        <v>24</v>
      </c>
      <c r="J2555" s="93" t="s">
        <v>24</v>
      </c>
      <c r="K2555" s="4">
        <v>100210010603</v>
      </c>
      <c r="L2555" s="3" t="s">
        <v>25</v>
      </c>
      <c r="M2555" s="3" t="s">
        <v>1019</v>
      </c>
      <c r="N2555" s="3" t="s">
        <v>1303</v>
      </c>
      <c r="O2555" s="3" t="s">
        <v>4433</v>
      </c>
      <c r="P2555" s="86">
        <v>2</v>
      </c>
      <c r="Q2555" s="87"/>
      <c r="R2555" s="88" t="s">
        <v>28</v>
      </c>
      <c r="S2555" s="89"/>
      <c r="T2555" s="1">
        <v>6881</v>
      </c>
      <c r="U2555" s="90">
        <v>3578.12</v>
      </c>
      <c r="V2555" s="91">
        <v>0.48000000000000004</v>
      </c>
      <c r="W2555" s="92" t="s">
        <v>11035</v>
      </c>
      <c r="X2555" s="83">
        <v>90119000000</v>
      </c>
      <c r="Y2555" s="83" t="s">
        <v>994</v>
      </c>
      <c r="Z2555" s="83" t="s">
        <v>31</v>
      </c>
    </row>
    <row r="2556" spans="1:26" x14ac:dyDescent="0.25">
      <c r="A2556" s="3" t="s">
        <v>6109</v>
      </c>
      <c r="B2556" s="3" t="s">
        <v>6109</v>
      </c>
      <c r="C2556" s="94" t="s">
        <v>6110</v>
      </c>
      <c r="D2556" s="93" t="s">
        <v>6111</v>
      </c>
      <c r="E2556" s="88" t="s">
        <v>704</v>
      </c>
      <c r="F2556" s="88" t="s">
        <v>22</v>
      </c>
      <c r="G2556" s="83" t="s">
        <v>23</v>
      </c>
      <c r="H2556" s="88"/>
      <c r="I2556" s="93" t="s">
        <v>24</v>
      </c>
      <c r="J2556" s="93" t="s">
        <v>24</v>
      </c>
      <c r="K2556" s="4">
        <v>100210010608</v>
      </c>
      <c r="L2556" s="3" t="s">
        <v>25</v>
      </c>
      <c r="M2556" s="3" t="s">
        <v>1019</v>
      </c>
      <c r="N2556" s="3" t="s">
        <v>1303</v>
      </c>
      <c r="O2556" s="3" t="s">
        <v>1304</v>
      </c>
      <c r="P2556" s="86">
        <v>2</v>
      </c>
      <c r="Q2556" s="87"/>
      <c r="R2556" s="88" t="s">
        <v>28</v>
      </c>
      <c r="S2556" s="89"/>
      <c r="T2556" s="1">
        <v>273</v>
      </c>
      <c r="U2556" s="90">
        <v>141.96</v>
      </c>
      <c r="V2556" s="91">
        <v>0.48</v>
      </c>
      <c r="W2556" s="92" t="s">
        <v>11035</v>
      </c>
      <c r="X2556" s="83">
        <v>85365015000</v>
      </c>
      <c r="Y2556" s="83" t="s">
        <v>994</v>
      </c>
      <c r="Z2556" s="83" t="s">
        <v>31</v>
      </c>
    </row>
    <row r="2557" spans="1:26" x14ac:dyDescent="0.25">
      <c r="A2557" s="3" t="s">
        <v>6112</v>
      </c>
      <c r="B2557" s="3" t="s">
        <v>6112</v>
      </c>
      <c r="C2557" s="94" t="s">
        <v>6113</v>
      </c>
      <c r="D2557" s="93" t="s">
        <v>6114</v>
      </c>
      <c r="E2557" s="88" t="s">
        <v>704</v>
      </c>
      <c r="F2557" s="88" t="s">
        <v>22</v>
      </c>
      <c r="G2557" s="83" t="s">
        <v>23</v>
      </c>
      <c r="H2557" s="88"/>
      <c r="I2557" s="93" t="s">
        <v>24</v>
      </c>
      <c r="J2557" s="93" t="s">
        <v>24</v>
      </c>
      <c r="K2557" s="4">
        <v>100210010608</v>
      </c>
      <c r="L2557" s="3" t="s">
        <v>25</v>
      </c>
      <c r="M2557" s="3" t="s">
        <v>1019</v>
      </c>
      <c r="N2557" s="3" t="s">
        <v>1303</v>
      </c>
      <c r="O2557" s="3" t="s">
        <v>1304</v>
      </c>
      <c r="P2557" s="86">
        <v>2</v>
      </c>
      <c r="Q2557" s="87"/>
      <c r="R2557" s="88" t="s">
        <v>28</v>
      </c>
      <c r="S2557" s="89"/>
      <c r="T2557" s="1">
        <v>739</v>
      </c>
      <c r="U2557" s="90">
        <v>384.28</v>
      </c>
      <c r="V2557" s="91">
        <v>0.48000000000000004</v>
      </c>
      <c r="W2557" s="92" t="s">
        <v>11035</v>
      </c>
      <c r="X2557" s="83">
        <v>85043180900</v>
      </c>
      <c r="Y2557" s="83" t="s">
        <v>994</v>
      </c>
      <c r="Z2557" s="83" t="s">
        <v>31</v>
      </c>
    </row>
    <row r="2558" spans="1:26" x14ac:dyDescent="0.25">
      <c r="A2558" s="3" t="s">
        <v>6115</v>
      </c>
      <c r="B2558" s="3" t="s">
        <v>6115</v>
      </c>
      <c r="C2558" s="94" t="s">
        <v>6116</v>
      </c>
      <c r="D2558" s="93" t="s">
        <v>6116</v>
      </c>
      <c r="E2558" s="88" t="s">
        <v>704</v>
      </c>
      <c r="F2558" s="88" t="s">
        <v>22</v>
      </c>
      <c r="G2558" s="83" t="s">
        <v>23</v>
      </c>
      <c r="H2558" s="88"/>
      <c r="I2558" s="93" t="s">
        <v>24</v>
      </c>
      <c r="J2558" s="93" t="s">
        <v>24</v>
      </c>
      <c r="K2558" s="4">
        <v>100210010608</v>
      </c>
      <c r="L2558" s="3" t="s">
        <v>25</v>
      </c>
      <c r="M2558" s="3" t="s">
        <v>1019</v>
      </c>
      <c r="N2558" s="3" t="s">
        <v>1303</v>
      </c>
      <c r="O2558" s="3" t="s">
        <v>1304</v>
      </c>
      <c r="P2558" s="86">
        <v>2</v>
      </c>
      <c r="Q2558" s="87"/>
      <c r="R2558" s="88" t="s">
        <v>28</v>
      </c>
      <c r="S2558" s="89"/>
      <c r="T2558" s="1">
        <v>365</v>
      </c>
      <c r="U2558" s="90">
        <v>189.8</v>
      </c>
      <c r="V2558" s="91">
        <v>0.48</v>
      </c>
      <c r="W2558" s="92" t="s">
        <v>11035</v>
      </c>
      <c r="X2558" s="83">
        <v>85043180900</v>
      </c>
      <c r="Y2558" s="83" t="s">
        <v>903</v>
      </c>
      <c r="Z2558" s="83" t="s">
        <v>31</v>
      </c>
    </row>
    <row r="2559" spans="1:26" x14ac:dyDescent="0.25">
      <c r="A2559" s="3" t="s">
        <v>6117</v>
      </c>
      <c r="B2559" s="3" t="s">
        <v>6117</v>
      </c>
      <c r="C2559" s="94" t="s">
        <v>6118</v>
      </c>
      <c r="D2559" s="93" t="s">
        <v>6119</v>
      </c>
      <c r="E2559" s="88" t="s">
        <v>704</v>
      </c>
      <c r="F2559" s="88" t="s">
        <v>22</v>
      </c>
      <c r="G2559" s="83" t="s">
        <v>23</v>
      </c>
      <c r="H2559" s="88"/>
      <c r="I2559" s="93" t="s">
        <v>24</v>
      </c>
      <c r="J2559" s="93" t="s">
        <v>24</v>
      </c>
      <c r="K2559" s="4">
        <v>100210010604</v>
      </c>
      <c r="L2559" s="3" t="s">
        <v>25</v>
      </c>
      <c r="M2559" s="3" t="s">
        <v>1019</v>
      </c>
      <c r="N2559" s="3" t="s">
        <v>1303</v>
      </c>
      <c r="O2559" s="3" t="s">
        <v>4562</v>
      </c>
      <c r="P2559" s="86">
        <v>2</v>
      </c>
      <c r="Q2559" s="87"/>
      <c r="R2559" s="88" t="s">
        <v>28</v>
      </c>
      <c r="S2559" s="89"/>
      <c r="T2559" s="1">
        <v>3390</v>
      </c>
      <c r="U2559" s="90">
        <v>1762.8</v>
      </c>
      <c r="V2559" s="91">
        <v>0.48000000000000004</v>
      </c>
      <c r="W2559" s="92" t="s">
        <v>11035</v>
      </c>
      <c r="X2559" s="83">
        <v>90119000000</v>
      </c>
      <c r="Y2559" s="83" t="s">
        <v>994</v>
      </c>
      <c r="Z2559" s="83" t="s">
        <v>31</v>
      </c>
    </row>
    <row r="2560" spans="1:26" x14ac:dyDescent="0.25">
      <c r="A2560" s="3" t="s">
        <v>6120</v>
      </c>
      <c r="B2560" s="3" t="s">
        <v>6120</v>
      </c>
      <c r="C2560" s="94" t="s">
        <v>6121</v>
      </c>
      <c r="D2560" s="93" t="s">
        <v>6122</v>
      </c>
      <c r="E2560" s="88" t="s">
        <v>704</v>
      </c>
      <c r="F2560" s="88" t="s">
        <v>22</v>
      </c>
      <c r="G2560" s="83" t="s">
        <v>23</v>
      </c>
      <c r="H2560" s="88"/>
      <c r="I2560" s="93" t="s">
        <v>24</v>
      </c>
      <c r="J2560" s="93" t="s">
        <v>24</v>
      </c>
      <c r="K2560" s="4">
        <v>100210010604</v>
      </c>
      <c r="L2560" s="3" t="s">
        <v>25</v>
      </c>
      <c r="M2560" s="3" t="s">
        <v>1019</v>
      </c>
      <c r="N2560" s="3" t="s">
        <v>1303</v>
      </c>
      <c r="O2560" s="3" t="s">
        <v>4562</v>
      </c>
      <c r="P2560" s="86">
        <v>2</v>
      </c>
      <c r="Q2560" s="87"/>
      <c r="R2560" s="88" t="s">
        <v>28</v>
      </c>
      <c r="S2560" s="89"/>
      <c r="T2560" s="1">
        <v>2987</v>
      </c>
      <c r="U2560" s="90">
        <v>1553.24</v>
      </c>
      <c r="V2560" s="91">
        <v>0.48</v>
      </c>
      <c r="W2560" s="92" t="s">
        <v>11035</v>
      </c>
      <c r="X2560" s="83">
        <v>90119000000</v>
      </c>
      <c r="Y2560" s="83" t="s">
        <v>994</v>
      </c>
      <c r="Z2560" s="83" t="s">
        <v>31</v>
      </c>
    </row>
    <row r="2561" spans="1:26" x14ac:dyDescent="0.25">
      <c r="A2561" s="3" t="s">
        <v>6123</v>
      </c>
      <c r="B2561" s="3" t="s">
        <v>6123</v>
      </c>
      <c r="C2561" s="94" t="s">
        <v>6124</v>
      </c>
      <c r="D2561" s="93" t="s">
        <v>6125</v>
      </c>
      <c r="E2561" s="88" t="s">
        <v>704</v>
      </c>
      <c r="F2561" s="88" t="s">
        <v>22</v>
      </c>
      <c r="G2561" s="83" t="s">
        <v>23</v>
      </c>
      <c r="H2561" s="88"/>
      <c r="I2561" s="93" t="s">
        <v>24</v>
      </c>
      <c r="J2561" s="93" t="s">
        <v>24</v>
      </c>
      <c r="K2561" s="4">
        <v>100210010620</v>
      </c>
      <c r="L2561" s="3" t="s">
        <v>25</v>
      </c>
      <c r="M2561" s="3" t="s">
        <v>1019</v>
      </c>
      <c r="N2561" s="3" t="s">
        <v>1303</v>
      </c>
      <c r="O2561" s="3" t="s">
        <v>2009</v>
      </c>
      <c r="P2561" s="86">
        <v>20</v>
      </c>
      <c r="Q2561" s="87"/>
      <c r="R2561" s="88" t="s">
        <v>28</v>
      </c>
      <c r="S2561" s="89"/>
      <c r="T2561" s="1">
        <v>913</v>
      </c>
      <c r="U2561" s="90">
        <v>474.76</v>
      </c>
      <c r="V2561" s="91">
        <v>0.48</v>
      </c>
      <c r="W2561" s="92" t="s">
        <v>11035</v>
      </c>
      <c r="X2561" s="83">
        <v>85365019900</v>
      </c>
      <c r="Y2561" s="83" t="s">
        <v>994</v>
      </c>
      <c r="Z2561" s="83" t="s">
        <v>31</v>
      </c>
    </row>
    <row r="2562" spans="1:26" x14ac:dyDescent="0.25">
      <c r="A2562" s="3" t="s">
        <v>6127</v>
      </c>
      <c r="B2562" s="3" t="s">
        <v>6127</v>
      </c>
      <c r="C2562" s="94" t="s">
        <v>6128</v>
      </c>
      <c r="D2562" s="93" t="s">
        <v>6129</v>
      </c>
      <c r="E2562" s="88" t="s">
        <v>704</v>
      </c>
      <c r="F2562" s="88" t="s">
        <v>22</v>
      </c>
      <c r="G2562" s="83" t="s">
        <v>23</v>
      </c>
      <c r="H2562" s="88"/>
      <c r="I2562" s="93" t="s">
        <v>24</v>
      </c>
      <c r="J2562" s="93" t="s">
        <v>24</v>
      </c>
      <c r="K2562" s="4">
        <v>100210010608</v>
      </c>
      <c r="L2562" s="3" t="s">
        <v>25</v>
      </c>
      <c r="M2562" s="3" t="s">
        <v>1019</v>
      </c>
      <c r="N2562" s="3" t="s">
        <v>1303</v>
      </c>
      <c r="O2562" s="3" t="s">
        <v>1304</v>
      </c>
      <c r="P2562" s="86">
        <v>2</v>
      </c>
      <c r="Q2562" s="87"/>
      <c r="R2562" s="88" t="s">
        <v>28</v>
      </c>
      <c r="S2562" s="89"/>
      <c r="T2562" s="1">
        <v>360</v>
      </c>
      <c r="U2562" s="90">
        <v>187.2</v>
      </c>
      <c r="V2562" s="91">
        <v>0.48000000000000004</v>
      </c>
      <c r="W2562" s="92" t="s">
        <v>11035</v>
      </c>
      <c r="X2562" s="83">
        <v>85444290900</v>
      </c>
      <c r="Y2562" s="83" t="s">
        <v>994</v>
      </c>
      <c r="Z2562" s="83" t="s">
        <v>31</v>
      </c>
    </row>
    <row r="2563" spans="1:26" x14ac:dyDescent="0.25">
      <c r="A2563" s="3" t="s">
        <v>6130</v>
      </c>
      <c r="B2563" s="3" t="s">
        <v>6130</v>
      </c>
      <c r="C2563" s="94" t="s">
        <v>6131</v>
      </c>
      <c r="D2563" s="93" t="s">
        <v>6132</v>
      </c>
      <c r="E2563" s="88" t="s">
        <v>704</v>
      </c>
      <c r="F2563" s="88" t="s">
        <v>22</v>
      </c>
      <c r="G2563" s="83" t="s">
        <v>752</v>
      </c>
      <c r="H2563" s="88"/>
      <c r="I2563" s="93" t="s">
        <v>24</v>
      </c>
      <c r="J2563" s="93" t="s">
        <v>24</v>
      </c>
      <c r="K2563" s="4">
        <v>100210010656</v>
      </c>
      <c r="L2563" s="3" t="s">
        <v>25</v>
      </c>
      <c r="M2563" s="3" t="s">
        <v>1019</v>
      </c>
      <c r="N2563" s="3" t="s">
        <v>1303</v>
      </c>
      <c r="O2563" s="3" t="s">
        <v>4464</v>
      </c>
      <c r="P2563" s="86" t="s">
        <v>11037</v>
      </c>
      <c r="Q2563" s="87"/>
      <c r="R2563" s="88" t="s">
        <v>28</v>
      </c>
      <c r="S2563" s="89"/>
      <c r="T2563" s="1">
        <v>6836</v>
      </c>
      <c r="U2563" s="90">
        <v>3554.72</v>
      </c>
      <c r="V2563" s="91">
        <v>0.48000000000000004</v>
      </c>
      <c r="W2563" s="92" t="s">
        <v>11035</v>
      </c>
      <c r="X2563" s="83">
        <v>90021900000</v>
      </c>
      <c r="Y2563" s="83" t="s">
        <v>994</v>
      </c>
      <c r="Z2563" s="83" t="s">
        <v>31</v>
      </c>
    </row>
    <row r="2564" spans="1:26" x14ac:dyDescent="0.25">
      <c r="A2564" s="3" t="s">
        <v>6133</v>
      </c>
      <c r="B2564" s="3" t="s">
        <v>6133</v>
      </c>
      <c r="C2564" s="94" t="s">
        <v>6134</v>
      </c>
      <c r="D2564" s="93" t="s">
        <v>6135</v>
      </c>
      <c r="E2564" s="88" t="s">
        <v>704</v>
      </c>
      <c r="F2564" s="88" t="s">
        <v>22</v>
      </c>
      <c r="G2564" s="93" t="s">
        <v>23</v>
      </c>
      <c r="H2564" s="88"/>
      <c r="I2564" s="93" t="s">
        <v>24</v>
      </c>
      <c r="J2564" s="93" t="s">
        <v>24</v>
      </c>
      <c r="K2564" s="4">
        <v>100210010601</v>
      </c>
      <c r="L2564" s="3" t="s">
        <v>25</v>
      </c>
      <c r="M2564" s="3" t="s">
        <v>1019</v>
      </c>
      <c r="N2564" s="3" t="s">
        <v>1303</v>
      </c>
      <c r="O2564" s="3" t="s">
        <v>4371</v>
      </c>
      <c r="P2564" s="86">
        <v>20</v>
      </c>
      <c r="Q2564" s="87"/>
      <c r="R2564" s="88" t="s">
        <v>28</v>
      </c>
      <c r="S2564" s="89"/>
      <c r="T2564" s="1">
        <v>2214</v>
      </c>
      <c r="U2564" s="90">
        <v>1151.28</v>
      </c>
      <c r="V2564" s="91">
        <v>0.48000000000000004</v>
      </c>
      <c r="W2564" s="92" t="s">
        <v>11035</v>
      </c>
      <c r="X2564" s="83">
        <v>90119000000</v>
      </c>
      <c r="Y2564" s="83" t="s">
        <v>994</v>
      </c>
      <c r="Z2564" s="83" t="s">
        <v>31</v>
      </c>
    </row>
    <row r="2565" spans="1:26" x14ac:dyDescent="0.25">
      <c r="A2565" s="3" t="s">
        <v>6136</v>
      </c>
      <c r="B2565" s="3" t="s">
        <v>6136</v>
      </c>
      <c r="C2565" s="94" t="s">
        <v>6137</v>
      </c>
      <c r="D2565" s="93" t="s">
        <v>6138</v>
      </c>
      <c r="E2565" s="88" t="s">
        <v>704</v>
      </c>
      <c r="F2565" s="88" t="s">
        <v>22</v>
      </c>
      <c r="G2565" s="83" t="s">
        <v>23</v>
      </c>
      <c r="H2565" s="88"/>
      <c r="I2565" s="93" t="s">
        <v>24</v>
      </c>
      <c r="J2565" s="93" t="s">
        <v>24</v>
      </c>
      <c r="K2565" s="4">
        <v>100210010656</v>
      </c>
      <c r="L2565" s="3" t="s">
        <v>25</v>
      </c>
      <c r="M2565" s="3" t="s">
        <v>1019</v>
      </c>
      <c r="N2565" s="3" t="s">
        <v>1303</v>
      </c>
      <c r="O2565" s="3" t="s">
        <v>4464</v>
      </c>
      <c r="P2565" s="86">
        <v>63</v>
      </c>
      <c r="Q2565" s="87"/>
      <c r="R2565" s="88" t="s">
        <v>28</v>
      </c>
      <c r="S2565" s="89"/>
      <c r="T2565" s="1">
        <v>5707</v>
      </c>
      <c r="U2565" s="90">
        <v>2967.64</v>
      </c>
      <c r="V2565" s="91">
        <v>0.48000000000000004</v>
      </c>
      <c r="W2565" s="92" t="s">
        <v>11035</v>
      </c>
      <c r="X2565" s="83">
        <v>94054990900</v>
      </c>
      <c r="Y2565" s="83" t="s">
        <v>994</v>
      </c>
      <c r="Z2565" s="83" t="s">
        <v>31</v>
      </c>
    </row>
    <row r="2566" spans="1:26" x14ac:dyDescent="0.25">
      <c r="A2566" s="3" t="s">
        <v>6139</v>
      </c>
      <c r="B2566" s="3" t="s">
        <v>6139</v>
      </c>
      <c r="C2566" s="94" t="s">
        <v>6140</v>
      </c>
      <c r="D2566" s="93" t="s">
        <v>6141</v>
      </c>
      <c r="E2566" s="88" t="s">
        <v>704</v>
      </c>
      <c r="F2566" s="88" t="s">
        <v>22</v>
      </c>
      <c r="G2566" s="83" t="s">
        <v>23</v>
      </c>
      <c r="H2566" s="88"/>
      <c r="I2566" s="93" t="s">
        <v>24</v>
      </c>
      <c r="J2566" s="93" t="s">
        <v>24</v>
      </c>
      <c r="K2566" s="4">
        <v>100210010656</v>
      </c>
      <c r="L2566" s="3" t="s">
        <v>25</v>
      </c>
      <c r="M2566" s="3" t="s">
        <v>1019</v>
      </c>
      <c r="N2566" s="3" t="s">
        <v>1303</v>
      </c>
      <c r="O2566" s="3" t="s">
        <v>4464</v>
      </c>
      <c r="P2566" s="86">
        <v>2</v>
      </c>
      <c r="Q2566" s="87"/>
      <c r="R2566" s="88" t="s">
        <v>28</v>
      </c>
      <c r="S2566" s="89"/>
      <c r="T2566" s="1">
        <v>4154</v>
      </c>
      <c r="U2566" s="90">
        <v>2160.08</v>
      </c>
      <c r="V2566" s="91">
        <v>0.48000000000000004</v>
      </c>
      <c r="W2566" s="92" t="s">
        <v>11035</v>
      </c>
      <c r="X2566" s="83">
        <v>94054990900</v>
      </c>
      <c r="Y2566" s="83" t="s">
        <v>994</v>
      </c>
      <c r="Z2566" s="83" t="s">
        <v>31</v>
      </c>
    </row>
    <row r="2567" spans="1:26" x14ac:dyDescent="0.25">
      <c r="A2567" s="3" t="s">
        <v>6144</v>
      </c>
      <c r="B2567" s="3" t="s">
        <v>6144</v>
      </c>
      <c r="C2567" s="94" t="s">
        <v>6145</v>
      </c>
      <c r="D2567" s="93" t="s">
        <v>11831</v>
      </c>
      <c r="E2567" s="88" t="s">
        <v>704</v>
      </c>
      <c r="F2567" s="88" t="s">
        <v>22</v>
      </c>
      <c r="G2567" s="83" t="s">
        <v>752</v>
      </c>
      <c r="H2567" s="88"/>
      <c r="I2567" s="93" t="s">
        <v>24</v>
      </c>
      <c r="J2567" s="93" t="s">
        <v>24</v>
      </c>
      <c r="K2567" s="4">
        <v>100210010735</v>
      </c>
      <c r="L2567" s="3" t="s">
        <v>25</v>
      </c>
      <c r="M2567" s="3" t="s">
        <v>1019</v>
      </c>
      <c r="N2567" s="3" t="s">
        <v>2639</v>
      </c>
      <c r="O2567" s="3" t="s">
        <v>5963</v>
      </c>
      <c r="P2567" s="86">
        <v>20</v>
      </c>
      <c r="Q2567" s="87"/>
      <c r="R2567" s="88" t="s">
        <v>28</v>
      </c>
      <c r="S2567" s="98"/>
      <c r="T2567" s="1">
        <v>2400</v>
      </c>
      <c r="U2567" s="90">
        <v>1248</v>
      </c>
      <c r="V2567" s="91">
        <v>0.48</v>
      </c>
      <c r="W2567" s="92" t="s">
        <v>11035</v>
      </c>
      <c r="X2567" s="83">
        <v>90021900000</v>
      </c>
      <c r="Y2567" s="83" t="s">
        <v>994</v>
      </c>
      <c r="Z2567" s="83" t="s">
        <v>31</v>
      </c>
    </row>
    <row r="2568" spans="1:26" x14ac:dyDescent="0.25">
      <c r="A2568" s="3" t="s">
        <v>6147</v>
      </c>
      <c r="B2568" s="3" t="s">
        <v>6147</v>
      </c>
      <c r="C2568" s="94" t="s">
        <v>6148</v>
      </c>
      <c r="D2568" s="93" t="s">
        <v>11832</v>
      </c>
      <c r="E2568" s="88" t="s">
        <v>704</v>
      </c>
      <c r="F2568" s="88" t="s">
        <v>22</v>
      </c>
      <c r="G2568" s="83" t="s">
        <v>752</v>
      </c>
      <c r="H2568" s="88"/>
      <c r="I2568" s="93" t="s">
        <v>24</v>
      </c>
      <c r="J2568" s="93" t="s">
        <v>24</v>
      </c>
      <c r="K2568" s="4">
        <v>100210010735</v>
      </c>
      <c r="L2568" s="3" t="s">
        <v>25</v>
      </c>
      <c r="M2568" s="3" t="s">
        <v>1019</v>
      </c>
      <c r="N2568" s="3" t="s">
        <v>2639</v>
      </c>
      <c r="O2568" s="3" t="s">
        <v>5963</v>
      </c>
      <c r="P2568" s="86">
        <v>2</v>
      </c>
      <c r="Q2568" s="87"/>
      <c r="R2568" s="88" t="s">
        <v>28</v>
      </c>
      <c r="S2568" s="98"/>
      <c r="T2568" s="1">
        <v>3458</v>
      </c>
      <c r="U2568" s="90">
        <v>1798.16</v>
      </c>
      <c r="V2568" s="91">
        <v>0.48</v>
      </c>
      <c r="W2568" s="92" t="s">
        <v>11035</v>
      </c>
      <c r="X2568" s="83">
        <v>90021900000</v>
      </c>
      <c r="Y2568" s="83" t="s">
        <v>994</v>
      </c>
      <c r="Z2568" s="83" t="s">
        <v>31</v>
      </c>
    </row>
    <row r="2569" spans="1:26" x14ac:dyDescent="0.25">
      <c r="A2569" s="3" t="s">
        <v>6150</v>
      </c>
      <c r="B2569" s="3" t="s">
        <v>6150</v>
      </c>
      <c r="C2569" s="94" t="s">
        <v>6151</v>
      </c>
      <c r="D2569" s="93" t="s">
        <v>11833</v>
      </c>
      <c r="E2569" s="88" t="s">
        <v>704</v>
      </c>
      <c r="F2569" s="88" t="s">
        <v>22</v>
      </c>
      <c r="G2569" s="83" t="s">
        <v>752</v>
      </c>
      <c r="H2569" s="88"/>
      <c r="I2569" s="93" t="s">
        <v>24</v>
      </c>
      <c r="J2569" s="93" t="s">
        <v>24</v>
      </c>
      <c r="K2569" s="4">
        <v>100210010735</v>
      </c>
      <c r="L2569" s="3" t="s">
        <v>25</v>
      </c>
      <c r="M2569" s="3" t="s">
        <v>1019</v>
      </c>
      <c r="N2569" s="3" t="s">
        <v>2639</v>
      </c>
      <c r="O2569" s="3" t="s">
        <v>5963</v>
      </c>
      <c r="P2569" s="86">
        <v>2</v>
      </c>
      <c r="Q2569" s="87"/>
      <c r="R2569" s="88" t="s">
        <v>28</v>
      </c>
      <c r="S2569" s="89"/>
      <c r="T2569" s="1">
        <v>5498</v>
      </c>
      <c r="U2569" s="90">
        <v>2858.96</v>
      </c>
      <c r="V2569" s="91">
        <v>0.48</v>
      </c>
      <c r="W2569" s="92" t="s">
        <v>11035</v>
      </c>
      <c r="X2569" s="83">
        <v>90021900000</v>
      </c>
      <c r="Y2569" s="83" t="s">
        <v>994</v>
      </c>
      <c r="Z2569" s="83" t="s">
        <v>31</v>
      </c>
    </row>
    <row r="2570" spans="1:26" x14ac:dyDescent="0.25">
      <c r="A2570" s="3" t="s">
        <v>6153</v>
      </c>
      <c r="B2570" s="3" t="s">
        <v>6153</v>
      </c>
      <c r="C2570" s="94" t="s">
        <v>6154</v>
      </c>
      <c r="D2570" s="93" t="s">
        <v>6155</v>
      </c>
      <c r="E2570" s="88" t="s">
        <v>704</v>
      </c>
      <c r="F2570" s="88" t="s">
        <v>22</v>
      </c>
      <c r="G2570" s="83" t="s">
        <v>23</v>
      </c>
      <c r="H2570" s="88"/>
      <c r="I2570" s="93" t="s">
        <v>24</v>
      </c>
      <c r="J2570" s="93" t="s">
        <v>24</v>
      </c>
      <c r="K2570" s="4">
        <v>100210010735</v>
      </c>
      <c r="L2570" s="3" t="s">
        <v>25</v>
      </c>
      <c r="M2570" s="3" t="s">
        <v>1019</v>
      </c>
      <c r="N2570" s="3" t="s">
        <v>2639</v>
      </c>
      <c r="O2570" s="3" t="s">
        <v>5963</v>
      </c>
      <c r="P2570" s="86">
        <v>20</v>
      </c>
      <c r="Q2570" s="87"/>
      <c r="R2570" s="88" t="s">
        <v>28</v>
      </c>
      <c r="S2570" s="89"/>
      <c r="T2570" s="1">
        <v>11587</v>
      </c>
      <c r="U2570" s="90">
        <v>6025.24</v>
      </c>
      <c r="V2570" s="91">
        <v>0.48000000000000004</v>
      </c>
      <c r="W2570" s="92" t="s">
        <v>11035</v>
      </c>
      <c r="X2570" s="83">
        <v>90021900000</v>
      </c>
      <c r="Y2570" s="83" t="s">
        <v>994</v>
      </c>
      <c r="Z2570" s="83" t="s">
        <v>31</v>
      </c>
    </row>
    <row r="2571" spans="1:26" x14ac:dyDescent="0.25">
      <c r="A2571" s="3" t="s">
        <v>6156</v>
      </c>
      <c r="B2571" s="3" t="s">
        <v>6156</v>
      </c>
      <c r="C2571" s="94" t="s">
        <v>6157</v>
      </c>
      <c r="D2571" s="93" t="s">
        <v>6157</v>
      </c>
      <c r="E2571" s="88" t="s">
        <v>704</v>
      </c>
      <c r="F2571" s="88" t="s">
        <v>22</v>
      </c>
      <c r="G2571" s="83" t="s">
        <v>23</v>
      </c>
      <c r="H2571" s="88"/>
      <c r="I2571" s="93" t="s">
        <v>24</v>
      </c>
      <c r="J2571" s="93" t="s">
        <v>24</v>
      </c>
      <c r="K2571" s="4">
        <v>100210040272</v>
      </c>
      <c r="L2571" s="3" t="s">
        <v>25</v>
      </c>
      <c r="M2571" s="3" t="s">
        <v>5198</v>
      </c>
      <c r="N2571" s="3" t="s">
        <v>5369</v>
      </c>
      <c r="O2571" s="3" t="s">
        <v>6158</v>
      </c>
      <c r="P2571" s="86">
        <v>20</v>
      </c>
      <c r="Q2571" s="87"/>
      <c r="R2571" s="88" t="s">
        <v>28</v>
      </c>
      <c r="S2571" s="89"/>
      <c r="T2571" s="1">
        <v>2183</v>
      </c>
      <c r="U2571" s="90">
        <v>1135.1600000000001</v>
      </c>
      <c r="V2571" s="91">
        <v>0.48</v>
      </c>
      <c r="W2571" s="92" t="s">
        <v>11035</v>
      </c>
      <c r="X2571" s="83">
        <v>90119000000</v>
      </c>
      <c r="Y2571" s="83" t="s">
        <v>994</v>
      </c>
      <c r="Z2571" s="83" t="s">
        <v>31</v>
      </c>
    </row>
    <row r="2572" spans="1:26" x14ac:dyDescent="0.25">
      <c r="A2572" s="3" t="s">
        <v>6159</v>
      </c>
      <c r="B2572" s="3" t="s">
        <v>6159</v>
      </c>
      <c r="C2572" s="94" t="s">
        <v>6160</v>
      </c>
      <c r="D2572" s="93" t="s">
        <v>6161</v>
      </c>
      <c r="E2572" s="88" t="s">
        <v>704</v>
      </c>
      <c r="F2572" s="88" t="s">
        <v>22</v>
      </c>
      <c r="G2572" s="83" t="s">
        <v>23</v>
      </c>
      <c r="H2572" s="88"/>
      <c r="I2572" s="93" t="s">
        <v>24</v>
      </c>
      <c r="J2572" s="93" t="s">
        <v>24</v>
      </c>
      <c r="K2572" s="4">
        <v>100210010620</v>
      </c>
      <c r="L2572" s="3" t="s">
        <v>25</v>
      </c>
      <c r="M2572" s="3" t="s">
        <v>1019</v>
      </c>
      <c r="N2572" s="3" t="s">
        <v>1303</v>
      </c>
      <c r="O2572" s="3" t="s">
        <v>2009</v>
      </c>
      <c r="P2572" s="86">
        <v>2</v>
      </c>
      <c r="Q2572" s="87"/>
      <c r="R2572" s="88" t="s">
        <v>28</v>
      </c>
      <c r="S2572" s="89"/>
      <c r="T2572" s="1">
        <v>920</v>
      </c>
      <c r="U2572" s="90">
        <v>478.4</v>
      </c>
      <c r="V2572" s="91">
        <v>0.48000000000000004</v>
      </c>
      <c r="W2572" s="92" t="s">
        <v>11035</v>
      </c>
      <c r="X2572" s="83">
        <v>90119000000</v>
      </c>
      <c r="Y2572" s="83" t="s">
        <v>994</v>
      </c>
      <c r="Z2572" s="83" t="s">
        <v>31</v>
      </c>
    </row>
    <row r="2573" spans="1:26" x14ac:dyDescent="0.25">
      <c r="A2573" s="3" t="s">
        <v>6162</v>
      </c>
      <c r="B2573" s="3" t="s">
        <v>6162</v>
      </c>
      <c r="C2573" s="94" t="s">
        <v>6163</v>
      </c>
      <c r="D2573" s="93" t="s">
        <v>6164</v>
      </c>
      <c r="E2573" s="88" t="s">
        <v>704</v>
      </c>
      <c r="F2573" s="88" t="s">
        <v>22</v>
      </c>
      <c r="G2573" s="83" t="s">
        <v>23</v>
      </c>
      <c r="H2573" s="88"/>
      <c r="I2573" s="93" t="s">
        <v>24</v>
      </c>
      <c r="J2573" s="93" t="s">
        <v>24</v>
      </c>
      <c r="K2573" s="4">
        <v>100210010606</v>
      </c>
      <c r="L2573" s="3" t="s">
        <v>25</v>
      </c>
      <c r="M2573" s="3" t="s">
        <v>1019</v>
      </c>
      <c r="N2573" s="3" t="s">
        <v>1303</v>
      </c>
      <c r="O2573" s="3" t="s">
        <v>4601</v>
      </c>
      <c r="P2573" s="86">
        <v>75</v>
      </c>
      <c r="Q2573" s="87"/>
      <c r="R2573" s="88" t="s">
        <v>28</v>
      </c>
      <c r="S2573" s="89"/>
      <c r="T2573" s="1">
        <v>1048</v>
      </c>
      <c r="U2573" s="90">
        <v>544.96</v>
      </c>
      <c r="V2573" s="91">
        <v>0.48</v>
      </c>
      <c r="W2573" s="92" t="s">
        <v>11035</v>
      </c>
      <c r="X2573" s="83">
        <v>90029000900</v>
      </c>
      <c r="Y2573" s="83" t="s">
        <v>994</v>
      </c>
      <c r="Z2573" s="83" t="s">
        <v>31</v>
      </c>
    </row>
    <row r="2574" spans="1:26" x14ac:dyDescent="0.25">
      <c r="A2574" s="3" t="s">
        <v>6165</v>
      </c>
      <c r="B2574" s="3" t="s">
        <v>6165</v>
      </c>
      <c r="C2574" s="94" t="s">
        <v>6166</v>
      </c>
      <c r="D2574" s="93" t="s">
        <v>6167</v>
      </c>
      <c r="E2574" s="88" t="s">
        <v>704</v>
      </c>
      <c r="F2574" s="88" t="s">
        <v>22</v>
      </c>
      <c r="G2574" s="83" t="s">
        <v>23</v>
      </c>
      <c r="H2574" s="88"/>
      <c r="I2574" s="93" t="s">
        <v>24</v>
      </c>
      <c r="J2574" s="93" t="s">
        <v>24</v>
      </c>
      <c r="K2574" s="4">
        <v>100210010606</v>
      </c>
      <c r="L2574" s="3" t="s">
        <v>25</v>
      </c>
      <c r="M2574" s="3" t="s">
        <v>1019</v>
      </c>
      <c r="N2574" s="3" t="s">
        <v>1303</v>
      </c>
      <c r="O2574" s="3" t="s">
        <v>4601</v>
      </c>
      <c r="P2574" s="86">
        <v>20</v>
      </c>
      <c r="Q2574" s="87"/>
      <c r="R2574" s="88" t="s">
        <v>28</v>
      </c>
      <c r="S2574" s="89"/>
      <c r="T2574" s="1">
        <v>998</v>
      </c>
      <c r="U2574" s="90">
        <v>518.96</v>
      </c>
      <c r="V2574" s="91">
        <v>0.48</v>
      </c>
      <c r="W2574" s="92" t="s">
        <v>11035</v>
      </c>
      <c r="X2574" s="83">
        <v>90029000900</v>
      </c>
      <c r="Y2574" s="83" t="s">
        <v>994</v>
      </c>
      <c r="Z2574" s="83" t="s">
        <v>31</v>
      </c>
    </row>
    <row r="2575" spans="1:26" x14ac:dyDescent="0.25">
      <c r="A2575" s="3" t="s">
        <v>6168</v>
      </c>
      <c r="B2575" s="3" t="s">
        <v>6168</v>
      </c>
      <c r="C2575" s="94" t="s">
        <v>6169</v>
      </c>
      <c r="D2575" s="93" t="s">
        <v>6170</v>
      </c>
      <c r="E2575" s="88" t="s">
        <v>704</v>
      </c>
      <c r="F2575" s="88" t="s">
        <v>22</v>
      </c>
      <c r="G2575" s="83" t="s">
        <v>23</v>
      </c>
      <c r="H2575" s="88"/>
      <c r="I2575" s="93" t="s">
        <v>24</v>
      </c>
      <c r="J2575" s="93" t="s">
        <v>24</v>
      </c>
      <c r="K2575" s="4">
        <v>100210010606</v>
      </c>
      <c r="L2575" s="3" t="s">
        <v>25</v>
      </c>
      <c r="M2575" s="3" t="s">
        <v>1019</v>
      </c>
      <c r="N2575" s="3" t="s">
        <v>1303</v>
      </c>
      <c r="O2575" s="3" t="s">
        <v>4601</v>
      </c>
      <c r="P2575" s="86">
        <v>2</v>
      </c>
      <c r="Q2575" s="87"/>
      <c r="R2575" s="88" t="s">
        <v>28</v>
      </c>
      <c r="S2575" s="89"/>
      <c r="T2575" s="1">
        <v>855</v>
      </c>
      <c r="U2575" s="90">
        <v>444.6</v>
      </c>
      <c r="V2575" s="91">
        <v>0.48</v>
      </c>
      <c r="W2575" s="92" t="s">
        <v>11035</v>
      </c>
      <c r="X2575" s="83">
        <v>90029000900</v>
      </c>
      <c r="Y2575" s="83" t="s">
        <v>994</v>
      </c>
      <c r="Z2575" s="83" t="s">
        <v>31</v>
      </c>
    </row>
    <row r="2576" spans="1:26" x14ac:dyDescent="0.25">
      <c r="A2576" s="3" t="s">
        <v>6171</v>
      </c>
      <c r="B2576" s="3" t="s">
        <v>6171</v>
      </c>
      <c r="C2576" s="94" t="s">
        <v>6172</v>
      </c>
      <c r="D2576" s="93" t="s">
        <v>6173</v>
      </c>
      <c r="E2576" s="88" t="s">
        <v>704</v>
      </c>
      <c r="F2576" s="88" t="s">
        <v>22</v>
      </c>
      <c r="G2576" s="83" t="s">
        <v>23</v>
      </c>
      <c r="H2576" s="88"/>
      <c r="I2576" s="93" t="s">
        <v>24</v>
      </c>
      <c r="J2576" s="93" t="s">
        <v>24</v>
      </c>
      <c r="K2576" s="4">
        <v>100210010606</v>
      </c>
      <c r="L2576" s="3" t="s">
        <v>25</v>
      </c>
      <c r="M2576" s="3" t="s">
        <v>1019</v>
      </c>
      <c r="N2576" s="3" t="s">
        <v>1303</v>
      </c>
      <c r="O2576" s="3" t="s">
        <v>4601</v>
      </c>
      <c r="P2576" s="86">
        <v>20</v>
      </c>
      <c r="Q2576" s="87"/>
      <c r="R2576" s="88" t="s">
        <v>28</v>
      </c>
      <c r="S2576" s="89"/>
      <c r="T2576" s="1">
        <v>862</v>
      </c>
      <c r="U2576" s="90">
        <v>448.24</v>
      </c>
      <c r="V2576" s="91">
        <v>0.48</v>
      </c>
      <c r="W2576" s="92" t="s">
        <v>11035</v>
      </c>
      <c r="X2576" s="83">
        <v>90029000900</v>
      </c>
      <c r="Y2576" s="83" t="s">
        <v>994</v>
      </c>
      <c r="Z2576" s="83" t="s">
        <v>31</v>
      </c>
    </row>
    <row r="2577" spans="1:26" x14ac:dyDescent="0.25">
      <c r="A2577" s="3" t="s">
        <v>6174</v>
      </c>
      <c r="B2577" s="3" t="s">
        <v>6174</v>
      </c>
      <c r="C2577" s="94" t="s">
        <v>6175</v>
      </c>
      <c r="D2577" s="93" t="s">
        <v>6176</v>
      </c>
      <c r="E2577" s="88" t="s">
        <v>704</v>
      </c>
      <c r="F2577" s="88" t="s">
        <v>22</v>
      </c>
      <c r="G2577" s="83" t="s">
        <v>23</v>
      </c>
      <c r="H2577" s="88"/>
      <c r="I2577" s="93" t="s">
        <v>24</v>
      </c>
      <c r="J2577" s="93" t="s">
        <v>24</v>
      </c>
      <c r="K2577" s="4">
        <v>100210010602</v>
      </c>
      <c r="L2577" s="3" t="s">
        <v>25</v>
      </c>
      <c r="M2577" s="3" t="s">
        <v>1019</v>
      </c>
      <c r="N2577" s="3" t="s">
        <v>1303</v>
      </c>
      <c r="O2577" s="3" t="s">
        <v>4440</v>
      </c>
      <c r="P2577" s="86">
        <v>20</v>
      </c>
      <c r="Q2577" s="87"/>
      <c r="R2577" s="88" t="s">
        <v>28</v>
      </c>
      <c r="S2577" s="89"/>
      <c r="T2577" s="1">
        <v>11494</v>
      </c>
      <c r="U2577" s="90">
        <v>5976.88</v>
      </c>
      <c r="V2577" s="91">
        <v>0.48</v>
      </c>
      <c r="W2577" s="92" t="s">
        <v>11035</v>
      </c>
      <c r="X2577" s="83">
        <v>90119000000</v>
      </c>
      <c r="Y2577" s="83" t="s">
        <v>994</v>
      </c>
      <c r="Z2577" s="83" t="s">
        <v>31</v>
      </c>
    </row>
    <row r="2578" spans="1:26" x14ac:dyDescent="0.25">
      <c r="A2578" s="3" t="s">
        <v>6177</v>
      </c>
      <c r="B2578" s="3" t="s">
        <v>6177</v>
      </c>
      <c r="C2578" s="94" t="s">
        <v>6178</v>
      </c>
      <c r="D2578" s="93" t="s">
        <v>6179</v>
      </c>
      <c r="E2578" s="88" t="s">
        <v>704</v>
      </c>
      <c r="F2578" s="88" t="s">
        <v>22</v>
      </c>
      <c r="G2578" s="83" t="s">
        <v>23</v>
      </c>
      <c r="H2578" s="88"/>
      <c r="I2578" s="93" t="s">
        <v>24</v>
      </c>
      <c r="J2578" s="93" t="s">
        <v>24</v>
      </c>
      <c r="K2578" s="4">
        <v>100210010605</v>
      </c>
      <c r="L2578" s="3" t="s">
        <v>25</v>
      </c>
      <c r="M2578" s="3" t="s">
        <v>1019</v>
      </c>
      <c r="N2578" s="3" t="s">
        <v>1303</v>
      </c>
      <c r="O2578" s="3" t="s">
        <v>1464</v>
      </c>
      <c r="P2578" s="86">
        <v>2</v>
      </c>
      <c r="Q2578" s="87"/>
      <c r="R2578" s="88" t="s">
        <v>28</v>
      </c>
      <c r="S2578" s="89"/>
      <c r="T2578" s="1">
        <v>912</v>
      </c>
      <c r="U2578" s="90">
        <v>474.24</v>
      </c>
      <c r="V2578" s="91">
        <v>0.48</v>
      </c>
      <c r="W2578" s="92" t="s">
        <v>11035</v>
      </c>
      <c r="X2578" s="83">
        <v>90119000000</v>
      </c>
      <c r="Y2578" s="83" t="s">
        <v>994</v>
      </c>
      <c r="Z2578" s="83" t="s">
        <v>31</v>
      </c>
    </row>
    <row r="2579" spans="1:26" x14ac:dyDescent="0.25">
      <c r="A2579" s="3" t="s">
        <v>6180</v>
      </c>
      <c r="B2579" s="3" t="s">
        <v>6180</v>
      </c>
      <c r="C2579" s="94" t="s">
        <v>6181</v>
      </c>
      <c r="D2579" s="93" t="s">
        <v>6182</v>
      </c>
      <c r="E2579" s="88" t="s">
        <v>704</v>
      </c>
      <c r="F2579" s="88" t="s">
        <v>22</v>
      </c>
      <c r="G2579" s="83" t="s">
        <v>23</v>
      </c>
      <c r="H2579" s="88"/>
      <c r="I2579" s="93" t="s">
        <v>24</v>
      </c>
      <c r="J2579" s="93" t="s">
        <v>24</v>
      </c>
      <c r="K2579" s="4">
        <v>100210010607</v>
      </c>
      <c r="L2579" s="3" t="s">
        <v>25</v>
      </c>
      <c r="M2579" s="3" t="s">
        <v>1019</v>
      </c>
      <c r="N2579" s="3" t="s">
        <v>1303</v>
      </c>
      <c r="O2579" s="3" t="s">
        <v>4558</v>
      </c>
      <c r="P2579" s="86">
        <v>2</v>
      </c>
      <c r="Q2579" s="87"/>
      <c r="R2579" s="88" t="s">
        <v>28</v>
      </c>
      <c r="S2579" s="89"/>
      <c r="T2579" s="1">
        <v>101</v>
      </c>
      <c r="U2579" s="90">
        <v>52.52</v>
      </c>
      <c r="V2579" s="91">
        <v>0.48</v>
      </c>
      <c r="W2579" s="92" t="s">
        <v>11035</v>
      </c>
      <c r="X2579" s="83">
        <v>90021900000</v>
      </c>
      <c r="Y2579" s="83" t="s">
        <v>1927</v>
      </c>
      <c r="Z2579" s="83" t="s">
        <v>31</v>
      </c>
    </row>
    <row r="2580" spans="1:26" x14ac:dyDescent="0.25">
      <c r="A2580" s="3" t="s">
        <v>6183</v>
      </c>
      <c r="B2580" s="3" t="s">
        <v>6183</v>
      </c>
      <c r="C2580" s="94" t="s">
        <v>6184</v>
      </c>
      <c r="D2580" s="93" t="s">
        <v>6185</v>
      </c>
      <c r="E2580" s="88" t="s">
        <v>704</v>
      </c>
      <c r="F2580" s="88" t="s">
        <v>22</v>
      </c>
      <c r="G2580" s="83" t="s">
        <v>752</v>
      </c>
      <c r="H2580" s="88"/>
      <c r="I2580" s="93" t="s">
        <v>24</v>
      </c>
      <c r="J2580" s="93" t="s">
        <v>24</v>
      </c>
      <c r="K2580" s="4">
        <v>100210010731</v>
      </c>
      <c r="L2580" s="3" t="s">
        <v>25</v>
      </c>
      <c r="M2580" s="3" t="s">
        <v>1019</v>
      </c>
      <c r="N2580" s="3" t="s">
        <v>2639</v>
      </c>
      <c r="O2580" s="3" t="s">
        <v>6186</v>
      </c>
      <c r="P2580" s="86">
        <v>20</v>
      </c>
      <c r="Q2580" s="87"/>
      <c r="R2580" s="88" t="s">
        <v>28</v>
      </c>
      <c r="S2580" s="89"/>
      <c r="T2580" s="1">
        <v>7426</v>
      </c>
      <c r="U2580" s="90">
        <v>3861.52</v>
      </c>
      <c r="V2580" s="91">
        <v>0.48</v>
      </c>
      <c r="W2580" s="92" t="s">
        <v>11035</v>
      </c>
      <c r="X2580" s="83">
        <v>90021900000</v>
      </c>
      <c r="Y2580" s="83" t="s">
        <v>994</v>
      </c>
      <c r="Z2580" s="83" t="s">
        <v>31</v>
      </c>
    </row>
    <row r="2581" spans="1:26" x14ac:dyDescent="0.25">
      <c r="A2581" s="3" t="s">
        <v>6187</v>
      </c>
      <c r="B2581" s="3" t="s">
        <v>6187</v>
      </c>
      <c r="C2581" s="94" t="s">
        <v>6188</v>
      </c>
      <c r="D2581" s="93" t="s">
        <v>6189</v>
      </c>
      <c r="E2581" s="88" t="s">
        <v>704</v>
      </c>
      <c r="F2581" s="88" t="s">
        <v>22</v>
      </c>
      <c r="G2581" s="83" t="s">
        <v>752</v>
      </c>
      <c r="H2581" s="88"/>
      <c r="I2581" s="93" t="s">
        <v>24</v>
      </c>
      <c r="J2581" s="93" t="s">
        <v>24</v>
      </c>
      <c r="K2581" s="4">
        <v>100210010731</v>
      </c>
      <c r="L2581" s="3" t="s">
        <v>25</v>
      </c>
      <c r="M2581" s="3" t="s">
        <v>1019</v>
      </c>
      <c r="N2581" s="3" t="s">
        <v>2639</v>
      </c>
      <c r="O2581" s="3" t="s">
        <v>6186</v>
      </c>
      <c r="P2581" s="86">
        <v>2</v>
      </c>
      <c r="Q2581" s="87"/>
      <c r="R2581" s="88" t="s">
        <v>28</v>
      </c>
      <c r="S2581" s="89"/>
      <c r="T2581" s="1">
        <v>6156</v>
      </c>
      <c r="U2581" s="90">
        <v>3201.12</v>
      </c>
      <c r="V2581" s="91">
        <v>0.48000000000000004</v>
      </c>
      <c r="W2581" s="92" t="s">
        <v>11035</v>
      </c>
      <c r="X2581" s="83">
        <v>90021900000</v>
      </c>
      <c r="Y2581" s="83" t="s">
        <v>994</v>
      </c>
      <c r="Z2581" s="83" t="s">
        <v>31</v>
      </c>
    </row>
    <row r="2582" spans="1:26" x14ac:dyDescent="0.25">
      <c r="A2582" s="3" t="s">
        <v>6190</v>
      </c>
      <c r="B2582" s="3" t="s">
        <v>6190</v>
      </c>
      <c r="C2582" s="94" t="s">
        <v>6191</v>
      </c>
      <c r="D2582" s="93" t="s">
        <v>6192</v>
      </c>
      <c r="E2582" s="88" t="s">
        <v>704</v>
      </c>
      <c r="F2582" s="88" t="s">
        <v>22</v>
      </c>
      <c r="G2582" s="83" t="s">
        <v>23</v>
      </c>
      <c r="H2582" s="88"/>
      <c r="I2582" s="93" t="s">
        <v>24</v>
      </c>
      <c r="J2582" s="93" t="s">
        <v>24</v>
      </c>
      <c r="K2582" s="4">
        <v>100210010550</v>
      </c>
      <c r="L2582" s="3" t="s">
        <v>25</v>
      </c>
      <c r="M2582" s="3" t="s">
        <v>1019</v>
      </c>
      <c r="N2582" s="3" t="s">
        <v>5182</v>
      </c>
      <c r="O2582" s="3" t="s">
        <v>6193</v>
      </c>
      <c r="P2582" s="86">
        <v>18</v>
      </c>
      <c r="Q2582" s="87"/>
      <c r="R2582" s="88" t="s">
        <v>28</v>
      </c>
      <c r="S2582" s="89"/>
      <c r="T2582" s="1">
        <v>1952</v>
      </c>
      <c r="U2582" s="90">
        <v>1015.04</v>
      </c>
      <c r="V2582" s="91">
        <v>0.48000000000000004</v>
      </c>
      <c r="W2582" s="92" t="s">
        <v>11035</v>
      </c>
      <c r="X2582" s="83">
        <v>85393290900</v>
      </c>
      <c r="Y2582" s="83" t="s">
        <v>994</v>
      </c>
      <c r="Z2582" s="83" t="s">
        <v>31</v>
      </c>
    </row>
    <row r="2583" spans="1:26" x14ac:dyDescent="0.25">
      <c r="A2583" s="3" t="s">
        <v>8028</v>
      </c>
      <c r="B2583" s="3" t="s">
        <v>8028</v>
      </c>
      <c r="C2583" s="94" t="s">
        <v>8029</v>
      </c>
      <c r="D2583" s="93" t="s">
        <v>8029</v>
      </c>
      <c r="E2583" s="88" t="s">
        <v>704</v>
      </c>
      <c r="F2583" s="88" t="s">
        <v>22</v>
      </c>
      <c r="G2583" s="83" t="s">
        <v>23</v>
      </c>
      <c r="H2583" s="88"/>
      <c r="I2583" s="93" t="s">
        <v>24</v>
      </c>
      <c r="J2583" s="93" t="s">
        <v>24</v>
      </c>
      <c r="K2583" s="4">
        <v>100210040941</v>
      </c>
      <c r="L2583" s="3" t="s">
        <v>25</v>
      </c>
      <c r="M2583" s="3" t="s">
        <v>5198</v>
      </c>
      <c r="N2583" s="3" t="s">
        <v>5199</v>
      </c>
      <c r="O2583" s="3" t="s">
        <v>5200</v>
      </c>
      <c r="P2583" s="86">
        <v>20</v>
      </c>
      <c r="Q2583" s="87"/>
      <c r="R2583" s="88" t="s">
        <v>28</v>
      </c>
      <c r="S2583" s="89"/>
      <c r="T2583" s="1">
        <v>950</v>
      </c>
      <c r="U2583" s="90">
        <v>665</v>
      </c>
      <c r="V2583" s="91">
        <v>0.3</v>
      </c>
      <c r="W2583" s="92" t="s">
        <v>11038</v>
      </c>
      <c r="X2583" s="83">
        <v>90119000000</v>
      </c>
      <c r="Y2583" s="83" t="s">
        <v>994</v>
      </c>
      <c r="Z2583" s="83" t="s">
        <v>31</v>
      </c>
    </row>
    <row r="2584" spans="1:26" x14ac:dyDescent="0.25">
      <c r="A2584" s="3" t="s">
        <v>6194</v>
      </c>
      <c r="B2584" s="3" t="s">
        <v>6194</v>
      </c>
      <c r="C2584" s="94" t="s">
        <v>6195</v>
      </c>
      <c r="D2584" s="93" t="s">
        <v>6195</v>
      </c>
      <c r="E2584" s="88" t="s">
        <v>704</v>
      </c>
      <c r="F2584" s="88" t="s">
        <v>22</v>
      </c>
      <c r="G2584" s="83" t="s">
        <v>23</v>
      </c>
      <c r="H2584" s="88"/>
      <c r="I2584" s="93" t="s">
        <v>24</v>
      </c>
      <c r="J2584" s="93" t="s">
        <v>24</v>
      </c>
      <c r="K2584" s="4">
        <v>100210040941</v>
      </c>
      <c r="L2584" s="3" t="s">
        <v>25</v>
      </c>
      <c r="M2584" s="3" t="s">
        <v>5198</v>
      </c>
      <c r="N2584" s="3" t="s">
        <v>5199</v>
      </c>
      <c r="O2584" s="3" t="s">
        <v>5200</v>
      </c>
      <c r="P2584" s="86">
        <v>20</v>
      </c>
      <c r="Q2584" s="87"/>
      <c r="R2584" s="88" t="s">
        <v>28</v>
      </c>
      <c r="S2584" s="89"/>
      <c r="T2584" s="1">
        <v>1445</v>
      </c>
      <c r="U2584" s="90">
        <v>751.4</v>
      </c>
      <c r="V2584" s="91">
        <v>0.48000000000000004</v>
      </c>
      <c r="W2584" s="92" t="s">
        <v>11035</v>
      </c>
      <c r="X2584" s="83">
        <v>90029000900</v>
      </c>
      <c r="Y2584" s="83" t="s">
        <v>994</v>
      </c>
      <c r="Z2584" s="83" t="s">
        <v>31</v>
      </c>
    </row>
    <row r="2585" spans="1:26" x14ac:dyDescent="0.25">
      <c r="A2585" s="3" t="s">
        <v>6196</v>
      </c>
      <c r="B2585" s="3" t="s">
        <v>6196</v>
      </c>
      <c r="C2585" s="94" t="s">
        <v>6197</v>
      </c>
      <c r="D2585" s="93" t="s">
        <v>6197</v>
      </c>
      <c r="E2585" s="88" t="s">
        <v>704</v>
      </c>
      <c r="F2585" s="88" t="s">
        <v>22</v>
      </c>
      <c r="G2585" s="83" t="s">
        <v>23</v>
      </c>
      <c r="H2585" s="88"/>
      <c r="I2585" s="93" t="s">
        <v>24</v>
      </c>
      <c r="J2585" s="93" t="s">
        <v>24</v>
      </c>
      <c r="K2585" s="4">
        <v>100210040941</v>
      </c>
      <c r="L2585" s="3" t="s">
        <v>25</v>
      </c>
      <c r="M2585" s="3" t="s">
        <v>5198</v>
      </c>
      <c r="N2585" s="3" t="s">
        <v>5199</v>
      </c>
      <c r="O2585" s="3" t="s">
        <v>5200</v>
      </c>
      <c r="P2585" s="86">
        <v>20</v>
      </c>
      <c r="Q2585" s="87"/>
      <c r="R2585" s="88" t="s">
        <v>28</v>
      </c>
      <c r="S2585" s="89"/>
      <c r="T2585" s="1">
        <v>888</v>
      </c>
      <c r="U2585" s="90">
        <v>461.76</v>
      </c>
      <c r="V2585" s="91">
        <v>0.48000000000000004</v>
      </c>
      <c r="W2585" s="92" t="s">
        <v>11035</v>
      </c>
      <c r="X2585" s="83">
        <v>90029000900</v>
      </c>
      <c r="Y2585" s="83" t="s">
        <v>994</v>
      </c>
      <c r="Z2585" s="83" t="s">
        <v>31</v>
      </c>
    </row>
    <row r="2586" spans="1:26" x14ac:dyDescent="0.25">
      <c r="A2586" s="3" t="s">
        <v>6198</v>
      </c>
      <c r="B2586" s="3" t="s">
        <v>6198</v>
      </c>
      <c r="C2586" s="94" t="s">
        <v>6199</v>
      </c>
      <c r="D2586" s="93" t="s">
        <v>6199</v>
      </c>
      <c r="E2586" s="88" t="s">
        <v>704</v>
      </c>
      <c r="F2586" s="88" t="s">
        <v>22</v>
      </c>
      <c r="G2586" s="83" t="s">
        <v>752</v>
      </c>
      <c r="H2586" s="88"/>
      <c r="I2586" s="93" t="s">
        <v>24</v>
      </c>
      <c r="J2586" s="93" t="s">
        <v>24</v>
      </c>
      <c r="K2586" s="4">
        <v>100210042010</v>
      </c>
      <c r="L2586" s="3" t="s">
        <v>25</v>
      </c>
      <c r="M2586" s="3" t="s">
        <v>5198</v>
      </c>
      <c r="N2586" s="3" t="s">
        <v>6200</v>
      </c>
      <c r="O2586" s="3" t="s">
        <v>6201</v>
      </c>
      <c r="P2586" s="86">
        <v>20</v>
      </c>
      <c r="Q2586" s="87"/>
      <c r="R2586" s="88" t="s">
        <v>28</v>
      </c>
      <c r="S2586" s="89"/>
      <c r="T2586" s="1">
        <v>9243</v>
      </c>
      <c r="U2586" s="90">
        <v>4806.3599999999997</v>
      </c>
      <c r="V2586" s="91">
        <v>0.48000000000000004</v>
      </c>
      <c r="W2586" s="92" t="s">
        <v>11035</v>
      </c>
      <c r="X2586" s="83">
        <v>90021900000</v>
      </c>
      <c r="Y2586" s="83" t="s">
        <v>994</v>
      </c>
      <c r="Z2586" s="83" t="s">
        <v>31</v>
      </c>
    </row>
    <row r="2587" spans="1:26" x14ac:dyDescent="0.25">
      <c r="A2587" s="3" t="s">
        <v>6202</v>
      </c>
      <c r="B2587" s="3" t="s">
        <v>6202</v>
      </c>
      <c r="C2587" s="94" t="s">
        <v>6203</v>
      </c>
      <c r="D2587" s="93" t="s">
        <v>6203</v>
      </c>
      <c r="E2587" s="88" t="s">
        <v>704</v>
      </c>
      <c r="F2587" s="88" t="s">
        <v>22</v>
      </c>
      <c r="G2587" s="83" t="s">
        <v>752</v>
      </c>
      <c r="H2587" s="88"/>
      <c r="I2587" s="93" t="s">
        <v>24</v>
      </c>
      <c r="J2587" s="93" t="s">
        <v>24</v>
      </c>
      <c r="K2587" s="4">
        <v>100210042010</v>
      </c>
      <c r="L2587" s="3" t="s">
        <v>25</v>
      </c>
      <c r="M2587" s="3" t="s">
        <v>5198</v>
      </c>
      <c r="N2587" s="3" t="s">
        <v>6200</v>
      </c>
      <c r="O2587" s="3" t="s">
        <v>6201</v>
      </c>
      <c r="P2587" s="86">
        <v>20</v>
      </c>
      <c r="Q2587" s="87"/>
      <c r="R2587" s="88" t="s">
        <v>28</v>
      </c>
      <c r="S2587" s="89"/>
      <c r="T2587" s="1">
        <v>8100</v>
      </c>
      <c r="U2587" s="90">
        <v>4212</v>
      </c>
      <c r="V2587" s="91">
        <v>0.48</v>
      </c>
      <c r="W2587" s="92" t="s">
        <v>11035</v>
      </c>
      <c r="X2587" s="83">
        <v>90021900000</v>
      </c>
      <c r="Y2587" s="83" t="s">
        <v>994</v>
      </c>
      <c r="Z2587" s="83" t="s">
        <v>31</v>
      </c>
    </row>
    <row r="2588" spans="1:26" x14ac:dyDescent="0.25">
      <c r="A2588" s="3" t="s">
        <v>6204</v>
      </c>
      <c r="B2588" s="3" t="s">
        <v>6204</v>
      </c>
      <c r="C2588" s="94" t="s">
        <v>6205</v>
      </c>
      <c r="D2588" s="93" t="s">
        <v>6206</v>
      </c>
      <c r="E2588" s="88" t="s">
        <v>704</v>
      </c>
      <c r="F2588" s="88" t="s">
        <v>22</v>
      </c>
      <c r="G2588" s="83" t="s">
        <v>752</v>
      </c>
      <c r="H2588" s="88"/>
      <c r="I2588" s="93" t="s">
        <v>24</v>
      </c>
      <c r="J2588" s="93" t="s">
        <v>24</v>
      </c>
      <c r="K2588" s="4">
        <v>100210042010</v>
      </c>
      <c r="L2588" s="3" t="s">
        <v>25</v>
      </c>
      <c r="M2588" s="3" t="s">
        <v>5198</v>
      </c>
      <c r="N2588" s="3" t="s">
        <v>6200</v>
      </c>
      <c r="O2588" s="3" t="s">
        <v>6201</v>
      </c>
      <c r="P2588" s="86">
        <v>2</v>
      </c>
      <c r="Q2588" s="87"/>
      <c r="R2588" s="88" t="s">
        <v>28</v>
      </c>
      <c r="S2588" s="98"/>
      <c r="T2588" s="1">
        <v>5563</v>
      </c>
      <c r="U2588" s="90">
        <v>2892.76</v>
      </c>
      <c r="V2588" s="91">
        <v>0.48</v>
      </c>
      <c r="W2588" s="92" t="s">
        <v>11035</v>
      </c>
      <c r="X2588" s="83">
        <v>90021900000</v>
      </c>
      <c r="Y2588" s="83" t="s">
        <v>994</v>
      </c>
      <c r="Z2588" s="83" t="s">
        <v>31</v>
      </c>
    </row>
    <row r="2589" spans="1:26" x14ac:dyDescent="0.25">
      <c r="A2589" s="3" t="s">
        <v>6209</v>
      </c>
      <c r="B2589" s="3" t="s">
        <v>6209</v>
      </c>
      <c r="C2589" s="94" t="s">
        <v>6210</v>
      </c>
      <c r="D2589" s="93" t="s">
        <v>6211</v>
      </c>
      <c r="E2589" s="88" t="s">
        <v>704</v>
      </c>
      <c r="F2589" s="88" t="s">
        <v>22</v>
      </c>
      <c r="G2589" s="83" t="s">
        <v>23</v>
      </c>
      <c r="H2589" s="88"/>
      <c r="I2589" s="93" t="s">
        <v>24</v>
      </c>
      <c r="J2589" s="93" t="s">
        <v>24</v>
      </c>
      <c r="K2589" s="4">
        <v>100210010609</v>
      </c>
      <c r="L2589" s="3" t="s">
        <v>25</v>
      </c>
      <c r="M2589" s="3" t="s">
        <v>1019</v>
      </c>
      <c r="N2589" s="3" t="s">
        <v>1303</v>
      </c>
      <c r="O2589" s="3" t="s">
        <v>4378</v>
      </c>
      <c r="P2589" s="86">
        <v>83</v>
      </c>
      <c r="Q2589" s="87"/>
      <c r="R2589" s="88" t="s">
        <v>28</v>
      </c>
      <c r="S2589" s="89"/>
      <c r="T2589" s="1">
        <v>1813</v>
      </c>
      <c r="U2589" s="90">
        <v>942.76</v>
      </c>
      <c r="V2589" s="91">
        <v>0.48</v>
      </c>
      <c r="W2589" s="92" t="s">
        <v>11035</v>
      </c>
      <c r="X2589" s="83">
        <v>90029000900</v>
      </c>
      <c r="Y2589" s="83" t="s">
        <v>994</v>
      </c>
      <c r="Z2589" s="83" t="s">
        <v>31</v>
      </c>
    </row>
    <row r="2590" spans="1:26" x14ac:dyDescent="0.25">
      <c r="A2590" s="3" t="s">
        <v>6212</v>
      </c>
      <c r="B2590" s="3" t="s">
        <v>6212</v>
      </c>
      <c r="C2590" s="94" t="s">
        <v>6213</v>
      </c>
      <c r="D2590" s="93" t="s">
        <v>6214</v>
      </c>
      <c r="E2590" s="88" t="s">
        <v>704</v>
      </c>
      <c r="F2590" s="88" t="s">
        <v>22</v>
      </c>
      <c r="G2590" s="83" t="s">
        <v>23</v>
      </c>
      <c r="H2590" s="88"/>
      <c r="I2590" s="93" t="s">
        <v>24</v>
      </c>
      <c r="J2590" s="93" t="s">
        <v>24</v>
      </c>
      <c r="K2590" s="4">
        <v>100210010727</v>
      </c>
      <c r="L2590" s="3" t="s">
        <v>25</v>
      </c>
      <c r="M2590" s="3" t="s">
        <v>1019</v>
      </c>
      <c r="N2590" s="3" t="s">
        <v>2639</v>
      </c>
      <c r="O2590" s="3" t="s">
        <v>5704</v>
      </c>
      <c r="P2590" s="86">
        <v>2</v>
      </c>
      <c r="Q2590" s="87"/>
      <c r="R2590" s="88" t="s">
        <v>28</v>
      </c>
      <c r="S2590" s="89"/>
      <c r="T2590" s="1">
        <v>12694</v>
      </c>
      <c r="U2590" s="90">
        <v>6600.88</v>
      </c>
      <c r="V2590" s="91">
        <v>0.48</v>
      </c>
      <c r="W2590" s="92" t="s">
        <v>11035</v>
      </c>
      <c r="X2590" s="83">
        <v>90021900000</v>
      </c>
      <c r="Y2590" s="83" t="s">
        <v>994</v>
      </c>
      <c r="Z2590" s="83" t="s">
        <v>31</v>
      </c>
    </row>
    <row r="2591" spans="1:26" x14ac:dyDescent="0.25">
      <c r="A2591" s="3" t="s">
        <v>6215</v>
      </c>
      <c r="B2591" s="3" t="s">
        <v>6215</v>
      </c>
      <c r="C2591" s="94" t="s">
        <v>6216</v>
      </c>
      <c r="D2591" s="93" t="s">
        <v>6217</v>
      </c>
      <c r="E2591" s="88" t="s">
        <v>704</v>
      </c>
      <c r="F2591" s="88" t="s">
        <v>22</v>
      </c>
      <c r="G2591" s="83" t="s">
        <v>752</v>
      </c>
      <c r="H2591" s="88"/>
      <c r="I2591" s="93" t="s">
        <v>24</v>
      </c>
      <c r="J2591" s="93" t="s">
        <v>24</v>
      </c>
      <c r="K2591" s="4">
        <v>100210010727</v>
      </c>
      <c r="L2591" s="3" t="s">
        <v>25</v>
      </c>
      <c r="M2591" s="3" t="s">
        <v>1019</v>
      </c>
      <c r="N2591" s="3" t="s">
        <v>2639</v>
      </c>
      <c r="O2591" s="3" t="s">
        <v>5704</v>
      </c>
      <c r="P2591" s="86">
        <v>2</v>
      </c>
      <c r="Q2591" s="87"/>
      <c r="R2591" s="88" t="s">
        <v>28</v>
      </c>
      <c r="S2591" s="89"/>
      <c r="T2591" s="1">
        <v>5435</v>
      </c>
      <c r="U2591" s="90">
        <v>2826.2</v>
      </c>
      <c r="V2591" s="91">
        <v>0.48000000000000004</v>
      </c>
      <c r="W2591" s="92" t="s">
        <v>11035</v>
      </c>
      <c r="X2591" s="83">
        <v>90021900000</v>
      </c>
      <c r="Y2591" s="83" t="s">
        <v>994</v>
      </c>
      <c r="Z2591" s="83" t="s">
        <v>31</v>
      </c>
    </row>
    <row r="2592" spans="1:26" x14ac:dyDescent="0.25">
      <c r="A2592" s="3" t="s">
        <v>6218</v>
      </c>
      <c r="B2592" s="3" t="s">
        <v>6218</v>
      </c>
      <c r="C2592" s="94" t="s">
        <v>6219</v>
      </c>
      <c r="D2592" s="93" t="s">
        <v>6220</v>
      </c>
      <c r="E2592" s="88" t="s">
        <v>704</v>
      </c>
      <c r="F2592" s="88" t="s">
        <v>22</v>
      </c>
      <c r="G2592" s="83" t="s">
        <v>23</v>
      </c>
      <c r="H2592" s="88"/>
      <c r="I2592" s="93" t="s">
        <v>24</v>
      </c>
      <c r="J2592" s="93" t="s">
        <v>24</v>
      </c>
      <c r="K2592" s="4">
        <v>100210010727</v>
      </c>
      <c r="L2592" s="3" t="s">
        <v>25</v>
      </c>
      <c r="M2592" s="3" t="s">
        <v>1019</v>
      </c>
      <c r="N2592" s="3" t="s">
        <v>2639</v>
      </c>
      <c r="O2592" s="3" t="s">
        <v>5704</v>
      </c>
      <c r="P2592" s="86">
        <v>2</v>
      </c>
      <c r="Q2592" s="87"/>
      <c r="R2592" s="88" t="s">
        <v>28</v>
      </c>
      <c r="S2592" s="89"/>
      <c r="T2592" s="1">
        <v>5868</v>
      </c>
      <c r="U2592" s="90">
        <v>3051.36</v>
      </c>
      <c r="V2592" s="91">
        <v>0.48</v>
      </c>
      <c r="W2592" s="92" t="s">
        <v>11035</v>
      </c>
      <c r="X2592" s="83">
        <v>90021900000</v>
      </c>
      <c r="Y2592" s="83" t="s">
        <v>994</v>
      </c>
      <c r="Z2592" s="83" t="s">
        <v>31</v>
      </c>
    </row>
    <row r="2593" spans="1:26" x14ac:dyDescent="0.25">
      <c r="A2593" s="3" t="s">
        <v>6221</v>
      </c>
      <c r="B2593" s="3" t="s">
        <v>6221</v>
      </c>
      <c r="C2593" s="94" t="s">
        <v>6222</v>
      </c>
      <c r="D2593" s="93" t="s">
        <v>6223</v>
      </c>
      <c r="E2593" s="88" t="s">
        <v>704</v>
      </c>
      <c r="F2593" s="88" t="s">
        <v>22</v>
      </c>
      <c r="G2593" s="93" t="s">
        <v>23</v>
      </c>
      <c r="H2593" s="88"/>
      <c r="I2593" s="93" t="s">
        <v>24</v>
      </c>
      <c r="J2593" s="93" t="s">
        <v>24</v>
      </c>
      <c r="K2593" s="4">
        <v>100210010727</v>
      </c>
      <c r="L2593" s="3" t="s">
        <v>25</v>
      </c>
      <c r="M2593" s="3" t="s">
        <v>1019</v>
      </c>
      <c r="N2593" s="3" t="s">
        <v>2639</v>
      </c>
      <c r="O2593" s="3" t="s">
        <v>5704</v>
      </c>
      <c r="P2593" s="86">
        <v>63</v>
      </c>
      <c r="Q2593" s="87"/>
      <c r="R2593" s="88" t="s">
        <v>28</v>
      </c>
      <c r="S2593" s="89"/>
      <c r="T2593" s="1">
        <v>26830</v>
      </c>
      <c r="U2593" s="90">
        <v>13951.6</v>
      </c>
      <c r="V2593" s="91">
        <v>0.48</v>
      </c>
      <c r="W2593" s="92" t="s">
        <v>11035</v>
      </c>
      <c r="X2593" s="83">
        <v>90021900000</v>
      </c>
      <c r="Y2593" s="83" t="s">
        <v>994</v>
      </c>
      <c r="Z2593" s="83" t="s">
        <v>31</v>
      </c>
    </row>
    <row r="2594" spans="1:26" x14ac:dyDescent="0.25">
      <c r="A2594" s="3" t="s">
        <v>6224</v>
      </c>
      <c r="B2594" s="3" t="s">
        <v>6224</v>
      </c>
      <c r="C2594" s="94" t="s">
        <v>6225</v>
      </c>
      <c r="D2594" s="93" t="s">
        <v>6226</v>
      </c>
      <c r="E2594" s="88" t="s">
        <v>704</v>
      </c>
      <c r="F2594" s="88" t="s">
        <v>22</v>
      </c>
      <c r="G2594" s="83" t="s">
        <v>752</v>
      </c>
      <c r="H2594" s="88"/>
      <c r="I2594" s="93" t="s">
        <v>24</v>
      </c>
      <c r="J2594" s="93" t="s">
        <v>24</v>
      </c>
      <c r="K2594" s="4">
        <v>100210010603</v>
      </c>
      <c r="L2594" s="3" t="s">
        <v>25</v>
      </c>
      <c r="M2594" s="3" t="s">
        <v>1019</v>
      </c>
      <c r="N2594" s="3" t="s">
        <v>1303</v>
      </c>
      <c r="O2594" s="3" t="s">
        <v>4433</v>
      </c>
      <c r="P2594" s="86" t="s">
        <v>11037</v>
      </c>
      <c r="Q2594" s="87"/>
      <c r="R2594" s="88" t="s">
        <v>28</v>
      </c>
      <c r="S2594" s="89"/>
      <c r="T2594" s="1">
        <v>4223</v>
      </c>
      <c r="U2594" s="90">
        <v>2195.96</v>
      </c>
      <c r="V2594" s="91">
        <v>0.48</v>
      </c>
      <c r="W2594" s="92" t="s">
        <v>11035</v>
      </c>
      <c r="X2594" s="83">
        <v>90119000000</v>
      </c>
      <c r="Y2594" s="83" t="s">
        <v>903</v>
      </c>
      <c r="Z2594" s="83" t="s">
        <v>31</v>
      </c>
    </row>
    <row r="2595" spans="1:26" x14ac:dyDescent="0.25">
      <c r="A2595" s="3" t="s">
        <v>6227</v>
      </c>
      <c r="B2595" s="3" t="s">
        <v>6227</v>
      </c>
      <c r="C2595" s="94" t="s">
        <v>6228</v>
      </c>
      <c r="D2595" s="93" t="s">
        <v>6229</v>
      </c>
      <c r="E2595" s="88" t="s">
        <v>704</v>
      </c>
      <c r="F2595" s="88" t="s">
        <v>22</v>
      </c>
      <c r="G2595" s="83" t="s">
        <v>752</v>
      </c>
      <c r="H2595" s="88"/>
      <c r="I2595" s="93" t="s">
        <v>24</v>
      </c>
      <c r="J2595" s="93" t="s">
        <v>24</v>
      </c>
      <c r="K2595" s="4">
        <v>100210010602</v>
      </c>
      <c r="L2595" s="3" t="s">
        <v>25</v>
      </c>
      <c r="M2595" s="3" t="s">
        <v>1019</v>
      </c>
      <c r="N2595" s="3" t="s">
        <v>1303</v>
      </c>
      <c r="O2595" s="3" t="s">
        <v>4440</v>
      </c>
      <c r="P2595" s="86">
        <v>2</v>
      </c>
      <c r="Q2595" s="87"/>
      <c r="R2595" s="88" t="s">
        <v>28</v>
      </c>
      <c r="S2595" s="89"/>
      <c r="T2595" s="1">
        <v>363</v>
      </c>
      <c r="U2595" s="90">
        <v>188.76</v>
      </c>
      <c r="V2595" s="91">
        <v>0.48000000000000004</v>
      </c>
      <c r="W2595" s="92" t="s">
        <v>11035</v>
      </c>
      <c r="X2595" s="83">
        <v>90119000000</v>
      </c>
      <c r="Y2595" s="83" t="s">
        <v>903</v>
      </c>
      <c r="Z2595" s="83" t="s">
        <v>31</v>
      </c>
    </row>
    <row r="2596" spans="1:26" x14ac:dyDescent="0.25">
      <c r="A2596" s="3" t="s">
        <v>6230</v>
      </c>
      <c r="B2596" s="3" t="s">
        <v>6230</v>
      </c>
      <c r="C2596" s="94" t="s">
        <v>6231</v>
      </c>
      <c r="D2596" s="93" t="s">
        <v>6232</v>
      </c>
      <c r="E2596" s="88" t="s">
        <v>704</v>
      </c>
      <c r="F2596" s="88" t="s">
        <v>22</v>
      </c>
      <c r="G2596" s="83" t="s">
        <v>23</v>
      </c>
      <c r="H2596" s="88"/>
      <c r="I2596" s="93" t="s">
        <v>24</v>
      </c>
      <c r="J2596" s="93" t="s">
        <v>24</v>
      </c>
      <c r="K2596" s="4">
        <v>100210010603</v>
      </c>
      <c r="L2596" s="3" t="s">
        <v>25</v>
      </c>
      <c r="M2596" s="3" t="s">
        <v>1019</v>
      </c>
      <c r="N2596" s="3" t="s">
        <v>1303</v>
      </c>
      <c r="O2596" s="3" t="s">
        <v>4433</v>
      </c>
      <c r="P2596" s="86">
        <v>2</v>
      </c>
      <c r="Q2596" s="87"/>
      <c r="R2596" s="88" t="s">
        <v>28</v>
      </c>
      <c r="S2596" s="89"/>
      <c r="T2596" s="1">
        <v>4055</v>
      </c>
      <c r="U2596" s="90">
        <v>2108.6</v>
      </c>
      <c r="V2596" s="91">
        <v>0.48000000000000004</v>
      </c>
      <c r="W2596" s="92" t="s">
        <v>11035</v>
      </c>
      <c r="X2596" s="83">
        <v>90119000000</v>
      </c>
      <c r="Y2596" s="83" t="s">
        <v>994</v>
      </c>
      <c r="Z2596" s="83" t="s">
        <v>31</v>
      </c>
    </row>
    <row r="2597" spans="1:26" x14ac:dyDescent="0.25">
      <c r="A2597" s="3" t="s">
        <v>6233</v>
      </c>
      <c r="B2597" s="3" t="s">
        <v>6233</v>
      </c>
      <c r="C2597" s="94" t="s">
        <v>6234</v>
      </c>
      <c r="D2597" s="93" t="s">
        <v>6235</v>
      </c>
      <c r="E2597" s="88" t="s">
        <v>704</v>
      </c>
      <c r="F2597" s="88" t="s">
        <v>22</v>
      </c>
      <c r="G2597" s="83" t="s">
        <v>23</v>
      </c>
      <c r="H2597" s="88"/>
      <c r="I2597" s="93" t="s">
        <v>24</v>
      </c>
      <c r="J2597" s="93" t="s">
        <v>24</v>
      </c>
      <c r="K2597" s="4">
        <v>100210010620</v>
      </c>
      <c r="L2597" s="3" t="s">
        <v>25</v>
      </c>
      <c r="M2597" s="3" t="s">
        <v>1019</v>
      </c>
      <c r="N2597" s="3" t="s">
        <v>1303</v>
      </c>
      <c r="O2597" s="3" t="s">
        <v>2009</v>
      </c>
      <c r="P2597" s="86">
        <v>20</v>
      </c>
      <c r="Q2597" s="87"/>
      <c r="R2597" s="88" t="s">
        <v>28</v>
      </c>
      <c r="S2597" s="89"/>
      <c r="T2597" s="1">
        <v>416</v>
      </c>
      <c r="U2597" s="90">
        <v>216.32</v>
      </c>
      <c r="V2597" s="91">
        <v>0.48000000000000004</v>
      </c>
      <c r="W2597" s="92" t="s">
        <v>11035</v>
      </c>
      <c r="X2597" s="83">
        <v>90119000000</v>
      </c>
      <c r="Y2597" s="83" t="s">
        <v>994</v>
      </c>
      <c r="Z2597" s="83" t="s">
        <v>31</v>
      </c>
    </row>
    <row r="2598" spans="1:26" x14ac:dyDescent="0.25">
      <c r="A2598" s="3" t="s">
        <v>6236</v>
      </c>
      <c r="B2598" s="3" t="s">
        <v>6236</v>
      </c>
      <c r="C2598" s="94" t="s">
        <v>6237</v>
      </c>
      <c r="D2598" s="93" t="s">
        <v>6238</v>
      </c>
      <c r="E2598" s="88" t="s">
        <v>704</v>
      </c>
      <c r="F2598" s="88" t="s">
        <v>22</v>
      </c>
      <c r="G2598" s="83" t="s">
        <v>23</v>
      </c>
      <c r="H2598" s="88"/>
      <c r="I2598" s="93" t="s">
        <v>24</v>
      </c>
      <c r="J2598" s="93" t="s">
        <v>24</v>
      </c>
      <c r="K2598" s="4">
        <v>100210010618</v>
      </c>
      <c r="L2598" s="3" t="s">
        <v>25</v>
      </c>
      <c r="M2598" s="3" t="s">
        <v>1019</v>
      </c>
      <c r="N2598" s="3" t="s">
        <v>1303</v>
      </c>
      <c r="O2598" s="3" t="s">
        <v>1758</v>
      </c>
      <c r="P2598" s="86">
        <v>2</v>
      </c>
      <c r="Q2598" s="87"/>
      <c r="R2598" s="88" t="s">
        <v>28</v>
      </c>
      <c r="S2598" s="89"/>
      <c r="T2598" s="1">
        <v>390</v>
      </c>
      <c r="U2598" s="90">
        <v>202.8</v>
      </c>
      <c r="V2598" s="91">
        <v>0.48</v>
      </c>
      <c r="W2598" s="92" t="s">
        <v>11035</v>
      </c>
      <c r="X2598" s="83">
        <v>90119000000</v>
      </c>
      <c r="Y2598" s="83" t="s">
        <v>994</v>
      </c>
      <c r="Z2598" s="83" t="s">
        <v>31</v>
      </c>
    </row>
    <row r="2599" spans="1:26" x14ac:dyDescent="0.25">
      <c r="A2599" s="3" t="s">
        <v>6239</v>
      </c>
      <c r="B2599" s="3" t="s">
        <v>6239</v>
      </c>
      <c r="C2599" s="94" t="s">
        <v>6240</v>
      </c>
      <c r="D2599" s="93" t="s">
        <v>6241</v>
      </c>
      <c r="E2599" s="88" t="s">
        <v>704</v>
      </c>
      <c r="F2599" s="88" t="s">
        <v>22</v>
      </c>
      <c r="G2599" s="83" t="s">
        <v>23</v>
      </c>
      <c r="H2599" s="88"/>
      <c r="I2599" s="93" t="s">
        <v>24</v>
      </c>
      <c r="J2599" s="93" t="s">
        <v>24</v>
      </c>
      <c r="K2599" s="4">
        <v>100210010618</v>
      </c>
      <c r="L2599" s="3" t="s">
        <v>25</v>
      </c>
      <c r="M2599" s="3" t="s">
        <v>1019</v>
      </c>
      <c r="N2599" s="3" t="s">
        <v>1303</v>
      </c>
      <c r="O2599" s="3" t="s">
        <v>1758</v>
      </c>
      <c r="P2599" s="86">
        <v>2</v>
      </c>
      <c r="Q2599" s="87"/>
      <c r="R2599" s="88" t="s">
        <v>28</v>
      </c>
      <c r="S2599" s="89"/>
      <c r="T2599" s="1">
        <v>1361</v>
      </c>
      <c r="U2599" s="90">
        <v>707.72</v>
      </c>
      <c r="V2599" s="91">
        <v>0.48</v>
      </c>
      <c r="W2599" s="92" t="s">
        <v>11035</v>
      </c>
      <c r="X2599" s="83">
        <v>90119000000</v>
      </c>
      <c r="Y2599" s="83" t="s">
        <v>994</v>
      </c>
      <c r="Z2599" s="83" t="s">
        <v>31</v>
      </c>
    </row>
    <row r="2600" spans="1:26" x14ac:dyDescent="0.25">
      <c r="A2600" s="3" t="s">
        <v>6242</v>
      </c>
      <c r="B2600" s="3" t="s">
        <v>6242</v>
      </c>
      <c r="C2600" s="94" t="s">
        <v>6243</v>
      </c>
      <c r="D2600" s="93" t="s">
        <v>6244</v>
      </c>
      <c r="E2600" s="88" t="s">
        <v>704</v>
      </c>
      <c r="F2600" s="88" t="s">
        <v>22</v>
      </c>
      <c r="G2600" s="83" t="s">
        <v>23</v>
      </c>
      <c r="H2600" s="88"/>
      <c r="I2600" s="93" t="s">
        <v>24</v>
      </c>
      <c r="J2600" s="93" t="s">
        <v>24</v>
      </c>
      <c r="K2600" s="4">
        <v>100210010618</v>
      </c>
      <c r="L2600" s="3" t="s">
        <v>25</v>
      </c>
      <c r="M2600" s="3" t="s">
        <v>1019</v>
      </c>
      <c r="N2600" s="3" t="s">
        <v>1303</v>
      </c>
      <c r="O2600" s="3" t="s">
        <v>1758</v>
      </c>
      <c r="P2600" s="86">
        <v>20</v>
      </c>
      <c r="Q2600" s="87"/>
      <c r="R2600" s="88" t="s">
        <v>28</v>
      </c>
      <c r="S2600" s="89"/>
      <c r="T2600" s="1">
        <v>1361</v>
      </c>
      <c r="U2600" s="90">
        <v>707.72</v>
      </c>
      <c r="V2600" s="91">
        <v>0.48</v>
      </c>
      <c r="W2600" s="92" t="s">
        <v>11035</v>
      </c>
      <c r="X2600" s="83">
        <v>90119000000</v>
      </c>
      <c r="Y2600" s="83" t="s">
        <v>994</v>
      </c>
      <c r="Z2600" s="83" t="s">
        <v>31</v>
      </c>
    </row>
    <row r="2601" spans="1:26" x14ac:dyDescent="0.25">
      <c r="A2601" s="3" t="s">
        <v>6245</v>
      </c>
      <c r="B2601" s="3" t="s">
        <v>6245</v>
      </c>
      <c r="C2601" s="94" t="s">
        <v>6246</v>
      </c>
      <c r="D2601" s="93" t="s">
        <v>6247</v>
      </c>
      <c r="E2601" s="88" t="s">
        <v>704</v>
      </c>
      <c r="F2601" s="88" t="s">
        <v>22</v>
      </c>
      <c r="G2601" s="83" t="s">
        <v>23</v>
      </c>
      <c r="H2601" s="88"/>
      <c r="I2601" s="93" t="s">
        <v>24</v>
      </c>
      <c r="J2601" s="93" t="s">
        <v>24</v>
      </c>
      <c r="K2601" s="4">
        <v>100210010618</v>
      </c>
      <c r="L2601" s="3" t="s">
        <v>25</v>
      </c>
      <c r="M2601" s="3" t="s">
        <v>1019</v>
      </c>
      <c r="N2601" s="3" t="s">
        <v>1303</v>
      </c>
      <c r="O2601" s="3" t="s">
        <v>1758</v>
      </c>
      <c r="P2601" s="86">
        <v>2</v>
      </c>
      <c r="Q2601" s="87"/>
      <c r="R2601" s="88" t="s">
        <v>28</v>
      </c>
      <c r="S2601" s="89"/>
      <c r="T2601" s="1">
        <v>1389</v>
      </c>
      <c r="U2601" s="90">
        <v>722.28</v>
      </c>
      <c r="V2601" s="91">
        <v>0.48000000000000004</v>
      </c>
      <c r="W2601" s="92" t="s">
        <v>11035</v>
      </c>
      <c r="X2601" s="83">
        <v>90119000000</v>
      </c>
      <c r="Y2601" s="83" t="s">
        <v>994</v>
      </c>
      <c r="Z2601" s="83" t="s">
        <v>31</v>
      </c>
    </row>
    <row r="2602" spans="1:26" x14ac:dyDescent="0.25">
      <c r="A2602" s="3" t="s">
        <v>6248</v>
      </c>
      <c r="B2602" s="3" t="s">
        <v>6248</v>
      </c>
      <c r="C2602" s="94" t="s">
        <v>6249</v>
      </c>
      <c r="D2602" s="93" t="s">
        <v>6250</v>
      </c>
      <c r="E2602" s="88" t="s">
        <v>704</v>
      </c>
      <c r="F2602" s="88" t="s">
        <v>22</v>
      </c>
      <c r="G2602" s="83" t="s">
        <v>23</v>
      </c>
      <c r="H2602" s="88"/>
      <c r="I2602" s="93" t="s">
        <v>24</v>
      </c>
      <c r="J2602" s="93" t="s">
        <v>24</v>
      </c>
      <c r="K2602" s="4">
        <v>100210010618</v>
      </c>
      <c r="L2602" s="3" t="s">
        <v>25</v>
      </c>
      <c r="M2602" s="3" t="s">
        <v>1019</v>
      </c>
      <c r="N2602" s="3" t="s">
        <v>1303</v>
      </c>
      <c r="O2602" s="3" t="s">
        <v>1758</v>
      </c>
      <c r="P2602" s="86">
        <v>2</v>
      </c>
      <c r="Q2602" s="87"/>
      <c r="R2602" s="88" t="s">
        <v>28</v>
      </c>
      <c r="S2602" s="89"/>
      <c r="T2602" s="1">
        <v>1389</v>
      </c>
      <c r="U2602" s="90">
        <v>722.28</v>
      </c>
      <c r="V2602" s="91">
        <v>0.48000000000000004</v>
      </c>
      <c r="W2602" s="92" t="s">
        <v>11035</v>
      </c>
      <c r="X2602" s="83">
        <v>90119000000</v>
      </c>
      <c r="Y2602" s="83" t="s">
        <v>994</v>
      </c>
      <c r="Z2602" s="83" t="s">
        <v>31</v>
      </c>
    </row>
    <row r="2603" spans="1:26" x14ac:dyDescent="0.25">
      <c r="A2603" s="3" t="s">
        <v>6251</v>
      </c>
      <c r="B2603" s="3" t="s">
        <v>6251</v>
      </c>
      <c r="C2603" s="94" t="s">
        <v>6252</v>
      </c>
      <c r="D2603" s="93" t="s">
        <v>6253</v>
      </c>
      <c r="E2603" s="88" t="s">
        <v>704</v>
      </c>
      <c r="F2603" s="88" t="s">
        <v>22</v>
      </c>
      <c r="G2603" s="83" t="s">
        <v>23</v>
      </c>
      <c r="H2603" s="88"/>
      <c r="I2603" s="93" t="s">
        <v>24</v>
      </c>
      <c r="J2603" s="93" t="s">
        <v>24</v>
      </c>
      <c r="K2603" s="4">
        <v>100210010618</v>
      </c>
      <c r="L2603" s="3" t="s">
        <v>25</v>
      </c>
      <c r="M2603" s="3" t="s">
        <v>1019</v>
      </c>
      <c r="N2603" s="3" t="s">
        <v>1303</v>
      </c>
      <c r="O2603" s="3" t="s">
        <v>1758</v>
      </c>
      <c r="P2603" s="86">
        <v>2</v>
      </c>
      <c r="Q2603" s="87"/>
      <c r="R2603" s="88" t="s">
        <v>28</v>
      </c>
      <c r="S2603" s="89"/>
      <c r="T2603" s="1">
        <v>1361</v>
      </c>
      <c r="U2603" s="90">
        <v>707.72</v>
      </c>
      <c r="V2603" s="91">
        <v>0.48</v>
      </c>
      <c r="W2603" s="92" t="s">
        <v>11035</v>
      </c>
      <c r="X2603" s="83">
        <v>90119000000</v>
      </c>
      <c r="Y2603" s="83" t="s">
        <v>994</v>
      </c>
      <c r="Z2603" s="83" t="s">
        <v>31</v>
      </c>
    </row>
    <row r="2604" spans="1:26" x14ac:dyDescent="0.25">
      <c r="A2604" s="3" t="s">
        <v>6254</v>
      </c>
      <c r="B2604" s="3" t="s">
        <v>6254</v>
      </c>
      <c r="C2604" s="94" t="s">
        <v>6255</v>
      </c>
      <c r="D2604" s="93" t="s">
        <v>6256</v>
      </c>
      <c r="E2604" s="88" t="s">
        <v>704</v>
      </c>
      <c r="F2604" s="88" t="s">
        <v>22</v>
      </c>
      <c r="G2604" s="83" t="s">
        <v>23</v>
      </c>
      <c r="H2604" s="88"/>
      <c r="I2604" s="93" t="s">
        <v>24</v>
      </c>
      <c r="J2604" s="93" t="s">
        <v>24</v>
      </c>
      <c r="K2604" s="4">
        <v>100210010618</v>
      </c>
      <c r="L2604" s="3" t="s">
        <v>25</v>
      </c>
      <c r="M2604" s="3" t="s">
        <v>1019</v>
      </c>
      <c r="N2604" s="3" t="s">
        <v>1303</v>
      </c>
      <c r="O2604" s="3" t="s">
        <v>1758</v>
      </c>
      <c r="P2604" s="86">
        <v>2</v>
      </c>
      <c r="Q2604" s="87"/>
      <c r="R2604" s="88" t="s">
        <v>28</v>
      </c>
      <c r="S2604" s="89"/>
      <c r="T2604" s="1">
        <v>1361</v>
      </c>
      <c r="U2604" s="90">
        <v>707.72</v>
      </c>
      <c r="V2604" s="91">
        <v>0.48</v>
      </c>
      <c r="W2604" s="92" t="s">
        <v>11035</v>
      </c>
      <c r="X2604" s="83">
        <v>90119000000</v>
      </c>
      <c r="Y2604" s="83" t="s">
        <v>994</v>
      </c>
      <c r="Z2604" s="83" t="s">
        <v>31</v>
      </c>
    </row>
    <row r="2605" spans="1:26" x14ac:dyDescent="0.25">
      <c r="A2605" s="3" t="s">
        <v>6257</v>
      </c>
      <c r="B2605" s="3" t="s">
        <v>6257</v>
      </c>
      <c r="C2605" s="94" t="s">
        <v>6258</v>
      </c>
      <c r="D2605" s="93" t="s">
        <v>6259</v>
      </c>
      <c r="E2605" s="88" t="s">
        <v>704</v>
      </c>
      <c r="F2605" s="88" t="s">
        <v>22</v>
      </c>
      <c r="G2605" s="83" t="s">
        <v>23</v>
      </c>
      <c r="H2605" s="88"/>
      <c r="I2605" s="93" t="s">
        <v>24</v>
      </c>
      <c r="J2605" s="93" t="s">
        <v>24</v>
      </c>
      <c r="K2605" s="4">
        <v>100210010618</v>
      </c>
      <c r="L2605" s="3" t="s">
        <v>25</v>
      </c>
      <c r="M2605" s="3" t="s">
        <v>1019</v>
      </c>
      <c r="N2605" s="3" t="s">
        <v>1303</v>
      </c>
      <c r="O2605" s="3" t="s">
        <v>1758</v>
      </c>
      <c r="P2605" s="86">
        <v>20</v>
      </c>
      <c r="Q2605" s="87"/>
      <c r="R2605" s="88" t="s">
        <v>28</v>
      </c>
      <c r="S2605" s="89"/>
      <c r="T2605" s="1">
        <v>1361</v>
      </c>
      <c r="U2605" s="90">
        <v>707.72</v>
      </c>
      <c r="V2605" s="91">
        <v>0.48</v>
      </c>
      <c r="W2605" s="92" t="s">
        <v>11035</v>
      </c>
      <c r="X2605" s="83">
        <v>90119000000</v>
      </c>
      <c r="Y2605" s="83" t="s">
        <v>994</v>
      </c>
      <c r="Z2605" s="83" t="s">
        <v>31</v>
      </c>
    </row>
    <row r="2606" spans="1:26" x14ac:dyDescent="0.25">
      <c r="A2606" s="3" t="s">
        <v>6260</v>
      </c>
      <c r="B2606" s="3" t="s">
        <v>6260</v>
      </c>
      <c r="C2606" s="94" t="s">
        <v>6261</v>
      </c>
      <c r="D2606" s="93" t="s">
        <v>6262</v>
      </c>
      <c r="E2606" s="88" t="s">
        <v>704</v>
      </c>
      <c r="F2606" s="88" t="s">
        <v>22</v>
      </c>
      <c r="G2606" s="83" t="s">
        <v>23</v>
      </c>
      <c r="H2606" s="88"/>
      <c r="I2606" s="93" t="s">
        <v>24</v>
      </c>
      <c r="J2606" s="93" t="s">
        <v>24</v>
      </c>
      <c r="K2606" s="4">
        <v>100210010618</v>
      </c>
      <c r="L2606" s="3" t="s">
        <v>25</v>
      </c>
      <c r="M2606" s="3" t="s">
        <v>1019</v>
      </c>
      <c r="N2606" s="3" t="s">
        <v>1303</v>
      </c>
      <c r="O2606" s="3" t="s">
        <v>1758</v>
      </c>
      <c r="P2606" s="86">
        <v>2</v>
      </c>
      <c r="Q2606" s="96"/>
      <c r="R2606" s="88" t="s">
        <v>28</v>
      </c>
      <c r="S2606" s="84"/>
      <c r="T2606" s="1">
        <v>1349</v>
      </c>
      <c r="U2606" s="90">
        <v>701.48</v>
      </c>
      <c r="V2606" s="91">
        <v>0.48</v>
      </c>
      <c r="W2606" s="92" t="s">
        <v>11035</v>
      </c>
      <c r="X2606" s="83">
        <v>90119000000</v>
      </c>
      <c r="Y2606" s="83" t="s">
        <v>994</v>
      </c>
      <c r="Z2606" s="83" t="s">
        <v>31</v>
      </c>
    </row>
    <row r="2607" spans="1:26" x14ac:dyDescent="0.25">
      <c r="A2607" s="3" t="s">
        <v>6263</v>
      </c>
      <c r="B2607" s="3" t="s">
        <v>6263</v>
      </c>
      <c r="C2607" s="94" t="s">
        <v>6264</v>
      </c>
      <c r="D2607" s="93" t="s">
        <v>6265</v>
      </c>
      <c r="E2607" s="88" t="s">
        <v>704</v>
      </c>
      <c r="F2607" s="88" t="s">
        <v>22</v>
      </c>
      <c r="G2607" s="83" t="s">
        <v>23</v>
      </c>
      <c r="H2607" s="88"/>
      <c r="I2607" s="93" t="s">
        <v>24</v>
      </c>
      <c r="J2607" s="93" t="s">
        <v>24</v>
      </c>
      <c r="K2607" s="4">
        <v>100210010618</v>
      </c>
      <c r="L2607" s="3" t="s">
        <v>25</v>
      </c>
      <c r="M2607" s="3" t="s">
        <v>1019</v>
      </c>
      <c r="N2607" s="3" t="s">
        <v>1303</v>
      </c>
      <c r="O2607" s="3" t="s">
        <v>1758</v>
      </c>
      <c r="P2607" s="86">
        <v>2</v>
      </c>
      <c r="Q2607" s="87"/>
      <c r="R2607" s="88" t="s">
        <v>28</v>
      </c>
      <c r="S2607" s="89"/>
      <c r="T2607" s="1">
        <v>1361</v>
      </c>
      <c r="U2607" s="90">
        <v>707.72</v>
      </c>
      <c r="V2607" s="91">
        <v>0.48</v>
      </c>
      <c r="W2607" s="92" t="s">
        <v>11035</v>
      </c>
      <c r="X2607" s="83">
        <v>90119000000</v>
      </c>
      <c r="Y2607" s="83" t="s">
        <v>994</v>
      </c>
      <c r="Z2607" s="83" t="s">
        <v>31</v>
      </c>
    </row>
    <row r="2608" spans="1:26" x14ac:dyDescent="0.25">
      <c r="A2608" s="93" t="s">
        <v>6266</v>
      </c>
      <c r="B2608" s="93" t="s">
        <v>6266</v>
      </c>
      <c r="C2608" s="94" t="s">
        <v>6267</v>
      </c>
      <c r="D2608" s="93" t="s">
        <v>6268</v>
      </c>
      <c r="E2608" s="93" t="s">
        <v>704</v>
      </c>
      <c r="F2608" s="93" t="s">
        <v>22</v>
      </c>
      <c r="G2608" s="83" t="s">
        <v>23</v>
      </c>
      <c r="H2608" s="93"/>
      <c r="I2608" s="93" t="s">
        <v>24</v>
      </c>
      <c r="J2608" s="93" t="s">
        <v>24</v>
      </c>
      <c r="K2608" s="95">
        <v>100210010618</v>
      </c>
      <c r="L2608" s="93" t="s">
        <v>25</v>
      </c>
      <c r="M2608" s="93" t="s">
        <v>1019</v>
      </c>
      <c r="N2608" s="93" t="s">
        <v>1303</v>
      </c>
      <c r="O2608" s="93" t="s">
        <v>1758</v>
      </c>
      <c r="P2608" s="86">
        <v>2</v>
      </c>
      <c r="Q2608" s="87"/>
      <c r="R2608" s="88" t="s">
        <v>28</v>
      </c>
      <c r="S2608" s="89"/>
      <c r="T2608" s="1">
        <v>1361</v>
      </c>
      <c r="U2608" s="90">
        <v>707.72</v>
      </c>
      <c r="V2608" s="91">
        <v>0.48</v>
      </c>
      <c r="W2608" s="92" t="s">
        <v>11035</v>
      </c>
      <c r="X2608" s="83">
        <v>90119000000</v>
      </c>
      <c r="Y2608" s="83" t="s">
        <v>994</v>
      </c>
      <c r="Z2608" s="83" t="s">
        <v>31</v>
      </c>
    </row>
    <row r="2609" spans="1:26" x14ac:dyDescent="0.25">
      <c r="A2609" s="3" t="s">
        <v>6269</v>
      </c>
      <c r="B2609" s="3" t="s">
        <v>6269</v>
      </c>
      <c r="C2609" s="94" t="s">
        <v>6270</v>
      </c>
      <c r="D2609" s="93" t="s">
        <v>6271</v>
      </c>
      <c r="E2609" s="88" t="s">
        <v>704</v>
      </c>
      <c r="F2609" s="88" t="s">
        <v>22</v>
      </c>
      <c r="G2609" s="83" t="s">
        <v>23</v>
      </c>
      <c r="H2609" s="88"/>
      <c r="I2609" s="93" t="s">
        <v>24</v>
      </c>
      <c r="J2609" s="93" t="s">
        <v>24</v>
      </c>
      <c r="K2609" s="4">
        <v>100210010618</v>
      </c>
      <c r="L2609" s="3" t="s">
        <v>25</v>
      </c>
      <c r="M2609" s="3" t="s">
        <v>1019</v>
      </c>
      <c r="N2609" s="3" t="s">
        <v>1303</v>
      </c>
      <c r="O2609" s="3" t="s">
        <v>1758</v>
      </c>
      <c r="P2609" s="86">
        <v>2</v>
      </c>
      <c r="Q2609" s="87"/>
      <c r="R2609" s="88" t="s">
        <v>28</v>
      </c>
      <c r="S2609" s="89"/>
      <c r="T2609" s="1">
        <v>1361</v>
      </c>
      <c r="U2609" s="90">
        <v>707.72</v>
      </c>
      <c r="V2609" s="91">
        <v>0.48</v>
      </c>
      <c r="W2609" s="92" t="s">
        <v>11035</v>
      </c>
      <c r="X2609" s="83">
        <v>90119000000</v>
      </c>
      <c r="Y2609" s="83" t="s">
        <v>994</v>
      </c>
      <c r="Z2609" s="83" t="s">
        <v>31</v>
      </c>
    </row>
    <row r="2610" spans="1:26" x14ac:dyDescent="0.25">
      <c r="A2610" s="3" t="s">
        <v>6272</v>
      </c>
      <c r="B2610" s="3" t="s">
        <v>6272</v>
      </c>
      <c r="C2610" s="94" t="s">
        <v>6273</v>
      </c>
      <c r="D2610" s="93" t="s">
        <v>6274</v>
      </c>
      <c r="E2610" s="88" t="s">
        <v>704</v>
      </c>
      <c r="F2610" s="88" t="s">
        <v>22</v>
      </c>
      <c r="G2610" s="83" t="s">
        <v>23</v>
      </c>
      <c r="H2610" s="88"/>
      <c r="I2610" s="93" t="s">
        <v>24</v>
      </c>
      <c r="J2610" s="93" t="s">
        <v>24</v>
      </c>
      <c r="K2610" s="4">
        <v>100210010618</v>
      </c>
      <c r="L2610" s="3" t="s">
        <v>25</v>
      </c>
      <c r="M2610" s="3" t="s">
        <v>1019</v>
      </c>
      <c r="N2610" s="3" t="s">
        <v>1303</v>
      </c>
      <c r="O2610" s="3" t="s">
        <v>1758</v>
      </c>
      <c r="P2610" s="86">
        <v>20</v>
      </c>
      <c r="Q2610" s="87"/>
      <c r="R2610" s="88" t="s">
        <v>28</v>
      </c>
      <c r="S2610" s="89"/>
      <c r="T2610" s="1">
        <v>1361</v>
      </c>
      <c r="U2610" s="90">
        <v>707.72</v>
      </c>
      <c r="V2610" s="91">
        <v>0.48</v>
      </c>
      <c r="W2610" s="92" t="s">
        <v>11035</v>
      </c>
      <c r="X2610" s="83">
        <v>90119000000</v>
      </c>
      <c r="Y2610" s="83" t="s">
        <v>994</v>
      </c>
      <c r="Z2610" s="83" t="s">
        <v>31</v>
      </c>
    </row>
    <row r="2611" spans="1:26" x14ac:dyDescent="0.25">
      <c r="A2611" s="3" t="s">
        <v>6275</v>
      </c>
      <c r="B2611" s="3" t="s">
        <v>6275</v>
      </c>
      <c r="C2611" s="94" t="s">
        <v>6276</v>
      </c>
      <c r="D2611" s="93" t="s">
        <v>6277</v>
      </c>
      <c r="E2611" s="88" t="s">
        <v>704</v>
      </c>
      <c r="F2611" s="88" t="s">
        <v>22</v>
      </c>
      <c r="G2611" s="83" t="s">
        <v>23</v>
      </c>
      <c r="H2611" s="88"/>
      <c r="I2611" s="93" t="s">
        <v>24</v>
      </c>
      <c r="J2611" s="93" t="s">
        <v>24</v>
      </c>
      <c r="K2611" s="4">
        <v>100210010618</v>
      </c>
      <c r="L2611" s="3" t="s">
        <v>25</v>
      </c>
      <c r="M2611" s="3" t="s">
        <v>1019</v>
      </c>
      <c r="N2611" s="3" t="s">
        <v>1303</v>
      </c>
      <c r="O2611" s="3" t="s">
        <v>1758</v>
      </c>
      <c r="P2611" s="86">
        <v>20</v>
      </c>
      <c r="Q2611" s="87"/>
      <c r="R2611" s="88" t="s">
        <v>28</v>
      </c>
      <c r="S2611" s="89"/>
      <c r="T2611" s="1">
        <v>1361</v>
      </c>
      <c r="U2611" s="90">
        <v>707.72</v>
      </c>
      <c r="V2611" s="91">
        <v>0.48</v>
      </c>
      <c r="W2611" s="92" t="s">
        <v>11035</v>
      </c>
      <c r="X2611" s="83">
        <v>90119000000</v>
      </c>
      <c r="Y2611" s="83" t="s">
        <v>994</v>
      </c>
      <c r="Z2611" s="83" t="s">
        <v>31</v>
      </c>
    </row>
    <row r="2612" spans="1:26" x14ac:dyDescent="0.25">
      <c r="A2612" s="3" t="s">
        <v>6278</v>
      </c>
      <c r="B2612" s="3" t="s">
        <v>6278</v>
      </c>
      <c r="C2612" s="94" t="s">
        <v>6279</v>
      </c>
      <c r="D2612" s="93" t="s">
        <v>6280</v>
      </c>
      <c r="E2612" s="88" t="s">
        <v>704</v>
      </c>
      <c r="F2612" s="88" t="s">
        <v>22</v>
      </c>
      <c r="G2612" s="93" t="s">
        <v>23</v>
      </c>
      <c r="H2612" s="88"/>
      <c r="I2612" s="93" t="s">
        <v>24</v>
      </c>
      <c r="J2612" s="93" t="s">
        <v>24</v>
      </c>
      <c r="K2612" s="4">
        <v>100210010618</v>
      </c>
      <c r="L2612" s="3" t="s">
        <v>25</v>
      </c>
      <c r="M2612" s="3" t="s">
        <v>1019</v>
      </c>
      <c r="N2612" s="3" t="s">
        <v>1303</v>
      </c>
      <c r="O2612" s="3" t="s">
        <v>1758</v>
      </c>
      <c r="P2612" s="86">
        <v>20</v>
      </c>
      <c r="Q2612" s="87"/>
      <c r="R2612" s="88" t="s">
        <v>28</v>
      </c>
      <c r="S2612" s="89"/>
      <c r="T2612" s="1">
        <v>1361</v>
      </c>
      <c r="U2612" s="90">
        <v>707.72</v>
      </c>
      <c r="V2612" s="91">
        <v>0.48</v>
      </c>
      <c r="W2612" s="92" t="s">
        <v>11035</v>
      </c>
      <c r="X2612" s="83">
        <v>90119000000</v>
      </c>
      <c r="Y2612" s="83" t="s">
        <v>994</v>
      </c>
      <c r="Z2612" s="83" t="s">
        <v>31</v>
      </c>
    </row>
    <row r="2613" spans="1:26" x14ac:dyDescent="0.25">
      <c r="A2613" s="3" t="s">
        <v>6281</v>
      </c>
      <c r="B2613" s="3" t="s">
        <v>6281</v>
      </c>
      <c r="C2613" s="94" t="s">
        <v>6282</v>
      </c>
      <c r="D2613" s="93" t="s">
        <v>6283</v>
      </c>
      <c r="E2613" s="88" t="s">
        <v>704</v>
      </c>
      <c r="F2613" s="88" t="s">
        <v>22</v>
      </c>
      <c r="G2613" s="93" t="s">
        <v>23</v>
      </c>
      <c r="H2613" s="88"/>
      <c r="I2613" s="93" t="s">
        <v>24</v>
      </c>
      <c r="J2613" s="93" t="s">
        <v>24</v>
      </c>
      <c r="K2613" s="4">
        <v>100210010618</v>
      </c>
      <c r="L2613" s="3" t="s">
        <v>25</v>
      </c>
      <c r="M2613" s="3" t="s">
        <v>1019</v>
      </c>
      <c r="N2613" s="3" t="s">
        <v>1303</v>
      </c>
      <c r="O2613" s="3" t="s">
        <v>1758</v>
      </c>
      <c r="P2613" s="86">
        <v>2</v>
      </c>
      <c r="Q2613" s="87"/>
      <c r="R2613" s="88" t="s">
        <v>28</v>
      </c>
      <c r="S2613" s="89"/>
      <c r="T2613" s="1">
        <v>1361</v>
      </c>
      <c r="U2613" s="90">
        <v>707.72</v>
      </c>
      <c r="V2613" s="91">
        <v>0.48</v>
      </c>
      <c r="W2613" s="92" t="s">
        <v>11035</v>
      </c>
      <c r="X2613" s="83">
        <v>90119000000</v>
      </c>
      <c r="Y2613" s="83" t="s">
        <v>994</v>
      </c>
      <c r="Z2613" s="83" t="s">
        <v>31</v>
      </c>
    </row>
    <row r="2614" spans="1:26" x14ac:dyDescent="0.25">
      <c r="A2614" s="3" t="s">
        <v>6284</v>
      </c>
      <c r="B2614" s="3" t="s">
        <v>6284</v>
      </c>
      <c r="C2614" s="94" t="s">
        <v>6285</v>
      </c>
      <c r="D2614" s="93" t="s">
        <v>6286</v>
      </c>
      <c r="E2614" s="88" t="s">
        <v>704</v>
      </c>
      <c r="F2614" s="88" t="s">
        <v>22</v>
      </c>
      <c r="G2614" s="83" t="s">
        <v>23</v>
      </c>
      <c r="H2614" s="88"/>
      <c r="I2614" s="93" t="s">
        <v>24</v>
      </c>
      <c r="J2614" s="93" t="s">
        <v>24</v>
      </c>
      <c r="K2614" s="4">
        <v>100210010618</v>
      </c>
      <c r="L2614" s="3" t="s">
        <v>25</v>
      </c>
      <c r="M2614" s="3" t="s">
        <v>1019</v>
      </c>
      <c r="N2614" s="3" t="s">
        <v>1303</v>
      </c>
      <c r="O2614" s="3" t="s">
        <v>1758</v>
      </c>
      <c r="P2614" s="86">
        <v>20</v>
      </c>
      <c r="Q2614" s="87"/>
      <c r="R2614" s="88" t="s">
        <v>28</v>
      </c>
      <c r="S2614" s="89"/>
      <c r="T2614" s="1">
        <v>1389</v>
      </c>
      <c r="U2614" s="90">
        <v>722.28</v>
      </c>
      <c r="V2614" s="91">
        <v>0.48000000000000004</v>
      </c>
      <c r="W2614" s="92" t="s">
        <v>11035</v>
      </c>
      <c r="X2614" s="83">
        <v>90119000000</v>
      </c>
      <c r="Y2614" s="83" t="s">
        <v>994</v>
      </c>
      <c r="Z2614" s="83" t="s">
        <v>31</v>
      </c>
    </row>
    <row r="2615" spans="1:26" x14ac:dyDescent="0.25">
      <c r="A2615" s="3" t="s">
        <v>6287</v>
      </c>
      <c r="B2615" s="3" t="s">
        <v>6287</v>
      </c>
      <c r="C2615" s="94" t="s">
        <v>6288</v>
      </c>
      <c r="D2615" s="93" t="s">
        <v>6289</v>
      </c>
      <c r="E2615" s="88" t="s">
        <v>704</v>
      </c>
      <c r="F2615" s="88" t="s">
        <v>22</v>
      </c>
      <c r="G2615" s="83" t="s">
        <v>23</v>
      </c>
      <c r="H2615" s="88"/>
      <c r="I2615" s="93" t="s">
        <v>24</v>
      </c>
      <c r="J2615" s="93" t="s">
        <v>24</v>
      </c>
      <c r="K2615" s="4">
        <v>100210010618</v>
      </c>
      <c r="L2615" s="3" t="s">
        <v>25</v>
      </c>
      <c r="M2615" s="3" t="s">
        <v>1019</v>
      </c>
      <c r="N2615" s="3" t="s">
        <v>1303</v>
      </c>
      <c r="O2615" s="3" t="s">
        <v>1758</v>
      </c>
      <c r="P2615" s="86">
        <v>2</v>
      </c>
      <c r="Q2615" s="87"/>
      <c r="R2615" s="88" t="s">
        <v>28</v>
      </c>
      <c r="S2615" s="89"/>
      <c r="T2615" s="1">
        <v>687</v>
      </c>
      <c r="U2615" s="90">
        <v>357.24</v>
      </c>
      <c r="V2615" s="91">
        <v>0.48</v>
      </c>
      <c r="W2615" s="92" t="s">
        <v>11035</v>
      </c>
      <c r="X2615" s="83">
        <v>90119000000</v>
      </c>
      <c r="Y2615" s="83" t="s">
        <v>994</v>
      </c>
      <c r="Z2615" s="83" t="s">
        <v>31</v>
      </c>
    </row>
    <row r="2616" spans="1:26" x14ac:dyDescent="0.25">
      <c r="A2616" s="3" t="s">
        <v>6290</v>
      </c>
      <c r="B2616" s="3" t="s">
        <v>6290</v>
      </c>
      <c r="C2616" s="94" t="s">
        <v>6291</v>
      </c>
      <c r="D2616" s="93" t="s">
        <v>6292</v>
      </c>
      <c r="E2616" s="88" t="s">
        <v>704</v>
      </c>
      <c r="F2616" s="88" t="s">
        <v>22</v>
      </c>
      <c r="G2616" s="93" t="s">
        <v>23</v>
      </c>
      <c r="H2616" s="88"/>
      <c r="I2616" s="93" t="s">
        <v>24</v>
      </c>
      <c r="J2616" s="93" t="s">
        <v>24</v>
      </c>
      <c r="K2616" s="4">
        <v>100210010602</v>
      </c>
      <c r="L2616" s="3" t="s">
        <v>25</v>
      </c>
      <c r="M2616" s="3" t="s">
        <v>1019</v>
      </c>
      <c r="N2616" s="3" t="s">
        <v>1303</v>
      </c>
      <c r="O2616" s="3" t="s">
        <v>4440</v>
      </c>
      <c r="P2616" s="86">
        <v>2</v>
      </c>
      <c r="Q2616" s="87"/>
      <c r="R2616" s="88" t="s">
        <v>28</v>
      </c>
      <c r="S2616" s="89"/>
      <c r="T2616" s="1">
        <v>572</v>
      </c>
      <c r="U2616" s="90">
        <v>297.44</v>
      </c>
      <c r="V2616" s="91">
        <v>0.48</v>
      </c>
      <c r="W2616" s="92" t="s">
        <v>11035</v>
      </c>
      <c r="X2616" s="83">
        <v>90119000000</v>
      </c>
      <c r="Y2616" s="83" t="s">
        <v>903</v>
      </c>
      <c r="Z2616" s="83" t="s">
        <v>31</v>
      </c>
    </row>
    <row r="2617" spans="1:26" x14ac:dyDescent="0.25">
      <c r="A2617" s="3" t="s">
        <v>6293</v>
      </c>
      <c r="B2617" s="3" t="s">
        <v>6293</v>
      </c>
      <c r="C2617" s="94" t="s">
        <v>6294</v>
      </c>
      <c r="D2617" s="93" t="s">
        <v>6295</v>
      </c>
      <c r="E2617" s="88" t="s">
        <v>704</v>
      </c>
      <c r="F2617" s="88" t="s">
        <v>22</v>
      </c>
      <c r="G2617" s="83" t="s">
        <v>752</v>
      </c>
      <c r="H2617" s="88"/>
      <c r="I2617" s="93" t="s">
        <v>24</v>
      </c>
      <c r="J2617" s="93" t="s">
        <v>24</v>
      </c>
      <c r="K2617" s="4">
        <v>100210010126</v>
      </c>
      <c r="L2617" s="3" t="s">
        <v>25</v>
      </c>
      <c r="M2617" s="3" t="s">
        <v>1019</v>
      </c>
      <c r="N2617" s="3" t="s">
        <v>5234</v>
      </c>
      <c r="O2617" s="3" t="s">
        <v>5235</v>
      </c>
      <c r="P2617" s="86" t="s">
        <v>11037</v>
      </c>
      <c r="Q2617" s="87"/>
      <c r="R2617" s="88" t="s">
        <v>28</v>
      </c>
      <c r="S2617" s="89"/>
      <c r="T2617" s="1">
        <v>7687</v>
      </c>
      <c r="U2617" s="90">
        <v>3997.24</v>
      </c>
      <c r="V2617" s="91">
        <v>0.48000000000000004</v>
      </c>
      <c r="W2617" s="92" t="s">
        <v>11035</v>
      </c>
      <c r="X2617" s="83">
        <v>90118000000</v>
      </c>
      <c r="Y2617" s="83" t="s">
        <v>994</v>
      </c>
      <c r="Z2617" s="83" t="s">
        <v>739</v>
      </c>
    </row>
    <row r="2618" spans="1:26" x14ac:dyDescent="0.25">
      <c r="A2618" s="3" t="s">
        <v>6296</v>
      </c>
      <c r="B2618" s="3" t="s">
        <v>6296</v>
      </c>
      <c r="C2618" s="94" t="s">
        <v>6297</v>
      </c>
      <c r="D2618" s="93" t="s">
        <v>6298</v>
      </c>
      <c r="E2618" s="88" t="s">
        <v>704</v>
      </c>
      <c r="F2618" s="88" t="s">
        <v>22</v>
      </c>
      <c r="G2618" s="83" t="s">
        <v>23</v>
      </c>
      <c r="H2618" s="88"/>
      <c r="I2618" s="93" t="s">
        <v>24</v>
      </c>
      <c r="J2618" s="93" t="s">
        <v>24</v>
      </c>
      <c r="K2618" s="4">
        <v>100210010604</v>
      </c>
      <c r="L2618" s="3" t="s">
        <v>25</v>
      </c>
      <c r="M2618" s="3" t="s">
        <v>1019</v>
      </c>
      <c r="N2618" s="3" t="s">
        <v>1303</v>
      </c>
      <c r="O2618" s="3" t="s">
        <v>4562</v>
      </c>
      <c r="P2618" s="86">
        <v>2</v>
      </c>
      <c r="Q2618" s="87"/>
      <c r="R2618" s="88" t="s">
        <v>28</v>
      </c>
      <c r="S2618" s="89"/>
      <c r="T2618" s="1">
        <v>2848</v>
      </c>
      <c r="U2618" s="90">
        <v>1480.96</v>
      </c>
      <c r="V2618" s="91">
        <v>0.48</v>
      </c>
      <c r="W2618" s="92" t="s">
        <v>11035</v>
      </c>
      <c r="X2618" s="83">
        <v>90119000000</v>
      </c>
      <c r="Y2618" s="83" t="s">
        <v>994</v>
      </c>
      <c r="Z2618" s="83" t="s">
        <v>31</v>
      </c>
    </row>
    <row r="2619" spans="1:26" x14ac:dyDescent="0.25">
      <c r="A2619" s="3" t="s">
        <v>6300</v>
      </c>
      <c r="B2619" s="3" t="s">
        <v>6300</v>
      </c>
      <c r="C2619" s="94" t="s">
        <v>6301</v>
      </c>
      <c r="D2619" s="93" t="s">
        <v>6302</v>
      </c>
      <c r="E2619" s="88" t="s">
        <v>704</v>
      </c>
      <c r="F2619" s="88" t="s">
        <v>22</v>
      </c>
      <c r="G2619" s="83" t="s">
        <v>23</v>
      </c>
      <c r="H2619" s="88"/>
      <c r="I2619" s="93" t="s">
        <v>24</v>
      </c>
      <c r="J2619" s="93" t="s">
        <v>24</v>
      </c>
      <c r="K2619" s="4">
        <v>100210010620</v>
      </c>
      <c r="L2619" s="3" t="s">
        <v>25</v>
      </c>
      <c r="M2619" s="3" t="s">
        <v>1019</v>
      </c>
      <c r="N2619" s="3" t="s">
        <v>1303</v>
      </c>
      <c r="O2619" s="3" t="s">
        <v>2009</v>
      </c>
      <c r="P2619" s="86">
        <v>20</v>
      </c>
      <c r="Q2619" s="87"/>
      <c r="R2619" s="88" t="s">
        <v>28</v>
      </c>
      <c r="S2619" s="89"/>
      <c r="T2619" s="1">
        <v>2849</v>
      </c>
      <c r="U2619" s="90">
        <v>1481.48</v>
      </c>
      <c r="V2619" s="91">
        <v>0.48</v>
      </c>
      <c r="W2619" s="92" t="s">
        <v>11035</v>
      </c>
      <c r="X2619" s="83">
        <v>90119000000</v>
      </c>
      <c r="Y2619" s="83" t="s">
        <v>994</v>
      </c>
      <c r="Z2619" s="83" t="s">
        <v>31</v>
      </c>
    </row>
    <row r="2620" spans="1:26" x14ac:dyDescent="0.25">
      <c r="A2620" s="3" t="s">
        <v>6303</v>
      </c>
      <c r="B2620" s="3" t="s">
        <v>6303</v>
      </c>
      <c r="C2620" s="94" t="s">
        <v>6304</v>
      </c>
      <c r="D2620" s="93" t="s">
        <v>6305</v>
      </c>
      <c r="E2620" s="88" t="s">
        <v>704</v>
      </c>
      <c r="F2620" s="88" t="s">
        <v>22</v>
      </c>
      <c r="G2620" s="83" t="s">
        <v>23</v>
      </c>
      <c r="H2620" s="88"/>
      <c r="I2620" s="93" t="s">
        <v>24</v>
      </c>
      <c r="J2620" s="93" t="s">
        <v>24</v>
      </c>
      <c r="K2620" s="4">
        <v>100210010605</v>
      </c>
      <c r="L2620" s="3" t="s">
        <v>25</v>
      </c>
      <c r="M2620" s="3" t="s">
        <v>1019</v>
      </c>
      <c r="N2620" s="3" t="s">
        <v>1303</v>
      </c>
      <c r="O2620" s="3" t="s">
        <v>1464</v>
      </c>
      <c r="P2620" s="86">
        <v>2</v>
      </c>
      <c r="Q2620" s="87"/>
      <c r="R2620" s="88" t="s">
        <v>28</v>
      </c>
      <c r="S2620" s="89"/>
      <c r="T2620" s="1">
        <v>1466</v>
      </c>
      <c r="U2620" s="90">
        <v>762.32</v>
      </c>
      <c r="V2620" s="91">
        <v>0.48</v>
      </c>
      <c r="W2620" s="92" t="s">
        <v>11035</v>
      </c>
      <c r="X2620" s="83">
        <v>90119000000</v>
      </c>
      <c r="Y2620" s="83" t="s">
        <v>994</v>
      </c>
      <c r="Z2620" s="83" t="s">
        <v>31</v>
      </c>
    </row>
    <row r="2621" spans="1:26" x14ac:dyDescent="0.25">
      <c r="A2621" s="3" t="s">
        <v>6306</v>
      </c>
      <c r="B2621" s="3" t="s">
        <v>6306</v>
      </c>
      <c r="C2621" s="94" t="s">
        <v>6307</v>
      </c>
      <c r="D2621" s="93" t="s">
        <v>6308</v>
      </c>
      <c r="E2621" s="88" t="s">
        <v>704</v>
      </c>
      <c r="F2621" s="88" t="s">
        <v>22</v>
      </c>
      <c r="G2621" s="83" t="s">
        <v>23</v>
      </c>
      <c r="H2621" s="88"/>
      <c r="I2621" s="93" t="s">
        <v>24</v>
      </c>
      <c r="J2621" s="93" t="s">
        <v>24</v>
      </c>
      <c r="K2621" s="4">
        <v>100210010620</v>
      </c>
      <c r="L2621" s="3" t="s">
        <v>25</v>
      </c>
      <c r="M2621" s="3" t="s">
        <v>1019</v>
      </c>
      <c r="N2621" s="3" t="s">
        <v>1303</v>
      </c>
      <c r="O2621" s="3" t="s">
        <v>2009</v>
      </c>
      <c r="P2621" s="86">
        <v>20</v>
      </c>
      <c r="Q2621" s="87"/>
      <c r="R2621" s="88" t="s">
        <v>28</v>
      </c>
      <c r="S2621" s="89"/>
      <c r="T2621" s="1">
        <v>448</v>
      </c>
      <c r="U2621" s="90">
        <v>232.96</v>
      </c>
      <c r="V2621" s="91">
        <v>0.48</v>
      </c>
      <c r="W2621" s="92" t="s">
        <v>11035</v>
      </c>
      <c r="X2621" s="83">
        <v>90029000900</v>
      </c>
      <c r="Y2621" s="83" t="s">
        <v>994</v>
      </c>
      <c r="Z2621" s="83" t="s">
        <v>31</v>
      </c>
    </row>
    <row r="2622" spans="1:26" x14ac:dyDescent="0.25">
      <c r="A2622" s="3" t="s">
        <v>6309</v>
      </c>
      <c r="B2622" s="3" t="s">
        <v>6309</v>
      </c>
      <c r="C2622" s="94" t="s">
        <v>6310</v>
      </c>
      <c r="D2622" s="93" t="s">
        <v>6311</v>
      </c>
      <c r="E2622" s="88" t="s">
        <v>704</v>
      </c>
      <c r="F2622" s="88" t="s">
        <v>22</v>
      </c>
      <c r="G2622" s="83" t="s">
        <v>23</v>
      </c>
      <c r="H2622" s="88"/>
      <c r="I2622" s="93" t="s">
        <v>24</v>
      </c>
      <c r="J2622" s="93" t="s">
        <v>24</v>
      </c>
      <c r="K2622" s="4">
        <v>100210010607</v>
      </c>
      <c r="L2622" s="3" t="s">
        <v>25</v>
      </c>
      <c r="M2622" s="3" t="s">
        <v>1019</v>
      </c>
      <c r="N2622" s="3" t="s">
        <v>1303</v>
      </c>
      <c r="O2622" s="3" t="s">
        <v>4558</v>
      </c>
      <c r="P2622" s="86">
        <v>20</v>
      </c>
      <c r="Q2622" s="87"/>
      <c r="R2622" s="88" t="s">
        <v>28</v>
      </c>
      <c r="S2622" s="89"/>
      <c r="T2622" s="1">
        <v>1461</v>
      </c>
      <c r="U2622" s="90">
        <v>759.72</v>
      </c>
      <c r="V2622" s="91">
        <v>0.48</v>
      </c>
      <c r="W2622" s="92" t="s">
        <v>11035</v>
      </c>
      <c r="X2622" s="83">
        <v>90119000000</v>
      </c>
      <c r="Y2622" s="83" t="s">
        <v>994</v>
      </c>
      <c r="Z2622" s="83" t="s">
        <v>31</v>
      </c>
    </row>
    <row r="2623" spans="1:26" x14ac:dyDescent="0.25">
      <c r="A2623" s="3" t="s">
        <v>6312</v>
      </c>
      <c r="B2623" s="3" t="s">
        <v>6312</v>
      </c>
      <c r="C2623" s="94" t="s">
        <v>6313</v>
      </c>
      <c r="D2623" s="93" t="s">
        <v>6314</v>
      </c>
      <c r="E2623" s="88" t="s">
        <v>704</v>
      </c>
      <c r="F2623" s="88" t="s">
        <v>22</v>
      </c>
      <c r="G2623" s="83" t="s">
        <v>23</v>
      </c>
      <c r="H2623" s="88"/>
      <c r="I2623" s="93" t="s">
        <v>24</v>
      </c>
      <c r="J2623" s="93" t="s">
        <v>24</v>
      </c>
      <c r="K2623" s="4">
        <v>100210042010</v>
      </c>
      <c r="L2623" s="3" t="s">
        <v>25</v>
      </c>
      <c r="M2623" s="3" t="s">
        <v>5198</v>
      </c>
      <c r="N2623" s="3" t="s">
        <v>6200</v>
      </c>
      <c r="O2623" s="3" t="s">
        <v>6201</v>
      </c>
      <c r="P2623" s="86">
        <v>63</v>
      </c>
      <c r="Q2623" s="87"/>
      <c r="R2623" s="88" t="s">
        <v>28</v>
      </c>
      <c r="S2623" s="89"/>
      <c r="T2623" s="1">
        <v>846</v>
      </c>
      <c r="U2623" s="90">
        <v>439.92</v>
      </c>
      <c r="V2623" s="91">
        <v>0.48</v>
      </c>
      <c r="W2623" s="92" t="s">
        <v>11035</v>
      </c>
      <c r="X2623" s="83">
        <v>85365019900</v>
      </c>
      <c r="Y2623" s="83" t="s">
        <v>994</v>
      </c>
      <c r="Z2623" s="83" t="s">
        <v>31</v>
      </c>
    </row>
    <row r="2624" spans="1:26" x14ac:dyDescent="0.25">
      <c r="A2624" s="3" t="s">
        <v>6315</v>
      </c>
      <c r="B2624" s="3" t="s">
        <v>6315</v>
      </c>
      <c r="C2624" s="94" t="s">
        <v>6316</v>
      </c>
      <c r="D2624" s="93" t="s">
        <v>6317</v>
      </c>
      <c r="E2624" s="88" t="s">
        <v>704</v>
      </c>
      <c r="F2624" s="88" t="s">
        <v>22</v>
      </c>
      <c r="G2624" s="83" t="s">
        <v>23</v>
      </c>
      <c r="H2624" s="88"/>
      <c r="I2624" s="93" t="s">
        <v>24</v>
      </c>
      <c r="J2624" s="93" t="s">
        <v>24</v>
      </c>
      <c r="K2624" s="4">
        <v>100210010618</v>
      </c>
      <c r="L2624" s="3" t="s">
        <v>25</v>
      </c>
      <c r="M2624" s="3" t="s">
        <v>1019</v>
      </c>
      <c r="N2624" s="3" t="s">
        <v>1303</v>
      </c>
      <c r="O2624" s="3" t="s">
        <v>1758</v>
      </c>
      <c r="P2624" s="86">
        <v>2</v>
      </c>
      <c r="Q2624" s="87"/>
      <c r="R2624" s="88" t="s">
        <v>28</v>
      </c>
      <c r="S2624" s="89"/>
      <c r="T2624" s="1">
        <v>1375</v>
      </c>
      <c r="U2624" s="90">
        <v>715</v>
      </c>
      <c r="V2624" s="91">
        <v>0.48</v>
      </c>
      <c r="W2624" s="92" t="s">
        <v>11035</v>
      </c>
      <c r="X2624" s="83">
        <v>90119000000</v>
      </c>
      <c r="Y2624" s="83" t="s">
        <v>994</v>
      </c>
      <c r="Z2624" s="83" t="s">
        <v>31</v>
      </c>
    </row>
    <row r="2625" spans="1:26" x14ac:dyDescent="0.25">
      <c r="A2625" s="3" t="s">
        <v>6318</v>
      </c>
      <c r="B2625" s="3" t="s">
        <v>6318</v>
      </c>
      <c r="C2625" s="94" t="s">
        <v>6319</v>
      </c>
      <c r="D2625" s="93" t="s">
        <v>6320</v>
      </c>
      <c r="E2625" s="88" t="s">
        <v>704</v>
      </c>
      <c r="F2625" s="88" t="s">
        <v>22</v>
      </c>
      <c r="G2625" s="83" t="s">
        <v>23</v>
      </c>
      <c r="H2625" s="88"/>
      <c r="I2625" s="93" t="s">
        <v>24</v>
      </c>
      <c r="J2625" s="93" t="s">
        <v>24</v>
      </c>
      <c r="K2625" s="4">
        <v>100210010620</v>
      </c>
      <c r="L2625" s="3" t="s">
        <v>25</v>
      </c>
      <c r="M2625" s="3" t="s">
        <v>1019</v>
      </c>
      <c r="N2625" s="3" t="s">
        <v>1303</v>
      </c>
      <c r="O2625" s="3" t="s">
        <v>2009</v>
      </c>
      <c r="P2625" s="86">
        <v>2</v>
      </c>
      <c r="Q2625" s="87"/>
      <c r="R2625" s="88" t="s">
        <v>28</v>
      </c>
      <c r="S2625" s="89"/>
      <c r="T2625" s="1">
        <v>932</v>
      </c>
      <c r="U2625" s="90">
        <v>484.64</v>
      </c>
      <c r="V2625" s="91">
        <v>0.48000000000000004</v>
      </c>
      <c r="W2625" s="92" t="s">
        <v>11035</v>
      </c>
      <c r="X2625" s="83">
        <v>85365019900</v>
      </c>
      <c r="Y2625" s="83" t="s">
        <v>994</v>
      </c>
      <c r="Z2625" s="83" t="s">
        <v>31</v>
      </c>
    </row>
    <row r="2626" spans="1:26" x14ac:dyDescent="0.25">
      <c r="A2626" s="3" t="s">
        <v>6321</v>
      </c>
      <c r="B2626" s="3" t="s">
        <v>6321</v>
      </c>
      <c r="C2626" s="94" t="s">
        <v>6322</v>
      </c>
      <c r="D2626" s="93" t="s">
        <v>6323</v>
      </c>
      <c r="E2626" s="88" t="s">
        <v>704</v>
      </c>
      <c r="F2626" s="88" t="s">
        <v>22</v>
      </c>
      <c r="G2626" s="83" t="s">
        <v>23</v>
      </c>
      <c r="H2626" s="88"/>
      <c r="I2626" s="93" t="s">
        <v>24</v>
      </c>
      <c r="J2626" s="93" t="s">
        <v>24</v>
      </c>
      <c r="K2626" s="4">
        <v>100210010601</v>
      </c>
      <c r="L2626" s="3" t="s">
        <v>25</v>
      </c>
      <c r="M2626" s="3" t="s">
        <v>1019</v>
      </c>
      <c r="N2626" s="3" t="s">
        <v>1303</v>
      </c>
      <c r="O2626" s="3" t="s">
        <v>4371</v>
      </c>
      <c r="P2626" s="86">
        <v>20</v>
      </c>
      <c r="Q2626" s="87"/>
      <c r="R2626" s="88" t="s">
        <v>28</v>
      </c>
      <c r="S2626" s="89"/>
      <c r="T2626" s="1">
        <v>113</v>
      </c>
      <c r="U2626" s="90">
        <v>58.76</v>
      </c>
      <c r="V2626" s="91">
        <v>0.48000000000000004</v>
      </c>
      <c r="W2626" s="92" t="s">
        <v>11035</v>
      </c>
      <c r="X2626" s="83">
        <v>90119000000</v>
      </c>
      <c r="Y2626" s="83" t="s">
        <v>994</v>
      </c>
      <c r="Z2626" s="83" t="s">
        <v>31</v>
      </c>
    </row>
    <row r="2627" spans="1:26" x14ac:dyDescent="0.25">
      <c r="A2627" s="3" t="s">
        <v>6324</v>
      </c>
      <c r="B2627" s="3" t="s">
        <v>6324</v>
      </c>
      <c r="C2627" s="94" t="s">
        <v>6325</v>
      </c>
      <c r="D2627" s="93" t="s">
        <v>6326</v>
      </c>
      <c r="E2627" s="88" t="s">
        <v>704</v>
      </c>
      <c r="F2627" s="88" t="s">
        <v>22</v>
      </c>
      <c r="G2627" s="83" t="s">
        <v>23</v>
      </c>
      <c r="H2627" s="88"/>
      <c r="I2627" s="93" t="s">
        <v>24</v>
      </c>
      <c r="J2627" s="93" t="s">
        <v>24</v>
      </c>
      <c r="K2627" s="4">
        <v>100210010601</v>
      </c>
      <c r="L2627" s="3" t="s">
        <v>25</v>
      </c>
      <c r="M2627" s="3" t="s">
        <v>1019</v>
      </c>
      <c r="N2627" s="3" t="s">
        <v>1303</v>
      </c>
      <c r="O2627" s="3" t="s">
        <v>4371</v>
      </c>
      <c r="P2627" s="86">
        <v>20</v>
      </c>
      <c r="Q2627" s="87"/>
      <c r="R2627" s="88" t="s">
        <v>28</v>
      </c>
      <c r="S2627" s="89"/>
      <c r="T2627" s="1">
        <v>123</v>
      </c>
      <c r="U2627" s="90">
        <v>63.96</v>
      </c>
      <c r="V2627" s="91">
        <v>0.48</v>
      </c>
      <c r="W2627" s="92" t="s">
        <v>11035</v>
      </c>
      <c r="X2627" s="83">
        <v>90119000000</v>
      </c>
      <c r="Y2627" s="83" t="s">
        <v>994</v>
      </c>
      <c r="Z2627" s="83" t="s">
        <v>31</v>
      </c>
    </row>
    <row r="2628" spans="1:26" x14ac:dyDescent="0.25">
      <c r="A2628" t="s">
        <v>6327</v>
      </c>
      <c r="B2628" t="s">
        <v>6327</v>
      </c>
      <c r="C2628" s="94" t="s">
        <v>6328</v>
      </c>
      <c r="D2628" s="93" t="s">
        <v>6329</v>
      </c>
      <c r="E2628" s="93" t="s">
        <v>704</v>
      </c>
      <c r="F2628" s="93" t="s">
        <v>22</v>
      </c>
      <c r="G2628" s="83" t="s">
        <v>23</v>
      </c>
      <c r="H2628" s="93"/>
      <c r="I2628" s="93" t="s">
        <v>24</v>
      </c>
      <c r="J2628" s="93" t="s">
        <v>24</v>
      </c>
      <c r="K2628" s="2">
        <v>100210010609</v>
      </c>
      <c r="L2628" t="s">
        <v>25</v>
      </c>
      <c r="M2628" t="s">
        <v>1019</v>
      </c>
      <c r="N2628" t="s">
        <v>1303</v>
      </c>
      <c r="O2628" t="s">
        <v>4378</v>
      </c>
      <c r="P2628" s="86">
        <v>2</v>
      </c>
      <c r="Q2628" s="87"/>
      <c r="R2628" s="88" t="s">
        <v>28</v>
      </c>
      <c r="S2628" s="89"/>
      <c r="T2628" s="1">
        <v>556</v>
      </c>
      <c r="U2628" s="90">
        <v>289.12</v>
      </c>
      <c r="V2628" s="91">
        <v>0.48</v>
      </c>
      <c r="W2628" s="92" t="s">
        <v>11035</v>
      </c>
      <c r="X2628" s="83">
        <v>90119000000</v>
      </c>
      <c r="Y2628" s="83" t="s">
        <v>994</v>
      </c>
      <c r="Z2628" s="83" t="s">
        <v>31</v>
      </c>
    </row>
    <row r="2629" spans="1:26" x14ac:dyDescent="0.25">
      <c r="A2629" s="3" t="s">
        <v>6330</v>
      </c>
      <c r="B2629" s="3" t="s">
        <v>6330</v>
      </c>
      <c r="C2629" s="94" t="s">
        <v>6331</v>
      </c>
      <c r="D2629" s="93" t="s">
        <v>6332</v>
      </c>
      <c r="E2629" s="88" t="s">
        <v>704</v>
      </c>
      <c r="F2629" s="88" t="s">
        <v>22</v>
      </c>
      <c r="G2629" s="83" t="s">
        <v>752</v>
      </c>
      <c r="H2629" s="88"/>
      <c r="I2629" s="93" t="s">
        <v>24</v>
      </c>
      <c r="J2629" s="93" t="s">
        <v>24</v>
      </c>
      <c r="K2629" s="4">
        <v>100210010735</v>
      </c>
      <c r="L2629" s="3" t="s">
        <v>25</v>
      </c>
      <c r="M2629" s="3" t="s">
        <v>1019</v>
      </c>
      <c r="N2629" s="3" t="s">
        <v>2639</v>
      </c>
      <c r="O2629" s="3" t="s">
        <v>5963</v>
      </c>
      <c r="P2629" s="86">
        <v>20</v>
      </c>
      <c r="Q2629" s="87"/>
      <c r="R2629" s="88" t="s">
        <v>28</v>
      </c>
      <c r="S2629" s="89"/>
      <c r="T2629" s="1">
        <v>3184</v>
      </c>
      <c r="U2629" s="90">
        <v>1655.68</v>
      </c>
      <c r="V2629" s="91">
        <v>0.48</v>
      </c>
      <c r="W2629" s="92" t="s">
        <v>11035</v>
      </c>
      <c r="X2629" s="83">
        <v>90021900000</v>
      </c>
      <c r="Y2629" s="83" t="s">
        <v>994</v>
      </c>
      <c r="Z2629" s="83" t="s">
        <v>31</v>
      </c>
    </row>
    <row r="2630" spans="1:26" x14ac:dyDescent="0.25">
      <c r="A2630" s="3" t="s">
        <v>6333</v>
      </c>
      <c r="B2630" s="3" t="s">
        <v>6333</v>
      </c>
      <c r="C2630" s="94" t="s">
        <v>6334</v>
      </c>
      <c r="D2630" s="93" t="s">
        <v>6335</v>
      </c>
      <c r="E2630" s="88" t="s">
        <v>704</v>
      </c>
      <c r="F2630" s="88" t="s">
        <v>22</v>
      </c>
      <c r="G2630" s="83" t="s">
        <v>752</v>
      </c>
      <c r="H2630" s="88"/>
      <c r="I2630" s="93" t="s">
        <v>24</v>
      </c>
      <c r="J2630" s="93" t="s">
        <v>24</v>
      </c>
      <c r="K2630" s="4">
        <v>100210010735</v>
      </c>
      <c r="L2630" s="3" t="s">
        <v>25</v>
      </c>
      <c r="M2630" s="3" t="s">
        <v>1019</v>
      </c>
      <c r="N2630" s="3" t="s">
        <v>2639</v>
      </c>
      <c r="O2630" s="3" t="s">
        <v>5963</v>
      </c>
      <c r="P2630" s="86">
        <v>2</v>
      </c>
      <c r="Q2630" s="87"/>
      <c r="R2630" s="88" t="s">
        <v>28</v>
      </c>
      <c r="S2630" s="89"/>
      <c r="T2630" s="1">
        <v>4101</v>
      </c>
      <c r="U2630" s="90">
        <v>2132.52</v>
      </c>
      <c r="V2630" s="91">
        <v>0.48</v>
      </c>
      <c r="W2630" s="92" t="s">
        <v>11035</v>
      </c>
      <c r="X2630" s="83">
        <v>90021900000</v>
      </c>
      <c r="Y2630" s="83" t="s">
        <v>994</v>
      </c>
      <c r="Z2630" s="83" t="s">
        <v>31</v>
      </c>
    </row>
    <row r="2631" spans="1:26" x14ac:dyDescent="0.25">
      <c r="A2631" s="3" t="s">
        <v>6336</v>
      </c>
      <c r="B2631" s="3" t="s">
        <v>6336</v>
      </c>
      <c r="C2631" s="94" t="s">
        <v>6337</v>
      </c>
      <c r="D2631" s="93" t="s">
        <v>6338</v>
      </c>
      <c r="E2631" s="88" t="s">
        <v>704</v>
      </c>
      <c r="F2631" s="88" t="s">
        <v>22</v>
      </c>
      <c r="G2631" s="83" t="s">
        <v>752</v>
      </c>
      <c r="H2631" s="88"/>
      <c r="I2631" s="93" t="s">
        <v>24</v>
      </c>
      <c r="J2631" s="93" t="s">
        <v>24</v>
      </c>
      <c r="K2631" s="4">
        <v>100210010735</v>
      </c>
      <c r="L2631" s="3" t="s">
        <v>25</v>
      </c>
      <c r="M2631" s="3" t="s">
        <v>1019</v>
      </c>
      <c r="N2631" s="3" t="s">
        <v>2639</v>
      </c>
      <c r="O2631" s="3" t="s">
        <v>5963</v>
      </c>
      <c r="P2631" s="86">
        <v>2</v>
      </c>
      <c r="Q2631" s="87"/>
      <c r="R2631" s="88" t="s">
        <v>28</v>
      </c>
      <c r="S2631" s="89"/>
      <c r="T2631" s="1">
        <v>5852</v>
      </c>
      <c r="U2631" s="90">
        <v>3043.04</v>
      </c>
      <c r="V2631" s="91">
        <v>0.48</v>
      </c>
      <c r="W2631" s="92" t="s">
        <v>11035</v>
      </c>
      <c r="X2631" s="83">
        <v>90021900000</v>
      </c>
      <c r="Y2631" s="83" t="s">
        <v>994</v>
      </c>
      <c r="Z2631" s="83" t="s">
        <v>31</v>
      </c>
    </row>
    <row r="2632" spans="1:26" x14ac:dyDescent="0.25">
      <c r="A2632" s="3" t="s">
        <v>6339</v>
      </c>
      <c r="B2632" s="3" t="s">
        <v>6339</v>
      </c>
      <c r="C2632" s="94" t="s">
        <v>6340</v>
      </c>
      <c r="D2632" s="93" t="s">
        <v>6341</v>
      </c>
      <c r="E2632" s="88" t="s">
        <v>704</v>
      </c>
      <c r="F2632" s="88" t="s">
        <v>22</v>
      </c>
      <c r="G2632" s="83" t="s">
        <v>752</v>
      </c>
      <c r="H2632" s="88"/>
      <c r="I2632" s="93" t="s">
        <v>24</v>
      </c>
      <c r="J2632" s="93" t="s">
        <v>24</v>
      </c>
      <c r="K2632" s="4">
        <v>100210010735</v>
      </c>
      <c r="L2632" s="3" t="s">
        <v>25</v>
      </c>
      <c r="M2632" s="3" t="s">
        <v>1019</v>
      </c>
      <c r="N2632" s="3" t="s">
        <v>2639</v>
      </c>
      <c r="O2632" s="3" t="s">
        <v>5963</v>
      </c>
      <c r="P2632" s="86">
        <v>2</v>
      </c>
      <c r="Q2632" s="87"/>
      <c r="R2632" s="88" t="s">
        <v>28</v>
      </c>
      <c r="S2632" s="89"/>
      <c r="T2632" s="1">
        <v>8260</v>
      </c>
      <c r="U2632" s="90">
        <v>4295.2</v>
      </c>
      <c r="V2632" s="91">
        <v>0.48000000000000004</v>
      </c>
      <c r="W2632" s="92" t="s">
        <v>11035</v>
      </c>
      <c r="X2632" s="83">
        <v>90021900000</v>
      </c>
      <c r="Y2632" s="83" t="s">
        <v>994</v>
      </c>
      <c r="Z2632" s="83" t="s">
        <v>31</v>
      </c>
    </row>
    <row r="2633" spans="1:26" x14ac:dyDescent="0.25">
      <c r="A2633" s="3" t="s">
        <v>6342</v>
      </c>
      <c r="B2633" s="3" t="s">
        <v>6342</v>
      </c>
      <c r="C2633" s="94" t="s">
        <v>6343</v>
      </c>
      <c r="D2633" s="93" t="s">
        <v>6344</v>
      </c>
      <c r="E2633" s="88" t="s">
        <v>704</v>
      </c>
      <c r="F2633" s="88" t="s">
        <v>22</v>
      </c>
      <c r="G2633" s="83" t="s">
        <v>752</v>
      </c>
      <c r="H2633" s="88"/>
      <c r="I2633" s="93" t="s">
        <v>24</v>
      </c>
      <c r="J2633" s="93" t="s">
        <v>24</v>
      </c>
      <c r="K2633" s="4">
        <v>100210010735</v>
      </c>
      <c r="L2633" s="3" t="s">
        <v>25</v>
      </c>
      <c r="M2633" s="3" t="s">
        <v>1019</v>
      </c>
      <c r="N2633" s="3" t="s">
        <v>2639</v>
      </c>
      <c r="O2633" s="3" t="s">
        <v>5963</v>
      </c>
      <c r="P2633" s="86">
        <v>2</v>
      </c>
      <c r="Q2633" s="87"/>
      <c r="R2633" s="88" t="s">
        <v>28</v>
      </c>
      <c r="S2633" s="89"/>
      <c r="T2633" s="1">
        <v>11956</v>
      </c>
      <c r="U2633" s="90">
        <v>6217.12</v>
      </c>
      <c r="V2633" s="91">
        <v>0.48</v>
      </c>
      <c r="W2633" s="92" t="s">
        <v>11035</v>
      </c>
      <c r="X2633" s="83">
        <v>90021900000</v>
      </c>
      <c r="Y2633" s="83" t="s">
        <v>994</v>
      </c>
      <c r="Z2633" s="83" t="s">
        <v>31</v>
      </c>
    </row>
    <row r="2634" spans="1:26" x14ac:dyDescent="0.25">
      <c r="A2634" s="3" t="s">
        <v>8030</v>
      </c>
      <c r="B2634" s="3" t="s">
        <v>8030</v>
      </c>
      <c r="C2634" s="94" t="s">
        <v>8031</v>
      </c>
      <c r="D2634" s="93" t="s">
        <v>8031</v>
      </c>
      <c r="E2634" s="88" t="s">
        <v>704</v>
      </c>
      <c r="F2634" s="88" t="s">
        <v>22</v>
      </c>
      <c r="G2634" s="83" t="s">
        <v>23</v>
      </c>
      <c r="H2634" s="88"/>
      <c r="I2634" s="93" t="s">
        <v>24</v>
      </c>
      <c r="J2634" s="93" t="s">
        <v>24</v>
      </c>
      <c r="K2634" s="4">
        <v>100210040941</v>
      </c>
      <c r="L2634" s="3" t="s">
        <v>25</v>
      </c>
      <c r="M2634" s="3" t="s">
        <v>5198</v>
      </c>
      <c r="N2634" s="3" t="s">
        <v>5199</v>
      </c>
      <c r="O2634" s="3" t="s">
        <v>5200</v>
      </c>
      <c r="P2634" s="86">
        <v>20</v>
      </c>
      <c r="Q2634" s="87"/>
      <c r="R2634" s="88" t="s">
        <v>28</v>
      </c>
      <c r="S2634" s="89"/>
      <c r="T2634" s="1">
        <v>78</v>
      </c>
      <c r="U2634" s="90">
        <v>54.6</v>
      </c>
      <c r="V2634" s="91">
        <v>0.3</v>
      </c>
      <c r="W2634" s="92" t="s">
        <v>11038</v>
      </c>
      <c r="X2634" s="83">
        <v>90119000000</v>
      </c>
      <c r="Y2634" s="83" t="s">
        <v>994</v>
      </c>
      <c r="Z2634" s="83" t="s">
        <v>31</v>
      </c>
    </row>
    <row r="2635" spans="1:26" x14ac:dyDescent="0.25">
      <c r="A2635" s="3" t="s">
        <v>6345</v>
      </c>
      <c r="B2635" s="3" t="s">
        <v>6345</v>
      </c>
      <c r="C2635" s="94" t="s">
        <v>6346</v>
      </c>
      <c r="D2635" s="93" t="s">
        <v>6347</v>
      </c>
      <c r="E2635" s="88" t="s">
        <v>704</v>
      </c>
      <c r="F2635" s="88" t="s">
        <v>22</v>
      </c>
      <c r="G2635" s="83" t="s">
        <v>23</v>
      </c>
      <c r="H2635" s="88"/>
      <c r="I2635" s="93" t="s">
        <v>24</v>
      </c>
      <c r="J2635" s="93" t="s">
        <v>24</v>
      </c>
      <c r="K2635" s="4">
        <v>100210010603</v>
      </c>
      <c r="L2635" s="3" t="s">
        <v>25</v>
      </c>
      <c r="M2635" s="3" t="s">
        <v>1019</v>
      </c>
      <c r="N2635" s="3" t="s">
        <v>1303</v>
      </c>
      <c r="O2635" s="3" t="s">
        <v>4433</v>
      </c>
      <c r="P2635" s="86">
        <v>2</v>
      </c>
      <c r="Q2635" s="87"/>
      <c r="R2635" s="88" t="s">
        <v>28</v>
      </c>
      <c r="S2635" s="89"/>
      <c r="T2635" s="1">
        <v>1023</v>
      </c>
      <c r="U2635" s="90">
        <v>531.96</v>
      </c>
      <c r="V2635" s="91">
        <v>0.48</v>
      </c>
      <c r="W2635" s="92" t="s">
        <v>11035</v>
      </c>
      <c r="X2635" s="83">
        <v>90119000000</v>
      </c>
      <c r="Y2635" s="83" t="s">
        <v>994</v>
      </c>
      <c r="Z2635" s="83" t="s">
        <v>31</v>
      </c>
    </row>
    <row r="2636" spans="1:26" x14ac:dyDescent="0.25">
      <c r="A2636" s="3" t="s">
        <v>6348</v>
      </c>
      <c r="B2636" s="3" t="s">
        <v>6348</v>
      </c>
      <c r="C2636" s="94" t="s">
        <v>6349</v>
      </c>
      <c r="D2636" s="93" t="s">
        <v>6350</v>
      </c>
      <c r="E2636" s="88" t="s">
        <v>704</v>
      </c>
      <c r="F2636" s="88" t="s">
        <v>22</v>
      </c>
      <c r="G2636" s="83" t="s">
        <v>23</v>
      </c>
      <c r="H2636" s="88"/>
      <c r="I2636" s="93" t="s">
        <v>24</v>
      </c>
      <c r="J2636" s="93" t="s">
        <v>24</v>
      </c>
      <c r="K2636" s="4">
        <v>100210010608</v>
      </c>
      <c r="L2636" s="3" t="s">
        <v>25</v>
      </c>
      <c r="M2636" s="3" t="s">
        <v>1019</v>
      </c>
      <c r="N2636" s="3" t="s">
        <v>1303</v>
      </c>
      <c r="O2636" s="3" t="s">
        <v>1304</v>
      </c>
      <c r="P2636" s="86">
        <v>20</v>
      </c>
      <c r="Q2636" s="87"/>
      <c r="R2636" s="88" t="s">
        <v>28</v>
      </c>
      <c r="S2636" s="89"/>
      <c r="T2636" s="1">
        <v>273</v>
      </c>
      <c r="U2636" s="90">
        <v>141.96</v>
      </c>
      <c r="V2636" s="91">
        <v>0.48</v>
      </c>
      <c r="W2636" s="92" t="s">
        <v>11035</v>
      </c>
      <c r="X2636" s="83">
        <v>85444290900</v>
      </c>
      <c r="Y2636" s="83" t="s">
        <v>994</v>
      </c>
      <c r="Z2636" s="83" t="s">
        <v>31</v>
      </c>
    </row>
    <row r="2637" spans="1:26" x14ac:dyDescent="0.25">
      <c r="A2637" s="3" t="s">
        <v>6351</v>
      </c>
      <c r="B2637" s="3" t="s">
        <v>6351</v>
      </c>
      <c r="C2637" s="94" t="s">
        <v>6352</v>
      </c>
      <c r="D2637" s="93" t="s">
        <v>6353</v>
      </c>
      <c r="E2637" s="88" t="s">
        <v>704</v>
      </c>
      <c r="F2637" s="88" t="s">
        <v>22</v>
      </c>
      <c r="G2637" s="83" t="s">
        <v>23</v>
      </c>
      <c r="H2637" s="88"/>
      <c r="I2637" s="93" t="s">
        <v>24</v>
      </c>
      <c r="J2637" s="93" t="s">
        <v>24</v>
      </c>
      <c r="K2637" s="4">
        <v>100210010608</v>
      </c>
      <c r="L2637" s="3" t="s">
        <v>25</v>
      </c>
      <c r="M2637" s="3" t="s">
        <v>1019</v>
      </c>
      <c r="N2637" s="3" t="s">
        <v>1303</v>
      </c>
      <c r="O2637" s="3" t="s">
        <v>1304</v>
      </c>
      <c r="P2637" s="86">
        <v>20</v>
      </c>
      <c r="Q2637" s="87"/>
      <c r="R2637" s="88" t="s">
        <v>28</v>
      </c>
      <c r="S2637" s="89"/>
      <c r="T2637" s="1">
        <v>253</v>
      </c>
      <c r="U2637" s="90">
        <v>131.56</v>
      </c>
      <c r="V2637" s="91">
        <v>0.48</v>
      </c>
      <c r="W2637" s="92" t="s">
        <v>11035</v>
      </c>
      <c r="X2637" s="83">
        <v>85444290900</v>
      </c>
      <c r="Y2637" s="83" t="s">
        <v>994</v>
      </c>
      <c r="Z2637" s="83" t="s">
        <v>31</v>
      </c>
    </row>
    <row r="2638" spans="1:26" x14ac:dyDescent="0.25">
      <c r="A2638" s="3" t="s">
        <v>6354</v>
      </c>
      <c r="B2638" s="3" t="s">
        <v>6354</v>
      </c>
      <c r="C2638" s="94" t="s">
        <v>6355</v>
      </c>
      <c r="D2638" s="93" t="s">
        <v>6356</v>
      </c>
      <c r="E2638" s="88" t="s">
        <v>704</v>
      </c>
      <c r="F2638" s="88" t="s">
        <v>22</v>
      </c>
      <c r="G2638" s="83" t="s">
        <v>23</v>
      </c>
      <c r="H2638" s="88"/>
      <c r="I2638" s="93" t="s">
        <v>24</v>
      </c>
      <c r="J2638" s="93" t="s">
        <v>24</v>
      </c>
      <c r="K2638" s="4">
        <v>100210010602</v>
      </c>
      <c r="L2638" s="3" t="s">
        <v>25</v>
      </c>
      <c r="M2638" s="3" t="s">
        <v>1019</v>
      </c>
      <c r="N2638" s="3" t="s">
        <v>1303</v>
      </c>
      <c r="O2638" s="3" t="s">
        <v>4440</v>
      </c>
      <c r="P2638" s="86">
        <v>2</v>
      </c>
      <c r="Q2638" s="87"/>
      <c r="R2638" s="88" t="s">
        <v>28</v>
      </c>
      <c r="S2638" s="89"/>
      <c r="T2638" s="1">
        <v>575</v>
      </c>
      <c r="U2638" s="90">
        <v>299</v>
      </c>
      <c r="V2638" s="91">
        <v>0.48</v>
      </c>
      <c r="W2638" s="92" t="s">
        <v>11035</v>
      </c>
      <c r="X2638" s="83">
        <v>90119000000</v>
      </c>
      <c r="Y2638" s="83" t="s">
        <v>994</v>
      </c>
      <c r="Z2638" s="83" t="s">
        <v>31</v>
      </c>
    </row>
    <row r="2639" spans="1:26" x14ac:dyDescent="0.25">
      <c r="A2639" s="3" t="s">
        <v>6359</v>
      </c>
      <c r="B2639" s="3" t="s">
        <v>6359</v>
      </c>
      <c r="C2639" s="94" t="s">
        <v>6360</v>
      </c>
      <c r="D2639" s="93" t="s">
        <v>6361</v>
      </c>
      <c r="E2639" s="88" t="s">
        <v>704</v>
      </c>
      <c r="F2639" s="88" t="s">
        <v>22</v>
      </c>
      <c r="G2639" s="83" t="s">
        <v>23</v>
      </c>
      <c r="H2639" s="88"/>
      <c r="I2639" s="93" t="s">
        <v>24</v>
      </c>
      <c r="J2639" s="93" t="s">
        <v>24</v>
      </c>
      <c r="K2639" s="4">
        <v>100210010724</v>
      </c>
      <c r="L2639" s="3" t="s">
        <v>25</v>
      </c>
      <c r="M2639" s="3" t="s">
        <v>1019</v>
      </c>
      <c r="N2639" s="3" t="s">
        <v>2639</v>
      </c>
      <c r="O2639" s="3" t="s">
        <v>5655</v>
      </c>
      <c r="P2639" s="86">
        <v>2</v>
      </c>
      <c r="Q2639" s="87"/>
      <c r="R2639" s="88" t="s">
        <v>28</v>
      </c>
      <c r="S2639" s="89"/>
      <c r="T2639" s="1">
        <v>5642</v>
      </c>
      <c r="U2639" s="90">
        <v>2933.84</v>
      </c>
      <c r="V2639" s="91">
        <v>0.48</v>
      </c>
      <c r="W2639" s="92" t="s">
        <v>11035</v>
      </c>
      <c r="X2639" s="83">
        <v>90021100900</v>
      </c>
      <c r="Y2639" s="83" t="s">
        <v>994</v>
      </c>
      <c r="Z2639" s="83" t="s">
        <v>31</v>
      </c>
    </row>
    <row r="2640" spans="1:26" x14ac:dyDescent="0.25">
      <c r="A2640" s="3" t="s">
        <v>6362</v>
      </c>
      <c r="B2640" s="3" t="s">
        <v>6362</v>
      </c>
      <c r="C2640" s="94" t="s">
        <v>6363</v>
      </c>
      <c r="D2640" s="93" t="s">
        <v>6364</v>
      </c>
      <c r="E2640" s="88" t="s">
        <v>704</v>
      </c>
      <c r="F2640" s="88" t="s">
        <v>22</v>
      </c>
      <c r="G2640" s="83" t="s">
        <v>23</v>
      </c>
      <c r="H2640" s="88"/>
      <c r="I2640" s="93" t="s">
        <v>24</v>
      </c>
      <c r="J2640" s="93" t="s">
        <v>24</v>
      </c>
      <c r="K2640" s="4">
        <v>100210010602</v>
      </c>
      <c r="L2640" s="3" t="s">
        <v>25</v>
      </c>
      <c r="M2640" s="3" t="s">
        <v>1019</v>
      </c>
      <c r="N2640" s="3" t="s">
        <v>1303</v>
      </c>
      <c r="O2640" s="3" t="s">
        <v>4440</v>
      </c>
      <c r="P2640" s="86">
        <v>2</v>
      </c>
      <c r="Q2640" s="87"/>
      <c r="R2640" s="88" t="s">
        <v>28</v>
      </c>
      <c r="S2640" s="89"/>
      <c r="T2640" s="1">
        <v>207</v>
      </c>
      <c r="U2640" s="90">
        <v>107.64</v>
      </c>
      <c r="V2640" s="91">
        <v>0.48</v>
      </c>
      <c r="W2640" s="92" t="s">
        <v>11035</v>
      </c>
      <c r="X2640" s="83">
        <v>90119000000</v>
      </c>
      <c r="Y2640" s="83" t="s">
        <v>903</v>
      </c>
      <c r="Z2640" s="83" t="s">
        <v>31</v>
      </c>
    </row>
    <row r="2641" spans="1:26" x14ac:dyDescent="0.25">
      <c r="A2641" s="3" t="s">
        <v>6365</v>
      </c>
      <c r="B2641" s="3" t="s">
        <v>6365</v>
      </c>
      <c r="C2641" s="94" t="s">
        <v>6366</v>
      </c>
      <c r="D2641" s="93" t="s">
        <v>6367</v>
      </c>
      <c r="E2641" s="88" t="s">
        <v>704</v>
      </c>
      <c r="F2641" s="88" t="s">
        <v>22</v>
      </c>
      <c r="G2641" s="83" t="s">
        <v>23</v>
      </c>
      <c r="H2641" s="88"/>
      <c r="I2641" s="93" t="s">
        <v>24</v>
      </c>
      <c r="J2641" s="93" t="s">
        <v>24</v>
      </c>
      <c r="K2641" s="4">
        <v>100210010602</v>
      </c>
      <c r="L2641" s="3" t="s">
        <v>25</v>
      </c>
      <c r="M2641" s="3" t="s">
        <v>1019</v>
      </c>
      <c r="N2641" s="3" t="s">
        <v>1303</v>
      </c>
      <c r="O2641" s="3" t="s">
        <v>4440</v>
      </c>
      <c r="P2641" s="86">
        <v>2</v>
      </c>
      <c r="Q2641" s="87"/>
      <c r="R2641" s="88" t="s">
        <v>28</v>
      </c>
      <c r="S2641" s="89"/>
      <c r="T2641" s="1">
        <v>111</v>
      </c>
      <c r="U2641" s="90">
        <v>57.72</v>
      </c>
      <c r="V2641" s="91">
        <v>0.48000000000000004</v>
      </c>
      <c r="W2641" s="92" t="s">
        <v>11035</v>
      </c>
      <c r="X2641" s="83">
        <v>90119000000</v>
      </c>
      <c r="Y2641" s="83" t="s">
        <v>903</v>
      </c>
      <c r="Z2641" s="83" t="s">
        <v>31</v>
      </c>
    </row>
    <row r="2642" spans="1:26" x14ac:dyDescent="0.25">
      <c r="A2642" s="3" t="s">
        <v>6368</v>
      </c>
      <c r="B2642" s="3" t="s">
        <v>6368</v>
      </c>
      <c r="C2642" s="94" t="s">
        <v>6369</v>
      </c>
      <c r="D2642" s="93" t="s">
        <v>6370</v>
      </c>
      <c r="E2642" s="88" t="s">
        <v>704</v>
      </c>
      <c r="F2642" s="88" t="s">
        <v>22</v>
      </c>
      <c r="G2642" s="83" t="s">
        <v>752</v>
      </c>
      <c r="H2642" s="88"/>
      <c r="I2642" s="93" t="s">
        <v>24</v>
      </c>
      <c r="J2642" s="93" t="s">
        <v>24</v>
      </c>
      <c r="K2642" s="4">
        <v>100210010607</v>
      </c>
      <c r="L2642" s="3" t="s">
        <v>25</v>
      </c>
      <c r="M2642" s="3" t="s">
        <v>1019</v>
      </c>
      <c r="N2642" s="3" t="s">
        <v>1303</v>
      </c>
      <c r="O2642" s="3" t="s">
        <v>4558</v>
      </c>
      <c r="P2642" s="86" t="s">
        <v>11037</v>
      </c>
      <c r="Q2642" s="87"/>
      <c r="R2642" s="88" t="s">
        <v>28</v>
      </c>
      <c r="S2642" s="89"/>
      <c r="T2642" s="1">
        <v>528</v>
      </c>
      <c r="U2642" s="90">
        <v>274.56</v>
      </c>
      <c r="V2642" s="91">
        <v>0.48</v>
      </c>
      <c r="W2642" s="92" t="s">
        <v>11035</v>
      </c>
      <c r="X2642" s="83">
        <v>85399010000</v>
      </c>
      <c r="Y2642" s="83" t="s">
        <v>903</v>
      </c>
      <c r="Z2642" s="83" t="s">
        <v>31</v>
      </c>
    </row>
    <row r="2643" spans="1:26" x14ac:dyDescent="0.25">
      <c r="A2643" s="3" t="s">
        <v>6371</v>
      </c>
      <c r="B2643" s="3" t="s">
        <v>6371</v>
      </c>
      <c r="C2643" s="94" t="s">
        <v>6372</v>
      </c>
      <c r="D2643" s="93" t="s">
        <v>6373</v>
      </c>
      <c r="E2643" s="88" t="s">
        <v>704</v>
      </c>
      <c r="F2643" s="88" t="s">
        <v>22</v>
      </c>
      <c r="G2643" s="83" t="s">
        <v>752</v>
      </c>
      <c r="H2643" s="88"/>
      <c r="I2643" s="93" t="s">
        <v>24</v>
      </c>
      <c r="J2643" s="93" t="s">
        <v>24</v>
      </c>
      <c r="K2643" s="4">
        <v>100210010607</v>
      </c>
      <c r="L2643" s="3" t="s">
        <v>25</v>
      </c>
      <c r="M2643" s="3" t="s">
        <v>1019</v>
      </c>
      <c r="N2643" s="3" t="s">
        <v>1303</v>
      </c>
      <c r="O2643" s="3" t="s">
        <v>4558</v>
      </c>
      <c r="P2643" s="86" t="s">
        <v>11037</v>
      </c>
      <c r="Q2643" s="87"/>
      <c r="R2643" s="88" t="s">
        <v>28</v>
      </c>
      <c r="S2643" s="89"/>
      <c r="T2643" s="1">
        <v>549</v>
      </c>
      <c r="U2643" s="90">
        <v>285.48</v>
      </c>
      <c r="V2643" s="91">
        <v>0.48</v>
      </c>
      <c r="W2643" s="92" t="s">
        <v>11035</v>
      </c>
      <c r="X2643" s="83">
        <v>85399010000</v>
      </c>
      <c r="Y2643" s="83" t="s">
        <v>903</v>
      </c>
      <c r="Z2643" s="83" t="s">
        <v>31</v>
      </c>
    </row>
    <row r="2644" spans="1:26" x14ac:dyDescent="0.25">
      <c r="A2644" s="3" t="s">
        <v>6374</v>
      </c>
      <c r="B2644" s="3" t="s">
        <v>6374</v>
      </c>
      <c r="C2644" s="94" t="s">
        <v>6375</v>
      </c>
      <c r="D2644" s="93" t="s">
        <v>6376</v>
      </c>
      <c r="E2644" s="88" t="s">
        <v>704</v>
      </c>
      <c r="F2644" s="88" t="s">
        <v>22</v>
      </c>
      <c r="G2644" s="83" t="s">
        <v>23</v>
      </c>
      <c r="H2644" s="88"/>
      <c r="I2644" s="93" t="s">
        <v>24</v>
      </c>
      <c r="J2644" s="93" t="s">
        <v>24</v>
      </c>
      <c r="K2644" s="4">
        <v>100210010608</v>
      </c>
      <c r="L2644" s="3" t="s">
        <v>25</v>
      </c>
      <c r="M2644" s="3" t="s">
        <v>1019</v>
      </c>
      <c r="N2644" s="3" t="s">
        <v>1303</v>
      </c>
      <c r="O2644" s="3" t="s">
        <v>1304</v>
      </c>
      <c r="P2644" s="86">
        <v>2</v>
      </c>
      <c r="Q2644" s="87"/>
      <c r="R2644" s="88" t="s">
        <v>28</v>
      </c>
      <c r="S2644" s="89"/>
      <c r="T2644" s="1">
        <v>81</v>
      </c>
      <c r="U2644" s="90">
        <v>42.12</v>
      </c>
      <c r="V2644" s="91">
        <v>0.48000000000000004</v>
      </c>
      <c r="W2644" s="92" t="s">
        <v>11035</v>
      </c>
      <c r="X2644" s="83">
        <v>85444290900</v>
      </c>
      <c r="Y2644" s="83" t="s">
        <v>994</v>
      </c>
      <c r="Z2644" s="83" t="s">
        <v>31</v>
      </c>
    </row>
    <row r="2645" spans="1:26" x14ac:dyDescent="0.25">
      <c r="A2645" s="3" t="s">
        <v>6379</v>
      </c>
      <c r="B2645" s="3" t="s">
        <v>6379</v>
      </c>
      <c r="C2645" s="94" t="s">
        <v>6380</v>
      </c>
      <c r="D2645" s="93" t="s">
        <v>6381</v>
      </c>
      <c r="E2645" s="88" t="s">
        <v>704</v>
      </c>
      <c r="F2645" s="88" t="s">
        <v>22</v>
      </c>
      <c r="G2645" s="83" t="s">
        <v>752</v>
      </c>
      <c r="H2645" s="88"/>
      <c r="I2645" s="93" t="s">
        <v>24</v>
      </c>
      <c r="J2645" s="93" t="s">
        <v>24</v>
      </c>
      <c r="K2645" s="4">
        <v>100210020221</v>
      </c>
      <c r="L2645" s="3" t="s">
        <v>25</v>
      </c>
      <c r="M2645" s="3" t="s">
        <v>1428</v>
      </c>
      <c r="N2645" s="3" t="s">
        <v>1429</v>
      </c>
      <c r="O2645" s="3" t="s">
        <v>1430</v>
      </c>
      <c r="P2645" s="86" t="s">
        <v>11037</v>
      </c>
      <c r="Q2645" s="87"/>
      <c r="R2645" s="88" t="s">
        <v>28</v>
      </c>
      <c r="S2645" s="89"/>
      <c r="T2645" s="1">
        <v>694</v>
      </c>
      <c r="U2645" s="90">
        <v>360.88</v>
      </c>
      <c r="V2645" s="91">
        <v>0.48</v>
      </c>
      <c r="W2645" s="92" t="s">
        <v>11035</v>
      </c>
      <c r="X2645" s="83">
        <v>85371098990</v>
      </c>
      <c r="Y2645" s="83" t="s">
        <v>994</v>
      </c>
      <c r="Z2645" s="83" t="s">
        <v>31</v>
      </c>
    </row>
    <row r="2646" spans="1:26" x14ac:dyDescent="0.25">
      <c r="A2646" s="3" t="s">
        <v>6382</v>
      </c>
      <c r="B2646" s="3" t="s">
        <v>6382</v>
      </c>
      <c r="C2646" s="94" t="s">
        <v>6383</v>
      </c>
      <c r="D2646" s="93" t="s">
        <v>6384</v>
      </c>
      <c r="E2646" s="88" t="s">
        <v>704</v>
      </c>
      <c r="F2646" s="88" t="s">
        <v>22</v>
      </c>
      <c r="G2646" s="83" t="s">
        <v>23</v>
      </c>
      <c r="H2646" s="88"/>
      <c r="I2646" s="93" t="s">
        <v>24</v>
      </c>
      <c r="J2646" s="93" t="s">
        <v>24</v>
      </c>
      <c r="K2646" s="4">
        <v>100210010725</v>
      </c>
      <c r="L2646" s="3" t="s">
        <v>25</v>
      </c>
      <c r="M2646" s="3" t="s">
        <v>1019</v>
      </c>
      <c r="N2646" s="3" t="s">
        <v>2639</v>
      </c>
      <c r="O2646" s="3" t="s">
        <v>5676</v>
      </c>
      <c r="P2646" s="86">
        <v>20</v>
      </c>
      <c r="Q2646" s="87"/>
      <c r="R2646" s="88" t="s">
        <v>28</v>
      </c>
      <c r="S2646" s="89"/>
      <c r="T2646" s="1">
        <v>14976</v>
      </c>
      <c r="U2646" s="90">
        <v>7787.52</v>
      </c>
      <c r="V2646" s="91">
        <v>0.48</v>
      </c>
      <c r="W2646" s="92" t="s">
        <v>11035</v>
      </c>
      <c r="X2646" s="83">
        <v>90021900000</v>
      </c>
      <c r="Y2646" s="83" t="s">
        <v>994</v>
      </c>
      <c r="Z2646" s="83" t="s">
        <v>31</v>
      </c>
    </row>
    <row r="2647" spans="1:26" x14ac:dyDescent="0.25">
      <c r="A2647" s="3" t="s">
        <v>6385</v>
      </c>
      <c r="B2647" s="3" t="s">
        <v>6385</v>
      </c>
      <c r="C2647" s="94" t="s">
        <v>6386</v>
      </c>
      <c r="D2647" s="93" t="s">
        <v>6387</v>
      </c>
      <c r="E2647" s="88" t="s">
        <v>704</v>
      </c>
      <c r="F2647" s="88" t="s">
        <v>22</v>
      </c>
      <c r="G2647" s="83" t="s">
        <v>23</v>
      </c>
      <c r="H2647" s="88"/>
      <c r="I2647" s="93" t="s">
        <v>24</v>
      </c>
      <c r="J2647" s="93" t="s">
        <v>24</v>
      </c>
      <c r="K2647" s="4">
        <v>100210010606</v>
      </c>
      <c r="L2647" s="3" t="s">
        <v>25</v>
      </c>
      <c r="M2647" s="3" t="s">
        <v>1019</v>
      </c>
      <c r="N2647" s="3" t="s">
        <v>1303</v>
      </c>
      <c r="O2647" s="3" t="s">
        <v>4601</v>
      </c>
      <c r="P2647" s="86">
        <v>20</v>
      </c>
      <c r="Q2647" s="87"/>
      <c r="R2647" s="88" t="s">
        <v>28</v>
      </c>
      <c r="S2647" s="89"/>
      <c r="T2647" s="1">
        <v>976</v>
      </c>
      <c r="U2647" s="90">
        <v>507.52</v>
      </c>
      <c r="V2647" s="91">
        <v>0.48000000000000004</v>
      </c>
      <c r="W2647" s="92" t="s">
        <v>11035</v>
      </c>
      <c r="X2647" s="83">
        <v>90029000900</v>
      </c>
      <c r="Y2647" s="83" t="s">
        <v>994</v>
      </c>
      <c r="Z2647" s="83" t="s">
        <v>31</v>
      </c>
    </row>
    <row r="2648" spans="1:26" x14ac:dyDescent="0.25">
      <c r="A2648" s="3" t="s">
        <v>6388</v>
      </c>
      <c r="B2648" s="3" t="s">
        <v>6388</v>
      </c>
      <c r="C2648" s="94" t="s">
        <v>6389</v>
      </c>
      <c r="D2648" s="93" t="s">
        <v>6390</v>
      </c>
      <c r="E2648" s="88" t="s">
        <v>704</v>
      </c>
      <c r="F2648" s="88" t="s">
        <v>22</v>
      </c>
      <c r="G2648" s="83" t="s">
        <v>23</v>
      </c>
      <c r="H2648" s="88"/>
      <c r="I2648" s="93" t="s">
        <v>24</v>
      </c>
      <c r="J2648" s="93" t="s">
        <v>24</v>
      </c>
      <c r="K2648" s="4">
        <v>100210010604</v>
      </c>
      <c r="L2648" s="3" t="s">
        <v>25</v>
      </c>
      <c r="M2648" s="3" t="s">
        <v>1019</v>
      </c>
      <c r="N2648" s="3" t="s">
        <v>1303</v>
      </c>
      <c r="O2648" s="3" t="s">
        <v>4562</v>
      </c>
      <c r="P2648" s="86">
        <v>2</v>
      </c>
      <c r="Q2648" s="87"/>
      <c r="R2648" s="88" t="s">
        <v>28</v>
      </c>
      <c r="S2648" s="89"/>
      <c r="T2648" s="1">
        <v>1812</v>
      </c>
      <c r="U2648" s="90">
        <v>942.24</v>
      </c>
      <c r="V2648" s="91">
        <v>0.48</v>
      </c>
      <c r="W2648" s="92" t="s">
        <v>11035</v>
      </c>
      <c r="X2648" s="83">
        <v>90119000000</v>
      </c>
      <c r="Y2648" s="83" t="s">
        <v>994</v>
      </c>
      <c r="Z2648" s="83" t="s">
        <v>31</v>
      </c>
    </row>
    <row r="2649" spans="1:26" x14ac:dyDescent="0.25">
      <c r="A2649" s="3" t="s">
        <v>6391</v>
      </c>
      <c r="B2649" s="3" t="s">
        <v>6391</v>
      </c>
      <c r="C2649" s="94" t="s">
        <v>6392</v>
      </c>
      <c r="D2649" s="93" t="s">
        <v>6393</v>
      </c>
      <c r="E2649" s="88" t="s">
        <v>704</v>
      </c>
      <c r="F2649" s="88" t="s">
        <v>22</v>
      </c>
      <c r="G2649" s="83" t="s">
        <v>23</v>
      </c>
      <c r="H2649" s="88"/>
      <c r="I2649" s="93" t="s">
        <v>24</v>
      </c>
      <c r="J2649" s="93" t="s">
        <v>24</v>
      </c>
      <c r="K2649" s="4">
        <v>100210010604</v>
      </c>
      <c r="L2649" s="3" t="s">
        <v>25</v>
      </c>
      <c r="M2649" s="3" t="s">
        <v>1019</v>
      </c>
      <c r="N2649" s="3" t="s">
        <v>1303</v>
      </c>
      <c r="O2649" s="3" t="s">
        <v>4562</v>
      </c>
      <c r="P2649" s="86">
        <v>2</v>
      </c>
      <c r="Q2649" s="87"/>
      <c r="R2649" s="88" t="s">
        <v>28</v>
      </c>
      <c r="S2649" s="89"/>
      <c r="T2649" s="1">
        <v>789</v>
      </c>
      <c r="U2649" s="90">
        <v>410.28</v>
      </c>
      <c r="V2649" s="91">
        <v>0.48000000000000004</v>
      </c>
      <c r="W2649" s="92" t="s">
        <v>11035</v>
      </c>
      <c r="X2649" s="83">
        <v>90119000000</v>
      </c>
      <c r="Y2649" s="83" t="s">
        <v>994</v>
      </c>
      <c r="Z2649" s="83" t="s">
        <v>31</v>
      </c>
    </row>
    <row r="2650" spans="1:26" x14ac:dyDescent="0.25">
      <c r="A2650" s="3" t="s">
        <v>6394</v>
      </c>
      <c r="B2650" s="3" t="s">
        <v>6394</v>
      </c>
      <c r="C2650" s="94" t="s">
        <v>6395</v>
      </c>
      <c r="D2650" s="93" t="s">
        <v>6395</v>
      </c>
      <c r="E2650" s="88" t="s">
        <v>704</v>
      </c>
      <c r="F2650" s="88" t="s">
        <v>22</v>
      </c>
      <c r="G2650" s="83" t="s">
        <v>23</v>
      </c>
      <c r="H2650" s="88"/>
      <c r="I2650" s="93" t="s">
        <v>24</v>
      </c>
      <c r="J2650" s="93" t="s">
        <v>24</v>
      </c>
      <c r="K2650" s="4">
        <v>100210042010</v>
      </c>
      <c r="L2650" s="3" t="s">
        <v>25</v>
      </c>
      <c r="M2650" s="3" t="s">
        <v>5198</v>
      </c>
      <c r="N2650" s="3" t="s">
        <v>6200</v>
      </c>
      <c r="O2650" s="3" t="s">
        <v>6201</v>
      </c>
      <c r="P2650" s="86">
        <v>20</v>
      </c>
      <c r="Q2650" s="87"/>
      <c r="R2650" s="88" t="s">
        <v>28</v>
      </c>
      <c r="S2650" s="89"/>
      <c r="T2650" s="1">
        <v>1163</v>
      </c>
      <c r="U2650" s="90">
        <v>604.76</v>
      </c>
      <c r="V2650" s="91">
        <v>0.48</v>
      </c>
      <c r="W2650" s="92" t="s">
        <v>11035</v>
      </c>
      <c r="X2650" s="83">
        <v>85444290900</v>
      </c>
      <c r="Y2650" s="83" t="s">
        <v>994</v>
      </c>
      <c r="Z2650" s="83" t="s">
        <v>31</v>
      </c>
    </row>
    <row r="2651" spans="1:26" x14ac:dyDescent="0.25">
      <c r="A2651" s="3" t="s">
        <v>6396</v>
      </c>
      <c r="B2651" s="3" t="s">
        <v>6396</v>
      </c>
      <c r="C2651" s="94" t="s">
        <v>6397</v>
      </c>
      <c r="D2651" s="93" t="s">
        <v>6397</v>
      </c>
      <c r="E2651" s="88" t="s">
        <v>704</v>
      </c>
      <c r="F2651" s="88" t="s">
        <v>22</v>
      </c>
      <c r="G2651" s="83" t="s">
        <v>23</v>
      </c>
      <c r="H2651" s="88"/>
      <c r="I2651" s="93" t="s">
        <v>24</v>
      </c>
      <c r="J2651" s="93" t="s">
        <v>24</v>
      </c>
      <c r="K2651" s="4">
        <v>100210042010</v>
      </c>
      <c r="L2651" s="3" t="s">
        <v>25</v>
      </c>
      <c r="M2651" s="3" t="s">
        <v>5198</v>
      </c>
      <c r="N2651" s="3" t="s">
        <v>6200</v>
      </c>
      <c r="O2651" s="3" t="s">
        <v>6201</v>
      </c>
      <c r="P2651" s="86">
        <v>25</v>
      </c>
      <c r="Q2651" s="87"/>
      <c r="R2651" s="88" t="s">
        <v>28</v>
      </c>
      <c r="S2651" s="89"/>
      <c r="T2651" s="1">
        <v>1163</v>
      </c>
      <c r="U2651" s="90">
        <v>604.76</v>
      </c>
      <c r="V2651" s="91">
        <v>0.48</v>
      </c>
      <c r="W2651" s="92" t="s">
        <v>11035</v>
      </c>
      <c r="X2651" s="83">
        <v>85444290900</v>
      </c>
      <c r="Y2651" s="83" t="s">
        <v>994</v>
      </c>
      <c r="Z2651" s="83" t="s">
        <v>31</v>
      </c>
    </row>
    <row r="2652" spans="1:26" x14ac:dyDescent="0.25">
      <c r="A2652" s="3" t="s">
        <v>6398</v>
      </c>
      <c r="B2652" s="3" t="s">
        <v>6398</v>
      </c>
      <c r="C2652" s="94" t="s">
        <v>6399</v>
      </c>
      <c r="D2652" s="93" t="s">
        <v>6399</v>
      </c>
      <c r="E2652" s="88" t="s">
        <v>704</v>
      </c>
      <c r="F2652" s="88" t="s">
        <v>22</v>
      </c>
      <c r="G2652" s="83" t="s">
        <v>23</v>
      </c>
      <c r="H2652" s="88"/>
      <c r="I2652" s="93" t="s">
        <v>24</v>
      </c>
      <c r="J2652" s="93" t="s">
        <v>24</v>
      </c>
      <c r="K2652" s="4">
        <v>100210042010</v>
      </c>
      <c r="L2652" s="3" t="s">
        <v>25</v>
      </c>
      <c r="M2652" s="3" t="s">
        <v>5198</v>
      </c>
      <c r="N2652" s="3" t="s">
        <v>6200</v>
      </c>
      <c r="O2652" s="3" t="s">
        <v>6201</v>
      </c>
      <c r="P2652" s="86">
        <v>20</v>
      </c>
      <c r="Q2652" s="87"/>
      <c r="R2652" s="88" t="s">
        <v>28</v>
      </c>
      <c r="S2652" s="89"/>
      <c r="T2652" s="1">
        <v>5691</v>
      </c>
      <c r="U2652" s="90">
        <v>2959.32</v>
      </c>
      <c r="V2652" s="91">
        <v>0.48</v>
      </c>
      <c r="W2652" s="92" t="s">
        <v>11035</v>
      </c>
      <c r="X2652" s="83">
        <v>85444290900</v>
      </c>
      <c r="Y2652" s="83" t="s">
        <v>994</v>
      </c>
      <c r="Z2652" s="83" t="s">
        <v>31</v>
      </c>
    </row>
    <row r="2653" spans="1:26" x14ac:dyDescent="0.25">
      <c r="A2653" s="3" t="s">
        <v>6400</v>
      </c>
      <c r="B2653" s="3" t="s">
        <v>6400</v>
      </c>
      <c r="C2653" s="94" t="s">
        <v>6401</v>
      </c>
      <c r="D2653" s="93" t="s">
        <v>6402</v>
      </c>
      <c r="E2653" s="88" t="s">
        <v>704</v>
      </c>
      <c r="F2653" s="88" t="s">
        <v>22</v>
      </c>
      <c r="G2653" s="83" t="s">
        <v>23</v>
      </c>
      <c r="H2653" s="88"/>
      <c r="I2653" s="93" t="s">
        <v>24</v>
      </c>
      <c r="J2653" s="93" t="s">
        <v>24</v>
      </c>
      <c r="K2653" s="4">
        <v>100210010607</v>
      </c>
      <c r="L2653" s="3" t="s">
        <v>25</v>
      </c>
      <c r="M2653" s="3" t="s">
        <v>1019</v>
      </c>
      <c r="N2653" s="3" t="s">
        <v>1303</v>
      </c>
      <c r="O2653" s="3" t="s">
        <v>4558</v>
      </c>
      <c r="P2653" s="86">
        <v>2</v>
      </c>
      <c r="Q2653" s="87"/>
      <c r="R2653" s="88" t="s">
        <v>28</v>
      </c>
      <c r="S2653" s="89"/>
      <c r="T2653" s="1">
        <v>877</v>
      </c>
      <c r="U2653" s="90">
        <v>456.04</v>
      </c>
      <c r="V2653" s="91">
        <v>0.48</v>
      </c>
      <c r="W2653" s="92" t="s">
        <v>11035</v>
      </c>
      <c r="X2653" s="83">
        <v>94054990900</v>
      </c>
      <c r="Y2653" s="83" t="s">
        <v>30</v>
      </c>
      <c r="Z2653" s="83" t="s">
        <v>31</v>
      </c>
    </row>
    <row r="2654" spans="1:26" x14ac:dyDescent="0.25">
      <c r="A2654" s="3" t="s">
        <v>6403</v>
      </c>
      <c r="B2654" s="3" t="s">
        <v>6403</v>
      </c>
      <c r="C2654" s="94" t="s">
        <v>6404</v>
      </c>
      <c r="D2654" s="93" t="s">
        <v>6405</v>
      </c>
      <c r="E2654" s="88" t="s">
        <v>704</v>
      </c>
      <c r="F2654" s="88" t="s">
        <v>22</v>
      </c>
      <c r="G2654" s="93" t="s">
        <v>23</v>
      </c>
      <c r="H2654" s="88"/>
      <c r="I2654" s="93" t="s">
        <v>24</v>
      </c>
      <c r="J2654" s="93" t="s">
        <v>24</v>
      </c>
      <c r="K2654" s="4">
        <v>100210010607</v>
      </c>
      <c r="L2654" s="3" t="s">
        <v>25</v>
      </c>
      <c r="M2654" s="3" t="s">
        <v>1019</v>
      </c>
      <c r="N2654" s="3" t="s">
        <v>1303</v>
      </c>
      <c r="O2654" s="3" t="s">
        <v>4558</v>
      </c>
      <c r="P2654" s="86">
        <v>2</v>
      </c>
      <c r="Q2654" s="87"/>
      <c r="R2654" s="88" t="s">
        <v>28</v>
      </c>
      <c r="S2654" s="89"/>
      <c r="T2654" s="1">
        <v>1812</v>
      </c>
      <c r="U2654" s="90">
        <v>942.24</v>
      </c>
      <c r="V2654" s="91">
        <v>0.48</v>
      </c>
      <c r="W2654" s="92" t="s">
        <v>11035</v>
      </c>
      <c r="X2654" s="83">
        <v>94054990900</v>
      </c>
      <c r="Y2654" s="83" t="s">
        <v>30</v>
      </c>
      <c r="Z2654" s="83" t="s">
        <v>31</v>
      </c>
    </row>
    <row r="2655" spans="1:26" x14ac:dyDescent="0.25">
      <c r="A2655" s="3" t="s">
        <v>6406</v>
      </c>
      <c r="B2655" s="3" t="s">
        <v>6406</v>
      </c>
      <c r="C2655" s="94" t="s">
        <v>6407</v>
      </c>
      <c r="D2655" s="93" t="s">
        <v>6408</v>
      </c>
      <c r="E2655" s="88" t="s">
        <v>704</v>
      </c>
      <c r="F2655" s="88" t="s">
        <v>22</v>
      </c>
      <c r="G2655" s="83" t="s">
        <v>23</v>
      </c>
      <c r="H2655" s="88"/>
      <c r="I2655" s="93" t="s">
        <v>24</v>
      </c>
      <c r="J2655" s="93" t="s">
        <v>24</v>
      </c>
      <c r="K2655" s="4">
        <v>100210010607</v>
      </c>
      <c r="L2655" s="3" t="s">
        <v>25</v>
      </c>
      <c r="M2655" s="3" t="s">
        <v>1019</v>
      </c>
      <c r="N2655" s="3" t="s">
        <v>1303</v>
      </c>
      <c r="O2655" s="3" t="s">
        <v>4558</v>
      </c>
      <c r="P2655" s="86">
        <v>2</v>
      </c>
      <c r="Q2655" s="87"/>
      <c r="R2655" s="88" t="s">
        <v>28</v>
      </c>
      <c r="S2655" s="89"/>
      <c r="T2655" s="1">
        <v>325</v>
      </c>
      <c r="U2655" s="90">
        <v>169</v>
      </c>
      <c r="V2655" s="91">
        <v>0.48</v>
      </c>
      <c r="W2655" s="92" t="s">
        <v>11035</v>
      </c>
      <c r="X2655" s="83">
        <v>90119000000</v>
      </c>
      <c r="Y2655" s="83" t="s">
        <v>994</v>
      </c>
      <c r="Z2655" s="83" t="s">
        <v>31</v>
      </c>
    </row>
    <row r="2656" spans="1:26" x14ac:dyDescent="0.25">
      <c r="A2656" s="3" t="s">
        <v>6409</v>
      </c>
      <c r="B2656" s="3" t="s">
        <v>6409</v>
      </c>
      <c r="C2656" s="94" t="s">
        <v>6410</v>
      </c>
      <c r="D2656" s="93" t="s">
        <v>6411</v>
      </c>
      <c r="E2656" s="88" t="s">
        <v>704</v>
      </c>
      <c r="F2656" s="88" t="s">
        <v>22</v>
      </c>
      <c r="G2656" s="83" t="s">
        <v>23</v>
      </c>
      <c r="H2656" s="88"/>
      <c r="I2656" s="93" t="s">
        <v>24</v>
      </c>
      <c r="J2656" s="93" t="s">
        <v>24</v>
      </c>
      <c r="K2656" s="4">
        <v>100210010609</v>
      </c>
      <c r="L2656" s="3" t="s">
        <v>25</v>
      </c>
      <c r="M2656" s="3" t="s">
        <v>1019</v>
      </c>
      <c r="N2656" s="3" t="s">
        <v>1303</v>
      </c>
      <c r="O2656" s="3" t="s">
        <v>4378</v>
      </c>
      <c r="P2656" s="86">
        <v>2</v>
      </c>
      <c r="Q2656" s="96"/>
      <c r="R2656" s="88" t="s">
        <v>28</v>
      </c>
      <c r="S2656" s="84"/>
      <c r="T2656" s="1">
        <v>1311</v>
      </c>
      <c r="U2656" s="90">
        <v>681.72</v>
      </c>
      <c r="V2656" s="91">
        <v>0.48</v>
      </c>
      <c r="W2656" s="92" t="s">
        <v>11035</v>
      </c>
      <c r="X2656" s="83">
        <v>85393220000</v>
      </c>
      <c r="Y2656" s="83" t="s">
        <v>903</v>
      </c>
      <c r="Z2656" s="83" t="s">
        <v>31</v>
      </c>
    </row>
    <row r="2657" spans="1:26" x14ac:dyDescent="0.25">
      <c r="A2657" s="3" t="s">
        <v>6412</v>
      </c>
      <c r="B2657" s="3" t="s">
        <v>6412</v>
      </c>
      <c r="C2657" s="94" t="s">
        <v>6413</v>
      </c>
      <c r="D2657" s="93" t="s">
        <v>6414</v>
      </c>
      <c r="E2657" s="88" t="s">
        <v>704</v>
      </c>
      <c r="F2657" s="88" t="s">
        <v>22</v>
      </c>
      <c r="G2657" s="83" t="s">
        <v>23</v>
      </c>
      <c r="H2657" s="88"/>
      <c r="I2657" s="93" t="s">
        <v>24</v>
      </c>
      <c r="J2657" s="93" t="s">
        <v>24</v>
      </c>
      <c r="K2657" s="4">
        <v>100210010656</v>
      </c>
      <c r="L2657" s="3" t="s">
        <v>25</v>
      </c>
      <c r="M2657" s="3" t="s">
        <v>1019</v>
      </c>
      <c r="N2657" s="3" t="s">
        <v>1303</v>
      </c>
      <c r="O2657" s="3" t="s">
        <v>4464</v>
      </c>
      <c r="P2657" s="86">
        <v>2</v>
      </c>
      <c r="Q2657" s="96"/>
      <c r="R2657" s="88" t="s">
        <v>28</v>
      </c>
      <c r="S2657" s="84"/>
      <c r="T2657" s="1">
        <v>3080</v>
      </c>
      <c r="U2657" s="90">
        <v>1601.6</v>
      </c>
      <c r="V2657" s="91">
        <v>0.48000000000000004</v>
      </c>
      <c r="W2657" s="92" t="s">
        <v>11035</v>
      </c>
      <c r="X2657" s="83">
        <v>90021900000</v>
      </c>
      <c r="Y2657" s="83" t="s">
        <v>994</v>
      </c>
      <c r="Z2657" s="83" t="s">
        <v>31</v>
      </c>
    </row>
    <row r="2658" spans="1:26" x14ac:dyDescent="0.25">
      <c r="A2658" s="3" t="s">
        <v>6415</v>
      </c>
      <c r="B2658" s="3" t="s">
        <v>6415</v>
      </c>
      <c r="C2658" s="94" t="s">
        <v>6416</v>
      </c>
      <c r="D2658" s="93" t="s">
        <v>6417</v>
      </c>
      <c r="E2658" s="88" t="s">
        <v>704</v>
      </c>
      <c r="F2658" s="88" t="s">
        <v>22</v>
      </c>
      <c r="G2658" s="93" t="s">
        <v>752</v>
      </c>
      <c r="H2658" s="88"/>
      <c r="I2658" s="93" t="s">
        <v>24</v>
      </c>
      <c r="J2658" s="93" t="s">
        <v>24</v>
      </c>
      <c r="K2658" s="4">
        <v>100210010630</v>
      </c>
      <c r="L2658" s="3" t="s">
        <v>25</v>
      </c>
      <c r="M2658" s="3" t="s">
        <v>1019</v>
      </c>
      <c r="N2658" s="3" t="s">
        <v>1303</v>
      </c>
      <c r="O2658" s="3" t="s">
        <v>6126</v>
      </c>
      <c r="P2658" s="86">
        <v>20</v>
      </c>
      <c r="Q2658" s="87"/>
      <c r="R2658" s="88" t="s">
        <v>28</v>
      </c>
      <c r="S2658" s="89"/>
      <c r="T2658" s="1">
        <v>6227</v>
      </c>
      <c r="U2658" s="90">
        <v>3238.04</v>
      </c>
      <c r="V2658" s="91">
        <v>0.48</v>
      </c>
      <c r="W2658" s="92" t="s">
        <v>11035</v>
      </c>
      <c r="X2658" s="83">
        <v>90119000000</v>
      </c>
      <c r="Y2658" s="83" t="s">
        <v>994</v>
      </c>
      <c r="Z2658" s="83" t="s">
        <v>31</v>
      </c>
    </row>
    <row r="2659" spans="1:26" x14ac:dyDescent="0.25">
      <c r="A2659" s="88" t="s">
        <v>6419</v>
      </c>
      <c r="B2659" s="88" t="s">
        <v>6419</v>
      </c>
      <c r="C2659" s="94" t="s">
        <v>6420</v>
      </c>
      <c r="D2659" s="93" t="s">
        <v>6421</v>
      </c>
      <c r="E2659" s="88" t="s">
        <v>704</v>
      </c>
      <c r="F2659" s="88" t="s">
        <v>22</v>
      </c>
      <c r="G2659" s="83" t="s">
        <v>23</v>
      </c>
      <c r="H2659" s="88"/>
      <c r="I2659" s="93" t="s">
        <v>24</v>
      </c>
      <c r="J2659" s="93" t="s">
        <v>24</v>
      </c>
      <c r="K2659" s="103">
        <v>100210010727</v>
      </c>
      <c r="L2659" s="88" t="s">
        <v>25</v>
      </c>
      <c r="M2659" s="88" t="s">
        <v>1019</v>
      </c>
      <c r="N2659" s="88" t="s">
        <v>2639</v>
      </c>
      <c r="O2659" s="88" t="s">
        <v>5704</v>
      </c>
      <c r="P2659" s="86">
        <v>20</v>
      </c>
      <c r="Q2659" s="87"/>
      <c r="R2659" s="88" t="s">
        <v>28</v>
      </c>
      <c r="S2659" s="89"/>
      <c r="T2659" s="1">
        <v>14205</v>
      </c>
      <c r="U2659" s="90">
        <v>7386.6</v>
      </c>
      <c r="V2659" s="91">
        <v>0.48</v>
      </c>
      <c r="W2659" s="92" t="s">
        <v>11035</v>
      </c>
      <c r="X2659" s="83">
        <v>90021100900</v>
      </c>
      <c r="Y2659" s="83" t="s">
        <v>994</v>
      </c>
      <c r="Z2659" s="83" t="s">
        <v>31</v>
      </c>
    </row>
    <row r="2660" spans="1:26" x14ac:dyDescent="0.25">
      <c r="A2660" s="3" t="s">
        <v>6422</v>
      </c>
      <c r="B2660" s="3" t="s">
        <v>6422</v>
      </c>
      <c r="C2660" s="94" t="s">
        <v>6423</v>
      </c>
      <c r="D2660" s="93" t="s">
        <v>6424</v>
      </c>
      <c r="E2660" s="88" t="s">
        <v>704</v>
      </c>
      <c r="F2660" s="88" t="s">
        <v>22</v>
      </c>
      <c r="G2660" s="83" t="s">
        <v>752</v>
      </c>
      <c r="H2660" s="88"/>
      <c r="I2660" s="93" t="s">
        <v>24</v>
      </c>
      <c r="J2660" s="93" t="s">
        <v>24</v>
      </c>
      <c r="K2660" s="4">
        <v>100210010722</v>
      </c>
      <c r="L2660" s="3" t="s">
        <v>25</v>
      </c>
      <c r="M2660" s="3" t="s">
        <v>1019</v>
      </c>
      <c r="N2660" s="3" t="s">
        <v>2639</v>
      </c>
      <c r="O2660" s="3" t="s">
        <v>5577</v>
      </c>
      <c r="P2660" s="86">
        <v>2</v>
      </c>
      <c r="Q2660" s="87"/>
      <c r="R2660" s="88" t="s">
        <v>7847</v>
      </c>
      <c r="S2660" s="89" t="s">
        <v>10640</v>
      </c>
      <c r="T2660" s="1">
        <v>132</v>
      </c>
      <c r="U2660" s="90">
        <v>68.64</v>
      </c>
      <c r="V2660" s="91">
        <v>0.48</v>
      </c>
      <c r="W2660" s="92" t="s">
        <v>11035</v>
      </c>
      <c r="X2660" s="83">
        <v>90021900000</v>
      </c>
      <c r="Y2660" s="83" t="s">
        <v>903</v>
      </c>
      <c r="Z2660" s="83" t="s">
        <v>31</v>
      </c>
    </row>
    <row r="2661" spans="1:26" x14ac:dyDescent="0.25">
      <c r="A2661" s="3" t="s">
        <v>6425</v>
      </c>
      <c r="B2661" s="3" t="s">
        <v>6425</v>
      </c>
      <c r="C2661" s="94" t="s">
        <v>6426</v>
      </c>
      <c r="D2661" s="93" t="s">
        <v>6427</v>
      </c>
      <c r="E2661" s="88" t="s">
        <v>704</v>
      </c>
      <c r="F2661" s="88" t="s">
        <v>22</v>
      </c>
      <c r="G2661" s="83" t="s">
        <v>752</v>
      </c>
      <c r="H2661" s="88"/>
      <c r="I2661" s="93" t="s">
        <v>24</v>
      </c>
      <c r="J2661" s="93" t="s">
        <v>24</v>
      </c>
      <c r="K2661" s="4">
        <v>100210010722</v>
      </c>
      <c r="L2661" s="3" t="s">
        <v>25</v>
      </c>
      <c r="M2661" s="3" t="s">
        <v>1019</v>
      </c>
      <c r="N2661" s="3" t="s">
        <v>2639</v>
      </c>
      <c r="O2661" s="3" t="s">
        <v>5577</v>
      </c>
      <c r="P2661" s="86">
        <v>2</v>
      </c>
      <c r="Q2661" s="87"/>
      <c r="R2661" s="88" t="s">
        <v>28</v>
      </c>
      <c r="S2661" s="89"/>
      <c r="T2661" s="1">
        <v>207</v>
      </c>
      <c r="U2661" s="90">
        <v>107.64</v>
      </c>
      <c r="V2661" s="91">
        <v>0.48</v>
      </c>
      <c r="W2661" s="92" t="s">
        <v>11035</v>
      </c>
      <c r="X2661" s="83">
        <v>90021900000</v>
      </c>
      <c r="Y2661" s="83" t="s">
        <v>903</v>
      </c>
      <c r="Z2661" s="83" t="s">
        <v>31</v>
      </c>
    </row>
    <row r="2662" spans="1:26" x14ac:dyDescent="0.25">
      <c r="A2662" s="3" t="s">
        <v>6428</v>
      </c>
      <c r="B2662" s="3" t="s">
        <v>6428</v>
      </c>
      <c r="C2662" s="94" t="s">
        <v>6429</v>
      </c>
      <c r="D2662" s="93" t="s">
        <v>6430</v>
      </c>
      <c r="E2662" s="88" t="s">
        <v>704</v>
      </c>
      <c r="F2662" s="88" t="s">
        <v>22</v>
      </c>
      <c r="G2662" s="83" t="s">
        <v>752</v>
      </c>
      <c r="H2662" s="88"/>
      <c r="I2662" s="93" t="s">
        <v>24</v>
      </c>
      <c r="J2662" s="93" t="s">
        <v>24</v>
      </c>
      <c r="K2662" s="4">
        <v>100210010722</v>
      </c>
      <c r="L2662" s="3" t="s">
        <v>25</v>
      </c>
      <c r="M2662" s="3" t="s">
        <v>1019</v>
      </c>
      <c r="N2662" s="3" t="s">
        <v>2639</v>
      </c>
      <c r="O2662" s="3" t="s">
        <v>5577</v>
      </c>
      <c r="P2662" s="86">
        <v>2</v>
      </c>
      <c r="Q2662" s="87"/>
      <c r="R2662" s="88" t="s">
        <v>28</v>
      </c>
      <c r="S2662" s="89"/>
      <c r="T2662" s="1">
        <v>271</v>
      </c>
      <c r="U2662" s="90">
        <v>140.91999999999999</v>
      </c>
      <c r="V2662" s="91">
        <v>0.48000000000000004</v>
      </c>
      <c r="W2662" s="92" t="s">
        <v>11035</v>
      </c>
      <c r="X2662" s="83">
        <v>90021900000</v>
      </c>
      <c r="Y2662" s="83" t="s">
        <v>903</v>
      </c>
      <c r="Z2662" s="83" t="s">
        <v>31</v>
      </c>
    </row>
    <row r="2663" spans="1:26" x14ac:dyDescent="0.25">
      <c r="A2663" s="3" t="s">
        <v>6431</v>
      </c>
      <c r="B2663" s="3" t="s">
        <v>6431</v>
      </c>
      <c r="C2663" s="94" t="s">
        <v>6432</v>
      </c>
      <c r="D2663" s="93" t="s">
        <v>6433</v>
      </c>
      <c r="E2663" s="88" t="s">
        <v>704</v>
      </c>
      <c r="F2663" s="88" t="s">
        <v>22</v>
      </c>
      <c r="G2663" s="83" t="s">
        <v>23</v>
      </c>
      <c r="H2663" s="88"/>
      <c r="I2663" s="93" t="s">
        <v>24</v>
      </c>
      <c r="J2663" s="93" t="s">
        <v>24</v>
      </c>
      <c r="K2663" s="4">
        <v>100210010722</v>
      </c>
      <c r="L2663" s="3" t="s">
        <v>25</v>
      </c>
      <c r="M2663" s="3" t="s">
        <v>1019</v>
      </c>
      <c r="N2663" s="3" t="s">
        <v>2639</v>
      </c>
      <c r="O2663" s="3" t="s">
        <v>5577</v>
      </c>
      <c r="P2663" s="86">
        <v>2</v>
      </c>
      <c r="Q2663" s="87"/>
      <c r="R2663" s="88" t="s">
        <v>28</v>
      </c>
      <c r="S2663" s="89"/>
      <c r="T2663" s="1">
        <v>363</v>
      </c>
      <c r="U2663" s="90">
        <v>188.76</v>
      </c>
      <c r="V2663" s="91">
        <v>0.48000000000000004</v>
      </c>
      <c r="W2663" s="92" t="s">
        <v>11035</v>
      </c>
      <c r="X2663" s="83">
        <v>90021900000</v>
      </c>
      <c r="Y2663" s="83" t="s">
        <v>903</v>
      </c>
      <c r="Z2663" s="83" t="s">
        <v>31</v>
      </c>
    </row>
    <row r="2664" spans="1:26" x14ac:dyDescent="0.25">
      <c r="A2664" t="s">
        <v>6434</v>
      </c>
      <c r="B2664" t="s">
        <v>6434</v>
      </c>
      <c r="C2664" s="94" t="s">
        <v>6435</v>
      </c>
      <c r="D2664" s="93" t="s">
        <v>6436</v>
      </c>
      <c r="E2664" s="93" t="s">
        <v>704</v>
      </c>
      <c r="F2664" s="93" t="s">
        <v>22</v>
      </c>
      <c r="G2664" s="83" t="s">
        <v>23</v>
      </c>
      <c r="H2664" s="93"/>
      <c r="I2664" s="93" t="s">
        <v>24</v>
      </c>
      <c r="J2664" s="93" t="s">
        <v>24</v>
      </c>
      <c r="K2664" s="2">
        <v>100210010722</v>
      </c>
      <c r="L2664" t="s">
        <v>25</v>
      </c>
      <c r="M2664" t="s">
        <v>1019</v>
      </c>
      <c r="N2664" t="s">
        <v>2639</v>
      </c>
      <c r="O2664" t="s">
        <v>5577</v>
      </c>
      <c r="P2664" s="86">
        <v>2</v>
      </c>
      <c r="Q2664" s="87"/>
      <c r="R2664" s="88" t="s">
        <v>28</v>
      </c>
      <c r="S2664" s="89"/>
      <c r="T2664" s="1">
        <v>652</v>
      </c>
      <c r="U2664" s="90">
        <v>339.04</v>
      </c>
      <c r="V2664" s="91">
        <v>0.48</v>
      </c>
      <c r="W2664" s="92" t="s">
        <v>11035</v>
      </c>
      <c r="X2664" s="83">
        <v>90021900000</v>
      </c>
      <c r="Y2664" s="83" t="s">
        <v>903</v>
      </c>
      <c r="Z2664" s="83" t="s">
        <v>31</v>
      </c>
    </row>
    <row r="2665" spans="1:26" x14ac:dyDescent="0.25">
      <c r="A2665" t="s">
        <v>6437</v>
      </c>
      <c r="B2665" t="s">
        <v>6437</v>
      </c>
      <c r="C2665" s="94" t="s">
        <v>6438</v>
      </c>
      <c r="D2665" s="93" t="s">
        <v>6439</v>
      </c>
      <c r="E2665" s="93" t="s">
        <v>704</v>
      </c>
      <c r="F2665" s="93" t="s">
        <v>22</v>
      </c>
      <c r="G2665" s="83" t="s">
        <v>23</v>
      </c>
      <c r="H2665" s="93"/>
      <c r="I2665" s="93" t="s">
        <v>24</v>
      </c>
      <c r="J2665" s="93" t="s">
        <v>24</v>
      </c>
      <c r="K2665" s="2">
        <v>100210010722</v>
      </c>
      <c r="L2665" t="s">
        <v>25</v>
      </c>
      <c r="M2665" t="s">
        <v>1019</v>
      </c>
      <c r="N2665" t="s">
        <v>2639</v>
      </c>
      <c r="O2665" t="s">
        <v>5577</v>
      </c>
      <c r="P2665" s="86">
        <v>2</v>
      </c>
      <c r="Q2665" s="87"/>
      <c r="R2665" s="88" t="s">
        <v>28</v>
      </c>
      <c r="S2665" s="89"/>
      <c r="T2665" s="1">
        <v>627</v>
      </c>
      <c r="U2665" s="90">
        <v>326.04000000000002</v>
      </c>
      <c r="V2665" s="91">
        <v>0.48</v>
      </c>
      <c r="W2665" s="92" t="s">
        <v>11035</v>
      </c>
      <c r="X2665" s="83">
        <v>90021900000</v>
      </c>
      <c r="Y2665" s="83" t="s">
        <v>903</v>
      </c>
      <c r="Z2665" s="83" t="s">
        <v>31</v>
      </c>
    </row>
    <row r="2666" spans="1:26" x14ac:dyDescent="0.25">
      <c r="A2666" s="3" t="s">
        <v>6440</v>
      </c>
      <c r="B2666" s="3" t="s">
        <v>6440</v>
      </c>
      <c r="C2666" s="94" t="s">
        <v>6441</v>
      </c>
      <c r="D2666" s="93" t="s">
        <v>6442</v>
      </c>
      <c r="E2666" s="88" t="s">
        <v>704</v>
      </c>
      <c r="F2666" s="88" t="s">
        <v>22</v>
      </c>
      <c r="G2666" s="83" t="s">
        <v>23</v>
      </c>
      <c r="H2666" s="88"/>
      <c r="I2666" s="93" t="s">
        <v>24</v>
      </c>
      <c r="J2666" s="93" t="s">
        <v>24</v>
      </c>
      <c r="K2666" s="4">
        <v>100210010722</v>
      </c>
      <c r="L2666" s="3" t="s">
        <v>25</v>
      </c>
      <c r="M2666" s="3" t="s">
        <v>1019</v>
      </c>
      <c r="N2666" s="3" t="s">
        <v>2639</v>
      </c>
      <c r="O2666" s="3" t="s">
        <v>5577</v>
      </c>
      <c r="P2666" s="86">
        <v>2</v>
      </c>
      <c r="Q2666" s="87"/>
      <c r="R2666" s="88" t="s">
        <v>28</v>
      </c>
      <c r="S2666" s="89"/>
      <c r="T2666" s="1">
        <v>875</v>
      </c>
      <c r="U2666" s="90">
        <v>455</v>
      </c>
      <c r="V2666" s="91">
        <v>0.48</v>
      </c>
      <c r="W2666" s="92" t="s">
        <v>11035</v>
      </c>
      <c r="X2666" s="83">
        <v>90119000000</v>
      </c>
      <c r="Y2666" s="83" t="s">
        <v>994</v>
      </c>
      <c r="Z2666" s="83" t="s">
        <v>31</v>
      </c>
    </row>
    <row r="2667" spans="1:26" x14ac:dyDescent="0.25">
      <c r="A2667" s="3" t="s">
        <v>6443</v>
      </c>
      <c r="B2667" s="3" t="s">
        <v>6443</v>
      </c>
      <c r="C2667" s="94" t="s">
        <v>6444</v>
      </c>
      <c r="D2667" s="93" t="s">
        <v>6445</v>
      </c>
      <c r="E2667" s="88" t="s">
        <v>704</v>
      </c>
      <c r="F2667" s="88" t="s">
        <v>22</v>
      </c>
      <c r="G2667" s="83" t="s">
        <v>23</v>
      </c>
      <c r="H2667" s="88"/>
      <c r="I2667" s="93" t="s">
        <v>24</v>
      </c>
      <c r="J2667" s="93" t="s">
        <v>24</v>
      </c>
      <c r="K2667" s="4">
        <v>100210010722</v>
      </c>
      <c r="L2667" s="3" t="s">
        <v>25</v>
      </c>
      <c r="M2667" s="3" t="s">
        <v>1019</v>
      </c>
      <c r="N2667" s="3" t="s">
        <v>2639</v>
      </c>
      <c r="O2667" s="3" t="s">
        <v>5577</v>
      </c>
      <c r="P2667" s="86">
        <v>2</v>
      </c>
      <c r="Q2667" s="87"/>
      <c r="R2667" s="88" t="s">
        <v>28</v>
      </c>
      <c r="S2667" s="89"/>
      <c r="T2667" s="1">
        <v>389</v>
      </c>
      <c r="U2667" s="90">
        <v>202.28</v>
      </c>
      <c r="V2667" s="91">
        <v>0.48</v>
      </c>
      <c r="W2667" s="92" t="s">
        <v>11035</v>
      </c>
      <c r="X2667" s="83">
        <v>90119000000</v>
      </c>
      <c r="Y2667" s="83" t="s">
        <v>903</v>
      </c>
      <c r="Z2667" s="83" t="s">
        <v>31</v>
      </c>
    </row>
    <row r="2668" spans="1:26" x14ac:dyDescent="0.25">
      <c r="A2668" s="3" t="s">
        <v>6446</v>
      </c>
      <c r="B2668" s="3" t="s">
        <v>6446</v>
      </c>
      <c r="C2668" s="94" t="s">
        <v>6447</v>
      </c>
      <c r="D2668" s="93" t="s">
        <v>6448</v>
      </c>
      <c r="E2668" s="88" t="s">
        <v>704</v>
      </c>
      <c r="F2668" s="88" t="s">
        <v>22</v>
      </c>
      <c r="G2668" s="83" t="s">
        <v>23</v>
      </c>
      <c r="H2668" s="88"/>
      <c r="I2668" s="93" t="s">
        <v>24</v>
      </c>
      <c r="J2668" s="93" t="s">
        <v>24</v>
      </c>
      <c r="K2668" s="4">
        <v>100210010722</v>
      </c>
      <c r="L2668" s="3" t="s">
        <v>25</v>
      </c>
      <c r="M2668" s="3" t="s">
        <v>1019</v>
      </c>
      <c r="N2668" s="3" t="s">
        <v>2639</v>
      </c>
      <c r="O2668" s="3" t="s">
        <v>5577</v>
      </c>
      <c r="P2668" s="86">
        <v>2</v>
      </c>
      <c r="Q2668" s="87"/>
      <c r="R2668" s="88" t="s">
        <v>28</v>
      </c>
      <c r="S2668" s="89"/>
      <c r="T2668" s="1">
        <v>563</v>
      </c>
      <c r="U2668" s="90">
        <v>292.76</v>
      </c>
      <c r="V2668" s="91">
        <v>0.48000000000000004</v>
      </c>
      <c r="W2668" s="92" t="s">
        <v>11035</v>
      </c>
      <c r="X2668" s="83">
        <v>90119000000</v>
      </c>
      <c r="Y2668" s="83" t="s">
        <v>903</v>
      </c>
      <c r="Z2668" s="83" t="s">
        <v>31</v>
      </c>
    </row>
    <row r="2669" spans="1:26" x14ac:dyDescent="0.25">
      <c r="A2669" s="3" t="s">
        <v>6449</v>
      </c>
      <c r="B2669" s="3" t="s">
        <v>6449</v>
      </c>
      <c r="C2669" s="94" t="s">
        <v>6450</v>
      </c>
      <c r="D2669" s="93" t="s">
        <v>6451</v>
      </c>
      <c r="E2669" s="88" t="s">
        <v>704</v>
      </c>
      <c r="F2669" s="88" t="s">
        <v>22</v>
      </c>
      <c r="G2669" s="83" t="s">
        <v>23</v>
      </c>
      <c r="H2669" s="88"/>
      <c r="I2669" s="93" t="s">
        <v>24</v>
      </c>
      <c r="J2669" s="93" t="s">
        <v>24</v>
      </c>
      <c r="K2669" s="4">
        <v>100210010722</v>
      </c>
      <c r="L2669" s="3" t="s">
        <v>25</v>
      </c>
      <c r="M2669" s="3" t="s">
        <v>1019</v>
      </c>
      <c r="N2669" s="3" t="s">
        <v>2639</v>
      </c>
      <c r="O2669" s="3" t="s">
        <v>5577</v>
      </c>
      <c r="P2669" s="86">
        <v>2</v>
      </c>
      <c r="Q2669" s="87"/>
      <c r="R2669" s="88" t="s">
        <v>28</v>
      </c>
      <c r="S2669" s="89"/>
      <c r="T2669" s="1">
        <v>741</v>
      </c>
      <c r="U2669" s="90">
        <v>385.32</v>
      </c>
      <c r="V2669" s="91">
        <v>0.48</v>
      </c>
      <c r="W2669" s="92" t="s">
        <v>11035</v>
      </c>
      <c r="X2669" s="83">
        <v>90119000000</v>
      </c>
      <c r="Y2669" s="83" t="s">
        <v>903</v>
      </c>
      <c r="Z2669" s="83" t="s">
        <v>31</v>
      </c>
    </row>
    <row r="2670" spans="1:26" x14ac:dyDescent="0.25">
      <c r="A2670" s="3" t="s">
        <v>6452</v>
      </c>
      <c r="B2670" s="3" t="s">
        <v>6452</v>
      </c>
      <c r="C2670" s="94" t="s">
        <v>6453</v>
      </c>
      <c r="D2670" s="93" t="s">
        <v>6454</v>
      </c>
      <c r="E2670" s="88" t="s">
        <v>704</v>
      </c>
      <c r="F2670" s="88" t="s">
        <v>22</v>
      </c>
      <c r="G2670" s="83" t="s">
        <v>23</v>
      </c>
      <c r="H2670" s="88"/>
      <c r="I2670" s="93" t="s">
        <v>24</v>
      </c>
      <c r="J2670" s="93" t="s">
        <v>24</v>
      </c>
      <c r="K2670" s="4">
        <v>100210010722</v>
      </c>
      <c r="L2670" s="3" t="s">
        <v>25</v>
      </c>
      <c r="M2670" s="3" t="s">
        <v>1019</v>
      </c>
      <c r="N2670" s="3" t="s">
        <v>2639</v>
      </c>
      <c r="O2670" s="3" t="s">
        <v>5577</v>
      </c>
      <c r="P2670" s="86">
        <v>2</v>
      </c>
      <c r="Q2670" s="87"/>
      <c r="R2670" s="88" t="s">
        <v>28</v>
      </c>
      <c r="S2670" s="89"/>
      <c r="T2670" s="1">
        <v>947</v>
      </c>
      <c r="U2670" s="90">
        <v>492.44</v>
      </c>
      <c r="V2670" s="91">
        <v>0.48</v>
      </c>
      <c r="W2670" s="92" t="s">
        <v>11035</v>
      </c>
      <c r="X2670" s="83">
        <v>90119000000</v>
      </c>
      <c r="Y2670" s="83" t="s">
        <v>903</v>
      </c>
      <c r="Z2670" s="83" t="s">
        <v>31</v>
      </c>
    </row>
    <row r="2671" spans="1:26" x14ac:dyDescent="0.25">
      <c r="A2671" s="3" t="s">
        <v>6455</v>
      </c>
      <c r="B2671" s="3" t="s">
        <v>6455</v>
      </c>
      <c r="C2671" s="94" t="s">
        <v>6456</v>
      </c>
      <c r="D2671" s="93" t="s">
        <v>6457</v>
      </c>
      <c r="E2671" s="88" t="s">
        <v>704</v>
      </c>
      <c r="F2671" s="88" t="s">
        <v>22</v>
      </c>
      <c r="G2671" s="83" t="s">
        <v>23</v>
      </c>
      <c r="H2671" s="88"/>
      <c r="I2671" s="93" t="s">
        <v>24</v>
      </c>
      <c r="J2671" s="93" t="s">
        <v>24</v>
      </c>
      <c r="K2671" s="4">
        <v>100210010660</v>
      </c>
      <c r="L2671" s="3" t="s">
        <v>25</v>
      </c>
      <c r="M2671" s="3" t="s">
        <v>1019</v>
      </c>
      <c r="N2671" s="3" t="s">
        <v>1303</v>
      </c>
      <c r="O2671" s="3" t="s">
        <v>4456</v>
      </c>
      <c r="P2671" s="86">
        <v>20</v>
      </c>
      <c r="Q2671" s="87"/>
      <c r="R2671" s="88" t="s">
        <v>28</v>
      </c>
      <c r="S2671" s="89"/>
      <c r="T2671" s="1">
        <v>3713</v>
      </c>
      <c r="U2671" s="90">
        <v>1930.76</v>
      </c>
      <c r="V2671" s="91">
        <v>0.48</v>
      </c>
      <c r="W2671" s="92" t="s">
        <v>11035</v>
      </c>
      <c r="X2671" s="83">
        <v>90119000000</v>
      </c>
      <c r="Y2671" s="83" t="s">
        <v>994</v>
      </c>
      <c r="Z2671" s="83" t="s">
        <v>31</v>
      </c>
    </row>
    <row r="2672" spans="1:26" x14ac:dyDescent="0.25">
      <c r="A2672" s="3" t="s">
        <v>6458</v>
      </c>
      <c r="B2672" s="3" t="s">
        <v>6458</v>
      </c>
      <c r="C2672" s="94" t="s">
        <v>6459</v>
      </c>
      <c r="D2672" s="93" t="s">
        <v>6460</v>
      </c>
      <c r="E2672" s="88" t="s">
        <v>704</v>
      </c>
      <c r="F2672" s="88" t="s">
        <v>22</v>
      </c>
      <c r="G2672" s="83" t="s">
        <v>23</v>
      </c>
      <c r="H2672" s="88"/>
      <c r="I2672" s="93" t="s">
        <v>24</v>
      </c>
      <c r="J2672" s="93" t="s">
        <v>24</v>
      </c>
      <c r="K2672" s="4">
        <v>100210010656</v>
      </c>
      <c r="L2672" s="3" t="s">
        <v>25</v>
      </c>
      <c r="M2672" s="3" t="s">
        <v>1019</v>
      </c>
      <c r="N2672" s="3" t="s">
        <v>1303</v>
      </c>
      <c r="O2672" s="3" t="s">
        <v>4464</v>
      </c>
      <c r="P2672" s="86">
        <v>2</v>
      </c>
      <c r="Q2672" s="87"/>
      <c r="R2672" s="88" t="s">
        <v>28</v>
      </c>
      <c r="S2672" s="89"/>
      <c r="T2672" s="1">
        <v>4796</v>
      </c>
      <c r="U2672" s="90">
        <v>2493.92</v>
      </c>
      <c r="V2672" s="91">
        <v>0.48</v>
      </c>
      <c r="W2672" s="92" t="s">
        <v>11035</v>
      </c>
      <c r="X2672" s="83">
        <v>94054990900</v>
      </c>
      <c r="Y2672" s="83" t="s">
        <v>994</v>
      </c>
      <c r="Z2672" s="83" t="s">
        <v>31</v>
      </c>
    </row>
    <row r="2673" spans="1:26" x14ac:dyDescent="0.25">
      <c r="A2673" s="3" t="s">
        <v>6461</v>
      </c>
      <c r="B2673" s="3" t="s">
        <v>6461</v>
      </c>
      <c r="C2673" s="94" t="s">
        <v>6462</v>
      </c>
      <c r="D2673" s="93" t="s">
        <v>6463</v>
      </c>
      <c r="E2673" s="88" t="s">
        <v>704</v>
      </c>
      <c r="F2673" s="88" t="s">
        <v>22</v>
      </c>
      <c r="G2673" s="83" t="s">
        <v>23</v>
      </c>
      <c r="H2673" s="88"/>
      <c r="I2673" s="93" t="s">
        <v>24</v>
      </c>
      <c r="J2673" s="93" t="s">
        <v>24</v>
      </c>
      <c r="K2673" s="4">
        <v>100210010656</v>
      </c>
      <c r="L2673" s="3" t="s">
        <v>25</v>
      </c>
      <c r="M2673" s="3" t="s">
        <v>1019</v>
      </c>
      <c r="N2673" s="3" t="s">
        <v>1303</v>
      </c>
      <c r="O2673" s="3" t="s">
        <v>4464</v>
      </c>
      <c r="P2673" s="86">
        <v>2</v>
      </c>
      <c r="Q2673" s="87"/>
      <c r="R2673" s="88" t="s">
        <v>28</v>
      </c>
      <c r="S2673" s="89"/>
      <c r="T2673" s="1">
        <v>1512</v>
      </c>
      <c r="U2673" s="90">
        <v>786.24</v>
      </c>
      <c r="V2673" s="91">
        <v>0.48</v>
      </c>
      <c r="W2673" s="92" t="s">
        <v>11035</v>
      </c>
      <c r="X2673" s="83">
        <v>94054990900</v>
      </c>
      <c r="Y2673" s="83" t="s">
        <v>903</v>
      </c>
      <c r="Z2673" s="83" t="s">
        <v>31</v>
      </c>
    </row>
    <row r="2674" spans="1:26" x14ac:dyDescent="0.25">
      <c r="A2674" s="3" t="s">
        <v>6464</v>
      </c>
      <c r="B2674" s="3" t="s">
        <v>6464</v>
      </c>
      <c r="C2674" s="94" t="s">
        <v>6465</v>
      </c>
      <c r="D2674" s="93" t="s">
        <v>6466</v>
      </c>
      <c r="E2674" s="88" t="s">
        <v>704</v>
      </c>
      <c r="F2674" s="88" t="s">
        <v>22</v>
      </c>
      <c r="G2674" s="83" t="s">
        <v>23</v>
      </c>
      <c r="H2674" s="88"/>
      <c r="I2674" s="93" t="s">
        <v>24</v>
      </c>
      <c r="J2674" s="93" t="s">
        <v>24</v>
      </c>
      <c r="K2674" s="4">
        <v>100210010609</v>
      </c>
      <c r="L2674" s="3" t="s">
        <v>25</v>
      </c>
      <c r="M2674" s="3" t="s">
        <v>1019</v>
      </c>
      <c r="N2674" s="3" t="s">
        <v>1303</v>
      </c>
      <c r="O2674" s="3" t="s">
        <v>4378</v>
      </c>
      <c r="P2674" s="86">
        <v>2</v>
      </c>
      <c r="Q2674" s="87"/>
      <c r="R2674" s="88" t="s">
        <v>28</v>
      </c>
      <c r="S2674" s="89"/>
      <c r="T2674" s="1">
        <v>605</v>
      </c>
      <c r="U2674" s="90">
        <v>314.60000000000002</v>
      </c>
      <c r="V2674" s="91">
        <v>0.48</v>
      </c>
      <c r="W2674" s="92" t="s">
        <v>11035</v>
      </c>
      <c r="X2674" s="83">
        <v>90022000000</v>
      </c>
      <c r="Y2674" s="83" t="s">
        <v>994</v>
      </c>
      <c r="Z2674" s="83" t="s">
        <v>31</v>
      </c>
    </row>
    <row r="2675" spans="1:26" x14ac:dyDescent="0.25">
      <c r="A2675" s="3" t="s">
        <v>6467</v>
      </c>
      <c r="B2675" s="3" t="s">
        <v>6467</v>
      </c>
      <c r="C2675" s="94" t="s">
        <v>6468</v>
      </c>
      <c r="D2675" s="93" t="s">
        <v>6469</v>
      </c>
      <c r="E2675" s="88" t="s">
        <v>704</v>
      </c>
      <c r="F2675" s="88" t="s">
        <v>22</v>
      </c>
      <c r="G2675" s="83" t="s">
        <v>23</v>
      </c>
      <c r="H2675" s="88"/>
      <c r="I2675" s="93" t="s">
        <v>24</v>
      </c>
      <c r="J2675" s="93" t="s">
        <v>24</v>
      </c>
      <c r="K2675" s="4">
        <v>100210010618</v>
      </c>
      <c r="L2675" s="3" t="s">
        <v>25</v>
      </c>
      <c r="M2675" s="3" t="s">
        <v>1019</v>
      </c>
      <c r="N2675" s="3" t="s">
        <v>1303</v>
      </c>
      <c r="O2675" s="3" t="s">
        <v>1758</v>
      </c>
      <c r="P2675" s="86">
        <v>20</v>
      </c>
      <c r="Q2675" s="87"/>
      <c r="R2675" s="88" t="s">
        <v>28</v>
      </c>
      <c r="S2675" s="89"/>
      <c r="T2675" s="1">
        <v>1052</v>
      </c>
      <c r="U2675" s="90">
        <v>547.04</v>
      </c>
      <c r="V2675" s="91">
        <v>0.48000000000000004</v>
      </c>
      <c r="W2675" s="92" t="s">
        <v>11035</v>
      </c>
      <c r="X2675" s="83">
        <v>90022000000</v>
      </c>
      <c r="Y2675" s="83" t="s">
        <v>994</v>
      </c>
      <c r="Z2675" s="83" t="s">
        <v>31</v>
      </c>
    </row>
    <row r="2676" spans="1:26" x14ac:dyDescent="0.25">
      <c r="A2676" s="3" t="s">
        <v>6470</v>
      </c>
      <c r="B2676" s="3" t="s">
        <v>6470</v>
      </c>
      <c r="C2676" s="94" t="s">
        <v>6471</v>
      </c>
      <c r="D2676" s="93" t="s">
        <v>6472</v>
      </c>
      <c r="E2676" s="88" t="s">
        <v>704</v>
      </c>
      <c r="F2676" s="88" t="s">
        <v>22</v>
      </c>
      <c r="G2676" s="83" t="s">
        <v>752</v>
      </c>
      <c r="H2676" s="88"/>
      <c r="I2676" s="93" t="s">
        <v>24</v>
      </c>
      <c r="J2676" s="93" t="s">
        <v>24</v>
      </c>
      <c r="K2676" s="4">
        <v>100210010618</v>
      </c>
      <c r="L2676" s="3" t="s">
        <v>25</v>
      </c>
      <c r="M2676" s="3" t="s">
        <v>1019</v>
      </c>
      <c r="N2676" s="3" t="s">
        <v>1303</v>
      </c>
      <c r="O2676" s="3" t="s">
        <v>1758</v>
      </c>
      <c r="P2676" s="86" t="s">
        <v>11037</v>
      </c>
      <c r="Q2676" s="87"/>
      <c r="R2676" s="88" t="s">
        <v>28</v>
      </c>
      <c r="S2676" s="89"/>
      <c r="T2676" s="1">
        <v>3126</v>
      </c>
      <c r="U2676" s="90">
        <v>1625.52</v>
      </c>
      <c r="V2676" s="91">
        <v>0.48</v>
      </c>
      <c r="W2676" s="92" t="s">
        <v>11035</v>
      </c>
      <c r="X2676" s="83">
        <v>90022000000</v>
      </c>
      <c r="Y2676" s="83" t="s">
        <v>994</v>
      </c>
      <c r="Z2676" s="83" t="s">
        <v>31</v>
      </c>
    </row>
    <row r="2677" spans="1:26" x14ac:dyDescent="0.25">
      <c r="A2677" s="3" t="s">
        <v>6473</v>
      </c>
      <c r="B2677" s="3" t="s">
        <v>6473</v>
      </c>
      <c r="C2677" s="94" t="s">
        <v>6474</v>
      </c>
      <c r="D2677" s="93" t="s">
        <v>6475</v>
      </c>
      <c r="E2677" s="88" t="s">
        <v>704</v>
      </c>
      <c r="F2677" s="88" t="s">
        <v>22</v>
      </c>
      <c r="G2677" s="83" t="s">
        <v>23</v>
      </c>
      <c r="H2677" s="88"/>
      <c r="I2677" s="93" t="s">
        <v>24</v>
      </c>
      <c r="J2677" s="93" t="s">
        <v>24</v>
      </c>
      <c r="K2677" s="4">
        <v>100210010601</v>
      </c>
      <c r="L2677" s="3" t="s">
        <v>25</v>
      </c>
      <c r="M2677" s="3" t="s">
        <v>1019</v>
      </c>
      <c r="N2677" s="3" t="s">
        <v>1303</v>
      </c>
      <c r="O2677" s="3" t="s">
        <v>4371</v>
      </c>
      <c r="P2677" s="86">
        <v>20</v>
      </c>
      <c r="Q2677" s="87"/>
      <c r="R2677" s="88" t="s">
        <v>28</v>
      </c>
      <c r="S2677" s="89"/>
      <c r="T2677" s="1">
        <v>813</v>
      </c>
      <c r="U2677" s="90">
        <v>422.76</v>
      </c>
      <c r="V2677" s="91">
        <v>0.48000000000000004</v>
      </c>
      <c r="W2677" s="92" t="s">
        <v>11035</v>
      </c>
      <c r="X2677" s="83">
        <v>90119000000</v>
      </c>
      <c r="Y2677" s="83" t="s">
        <v>994</v>
      </c>
      <c r="Z2677" s="83" t="s">
        <v>31</v>
      </c>
    </row>
    <row r="2678" spans="1:26" x14ac:dyDescent="0.25">
      <c r="A2678" s="3" t="s">
        <v>6476</v>
      </c>
      <c r="B2678" s="3" t="s">
        <v>6476</v>
      </c>
      <c r="C2678" s="94" t="s">
        <v>6477</v>
      </c>
      <c r="D2678" s="93" t="s">
        <v>6478</v>
      </c>
      <c r="E2678" s="88" t="s">
        <v>704</v>
      </c>
      <c r="F2678" s="88" t="s">
        <v>22</v>
      </c>
      <c r="G2678" s="83" t="s">
        <v>752</v>
      </c>
      <c r="H2678" s="88"/>
      <c r="I2678" s="93" t="s">
        <v>24</v>
      </c>
      <c r="J2678" s="93" t="s">
        <v>24</v>
      </c>
      <c r="K2678" s="4">
        <v>100210010727</v>
      </c>
      <c r="L2678" s="3" t="s">
        <v>25</v>
      </c>
      <c r="M2678" s="3" t="s">
        <v>1019</v>
      </c>
      <c r="N2678" s="3" t="s">
        <v>2639</v>
      </c>
      <c r="O2678" s="3" t="s">
        <v>5704</v>
      </c>
      <c r="P2678" s="86" t="s">
        <v>11037</v>
      </c>
      <c r="Q2678" s="87"/>
      <c r="R2678" s="88" t="s">
        <v>28</v>
      </c>
      <c r="S2678" s="89"/>
      <c r="T2678" s="1">
        <v>6463</v>
      </c>
      <c r="U2678" s="90">
        <v>3360.76</v>
      </c>
      <c r="V2678" s="91">
        <v>0.48</v>
      </c>
      <c r="W2678" s="92" t="s">
        <v>11035</v>
      </c>
      <c r="X2678" s="83">
        <v>90021900000</v>
      </c>
      <c r="Y2678" s="83" t="s">
        <v>994</v>
      </c>
      <c r="Z2678" s="83" t="s">
        <v>31</v>
      </c>
    </row>
    <row r="2679" spans="1:26" x14ac:dyDescent="0.25">
      <c r="A2679" s="3" t="s">
        <v>6479</v>
      </c>
      <c r="B2679" s="3" t="s">
        <v>6479</v>
      </c>
      <c r="C2679" s="94" t="s">
        <v>6480</v>
      </c>
      <c r="D2679" s="93" t="s">
        <v>6481</v>
      </c>
      <c r="E2679" s="88" t="s">
        <v>704</v>
      </c>
      <c r="F2679" s="88" t="s">
        <v>22</v>
      </c>
      <c r="G2679" s="83" t="s">
        <v>23</v>
      </c>
      <c r="H2679" s="88"/>
      <c r="I2679" s="93" t="s">
        <v>24</v>
      </c>
      <c r="J2679" s="93" t="s">
        <v>24</v>
      </c>
      <c r="K2679" s="4">
        <v>100210010727</v>
      </c>
      <c r="L2679" s="3" t="s">
        <v>25</v>
      </c>
      <c r="M2679" s="3" t="s">
        <v>1019</v>
      </c>
      <c r="N2679" s="3" t="s">
        <v>2639</v>
      </c>
      <c r="O2679" s="3" t="s">
        <v>5704</v>
      </c>
      <c r="P2679" s="86">
        <v>20</v>
      </c>
      <c r="Q2679" s="87"/>
      <c r="R2679" s="88" t="s">
        <v>28</v>
      </c>
      <c r="S2679" s="89"/>
      <c r="T2679" s="1">
        <v>24581</v>
      </c>
      <c r="U2679" s="90">
        <v>12782.12</v>
      </c>
      <c r="V2679" s="91">
        <v>0.48</v>
      </c>
      <c r="W2679" s="92" t="s">
        <v>11035</v>
      </c>
      <c r="X2679" s="83">
        <v>90021900000</v>
      </c>
      <c r="Y2679" s="83" t="s">
        <v>994</v>
      </c>
      <c r="Z2679" s="83" t="s">
        <v>31</v>
      </c>
    </row>
    <row r="2680" spans="1:26" x14ac:dyDescent="0.25">
      <c r="A2680" s="3" t="s">
        <v>6482</v>
      </c>
      <c r="B2680" s="3" t="s">
        <v>6482</v>
      </c>
      <c r="C2680" s="94" t="s">
        <v>6483</v>
      </c>
      <c r="D2680" s="93" t="s">
        <v>6484</v>
      </c>
      <c r="E2680" s="88" t="s">
        <v>704</v>
      </c>
      <c r="F2680" s="88" t="s">
        <v>22</v>
      </c>
      <c r="G2680" s="83" t="s">
        <v>23</v>
      </c>
      <c r="H2680" s="88"/>
      <c r="I2680" s="93" t="s">
        <v>24</v>
      </c>
      <c r="J2680" s="93" t="s">
        <v>24</v>
      </c>
      <c r="K2680" s="4">
        <v>100210010753</v>
      </c>
      <c r="L2680" s="3" t="s">
        <v>25</v>
      </c>
      <c r="M2680" s="3" t="s">
        <v>1019</v>
      </c>
      <c r="N2680" s="3" t="s">
        <v>2639</v>
      </c>
      <c r="O2680" s="3" t="s">
        <v>6485</v>
      </c>
      <c r="P2680" s="86">
        <v>20</v>
      </c>
      <c r="Q2680" s="87"/>
      <c r="R2680" s="88" t="s">
        <v>28</v>
      </c>
      <c r="S2680" s="89"/>
      <c r="T2680" s="1">
        <v>1105</v>
      </c>
      <c r="U2680" s="90">
        <v>574.6</v>
      </c>
      <c r="V2680" s="91">
        <v>0.48</v>
      </c>
      <c r="W2680" s="92" t="s">
        <v>11035</v>
      </c>
      <c r="X2680" s="83">
        <v>90019000900</v>
      </c>
      <c r="Y2680" s="83" t="s">
        <v>994</v>
      </c>
      <c r="Z2680" s="83" t="s">
        <v>31</v>
      </c>
    </row>
    <row r="2681" spans="1:26" x14ac:dyDescent="0.25">
      <c r="A2681" s="3" t="s">
        <v>6486</v>
      </c>
      <c r="B2681" s="3" t="s">
        <v>6486</v>
      </c>
      <c r="C2681" s="94" t="s">
        <v>6487</v>
      </c>
      <c r="D2681" s="93" t="s">
        <v>6488</v>
      </c>
      <c r="E2681" s="88" t="s">
        <v>704</v>
      </c>
      <c r="F2681" s="88" t="s">
        <v>22</v>
      </c>
      <c r="G2681" s="83" t="s">
        <v>23</v>
      </c>
      <c r="H2681" s="88"/>
      <c r="I2681" s="93" t="s">
        <v>24</v>
      </c>
      <c r="J2681" s="93" t="s">
        <v>24</v>
      </c>
      <c r="K2681" s="4">
        <v>100210010601</v>
      </c>
      <c r="L2681" s="3" t="s">
        <v>25</v>
      </c>
      <c r="M2681" s="3" t="s">
        <v>1019</v>
      </c>
      <c r="N2681" s="3" t="s">
        <v>1303</v>
      </c>
      <c r="O2681" s="3" t="s">
        <v>4371</v>
      </c>
      <c r="P2681" s="86">
        <v>20</v>
      </c>
      <c r="Q2681" s="87"/>
      <c r="R2681" s="88" t="s">
        <v>28</v>
      </c>
      <c r="S2681" s="89"/>
      <c r="T2681" s="1">
        <v>143</v>
      </c>
      <c r="U2681" s="90">
        <v>74.36</v>
      </c>
      <c r="V2681" s="91">
        <v>0.48</v>
      </c>
      <c r="W2681" s="92" t="s">
        <v>11035</v>
      </c>
      <c r="X2681" s="83">
        <v>90022000000</v>
      </c>
      <c r="Y2681" s="83" t="s">
        <v>994</v>
      </c>
      <c r="Z2681" s="83" t="s">
        <v>31</v>
      </c>
    </row>
    <row r="2682" spans="1:26" x14ac:dyDescent="0.25">
      <c r="A2682" s="3" t="s">
        <v>6489</v>
      </c>
      <c r="B2682" s="3" t="s">
        <v>6489</v>
      </c>
      <c r="C2682" s="94" t="s">
        <v>6490</v>
      </c>
      <c r="D2682" s="93" t="s">
        <v>6491</v>
      </c>
      <c r="E2682" s="88" t="s">
        <v>704</v>
      </c>
      <c r="F2682" s="88" t="s">
        <v>22</v>
      </c>
      <c r="G2682" s="83" t="s">
        <v>23</v>
      </c>
      <c r="H2682" s="88"/>
      <c r="I2682" s="93" t="s">
        <v>24</v>
      </c>
      <c r="J2682" s="93" t="s">
        <v>24</v>
      </c>
      <c r="K2682" s="4">
        <v>100210010608</v>
      </c>
      <c r="L2682" s="3" t="s">
        <v>25</v>
      </c>
      <c r="M2682" s="3" t="s">
        <v>1019</v>
      </c>
      <c r="N2682" s="3" t="s">
        <v>1303</v>
      </c>
      <c r="O2682" s="3" t="s">
        <v>1304</v>
      </c>
      <c r="P2682" s="86">
        <v>20</v>
      </c>
      <c r="Q2682" s="87"/>
      <c r="R2682" s="88" t="s">
        <v>28</v>
      </c>
      <c r="S2682" s="89"/>
      <c r="T2682" s="1">
        <v>266</v>
      </c>
      <c r="U2682" s="90">
        <v>138.32</v>
      </c>
      <c r="V2682" s="91">
        <v>0.48000000000000004</v>
      </c>
      <c r="W2682" s="92" t="s">
        <v>11035</v>
      </c>
      <c r="X2682" s="83">
        <v>85444290900</v>
      </c>
      <c r="Y2682" s="83" t="s">
        <v>994</v>
      </c>
      <c r="Z2682" s="83" t="s">
        <v>31</v>
      </c>
    </row>
    <row r="2683" spans="1:26" x14ac:dyDescent="0.25">
      <c r="A2683" s="3" t="s">
        <v>6492</v>
      </c>
      <c r="B2683" s="3" t="s">
        <v>6492</v>
      </c>
      <c r="C2683" s="94" t="s">
        <v>6493</v>
      </c>
      <c r="D2683" s="93" t="s">
        <v>6494</v>
      </c>
      <c r="E2683" s="88" t="s">
        <v>704</v>
      </c>
      <c r="F2683" s="88" t="s">
        <v>22</v>
      </c>
      <c r="G2683" s="83" t="s">
        <v>23</v>
      </c>
      <c r="H2683" s="88"/>
      <c r="I2683" s="93" t="s">
        <v>24</v>
      </c>
      <c r="J2683" s="93" t="s">
        <v>24</v>
      </c>
      <c r="K2683" s="4">
        <v>100210010608</v>
      </c>
      <c r="L2683" s="3" t="s">
        <v>25</v>
      </c>
      <c r="M2683" s="3" t="s">
        <v>1019</v>
      </c>
      <c r="N2683" s="3" t="s">
        <v>1303</v>
      </c>
      <c r="O2683" s="3" t="s">
        <v>1304</v>
      </c>
      <c r="P2683" s="86">
        <v>2</v>
      </c>
      <c r="Q2683" s="87"/>
      <c r="R2683" s="88" t="s">
        <v>28</v>
      </c>
      <c r="S2683" s="89"/>
      <c r="T2683" s="1">
        <v>326</v>
      </c>
      <c r="U2683" s="90">
        <v>169.52</v>
      </c>
      <c r="V2683" s="91">
        <v>0.48</v>
      </c>
      <c r="W2683" s="92" t="s">
        <v>11035</v>
      </c>
      <c r="X2683" s="83">
        <v>85444290900</v>
      </c>
      <c r="Y2683" s="83" t="s">
        <v>994</v>
      </c>
      <c r="Z2683" s="83" t="s">
        <v>31</v>
      </c>
    </row>
    <row r="2684" spans="1:26" ht="45" x14ac:dyDescent="0.25">
      <c r="A2684" s="3" t="s">
        <v>6495</v>
      </c>
      <c r="B2684" s="3" t="s">
        <v>6495</v>
      </c>
      <c r="C2684" s="94" t="s">
        <v>6496</v>
      </c>
      <c r="D2684" s="158" t="s">
        <v>6497</v>
      </c>
      <c r="E2684" s="88" t="s">
        <v>704</v>
      </c>
      <c r="F2684" s="88" t="s">
        <v>22</v>
      </c>
      <c r="G2684" s="83" t="s">
        <v>752</v>
      </c>
      <c r="H2684" s="88"/>
      <c r="I2684" s="93" t="s">
        <v>24</v>
      </c>
      <c r="J2684" s="93" t="s">
        <v>24</v>
      </c>
      <c r="K2684" s="4">
        <v>100210011506</v>
      </c>
      <c r="L2684" s="3" t="s">
        <v>25</v>
      </c>
      <c r="M2684" s="3" t="s">
        <v>1019</v>
      </c>
      <c r="N2684" s="3" t="s">
        <v>5229</v>
      </c>
      <c r="O2684" s="3" t="s">
        <v>6498</v>
      </c>
      <c r="P2684" s="86">
        <v>2</v>
      </c>
      <c r="Q2684" s="87"/>
      <c r="R2684" s="88" t="s">
        <v>28</v>
      </c>
      <c r="S2684" s="89"/>
      <c r="T2684" s="1">
        <v>757</v>
      </c>
      <c r="U2684" s="90">
        <v>393.64</v>
      </c>
      <c r="V2684" s="91">
        <v>0.48000000000000004</v>
      </c>
      <c r="W2684" s="92" t="s">
        <v>11035</v>
      </c>
      <c r="X2684" s="83">
        <v>90119000000</v>
      </c>
      <c r="Y2684" s="83" t="s">
        <v>994</v>
      </c>
      <c r="Z2684" s="83" t="s">
        <v>31</v>
      </c>
    </row>
    <row r="2685" spans="1:26" x14ac:dyDescent="0.25">
      <c r="A2685" s="3" t="s">
        <v>8032</v>
      </c>
      <c r="B2685" s="3" t="s">
        <v>8032</v>
      </c>
      <c r="C2685" s="94" t="s">
        <v>8033</v>
      </c>
      <c r="D2685" s="93" t="s">
        <v>11834</v>
      </c>
      <c r="E2685" s="88" t="s">
        <v>704</v>
      </c>
      <c r="F2685" s="88" t="s">
        <v>22</v>
      </c>
      <c r="G2685" s="83" t="s">
        <v>23</v>
      </c>
      <c r="H2685" s="88"/>
      <c r="I2685" s="93" t="s">
        <v>24</v>
      </c>
      <c r="J2685" s="93" t="s">
        <v>24</v>
      </c>
      <c r="K2685" s="4">
        <v>100210040173</v>
      </c>
      <c r="L2685" s="3" t="s">
        <v>25</v>
      </c>
      <c r="M2685" s="3" t="s">
        <v>5198</v>
      </c>
      <c r="N2685" s="3" t="s">
        <v>7340</v>
      </c>
      <c r="O2685" s="3" t="s">
        <v>8034</v>
      </c>
      <c r="P2685" s="86">
        <v>38</v>
      </c>
      <c r="Q2685" s="87"/>
      <c r="R2685" s="88" t="s">
        <v>28</v>
      </c>
      <c r="S2685" s="89"/>
      <c r="T2685" s="1">
        <v>5415</v>
      </c>
      <c r="U2685" s="90">
        <v>3790.5</v>
      </c>
      <c r="V2685" s="91">
        <v>0.3</v>
      </c>
      <c r="W2685" s="92" t="s">
        <v>11038</v>
      </c>
      <c r="X2685" s="83">
        <v>94054990900</v>
      </c>
      <c r="Y2685" s="83" t="s">
        <v>994</v>
      </c>
      <c r="Z2685" s="83" t="s">
        <v>31</v>
      </c>
    </row>
    <row r="2686" spans="1:26" x14ac:dyDescent="0.25">
      <c r="A2686" s="3" t="s">
        <v>6499</v>
      </c>
      <c r="B2686" s="3" t="s">
        <v>6499</v>
      </c>
      <c r="C2686" s="94" t="s">
        <v>6500</v>
      </c>
      <c r="D2686" s="93" t="s">
        <v>6501</v>
      </c>
      <c r="E2686" s="88" t="s">
        <v>704</v>
      </c>
      <c r="F2686" s="88" t="s">
        <v>22</v>
      </c>
      <c r="G2686" s="93" t="s">
        <v>23</v>
      </c>
      <c r="H2686" s="88"/>
      <c r="I2686" s="93" t="s">
        <v>24</v>
      </c>
      <c r="J2686" s="93" t="s">
        <v>24</v>
      </c>
      <c r="K2686" s="4">
        <v>100210010606</v>
      </c>
      <c r="L2686" s="3" t="s">
        <v>25</v>
      </c>
      <c r="M2686" s="3" t="s">
        <v>1019</v>
      </c>
      <c r="N2686" s="3" t="s">
        <v>1303</v>
      </c>
      <c r="O2686" s="3" t="s">
        <v>4601</v>
      </c>
      <c r="P2686" s="86">
        <v>2</v>
      </c>
      <c r="Q2686" s="87"/>
      <c r="R2686" s="88" t="s">
        <v>28</v>
      </c>
      <c r="S2686" s="84"/>
      <c r="T2686" s="1">
        <v>349</v>
      </c>
      <c r="U2686" s="90">
        <v>181.48</v>
      </c>
      <c r="V2686" s="91">
        <v>0.48000000000000004</v>
      </c>
      <c r="W2686" s="92" t="s">
        <v>11035</v>
      </c>
      <c r="X2686" s="83">
        <v>90021900000</v>
      </c>
      <c r="Y2686" s="83" t="s">
        <v>903</v>
      </c>
      <c r="Z2686" s="83" t="s">
        <v>31</v>
      </c>
    </row>
    <row r="2687" spans="1:26" x14ac:dyDescent="0.25">
      <c r="A2687" s="3" t="s">
        <v>6502</v>
      </c>
      <c r="B2687" s="3" t="s">
        <v>6502</v>
      </c>
      <c r="C2687" s="94" t="s">
        <v>6503</v>
      </c>
      <c r="D2687" s="93" t="s">
        <v>6504</v>
      </c>
      <c r="E2687" s="88" t="s">
        <v>704</v>
      </c>
      <c r="F2687" s="88" t="s">
        <v>22</v>
      </c>
      <c r="G2687" s="83" t="s">
        <v>23</v>
      </c>
      <c r="H2687" s="88"/>
      <c r="I2687" s="93" t="s">
        <v>24</v>
      </c>
      <c r="J2687" s="93" t="s">
        <v>24</v>
      </c>
      <c r="K2687" s="4">
        <v>100210010807</v>
      </c>
      <c r="L2687" s="3" t="s">
        <v>25</v>
      </c>
      <c r="M2687" s="3" t="s">
        <v>1019</v>
      </c>
      <c r="N2687" s="3" t="s">
        <v>4364</v>
      </c>
      <c r="O2687" s="3" t="s">
        <v>4650</v>
      </c>
      <c r="P2687" s="86">
        <v>2</v>
      </c>
      <c r="Q2687" s="96"/>
      <c r="R2687" s="88" t="s">
        <v>28</v>
      </c>
      <c r="S2687" s="84"/>
      <c r="T2687" s="1">
        <v>373</v>
      </c>
      <c r="U2687" s="90">
        <v>193.96</v>
      </c>
      <c r="V2687" s="91">
        <v>0.48</v>
      </c>
      <c r="W2687" s="92" t="s">
        <v>11035</v>
      </c>
      <c r="X2687" s="83">
        <v>90021900000</v>
      </c>
      <c r="Y2687" s="83" t="s">
        <v>903</v>
      </c>
      <c r="Z2687" s="83" t="s">
        <v>31</v>
      </c>
    </row>
    <row r="2688" spans="1:26" x14ac:dyDescent="0.25">
      <c r="A2688" s="3" t="s">
        <v>6505</v>
      </c>
      <c r="B2688" s="3" t="s">
        <v>6505</v>
      </c>
      <c r="C2688" s="94" t="s">
        <v>6506</v>
      </c>
      <c r="D2688" s="93" t="s">
        <v>6507</v>
      </c>
      <c r="E2688" s="88" t="s">
        <v>704</v>
      </c>
      <c r="F2688" s="88" t="s">
        <v>22</v>
      </c>
      <c r="G2688" s="83" t="s">
        <v>23</v>
      </c>
      <c r="H2688" s="88"/>
      <c r="I2688" s="93" t="s">
        <v>24</v>
      </c>
      <c r="J2688" s="93" t="s">
        <v>24</v>
      </c>
      <c r="K2688" s="4">
        <v>100210010602</v>
      </c>
      <c r="L2688" s="3" t="s">
        <v>25</v>
      </c>
      <c r="M2688" s="3" t="s">
        <v>1019</v>
      </c>
      <c r="N2688" s="3" t="s">
        <v>1303</v>
      </c>
      <c r="O2688" s="3" t="s">
        <v>4440</v>
      </c>
      <c r="P2688" s="86">
        <v>63</v>
      </c>
      <c r="Q2688" s="87"/>
      <c r="R2688" s="88" t="s">
        <v>28</v>
      </c>
      <c r="S2688" s="89"/>
      <c r="T2688" s="1">
        <v>685</v>
      </c>
      <c r="U2688" s="90">
        <v>356.2</v>
      </c>
      <c r="V2688" s="91">
        <v>0.48000000000000004</v>
      </c>
      <c r="W2688" s="92" t="s">
        <v>11035</v>
      </c>
      <c r="X2688" s="83">
        <v>90119000000</v>
      </c>
      <c r="Y2688" s="83" t="s">
        <v>994</v>
      </c>
      <c r="Z2688" s="83" t="s">
        <v>31</v>
      </c>
    </row>
    <row r="2689" spans="1:26" x14ac:dyDescent="0.25">
      <c r="A2689" s="3" t="s">
        <v>6508</v>
      </c>
      <c r="B2689" s="3" t="s">
        <v>6508</v>
      </c>
      <c r="C2689" s="94" t="s">
        <v>6509</v>
      </c>
      <c r="D2689" s="93" t="s">
        <v>6510</v>
      </c>
      <c r="E2689" s="88" t="s">
        <v>704</v>
      </c>
      <c r="F2689" s="88" t="s">
        <v>22</v>
      </c>
      <c r="G2689" s="83" t="s">
        <v>23</v>
      </c>
      <c r="H2689" s="88"/>
      <c r="I2689" s="93" t="s">
        <v>24</v>
      </c>
      <c r="J2689" s="93" t="s">
        <v>24</v>
      </c>
      <c r="K2689" s="4">
        <v>100210010602</v>
      </c>
      <c r="L2689" s="3" t="s">
        <v>25</v>
      </c>
      <c r="M2689" s="3" t="s">
        <v>1019</v>
      </c>
      <c r="N2689" s="3" t="s">
        <v>1303</v>
      </c>
      <c r="O2689" s="3" t="s">
        <v>4440</v>
      </c>
      <c r="P2689" s="86">
        <v>20</v>
      </c>
      <c r="Q2689" s="87"/>
      <c r="R2689" s="88" t="s">
        <v>28</v>
      </c>
      <c r="S2689" s="89"/>
      <c r="T2689" s="1">
        <v>1392</v>
      </c>
      <c r="U2689" s="90">
        <v>723.84</v>
      </c>
      <c r="V2689" s="91">
        <v>0.48</v>
      </c>
      <c r="W2689" s="92" t="s">
        <v>11035</v>
      </c>
      <c r="X2689" s="83">
        <v>90119000000</v>
      </c>
      <c r="Y2689" s="83" t="s">
        <v>994</v>
      </c>
      <c r="Z2689" s="83" t="s">
        <v>31</v>
      </c>
    </row>
    <row r="2690" spans="1:26" x14ac:dyDescent="0.25">
      <c r="A2690" s="3" t="s">
        <v>6511</v>
      </c>
      <c r="B2690" s="3" t="s">
        <v>6511</v>
      </c>
      <c r="C2690" s="94" t="s">
        <v>6512</v>
      </c>
      <c r="D2690" s="93" t="s">
        <v>6513</v>
      </c>
      <c r="E2690" s="88" t="s">
        <v>704</v>
      </c>
      <c r="F2690" s="88" t="s">
        <v>22</v>
      </c>
      <c r="G2690" s="83" t="s">
        <v>23</v>
      </c>
      <c r="H2690" s="88"/>
      <c r="I2690" s="93" t="s">
        <v>24</v>
      </c>
      <c r="J2690" s="93" t="s">
        <v>24</v>
      </c>
      <c r="K2690" s="4">
        <v>100210010605</v>
      </c>
      <c r="L2690" s="3" t="s">
        <v>25</v>
      </c>
      <c r="M2690" s="3" t="s">
        <v>1019</v>
      </c>
      <c r="N2690" s="3" t="s">
        <v>1303</v>
      </c>
      <c r="O2690" s="3" t="s">
        <v>1464</v>
      </c>
      <c r="P2690" s="86">
        <v>20</v>
      </c>
      <c r="Q2690" s="87"/>
      <c r="R2690" s="88" t="s">
        <v>28</v>
      </c>
      <c r="S2690" s="89"/>
      <c r="T2690" s="1">
        <v>3189</v>
      </c>
      <c r="U2690" s="90">
        <v>1658.28</v>
      </c>
      <c r="V2690" s="91">
        <v>0.48</v>
      </c>
      <c r="W2690" s="92" t="s">
        <v>11035</v>
      </c>
      <c r="X2690" s="83">
        <v>90119000000</v>
      </c>
      <c r="Y2690" s="83" t="s">
        <v>994</v>
      </c>
      <c r="Z2690" s="83" t="s">
        <v>31</v>
      </c>
    </row>
    <row r="2691" spans="1:26" x14ac:dyDescent="0.25">
      <c r="A2691" s="3" t="s">
        <v>6514</v>
      </c>
      <c r="B2691" s="3" t="s">
        <v>6514</v>
      </c>
      <c r="C2691" s="94" t="s">
        <v>6515</v>
      </c>
      <c r="D2691" s="93" t="s">
        <v>6516</v>
      </c>
      <c r="E2691" s="88" t="s">
        <v>704</v>
      </c>
      <c r="F2691" s="88" t="s">
        <v>22</v>
      </c>
      <c r="G2691" s="83" t="s">
        <v>23</v>
      </c>
      <c r="H2691" s="88"/>
      <c r="I2691" s="93" t="s">
        <v>24</v>
      </c>
      <c r="J2691" s="93" t="s">
        <v>24</v>
      </c>
      <c r="K2691" s="4">
        <v>100210010605</v>
      </c>
      <c r="L2691" s="3" t="s">
        <v>25</v>
      </c>
      <c r="M2691" s="3" t="s">
        <v>1019</v>
      </c>
      <c r="N2691" s="3" t="s">
        <v>1303</v>
      </c>
      <c r="O2691" s="3" t="s">
        <v>1464</v>
      </c>
      <c r="P2691" s="86">
        <v>20</v>
      </c>
      <c r="Q2691" s="87"/>
      <c r="R2691" s="88" t="s">
        <v>28</v>
      </c>
      <c r="S2691" s="89"/>
      <c r="T2691" s="1">
        <v>351</v>
      </c>
      <c r="U2691" s="90">
        <v>182.52</v>
      </c>
      <c r="V2691" s="91">
        <v>0.48</v>
      </c>
      <c r="W2691" s="92" t="s">
        <v>11035</v>
      </c>
      <c r="X2691" s="83">
        <v>90119000000</v>
      </c>
      <c r="Y2691" s="83" t="s">
        <v>994</v>
      </c>
      <c r="Z2691" s="83" t="s">
        <v>31</v>
      </c>
    </row>
    <row r="2692" spans="1:26" x14ac:dyDescent="0.25">
      <c r="A2692" s="3" t="s">
        <v>6517</v>
      </c>
      <c r="B2692" s="3" t="s">
        <v>6517</v>
      </c>
      <c r="C2692" s="94" t="s">
        <v>6518</v>
      </c>
      <c r="D2692" s="93" t="s">
        <v>6519</v>
      </c>
      <c r="E2692" s="88" t="s">
        <v>704</v>
      </c>
      <c r="F2692" s="88" t="s">
        <v>22</v>
      </c>
      <c r="G2692" s="83" t="s">
        <v>23</v>
      </c>
      <c r="H2692" s="88"/>
      <c r="I2692" s="93" t="s">
        <v>24</v>
      </c>
      <c r="J2692" s="93" t="s">
        <v>24</v>
      </c>
      <c r="K2692" s="4">
        <v>100210010606</v>
      </c>
      <c r="L2692" s="3" t="s">
        <v>25</v>
      </c>
      <c r="M2692" s="3" t="s">
        <v>1019</v>
      </c>
      <c r="N2692" s="3" t="s">
        <v>1303</v>
      </c>
      <c r="O2692" s="3" t="s">
        <v>4601</v>
      </c>
      <c r="P2692" s="86">
        <v>20</v>
      </c>
      <c r="Q2692" s="87"/>
      <c r="R2692" s="88" t="s">
        <v>28</v>
      </c>
      <c r="S2692" s="89"/>
      <c r="T2692" s="1">
        <v>1957</v>
      </c>
      <c r="U2692" s="90">
        <v>1017.64</v>
      </c>
      <c r="V2692" s="91">
        <v>0.48</v>
      </c>
      <c r="W2692" s="92" t="s">
        <v>11035</v>
      </c>
      <c r="X2692" s="83">
        <v>90029000900</v>
      </c>
      <c r="Y2692" s="83" t="s">
        <v>994</v>
      </c>
      <c r="Z2692" s="83" t="s">
        <v>31</v>
      </c>
    </row>
    <row r="2693" spans="1:26" x14ac:dyDescent="0.25">
      <c r="A2693" s="3" t="s">
        <v>6520</v>
      </c>
      <c r="B2693" s="3" t="s">
        <v>6520</v>
      </c>
      <c r="C2693" s="94" t="s">
        <v>6521</v>
      </c>
      <c r="D2693" s="93" t="s">
        <v>6522</v>
      </c>
      <c r="E2693" s="88" t="s">
        <v>704</v>
      </c>
      <c r="F2693" s="88" t="s">
        <v>22</v>
      </c>
      <c r="G2693" s="83" t="s">
        <v>23</v>
      </c>
      <c r="H2693" s="88"/>
      <c r="I2693" s="93" t="s">
        <v>24</v>
      </c>
      <c r="J2693" s="93" t="s">
        <v>24</v>
      </c>
      <c r="K2693" s="4">
        <v>100210010660</v>
      </c>
      <c r="L2693" s="3" t="s">
        <v>25</v>
      </c>
      <c r="M2693" s="3" t="s">
        <v>1019</v>
      </c>
      <c r="N2693" s="3" t="s">
        <v>1303</v>
      </c>
      <c r="O2693" s="3" t="s">
        <v>4456</v>
      </c>
      <c r="P2693" s="86">
        <v>63</v>
      </c>
      <c r="Q2693" s="87"/>
      <c r="R2693" s="88" t="s">
        <v>28</v>
      </c>
      <c r="S2693" s="89"/>
      <c r="T2693" s="1">
        <v>4592</v>
      </c>
      <c r="U2693" s="90">
        <v>2387.84</v>
      </c>
      <c r="V2693" s="91">
        <v>0.48</v>
      </c>
      <c r="W2693" s="92" t="s">
        <v>11035</v>
      </c>
      <c r="X2693" s="83">
        <v>90119000000</v>
      </c>
      <c r="Y2693" s="83" t="s">
        <v>994</v>
      </c>
      <c r="Z2693" s="83" t="s">
        <v>31</v>
      </c>
    </row>
    <row r="2694" spans="1:26" x14ac:dyDescent="0.25">
      <c r="A2694" s="3" t="s">
        <v>6523</v>
      </c>
      <c r="B2694" s="3" t="s">
        <v>6523</v>
      </c>
      <c r="C2694" s="94" t="s">
        <v>6524</v>
      </c>
      <c r="D2694" s="93" t="s">
        <v>6524</v>
      </c>
      <c r="E2694" s="88" t="s">
        <v>704</v>
      </c>
      <c r="F2694" s="88" t="s">
        <v>22</v>
      </c>
      <c r="G2694" s="83" t="s">
        <v>752</v>
      </c>
      <c r="H2694" s="88"/>
      <c r="I2694" s="93" t="s">
        <v>24</v>
      </c>
      <c r="J2694" s="93" t="s">
        <v>24</v>
      </c>
      <c r="K2694" s="4">
        <v>100210040941</v>
      </c>
      <c r="L2694" s="3" t="s">
        <v>25</v>
      </c>
      <c r="M2694" s="3" t="s">
        <v>5198</v>
      </c>
      <c r="N2694" s="3" t="s">
        <v>5199</v>
      </c>
      <c r="O2694" s="3" t="s">
        <v>5200</v>
      </c>
      <c r="P2694" s="86">
        <v>20</v>
      </c>
      <c r="Q2694" s="87"/>
      <c r="R2694" s="88" t="s">
        <v>28</v>
      </c>
      <c r="S2694" s="89"/>
      <c r="T2694" s="1">
        <v>13385</v>
      </c>
      <c r="U2694" s="90">
        <v>6960.2</v>
      </c>
      <c r="V2694" s="91">
        <v>0.48000000000000004</v>
      </c>
      <c r="W2694" s="92" t="s">
        <v>11035</v>
      </c>
      <c r="X2694" s="83">
        <v>90021900000</v>
      </c>
      <c r="Y2694" s="83" t="s">
        <v>994</v>
      </c>
      <c r="Z2694" s="83" t="s">
        <v>31</v>
      </c>
    </row>
    <row r="2695" spans="1:26" x14ac:dyDescent="0.25">
      <c r="A2695" s="3" t="s">
        <v>6525</v>
      </c>
      <c r="B2695" s="3" t="s">
        <v>6525</v>
      </c>
      <c r="C2695" s="94" t="s">
        <v>6526</v>
      </c>
      <c r="D2695" s="93" t="s">
        <v>11835</v>
      </c>
      <c r="E2695" s="88" t="s">
        <v>704</v>
      </c>
      <c r="F2695" s="88" t="s">
        <v>22</v>
      </c>
      <c r="G2695" s="83" t="s">
        <v>752</v>
      </c>
      <c r="H2695" s="88"/>
      <c r="I2695" s="93" t="s">
        <v>24</v>
      </c>
      <c r="J2695" s="93" t="s">
        <v>24</v>
      </c>
      <c r="K2695" s="4">
        <v>100210010727</v>
      </c>
      <c r="L2695" s="3" t="s">
        <v>25</v>
      </c>
      <c r="M2695" s="3" t="s">
        <v>1019</v>
      </c>
      <c r="N2695" s="3" t="s">
        <v>2639</v>
      </c>
      <c r="O2695" s="3" t="s">
        <v>5704</v>
      </c>
      <c r="P2695" s="86">
        <v>20</v>
      </c>
      <c r="Q2695" s="87"/>
      <c r="R2695" s="88" t="s">
        <v>28</v>
      </c>
      <c r="S2695" s="89"/>
      <c r="T2695" s="1">
        <v>3988</v>
      </c>
      <c r="U2695" s="90">
        <v>2073.7600000000002</v>
      </c>
      <c r="V2695" s="91">
        <v>0.47999999999999993</v>
      </c>
      <c r="W2695" s="92" t="s">
        <v>11035</v>
      </c>
      <c r="X2695" s="83">
        <v>90021900000</v>
      </c>
      <c r="Y2695" s="83" t="s">
        <v>994</v>
      </c>
      <c r="Z2695" s="83" t="s">
        <v>31</v>
      </c>
    </row>
    <row r="2696" spans="1:26" x14ac:dyDescent="0.25">
      <c r="A2696" s="3" t="s">
        <v>6528</v>
      </c>
      <c r="B2696" s="3" t="s">
        <v>6528</v>
      </c>
      <c r="C2696" s="94" t="s">
        <v>6529</v>
      </c>
      <c r="D2696" s="93" t="s">
        <v>6530</v>
      </c>
      <c r="E2696" s="88" t="s">
        <v>704</v>
      </c>
      <c r="F2696" s="88" t="s">
        <v>22</v>
      </c>
      <c r="G2696" s="83" t="s">
        <v>23</v>
      </c>
      <c r="H2696" s="88"/>
      <c r="I2696" s="93" t="s">
        <v>24</v>
      </c>
      <c r="J2696" s="93" t="s">
        <v>24</v>
      </c>
      <c r="K2696" s="4">
        <v>100210010725</v>
      </c>
      <c r="L2696" s="3" t="s">
        <v>25</v>
      </c>
      <c r="M2696" s="3" t="s">
        <v>1019</v>
      </c>
      <c r="N2696" s="3" t="s">
        <v>2639</v>
      </c>
      <c r="O2696" s="3" t="s">
        <v>5676</v>
      </c>
      <c r="P2696" s="86">
        <v>2</v>
      </c>
      <c r="Q2696" s="87"/>
      <c r="R2696" s="88" t="s">
        <v>28</v>
      </c>
      <c r="S2696" s="89"/>
      <c r="T2696" s="1">
        <v>16872</v>
      </c>
      <c r="U2696" s="90">
        <v>8773.44</v>
      </c>
      <c r="V2696" s="91">
        <v>0.48</v>
      </c>
      <c r="W2696" s="92" t="s">
        <v>11035</v>
      </c>
      <c r="X2696" s="83">
        <v>90021900000</v>
      </c>
      <c r="Y2696" s="83" t="s">
        <v>994</v>
      </c>
      <c r="Z2696" s="83" t="s">
        <v>31</v>
      </c>
    </row>
    <row r="2697" spans="1:26" x14ac:dyDescent="0.25">
      <c r="A2697" s="3" t="s">
        <v>8035</v>
      </c>
      <c r="B2697" s="3" t="s">
        <v>8035</v>
      </c>
      <c r="C2697" s="94" t="s">
        <v>8036</v>
      </c>
      <c r="D2697" s="93" t="s">
        <v>8036</v>
      </c>
      <c r="E2697" s="88" t="s">
        <v>704</v>
      </c>
      <c r="F2697" s="88" t="s">
        <v>22</v>
      </c>
      <c r="G2697" s="83" t="s">
        <v>23</v>
      </c>
      <c r="H2697" s="88"/>
      <c r="I2697" s="93" t="s">
        <v>24</v>
      </c>
      <c r="J2697" s="93" t="s">
        <v>24</v>
      </c>
      <c r="K2697" s="4">
        <v>100210040941</v>
      </c>
      <c r="L2697" s="3" t="s">
        <v>25</v>
      </c>
      <c r="M2697" s="3" t="s">
        <v>5198</v>
      </c>
      <c r="N2697" s="3" t="s">
        <v>5199</v>
      </c>
      <c r="O2697" s="3" t="s">
        <v>5200</v>
      </c>
      <c r="P2697" s="86">
        <v>20</v>
      </c>
      <c r="Q2697" s="87"/>
      <c r="R2697" s="88" t="s">
        <v>28</v>
      </c>
      <c r="S2697" s="89"/>
      <c r="T2697" s="1">
        <v>418</v>
      </c>
      <c r="U2697" s="90">
        <v>292.60000000000002</v>
      </c>
      <c r="V2697" s="91">
        <v>0.29999999999999993</v>
      </c>
      <c r="W2697" s="92" t="s">
        <v>11038</v>
      </c>
      <c r="X2697" s="83">
        <v>90119000000</v>
      </c>
      <c r="Y2697" s="83" t="s">
        <v>994</v>
      </c>
      <c r="Z2697" s="83" t="s">
        <v>31</v>
      </c>
    </row>
    <row r="2698" spans="1:26" x14ac:dyDescent="0.25">
      <c r="A2698" s="3" t="s">
        <v>6531</v>
      </c>
      <c r="B2698" s="3" t="s">
        <v>6531</v>
      </c>
      <c r="C2698" s="94" t="s">
        <v>6532</v>
      </c>
      <c r="D2698" s="93" t="s">
        <v>6533</v>
      </c>
      <c r="E2698" s="88" t="s">
        <v>704</v>
      </c>
      <c r="F2698" s="88" t="s">
        <v>22</v>
      </c>
      <c r="G2698" s="83" t="s">
        <v>23</v>
      </c>
      <c r="H2698" s="88"/>
      <c r="I2698" s="93" t="s">
        <v>24</v>
      </c>
      <c r="J2698" s="93" t="s">
        <v>24</v>
      </c>
      <c r="K2698" s="4">
        <v>100210010656</v>
      </c>
      <c r="L2698" s="3" t="s">
        <v>25</v>
      </c>
      <c r="M2698" s="3" t="s">
        <v>1019</v>
      </c>
      <c r="N2698" s="3" t="s">
        <v>1303</v>
      </c>
      <c r="O2698" s="3" t="s">
        <v>4464</v>
      </c>
      <c r="P2698" s="86">
        <v>2</v>
      </c>
      <c r="Q2698" s="87"/>
      <c r="R2698" s="88" t="s">
        <v>28</v>
      </c>
      <c r="S2698" s="89"/>
      <c r="T2698" s="1">
        <v>2261</v>
      </c>
      <c r="U2698" s="90">
        <v>1175.72</v>
      </c>
      <c r="V2698" s="91">
        <v>0.48</v>
      </c>
      <c r="W2698" s="92" t="s">
        <v>11035</v>
      </c>
      <c r="X2698" s="83">
        <v>90119000000</v>
      </c>
      <c r="Y2698" s="83" t="s">
        <v>994</v>
      </c>
      <c r="Z2698" s="83" t="s">
        <v>31</v>
      </c>
    </row>
    <row r="2699" spans="1:26" x14ac:dyDescent="0.25">
      <c r="A2699" s="3" t="s">
        <v>6534</v>
      </c>
      <c r="B2699" s="3" t="s">
        <v>6534</v>
      </c>
      <c r="C2699" s="94" t="s">
        <v>6535</v>
      </c>
      <c r="D2699" s="93" t="s">
        <v>6536</v>
      </c>
      <c r="E2699" s="88" t="s">
        <v>704</v>
      </c>
      <c r="F2699" s="88" t="s">
        <v>22</v>
      </c>
      <c r="G2699" s="83" t="s">
        <v>23</v>
      </c>
      <c r="H2699" s="88"/>
      <c r="I2699" s="93" t="s">
        <v>24</v>
      </c>
      <c r="J2699" s="93" t="s">
        <v>24</v>
      </c>
      <c r="K2699" s="4">
        <v>100210010620</v>
      </c>
      <c r="L2699" s="3" t="s">
        <v>25</v>
      </c>
      <c r="M2699" s="3" t="s">
        <v>1019</v>
      </c>
      <c r="N2699" s="3" t="s">
        <v>1303</v>
      </c>
      <c r="O2699" s="3" t="s">
        <v>2009</v>
      </c>
      <c r="P2699" s="86">
        <v>20</v>
      </c>
      <c r="Q2699" s="87"/>
      <c r="R2699" s="88" t="s">
        <v>28</v>
      </c>
      <c r="S2699" s="89"/>
      <c r="T2699" s="1">
        <v>703</v>
      </c>
      <c r="U2699" s="90">
        <v>365.56</v>
      </c>
      <c r="V2699" s="91">
        <v>0.48</v>
      </c>
      <c r="W2699" s="92" t="s">
        <v>11035</v>
      </c>
      <c r="X2699" s="83">
        <v>90119000000</v>
      </c>
      <c r="Y2699" s="83" t="s">
        <v>994</v>
      </c>
      <c r="Z2699" s="83" t="s">
        <v>31</v>
      </c>
    </row>
    <row r="2700" spans="1:26" x14ac:dyDescent="0.25">
      <c r="A2700" s="3" t="s">
        <v>6537</v>
      </c>
      <c r="B2700" s="3" t="s">
        <v>6537</v>
      </c>
      <c r="C2700" s="94" t="s">
        <v>6538</v>
      </c>
      <c r="D2700" s="93" t="s">
        <v>6539</v>
      </c>
      <c r="E2700" s="88" t="s">
        <v>704</v>
      </c>
      <c r="F2700" s="88" t="s">
        <v>22</v>
      </c>
      <c r="G2700" s="83" t="s">
        <v>752</v>
      </c>
      <c r="H2700" s="88"/>
      <c r="I2700" s="93" t="s">
        <v>24</v>
      </c>
      <c r="J2700" s="93" t="s">
        <v>24</v>
      </c>
      <c r="K2700" s="4">
        <v>100210010620</v>
      </c>
      <c r="L2700" s="3" t="s">
        <v>25</v>
      </c>
      <c r="M2700" s="3" t="s">
        <v>1019</v>
      </c>
      <c r="N2700" s="3" t="s">
        <v>1303</v>
      </c>
      <c r="O2700" s="3" t="s">
        <v>2009</v>
      </c>
      <c r="P2700" s="86" t="s">
        <v>11037</v>
      </c>
      <c r="Q2700" s="87"/>
      <c r="R2700" s="88" t="s">
        <v>28</v>
      </c>
      <c r="S2700" s="89"/>
      <c r="T2700" s="1">
        <v>17002</v>
      </c>
      <c r="U2700" s="90">
        <v>8841.0400000000009</v>
      </c>
      <c r="V2700" s="91">
        <v>0.47999999999999993</v>
      </c>
      <c r="W2700" s="92" t="s">
        <v>11035</v>
      </c>
      <c r="X2700" s="83">
        <v>90119000000</v>
      </c>
      <c r="Y2700" s="83" t="s">
        <v>994</v>
      </c>
      <c r="Z2700" s="83" t="s">
        <v>31</v>
      </c>
    </row>
    <row r="2701" spans="1:26" x14ac:dyDescent="0.25">
      <c r="A2701" t="s">
        <v>6540</v>
      </c>
      <c r="B2701" t="s">
        <v>6540</v>
      </c>
      <c r="C2701" s="94" t="s">
        <v>6541</v>
      </c>
      <c r="D2701" s="93" t="s">
        <v>6541</v>
      </c>
      <c r="E2701" s="93" t="s">
        <v>704</v>
      </c>
      <c r="F2701" s="93" t="s">
        <v>22</v>
      </c>
      <c r="G2701" s="93" t="s">
        <v>23</v>
      </c>
      <c r="H2701" s="93"/>
      <c r="I2701" s="93" t="s">
        <v>24</v>
      </c>
      <c r="J2701" s="93" t="s">
        <v>24</v>
      </c>
      <c r="K2701" s="2">
        <v>100210040942</v>
      </c>
      <c r="L2701" t="s">
        <v>25</v>
      </c>
      <c r="M2701" t="s">
        <v>5198</v>
      </c>
      <c r="N2701" t="s">
        <v>5199</v>
      </c>
      <c r="O2701" t="s">
        <v>6542</v>
      </c>
      <c r="P2701" s="86">
        <v>20</v>
      </c>
      <c r="Q2701" s="87"/>
      <c r="R2701" s="88" t="s">
        <v>28</v>
      </c>
      <c r="S2701" s="89"/>
      <c r="T2701" s="1">
        <v>33576</v>
      </c>
      <c r="U2701" s="90">
        <v>17459.52</v>
      </c>
      <c r="V2701" s="91">
        <v>0.48</v>
      </c>
      <c r="W2701" s="92" t="s">
        <v>11035</v>
      </c>
      <c r="X2701" s="83">
        <v>90021900000</v>
      </c>
      <c r="Y2701" s="83" t="s">
        <v>994</v>
      </c>
      <c r="Z2701" s="83" t="s">
        <v>31</v>
      </c>
    </row>
    <row r="2702" spans="1:26" x14ac:dyDescent="0.25">
      <c r="A2702" s="3" t="s">
        <v>6543</v>
      </c>
      <c r="B2702" s="3" t="s">
        <v>6543</v>
      </c>
      <c r="C2702" s="94" t="s">
        <v>6544</v>
      </c>
      <c r="D2702" s="93" t="s">
        <v>6544</v>
      </c>
      <c r="E2702" s="88" t="s">
        <v>704</v>
      </c>
      <c r="F2702" s="88" t="s">
        <v>22</v>
      </c>
      <c r="G2702" s="83" t="s">
        <v>23</v>
      </c>
      <c r="H2702" s="88"/>
      <c r="I2702" s="93" t="s">
        <v>24</v>
      </c>
      <c r="J2702" s="93" t="s">
        <v>24</v>
      </c>
      <c r="K2702" s="4">
        <v>100210040942</v>
      </c>
      <c r="L2702" s="3" t="s">
        <v>25</v>
      </c>
      <c r="M2702" s="3" t="s">
        <v>5198</v>
      </c>
      <c r="N2702" s="3" t="s">
        <v>5199</v>
      </c>
      <c r="O2702" s="3" t="s">
        <v>6542</v>
      </c>
      <c r="P2702" s="86">
        <v>63</v>
      </c>
      <c r="Q2702" s="87"/>
      <c r="R2702" s="88" t="s">
        <v>28</v>
      </c>
      <c r="S2702" s="89"/>
      <c r="T2702" s="1">
        <v>31971</v>
      </c>
      <c r="U2702" s="90">
        <v>16624.919999999998</v>
      </c>
      <c r="V2702" s="91">
        <v>0.48000000000000004</v>
      </c>
      <c r="W2702" s="92" t="s">
        <v>11035</v>
      </c>
      <c r="X2702" s="83">
        <v>90021900000</v>
      </c>
      <c r="Y2702" s="83" t="s">
        <v>994</v>
      </c>
      <c r="Z2702" s="83" t="s">
        <v>31</v>
      </c>
    </row>
    <row r="2703" spans="1:26" x14ac:dyDescent="0.25">
      <c r="A2703" s="3" t="s">
        <v>8037</v>
      </c>
      <c r="B2703" s="3" t="s">
        <v>8037</v>
      </c>
      <c r="C2703" s="94" t="s">
        <v>8038</v>
      </c>
      <c r="D2703" s="93" t="s">
        <v>11836</v>
      </c>
      <c r="E2703" s="88" t="s">
        <v>704</v>
      </c>
      <c r="F2703" s="88" t="s">
        <v>22</v>
      </c>
      <c r="G2703" s="93" t="s">
        <v>752</v>
      </c>
      <c r="H2703" s="88"/>
      <c r="I2703" s="93" t="s">
        <v>24</v>
      </c>
      <c r="J2703" s="93" t="s">
        <v>24</v>
      </c>
      <c r="K2703" s="4">
        <v>100210040941</v>
      </c>
      <c r="L2703" s="3" t="s">
        <v>25</v>
      </c>
      <c r="M2703" s="3" t="s">
        <v>5198</v>
      </c>
      <c r="N2703" s="3" t="s">
        <v>5199</v>
      </c>
      <c r="O2703" s="3" t="s">
        <v>5200</v>
      </c>
      <c r="P2703" s="86" t="s">
        <v>11037</v>
      </c>
      <c r="Q2703" s="87"/>
      <c r="R2703" s="88" t="s">
        <v>28</v>
      </c>
      <c r="S2703" s="89"/>
      <c r="T2703" s="1">
        <v>11936</v>
      </c>
      <c r="U2703" s="90">
        <v>8355.2000000000007</v>
      </c>
      <c r="V2703" s="91">
        <v>0.29999999999999993</v>
      </c>
      <c r="W2703" s="92" t="s">
        <v>11038</v>
      </c>
      <c r="X2703" s="83">
        <v>90118000000</v>
      </c>
      <c r="Y2703" s="83" t="s">
        <v>994</v>
      </c>
      <c r="Z2703" s="83" t="s">
        <v>739</v>
      </c>
    </row>
    <row r="2704" spans="1:26" x14ac:dyDescent="0.25">
      <c r="A2704" s="3" t="s">
        <v>8040</v>
      </c>
      <c r="B2704" s="3" t="s">
        <v>8040</v>
      </c>
      <c r="C2704" s="94" t="s">
        <v>8041</v>
      </c>
      <c r="D2704" s="93" t="s">
        <v>8042</v>
      </c>
      <c r="E2704" s="88" t="s">
        <v>704</v>
      </c>
      <c r="F2704" s="88" t="s">
        <v>22</v>
      </c>
      <c r="G2704" s="83" t="s">
        <v>23</v>
      </c>
      <c r="H2704" s="88"/>
      <c r="I2704" s="93" t="s">
        <v>24</v>
      </c>
      <c r="J2704" s="93" t="s">
        <v>24</v>
      </c>
      <c r="K2704" s="4">
        <v>100210040941</v>
      </c>
      <c r="L2704" s="3" t="s">
        <v>25</v>
      </c>
      <c r="M2704" s="3" t="s">
        <v>5198</v>
      </c>
      <c r="N2704" s="3" t="s">
        <v>5199</v>
      </c>
      <c r="O2704" s="3" t="s">
        <v>5200</v>
      </c>
      <c r="P2704" s="86">
        <v>20</v>
      </c>
      <c r="Q2704" s="87"/>
      <c r="R2704" s="88" t="s">
        <v>28</v>
      </c>
      <c r="S2704" s="89"/>
      <c r="T2704" s="1">
        <v>4889</v>
      </c>
      <c r="U2704" s="90">
        <v>3422.3</v>
      </c>
      <c r="V2704" s="91">
        <v>0.3</v>
      </c>
      <c r="W2704" s="92" t="s">
        <v>11038</v>
      </c>
      <c r="X2704" s="83">
        <v>90021900000</v>
      </c>
      <c r="Y2704" s="83" t="s">
        <v>994</v>
      </c>
      <c r="Z2704" s="83" t="s">
        <v>739</v>
      </c>
    </row>
    <row r="2705" spans="1:26" x14ac:dyDescent="0.25">
      <c r="A2705" s="3" t="s">
        <v>8043</v>
      </c>
      <c r="B2705" s="3" t="s">
        <v>8043</v>
      </c>
      <c r="C2705" s="94" t="s">
        <v>8044</v>
      </c>
      <c r="D2705" s="93" t="s">
        <v>8045</v>
      </c>
      <c r="E2705" s="88" t="s">
        <v>704</v>
      </c>
      <c r="F2705" s="88" t="s">
        <v>22</v>
      </c>
      <c r="G2705" s="83" t="s">
        <v>23</v>
      </c>
      <c r="H2705" s="88"/>
      <c r="I2705" s="93" t="s">
        <v>24</v>
      </c>
      <c r="J2705" s="93" t="s">
        <v>24</v>
      </c>
      <c r="K2705" s="4">
        <v>100210040941</v>
      </c>
      <c r="L2705" s="3" t="s">
        <v>25</v>
      </c>
      <c r="M2705" s="3" t="s">
        <v>5198</v>
      </c>
      <c r="N2705" s="3" t="s">
        <v>5199</v>
      </c>
      <c r="O2705" s="3" t="s">
        <v>5200</v>
      </c>
      <c r="P2705" s="86">
        <v>20</v>
      </c>
      <c r="Q2705" s="87"/>
      <c r="R2705" s="88" t="s">
        <v>28</v>
      </c>
      <c r="S2705" s="89"/>
      <c r="T2705" s="1">
        <v>5554</v>
      </c>
      <c r="U2705" s="90">
        <v>3887.8</v>
      </c>
      <c r="V2705" s="91">
        <v>0.3</v>
      </c>
      <c r="W2705" s="92" t="s">
        <v>11038</v>
      </c>
      <c r="X2705" s="83">
        <v>90021900000</v>
      </c>
      <c r="Y2705" s="83" t="s">
        <v>994</v>
      </c>
      <c r="Z2705" s="83" t="s">
        <v>739</v>
      </c>
    </row>
    <row r="2706" spans="1:26" x14ac:dyDescent="0.25">
      <c r="A2706" s="3" t="s">
        <v>8046</v>
      </c>
      <c r="B2706" s="3" t="s">
        <v>8046</v>
      </c>
      <c r="C2706" s="94" t="s">
        <v>8047</v>
      </c>
      <c r="D2706" s="93" t="s">
        <v>11837</v>
      </c>
      <c r="E2706" s="88" t="s">
        <v>704</v>
      </c>
      <c r="F2706" s="88" t="s">
        <v>22</v>
      </c>
      <c r="G2706" s="83" t="s">
        <v>23</v>
      </c>
      <c r="H2706" s="88"/>
      <c r="I2706" s="93" t="s">
        <v>24</v>
      </c>
      <c r="J2706" s="93" t="s">
        <v>24</v>
      </c>
      <c r="K2706" s="4">
        <v>100210040941</v>
      </c>
      <c r="L2706" s="3" t="s">
        <v>25</v>
      </c>
      <c r="M2706" s="3" t="s">
        <v>5198</v>
      </c>
      <c r="N2706" s="3" t="s">
        <v>5199</v>
      </c>
      <c r="O2706" s="3" t="s">
        <v>5200</v>
      </c>
      <c r="P2706" s="86">
        <v>20</v>
      </c>
      <c r="Q2706" s="87"/>
      <c r="R2706" s="88" t="s">
        <v>28</v>
      </c>
      <c r="S2706" s="89"/>
      <c r="T2706" s="1">
        <v>1004</v>
      </c>
      <c r="U2706" s="90">
        <v>702.8</v>
      </c>
      <c r="V2706" s="91">
        <v>0.30000000000000004</v>
      </c>
      <c r="W2706" s="92" t="s">
        <v>11038</v>
      </c>
      <c r="X2706" s="83">
        <v>90119000000</v>
      </c>
      <c r="Y2706" s="83" t="s">
        <v>994</v>
      </c>
      <c r="Z2706" s="83" t="s">
        <v>739</v>
      </c>
    </row>
    <row r="2707" spans="1:26" x14ac:dyDescent="0.25">
      <c r="A2707" s="3" t="s">
        <v>8048</v>
      </c>
      <c r="B2707" s="3" t="s">
        <v>8048</v>
      </c>
      <c r="C2707" s="94" t="s">
        <v>8049</v>
      </c>
      <c r="D2707" s="93" t="s">
        <v>8050</v>
      </c>
      <c r="E2707" s="88" t="s">
        <v>704</v>
      </c>
      <c r="F2707" s="88" t="s">
        <v>22</v>
      </c>
      <c r="G2707" s="83" t="s">
        <v>23</v>
      </c>
      <c r="H2707" s="88"/>
      <c r="I2707" s="93" t="s">
        <v>24</v>
      </c>
      <c r="J2707" s="93" t="s">
        <v>24</v>
      </c>
      <c r="K2707" s="4">
        <v>100210040941</v>
      </c>
      <c r="L2707" s="3" t="s">
        <v>25</v>
      </c>
      <c r="M2707" s="3" t="s">
        <v>5198</v>
      </c>
      <c r="N2707" s="3" t="s">
        <v>5199</v>
      </c>
      <c r="O2707" s="3" t="s">
        <v>5200</v>
      </c>
      <c r="P2707" s="86">
        <v>38</v>
      </c>
      <c r="Q2707" s="87"/>
      <c r="R2707" s="88" t="s">
        <v>28</v>
      </c>
      <c r="S2707" s="89"/>
      <c r="T2707" s="1">
        <v>504</v>
      </c>
      <c r="U2707" s="90">
        <v>352.8</v>
      </c>
      <c r="V2707" s="91">
        <v>0.3</v>
      </c>
      <c r="W2707" s="92" t="s">
        <v>11038</v>
      </c>
      <c r="X2707" s="83">
        <v>90119000000</v>
      </c>
      <c r="Y2707" s="83" t="s">
        <v>994</v>
      </c>
      <c r="Z2707" s="83" t="s">
        <v>31</v>
      </c>
    </row>
    <row r="2708" spans="1:26" x14ac:dyDescent="0.25">
      <c r="A2708" s="93" t="s">
        <v>8051</v>
      </c>
      <c r="B2708" s="93" t="s">
        <v>8051</v>
      </c>
      <c r="C2708" s="94" t="s">
        <v>8052</v>
      </c>
      <c r="D2708" s="93" t="s">
        <v>8053</v>
      </c>
      <c r="E2708" s="93" t="s">
        <v>704</v>
      </c>
      <c r="F2708" s="93" t="s">
        <v>22</v>
      </c>
      <c r="G2708" s="83" t="s">
        <v>23</v>
      </c>
      <c r="H2708" s="93"/>
      <c r="I2708" s="93" t="s">
        <v>24</v>
      </c>
      <c r="J2708" s="93" t="s">
        <v>24</v>
      </c>
      <c r="K2708" s="95">
        <v>100210040941</v>
      </c>
      <c r="L2708" s="93" t="s">
        <v>25</v>
      </c>
      <c r="M2708" s="93" t="s">
        <v>5198</v>
      </c>
      <c r="N2708" s="93" t="s">
        <v>5199</v>
      </c>
      <c r="O2708" s="93" t="s">
        <v>5200</v>
      </c>
      <c r="P2708" s="86">
        <v>68</v>
      </c>
      <c r="Q2708" s="87"/>
      <c r="R2708" s="88" t="s">
        <v>28</v>
      </c>
      <c r="S2708" s="89"/>
      <c r="T2708" s="1">
        <v>783</v>
      </c>
      <c r="U2708" s="90">
        <v>548.1</v>
      </c>
      <c r="V2708" s="91">
        <v>0.3</v>
      </c>
      <c r="W2708" s="92" t="s">
        <v>11038</v>
      </c>
      <c r="X2708" s="83">
        <v>73181535900</v>
      </c>
      <c r="Y2708" s="83" t="s">
        <v>994</v>
      </c>
      <c r="Z2708" s="83" t="s">
        <v>31</v>
      </c>
    </row>
    <row r="2709" spans="1:26" x14ac:dyDescent="0.25">
      <c r="A2709" t="s">
        <v>6545</v>
      </c>
      <c r="B2709" t="s">
        <v>6545</v>
      </c>
      <c r="C2709" s="94" t="s">
        <v>6546</v>
      </c>
      <c r="D2709" s="93" t="s">
        <v>6546</v>
      </c>
      <c r="E2709" s="93" t="s">
        <v>704</v>
      </c>
      <c r="F2709" s="93" t="s">
        <v>22</v>
      </c>
      <c r="G2709" s="83" t="s">
        <v>23</v>
      </c>
      <c r="H2709" s="93"/>
      <c r="I2709" s="93" t="s">
        <v>24</v>
      </c>
      <c r="J2709" s="93" t="s">
        <v>24</v>
      </c>
      <c r="K2709" s="2">
        <v>100210040941</v>
      </c>
      <c r="L2709" t="s">
        <v>25</v>
      </c>
      <c r="M2709" t="s">
        <v>5198</v>
      </c>
      <c r="N2709" t="s">
        <v>5199</v>
      </c>
      <c r="O2709" t="s">
        <v>5200</v>
      </c>
      <c r="P2709" s="86">
        <v>85</v>
      </c>
      <c r="Q2709" s="87"/>
      <c r="R2709" s="88" t="s">
        <v>28</v>
      </c>
      <c r="S2709" s="89"/>
      <c r="T2709" s="1">
        <v>3777</v>
      </c>
      <c r="U2709" s="90">
        <v>1964.04</v>
      </c>
      <c r="V2709" s="91">
        <v>0.48</v>
      </c>
      <c r="W2709" s="92" t="s">
        <v>11035</v>
      </c>
      <c r="X2709" s="83">
        <v>90119000000</v>
      </c>
      <c r="Y2709" s="83" t="s">
        <v>994</v>
      </c>
      <c r="Z2709" s="83" t="s">
        <v>31</v>
      </c>
    </row>
    <row r="2710" spans="1:26" x14ac:dyDescent="0.25">
      <c r="A2710" s="93" t="s">
        <v>8054</v>
      </c>
      <c r="B2710" s="93" t="s">
        <v>8054</v>
      </c>
      <c r="C2710" s="94" t="s">
        <v>8055</v>
      </c>
      <c r="D2710" s="93" t="s">
        <v>11838</v>
      </c>
      <c r="E2710" s="93" t="s">
        <v>704</v>
      </c>
      <c r="F2710" s="93" t="s">
        <v>22</v>
      </c>
      <c r="G2710" s="83" t="s">
        <v>752</v>
      </c>
      <c r="H2710" s="93"/>
      <c r="I2710" s="93" t="s">
        <v>24</v>
      </c>
      <c r="J2710" s="93" t="s">
        <v>24</v>
      </c>
      <c r="K2710" s="95">
        <v>100210040941</v>
      </c>
      <c r="L2710" s="93" t="s">
        <v>25</v>
      </c>
      <c r="M2710" s="93" t="s">
        <v>5198</v>
      </c>
      <c r="N2710" s="93" t="s">
        <v>5199</v>
      </c>
      <c r="O2710" s="93" t="s">
        <v>5200</v>
      </c>
      <c r="P2710" s="86" t="s">
        <v>11037</v>
      </c>
      <c r="Q2710" s="87"/>
      <c r="R2710" s="88" t="s">
        <v>28</v>
      </c>
      <c r="S2710" s="89"/>
      <c r="T2710" s="1">
        <v>6219</v>
      </c>
      <c r="U2710" s="90">
        <v>4353.3</v>
      </c>
      <c r="V2710" s="91">
        <v>0.3</v>
      </c>
      <c r="W2710" s="92" t="s">
        <v>11038</v>
      </c>
      <c r="X2710" s="83">
        <v>90119000000</v>
      </c>
      <c r="Y2710" s="83" t="s">
        <v>994</v>
      </c>
      <c r="Z2710" s="83" t="s">
        <v>739</v>
      </c>
    </row>
    <row r="2711" spans="1:26" x14ac:dyDescent="0.25">
      <c r="A2711" t="s">
        <v>8057</v>
      </c>
      <c r="B2711" t="s">
        <v>8057</v>
      </c>
      <c r="C2711" s="94" t="s">
        <v>8058</v>
      </c>
      <c r="D2711" s="93" t="s">
        <v>8058</v>
      </c>
      <c r="E2711" s="93" t="s">
        <v>704</v>
      </c>
      <c r="F2711" s="93" t="s">
        <v>22</v>
      </c>
      <c r="G2711" s="83" t="s">
        <v>752</v>
      </c>
      <c r="H2711" s="93"/>
      <c r="I2711" s="93" t="s">
        <v>24</v>
      </c>
      <c r="J2711" s="93" t="s">
        <v>24</v>
      </c>
      <c r="K2711" s="2">
        <v>100210040941</v>
      </c>
      <c r="L2711" t="s">
        <v>25</v>
      </c>
      <c r="M2711" t="s">
        <v>5198</v>
      </c>
      <c r="N2711" t="s">
        <v>5199</v>
      </c>
      <c r="O2711" t="s">
        <v>5200</v>
      </c>
      <c r="P2711" s="86" t="s">
        <v>11037</v>
      </c>
      <c r="Q2711" s="87"/>
      <c r="R2711" s="88" t="s">
        <v>28</v>
      </c>
      <c r="S2711" s="89"/>
      <c r="T2711" s="1">
        <v>12307</v>
      </c>
      <c r="U2711" s="90">
        <v>8614.9</v>
      </c>
      <c r="V2711" s="91">
        <v>0.30000000000000004</v>
      </c>
      <c r="W2711" s="92" t="s">
        <v>11038</v>
      </c>
      <c r="X2711" s="83">
        <v>84733020000</v>
      </c>
      <c r="Y2711" s="83" t="s">
        <v>994</v>
      </c>
      <c r="Z2711" s="83" t="s">
        <v>739</v>
      </c>
    </row>
    <row r="2712" spans="1:26" x14ac:dyDescent="0.25">
      <c r="A2712" t="s">
        <v>8059</v>
      </c>
      <c r="B2712" t="s">
        <v>8059</v>
      </c>
      <c r="C2712" s="94" t="s">
        <v>8060</v>
      </c>
      <c r="D2712" s="93" t="s">
        <v>11839</v>
      </c>
      <c r="E2712" s="93" t="s">
        <v>704</v>
      </c>
      <c r="F2712" s="93" t="s">
        <v>22</v>
      </c>
      <c r="G2712" s="83" t="s">
        <v>752</v>
      </c>
      <c r="H2712" s="93"/>
      <c r="I2712" s="93" t="s">
        <v>24</v>
      </c>
      <c r="J2712" s="93" t="s">
        <v>24</v>
      </c>
      <c r="K2712" s="2">
        <v>100210040941</v>
      </c>
      <c r="L2712" t="s">
        <v>25</v>
      </c>
      <c r="M2712" t="s">
        <v>5198</v>
      </c>
      <c r="N2712" t="s">
        <v>5199</v>
      </c>
      <c r="O2712" t="s">
        <v>5200</v>
      </c>
      <c r="P2712" s="86" t="s">
        <v>11037</v>
      </c>
      <c r="Q2712" s="87"/>
      <c r="R2712" s="88" t="s">
        <v>28</v>
      </c>
      <c r="S2712" s="89"/>
      <c r="T2712" s="1">
        <v>11226</v>
      </c>
      <c r="U2712" s="90">
        <v>7858.2</v>
      </c>
      <c r="V2712" s="91">
        <v>0.3</v>
      </c>
      <c r="W2712" s="92" t="s">
        <v>11038</v>
      </c>
      <c r="X2712" s="83">
        <v>84733020000</v>
      </c>
      <c r="Y2712" s="83" t="s">
        <v>994</v>
      </c>
      <c r="Z2712" s="83" t="s">
        <v>31</v>
      </c>
    </row>
    <row r="2713" spans="1:26" x14ac:dyDescent="0.25">
      <c r="A2713" t="s">
        <v>8061</v>
      </c>
      <c r="B2713" t="s">
        <v>8061</v>
      </c>
      <c r="C2713" s="94" t="s">
        <v>8062</v>
      </c>
      <c r="D2713" s="93" t="s">
        <v>8062</v>
      </c>
      <c r="E2713" s="93" t="s">
        <v>704</v>
      </c>
      <c r="F2713" s="93" t="s">
        <v>22</v>
      </c>
      <c r="G2713" s="83" t="s">
        <v>23</v>
      </c>
      <c r="H2713" s="93"/>
      <c r="I2713" s="93" t="s">
        <v>24</v>
      </c>
      <c r="J2713" s="93" t="s">
        <v>24</v>
      </c>
      <c r="K2713" s="2">
        <v>100210040941</v>
      </c>
      <c r="L2713" t="s">
        <v>25</v>
      </c>
      <c r="M2713" t="s">
        <v>5198</v>
      </c>
      <c r="N2713" t="s">
        <v>5199</v>
      </c>
      <c r="O2713" t="s">
        <v>5200</v>
      </c>
      <c r="P2713" s="86">
        <v>20</v>
      </c>
      <c r="Q2713" s="87"/>
      <c r="R2713" s="88" t="s">
        <v>28</v>
      </c>
      <c r="S2713" s="89"/>
      <c r="T2713" s="1">
        <v>4425</v>
      </c>
      <c r="U2713" s="90">
        <v>3097.5</v>
      </c>
      <c r="V2713" s="91">
        <v>0.3</v>
      </c>
      <c r="W2713" s="92" t="s">
        <v>11038</v>
      </c>
      <c r="X2713" s="83">
        <v>90119000000</v>
      </c>
      <c r="Y2713" s="83" t="s">
        <v>994</v>
      </c>
      <c r="Z2713" s="83" t="s">
        <v>739</v>
      </c>
    </row>
    <row r="2714" spans="1:26" x14ac:dyDescent="0.25">
      <c r="A2714" t="s">
        <v>8063</v>
      </c>
      <c r="B2714" t="s">
        <v>8063</v>
      </c>
      <c r="C2714" s="94" t="s">
        <v>8064</v>
      </c>
      <c r="D2714" s="93" t="s">
        <v>8064</v>
      </c>
      <c r="E2714" s="93" t="s">
        <v>704</v>
      </c>
      <c r="F2714" s="93" t="s">
        <v>22</v>
      </c>
      <c r="G2714" s="83" t="s">
        <v>23</v>
      </c>
      <c r="H2714" s="93"/>
      <c r="I2714" s="93" t="s">
        <v>24</v>
      </c>
      <c r="J2714" s="93" t="s">
        <v>24</v>
      </c>
      <c r="K2714" s="2">
        <v>100210040941</v>
      </c>
      <c r="L2714" t="s">
        <v>25</v>
      </c>
      <c r="M2714" t="s">
        <v>5198</v>
      </c>
      <c r="N2714" t="s">
        <v>5199</v>
      </c>
      <c r="O2714" t="s">
        <v>5200</v>
      </c>
      <c r="P2714" s="86">
        <v>23</v>
      </c>
      <c r="Q2714" s="87"/>
      <c r="R2714" s="88" t="s">
        <v>28</v>
      </c>
      <c r="S2714" s="89"/>
      <c r="T2714" s="1">
        <v>43740</v>
      </c>
      <c r="U2714" s="90">
        <v>30618</v>
      </c>
      <c r="V2714" s="91">
        <v>0.3</v>
      </c>
      <c r="W2714" s="92" t="s">
        <v>11038</v>
      </c>
      <c r="X2714" s="83">
        <v>90119000000</v>
      </c>
      <c r="Y2714" s="83" t="s">
        <v>994</v>
      </c>
      <c r="Z2714" s="83" t="s">
        <v>739</v>
      </c>
    </row>
    <row r="2715" spans="1:26" x14ac:dyDescent="0.25">
      <c r="A2715" t="s">
        <v>8065</v>
      </c>
      <c r="B2715" t="s">
        <v>8065</v>
      </c>
      <c r="C2715" s="94" t="s">
        <v>8066</v>
      </c>
      <c r="D2715" s="93" t="s">
        <v>8066</v>
      </c>
      <c r="E2715" s="93" t="s">
        <v>704</v>
      </c>
      <c r="F2715" s="93" t="s">
        <v>22</v>
      </c>
      <c r="G2715" s="83" t="s">
        <v>23</v>
      </c>
      <c r="H2715" s="93"/>
      <c r="I2715" s="93" t="s">
        <v>24</v>
      </c>
      <c r="J2715" s="93" t="s">
        <v>24</v>
      </c>
      <c r="K2715" s="2">
        <v>100210040941</v>
      </c>
      <c r="L2715" t="s">
        <v>25</v>
      </c>
      <c r="M2715" t="s">
        <v>5198</v>
      </c>
      <c r="N2715" t="s">
        <v>5199</v>
      </c>
      <c r="O2715" t="s">
        <v>5200</v>
      </c>
      <c r="P2715" s="86">
        <v>20</v>
      </c>
      <c r="Q2715" s="87"/>
      <c r="R2715" s="88" t="s">
        <v>28</v>
      </c>
      <c r="S2715" s="89"/>
      <c r="T2715" s="1">
        <v>1998</v>
      </c>
      <c r="U2715" s="90">
        <v>1398.6</v>
      </c>
      <c r="V2715" s="91">
        <v>0.30000000000000004</v>
      </c>
      <c r="W2715" s="92" t="s">
        <v>11038</v>
      </c>
      <c r="X2715" s="83">
        <v>90029000900</v>
      </c>
      <c r="Y2715" s="83" t="s">
        <v>994</v>
      </c>
      <c r="Z2715" s="83" t="s">
        <v>31</v>
      </c>
    </row>
    <row r="2716" spans="1:26" x14ac:dyDescent="0.25">
      <c r="A2716" t="s">
        <v>8067</v>
      </c>
      <c r="B2716" t="s">
        <v>8067</v>
      </c>
      <c r="C2716" s="94" t="s">
        <v>8068</v>
      </c>
      <c r="D2716" s="93" t="s">
        <v>8068</v>
      </c>
      <c r="E2716" s="93" t="s">
        <v>704</v>
      </c>
      <c r="F2716" s="93" t="s">
        <v>22</v>
      </c>
      <c r="G2716" s="83" t="s">
        <v>23</v>
      </c>
      <c r="H2716" s="93"/>
      <c r="I2716" s="93" t="s">
        <v>24</v>
      </c>
      <c r="J2716" s="93" t="s">
        <v>24</v>
      </c>
      <c r="K2716" s="2">
        <v>100210040941</v>
      </c>
      <c r="L2716" t="s">
        <v>25</v>
      </c>
      <c r="M2716" t="s">
        <v>5198</v>
      </c>
      <c r="N2716" t="s">
        <v>5199</v>
      </c>
      <c r="O2716" t="s">
        <v>5200</v>
      </c>
      <c r="P2716" s="86">
        <v>20</v>
      </c>
      <c r="Q2716" s="87"/>
      <c r="R2716" s="88" t="s">
        <v>28</v>
      </c>
      <c r="S2716" s="89"/>
      <c r="T2716" s="1">
        <v>3963</v>
      </c>
      <c r="U2716" s="90">
        <v>2774.1</v>
      </c>
      <c r="V2716" s="91">
        <v>0.30000000000000004</v>
      </c>
      <c r="W2716" s="92" t="s">
        <v>11038</v>
      </c>
      <c r="X2716" s="83">
        <v>90029000900</v>
      </c>
      <c r="Y2716" s="83" t="s">
        <v>994</v>
      </c>
      <c r="Z2716" s="83" t="s">
        <v>31</v>
      </c>
    </row>
    <row r="2717" spans="1:26" x14ac:dyDescent="0.25">
      <c r="A2717" t="s">
        <v>6547</v>
      </c>
      <c r="B2717" t="s">
        <v>6547</v>
      </c>
      <c r="C2717" s="94" t="s">
        <v>6548</v>
      </c>
      <c r="D2717" s="93" t="s">
        <v>6548</v>
      </c>
      <c r="E2717" s="93" t="s">
        <v>704</v>
      </c>
      <c r="F2717" s="93" t="s">
        <v>22</v>
      </c>
      <c r="G2717" s="83" t="s">
        <v>23</v>
      </c>
      <c r="H2717" s="93"/>
      <c r="I2717" s="93" t="s">
        <v>24</v>
      </c>
      <c r="J2717" s="93" t="s">
        <v>24</v>
      </c>
      <c r="K2717" s="2">
        <v>100210040941</v>
      </c>
      <c r="L2717" t="s">
        <v>25</v>
      </c>
      <c r="M2717" t="s">
        <v>5198</v>
      </c>
      <c r="N2717" t="s">
        <v>5199</v>
      </c>
      <c r="O2717" t="s">
        <v>5200</v>
      </c>
      <c r="P2717" s="86">
        <v>20</v>
      </c>
      <c r="Q2717" s="87"/>
      <c r="R2717" s="88" t="s">
        <v>28</v>
      </c>
      <c r="S2717" s="89"/>
      <c r="T2717" s="1">
        <v>5105</v>
      </c>
      <c r="U2717" s="90">
        <v>2654.6</v>
      </c>
      <c r="V2717" s="91">
        <v>0.48000000000000004</v>
      </c>
      <c r="W2717" s="92" t="s">
        <v>11035</v>
      </c>
      <c r="X2717" s="83">
        <v>90029000900</v>
      </c>
      <c r="Y2717" s="83" t="s">
        <v>994</v>
      </c>
      <c r="Z2717" s="83" t="s">
        <v>31</v>
      </c>
    </row>
    <row r="2718" spans="1:26" x14ac:dyDescent="0.25">
      <c r="A2718" t="s">
        <v>8069</v>
      </c>
      <c r="B2718" t="s">
        <v>8069</v>
      </c>
      <c r="C2718" s="94" t="s">
        <v>8070</v>
      </c>
      <c r="D2718" s="93" t="s">
        <v>8070</v>
      </c>
      <c r="E2718" s="93" t="s">
        <v>704</v>
      </c>
      <c r="F2718" s="93" t="s">
        <v>22</v>
      </c>
      <c r="G2718" s="83" t="s">
        <v>23</v>
      </c>
      <c r="H2718" s="93"/>
      <c r="I2718" s="93" t="s">
        <v>24</v>
      </c>
      <c r="J2718" s="93" t="s">
        <v>24</v>
      </c>
      <c r="K2718" s="2">
        <v>100210040941</v>
      </c>
      <c r="L2718" t="s">
        <v>25</v>
      </c>
      <c r="M2718" t="s">
        <v>5198</v>
      </c>
      <c r="N2718" t="s">
        <v>5199</v>
      </c>
      <c r="O2718" t="s">
        <v>5200</v>
      </c>
      <c r="P2718" s="86">
        <v>20</v>
      </c>
      <c r="Q2718" s="87"/>
      <c r="R2718" s="88" t="s">
        <v>28</v>
      </c>
      <c r="S2718" s="89"/>
      <c r="T2718" s="1">
        <v>2137</v>
      </c>
      <c r="U2718" s="90">
        <v>1495.9</v>
      </c>
      <c r="V2718" s="91">
        <v>0.29999999999999993</v>
      </c>
      <c r="W2718" s="92" t="s">
        <v>11038</v>
      </c>
      <c r="X2718" s="83">
        <v>90029000900</v>
      </c>
      <c r="Y2718" s="83" t="s">
        <v>994</v>
      </c>
      <c r="Z2718" s="83" t="s">
        <v>31</v>
      </c>
    </row>
    <row r="2719" spans="1:26" x14ac:dyDescent="0.25">
      <c r="A2719" t="s">
        <v>8071</v>
      </c>
      <c r="B2719" t="s">
        <v>8071</v>
      </c>
      <c r="C2719" s="94" t="s">
        <v>8072</v>
      </c>
      <c r="D2719" s="93" t="s">
        <v>8072</v>
      </c>
      <c r="E2719" s="93" t="s">
        <v>704</v>
      </c>
      <c r="F2719" s="93" t="s">
        <v>22</v>
      </c>
      <c r="G2719" s="83" t="s">
        <v>23</v>
      </c>
      <c r="H2719" s="93"/>
      <c r="I2719" s="93" t="s">
        <v>24</v>
      </c>
      <c r="J2719" s="93" t="s">
        <v>24</v>
      </c>
      <c r="K2719" s="2">
        <v>100210040941</v>
      </c>
      <c r="L2719" t="s">
        <v>25</v>
      </c>
      <c r="M2719" t="s">
        <v>5198</v>
      </c>
      <c r="N2719" t="s">
        <v>5199</v>
      </c>
      <c r="O2719" t="s">
        <v>5200</v>
      </c>
      <c r="P2719" s="86">
        <v>20</v>
      </c>
      <c r="Q2719" s="96"/>
      <c r="R2719" s="88" t="s">
        <v>28</v>
      </c>
      <c r="S2719" s="84"/>
      <c r="T2719" s="1">
        <v>552</v>
      </c>
      <c r="U2719" s="90">
        <v>386.4</v>
      </c>
      <c r="V2719" s="91">
        <v>0.30000000000000004</v>
      </c>
      <c r="W2719" s="92" t="s">
        <v>11038</v>
      </c>
      <c r="X2719" s="83">
        <v>90022000000</v>
      </c>
      <c r="Y2719" s="83" t="s">
        <v>994</v>
      </c>
      <c r="Z2719" s="83" t="s">
        <v>31</v>
      </c>
    </row>
    <row r="2720" spans="1:26" x14ac:dyDescent="0.25">
      <c r="A2720" t="s">
        <v>8073</v>
      </c>
      <c r="B2720" t="s">
        <v>8073</v>
      </c>
      <c r="C2720" s="94" t="s">
        <v>8074</v>
      </c>
      <c r="D2720" s="93" t="s">
        <v>8074</v>
      </c>
      <c r="E2720" s="93" t="s">
        <v>704</v>
      </c>
      <c r="F2720" s="93" t="s">
        <v>22</v>
      </c>
      <c r="G2720" s="83" t="s">
        <v>23</v>
      </c>
      <c r="H2720" s="93"/>
      <c r="I2720" s="93" t="s">
        <v>24</v>
      </c>
      <c r="J2720" s="93" t="s">
        <v>24</v>
      </c>
      <c r="K2720" s="2">
        <v>100210040941</v>
      </c>
      <c r="L2720" t="s">
        <v>25</v>
      </c>
      <c r="M2720" t="s">
        <v>5198</v>
      </c>
      <c r="N2720" t="s">
        <v>5199</v>
      </c>
      <c r="O2720" t="s">
        <v>5200</v>
      </c>
      <c r="P2720" s="86">
        <v>20</v>
      </c>
      <c r="Q2720" s="96"/>
      <c r="R2720" s="88" t="s">
        <v>28</v>
      </c>
      <c r="S2720" s="84"/>
      <c r="T2720" s="1">
        <v>1765</v>
      </c>
      <c r="U2720" s="90">
        <v>1235.5</v>
      </c>
      <c r="V2720" s="91">
        <v>0.3</v>
      </c>
      <c r="W2720" s="92" t="s">
        <v>11038</v>
      </c>
      <c r="X2720" s="83">
        <v>90049010000</v>
      </c>
      <c r="Y2720" s="83" t="s">
        <v>994</v>
      </c>
      <c r="Z2720" s="83" t="s">
        <v>31</v>
      </c>
    </row>
    <row r="2721" spans="1:26" x14ac:dyDescent="0.25">
      <c r="A2721" t="s">
        <v>8075</v>
      </c>
      <c r="B2721" t="s">
        <v>8075</v>
      </c>
      <c r="C2721" s="94" t="s">
        <v>8076</v>
      </c>
      <c r="D2721" s="93" t="s">
        <v>8076</v>
      </c>
      <c r="E2721" s="93" t="s">
        <v>704</v>
      </c>
      <c r="F2721" s="93" t="s">
        <v>22</v>
      </c>
      <c r="G2721" s="83" t="s">
        <v>752</v>
      </c>
      <c r="H2721" s="93"/>
      <c r="I2721" s="93" t="s">
        <v>24</v>
      </c>
      <c r="J2721" s="93" t="s">
        <v>24</v>
      </c>
      <c r="K2721" s="2">
        <v>100210040941</v>
      </c>
      <c r="L2721" t="s">
        <v>25</v>
      </c>
      <c r="M2721" t="s">
        <v>5198</v>
      </c>
      <c r="N2721" t="s">
        <v>5199</v>
      </c>
      <c r="O2721" t="s">
        <v>5200</v>
      </c>
      <c r="P2721" s="86">
        <v>59</v>
      </c>
      <c r="Q2721" s="87"/>
      <c r="R2721" s="88" t="s">
        <v>28</v>
      </c>
      <c r="S2721" s="89"/>
      <c r="T2721" s="1">
        <v>10391</v>
      </c>
      <c r="U2721" s="90">
        <v>7273.7</v>
      </c>
      <c r="V2721" s="91">
        <v>0.30000000000000004</v>
      </c>
      <c r="W2721" s="92" t="s">
        <v>11038</v>
      </c>
      <c r="X2721" s="83">
        <v>85234910009</v>
      </c>
      <c r="Y2721" s="83" t="s">
        <v>994</v>
      </c>
      <c r="Z2721" s="83" t="s">
        <v>31</v>
      </c>
    </row>
    <row r="2722" spans="1:26" x14ac:dyDescent="0.25">
      <c r="A2722" s="93" t="s">
        <v>6549</v>
      </c>
      <c r="B2722" s="93" t="s">
        <v>6549</v>
      </c>
      <c r="C2722" s="94" t="s">
        <v>6550</v>
      </c>
      <c r="D2722" s="93" t="s">
        <v>6550</v>
      </c>
      <c r="E2722" s="93" t="s">
        <v>704</v>
      </c>
      <c r="F2722" s="93" t="s">
        <v>22</v>
      </c>
      <c r="G2722" s="83" t="s">
        <v>23</v>
      </c>
      <c r="H2722" s="93"/>
      <c r="I2722" s="93" t="s">
        <v>24</v>
      </c>
      <c r="J2722" s="93" t="s">
        <v>24</v>
      </c>
      <c r="K2722" s="95">
        <v>100210040941</v>
      </c>
      <c r="L2722" s="93" t="s">
        <v>25</v>
      </c>
      <c r="M2722" s="93" t="s">
        <v>5198</v>
      </c>
      <c r="N2722" s="93" t="s">
        <v>5199</v>
      </c>
      <c r="O2722" s="93" t="s">
        <v>5200</v>
      </c>
      <c r="P2722" s="86">
        <v>20</v>
      </c>
      <c r="Q2722" s="87"/>
      <c r="R2722" s="88" t="s">
        <v>28</v>
      </c>
      <c r="S2722" s="89"/>
      <c r="T2722" s="1">
        <v>4457</v>
      </c>
      <c r="U2722" s="90">
        <v>2317.64</v>
      </c>
      <c r="V2722" s="91">
        <v>0.48000000000000004</v>
      </c>
      <c r="W2722" s="92" t="s">
        <v>11035</v>
      </c>
      <c r="X2722" s="83">
        <v>90119000000</v>
      </c>
      <c r="Y2722" s="83" t="s">
        <v>994</v>
      </c>
      <c r="Z2722" s="83" t="s">
        <v>739</v>
      </c>
    </row>
    <row r="2723" spans="1:26" x14ac:dyDescent="0.25">
      <c r="A2723" t="s">
        <v>8077</v>
      </c>
      <c r="B2723" t="s">
        <v>8077</v>
      </c>
      <c r="C2723" s="94" t="s">
        <v>8078</v>
      </c>
      <c r="D2723" s="93" t="s">
        <v>8078</v>
      </c>
      <c r="E2723" s="93" t="s">
        <v>704</v>
      </c>
      <c r="F2723" s="93" t="s">
        <v>22</v>
      </c>
      <c r="G2723" s="83" t="s">
        <v>23</v>
      </c>
      <c r="H2723" s="93"/>
      <c r="I2723" s="93" t="s">
        <v>24</v>
      </c>
      <c r="J2723" s="93" t="s">
        <v>24</v>
      </c>
      <c r="K2723" s="2">
        <v>100210040941</v>
      </c>
      <c r="L2723" t="s">
        <v>25</v>
      </c>
      <c r="M2723" t="s">
        <v>5198</v>
      </c>
      <c r="N2723" t="s">
        <v>5199</v>
      </c>
      <c r="O2723" t="s">
        <v>5200</v>
      </c>
      <c r="P2723" s="86">
        <v>20</v>
      </c>
      <c r="Q2723" s="87"/>
      <c r="R2723" s="88" t="s">
        <v>28</v>
      </c>
      <c r="S2723" s="89"/>
      <c r="T2723" s="1">
        <v>600</v>
      </c>
      <c r="U2723" s="90">
        <v>420</v>
      </c>
      <c r="V2723" s="91">
        <v>0.3</v>
      </c>
      <c r="W2723" s="92" t="s">
        <v>11038</v>
      </c>
      <c r="X2723" s="83">
        <v>90119000000</v>
      </c>
      <c r="Y2723" s="83" t="s">
        <v>994</v>
      </c>
      <c r="Z2723" s="83" t="s">
        <v>31</v>
      </c>
    </row>
    <row r="2724" spans="1:26" x14ac:dyDescent="0.25">
      <c r="A2724" t="s">
        <v>6551</v>
      </c>
      <c r="B2724" t="s">
        <v>6551</v>
      </c>
      <c r="C2724" s="94" t="s">
        <v>6552</v>
      </c>
      <c r="D2724" s="93" t="s">
        <v>10861</v>
      </c>
      <c r="E2724" s="93" t="s">
        <v>704</v>
      </c>
      <c r="F2724" s="93" t="s">
        <v>22</v>
      </c>
      <c r="G2724" s="83" t="s">
        <v>752</v>
      </c>
      <c r="H2724" s="93"/>
      <c r="I2724" s="93" t="s">
        <v>24</v>
      </c>
      <c r="J2724" s="93" t="s">
        <v>24</v>
      </c>
      <c r="K2724" s="2">
        <v>100210010730</v>
      </c>
      <c r="L2724" t="s">
        <v>25</v>
      </c>
      <c r="M2724" t="s">
        <v>1019</v>
      </c>
      <c r="N2724" t="s">
        <v>2639</v>
      </c>
      <c r="O2724" t="s">
        <v>5947</v>
      </c>
      <c r="P2724" s="86">
        <v>2</v>
      </c>
      <c r="Q2724" s="87"/>
      <c r="R2724" s="88" t="s">
        <v>7847</v>
      </c>
      <c r="S2724" s="89" t="s">
        <v>10640</v>
      </c>
      <c r="T2724" s="1">
        <v>371</v>
      </c>
      <c r="U2724" s="90">
        <v>192.92</v>
      </c>
      <c r="V2724" s="91">
        <v>0.48000000000000004</v>
      </c>
      <c r="W2724" s="92" t="s">
        <v>11035</v>
      </c>
      <c r="X2724" s="83">
        <v>90021900000</v>
      </c>
      <c r="Y2724" s="83" t="s">
        <v>903</v>
      </c>
      <c r="Z2724" s="83" t="s">
        <v>31</v>
      </c>
    </row>
    <row r="2725" spans="1:26" x14ac:dyDescent="0.25">
      <c r="A2725" t="s">
        <v>6553</v>
      </c>
      <c r="B2725" t="s">
        <v>6553</v>
      </c>
      <c r="C2725" s="94" t="s">
        <v>6554</v>
      </c>
      <c r="D2725" s="93" t="s">
        <v>6555</v>
      </c>
      <c r="E2725" s="93" t="s">
        <v>704</v>
      </c>
      <c r="F2725" s="93" t="s">
        <v>22</v>
      </c>
      <c r="G2725" s="83" t="s">
        <v>752</v>
      </c>
      <c r="H2725" s="93"/>
      <c r="I2725" s="93" t="s">
        <v>24</v>
      </c>
      <c r="J2725" s="93" t="s">
        <v>24</v>
      </c>
      <c r="K2725" s="2">
        <v>100210010730</v>
      </c>
      <c r="L2725" t="s">
        <v>25</v>
      </c>
      <c r="M2725" t="s">
        <v>1019</v>
      </c>
      <c r="N2725" t="s">
        <v>2639</v>
      </c>
      <c r="O2725" t="s">
        <v>5947</v>
      </c>
      <c r="P2725" s="86">
        <v>2</v>
      </c>
      <c r="Q2725" s="87"/>
      <c r="R2725" s="88" t="s">
        <v>7847</v>
      </c>
      <c r="S2725" s="98" t="s">
        <v>10640</v>
      </c>
      <c r="T2725" s="1">
        <v>606</v>
      </c>
      <c r="U2725" s="90">
        <v>315.12</v>
      </c>
      <c r="V2725" s="91">
        <v>0.48</v>
      </c>
      <c r="W2725" s="92" t="s">
        <v>11035</v>
      </c>
      <c r="X2725" s="83">
        <v>90021900000</v>
      </c>
      <c r="Y2725" s="83" t="s">
        <v>903</v>
      </c>
      <c r="Z2725" s="83" t="s">
        <v>31</v>
      </c>
    </row>
    <row r="2726" spans="1:26" x14ac:dyDescent="0.25">
      <c r="A2726" t="s">
        <v>6558</v>
      </c>
      <c r="B2726" t="s">
        <v>6558</v>
      </c>
      <c r="C2726" s="94" t="s">
        <v>6559</v>
      </c>
      <c r="D2726" s="93" t="s">
        <v>6560</v>
      </c>
      <c r="E2726" s="93" t="s">
        <v>704</v>
      </c>
      <c r="F2726" s="93" t="s">
        <v>22</v>
      </c>
      <c r="G2726" s="83" t="s">
        <v>752</v>
      </c>
      <c r="H2726" s="93"/>
      <c r="I2726" s="93" t="s">
        <v>24</v>
      </c>
      <c r="J2726" s="93" t="s">
        <v>24</v>
      </c>
      <c r="K2726" s="2">
        <v>100210010730</v>
      </c>
      <c r="L2726" t="s">
        <v>25</v>
      </c>
      <c r="M2726" t="s">
        <v>1019</v>
      </c>
      <c r="N2726" t="s">
        <v>2639</v>
      </c>
      <c r="O2726" t="s">
        <v>5947</v>
      </c>
      <c r="P2726" s="86">
        <v>2</v>
      </c>
      <c r="Q2726" s="87"/>
      <c r="R2726" s="88" t="s">
        <v>28</v>
      </c>
      <c r="S2726" s="89"/>
      <c r="T2726" s="1">
        <v>814</v>
      </c>
      <c r="U2726" s="90">
        <v>423.28</v>
      </c>
      <c r="V2726" s="91">
        <v>0.48000000000000004</v>
      </c>
      <c r="W2726" s="92" t="s">
        <v>11035</v>
      </c>
      <c r="X2726" s="83">
        <v>90021900000</v>
      </c>
      <c r="Y2726" s="83" t="s">
        <v>903</v>
      </c>
      <c r="Z2726" s="83" t="s">
        <v>31</v>
      </c>
    </row>
    <row r="2727" spans="1:26" x14ac:dyDescent="0.25">
      <c r="A2727" t="s">
        <v>6561</v>
      </c>
      <c r="B2727" t="s">
        <v>6561</v>
      </c>
      <c r="C2727" s="94" t="s">
        <v>6562</v>
      </c>
      <c r="D2727" s="93" t="s">
        <v>6563</v>
      </c>
      <c r="E2727" s="93" t="s">
        <v>704</v>
      </c>
      <c r="F2727" s="93" t="s">
        <v>22</v>
      </c>
      <c r="G2727" s="83" t="s">
        <v>23</v>
      </c>
      <c r="H2727" s="93"/>
      <c r="I2727" s="93" t="s">
        <v>24</v>
      </c>
      <c r="J2727" s="93" t="s">
        <v>24</v>
      </c>
      <c r="K2727" s="2">
        <v>100210010730</v>
      </c>
      <c r="L2727" t="s">
        <v>25</v>
      </c>
      <c r="M2727" t="s">
        <v>1019</v>
      </c>
      <c r="N2727" t="s">
        <v>2639</v>
      </c>
      <c r="O2727" t="s">
        <v>5947</v>
      </c>
      <c r="P2727" s="86">
        <v>2</v>
      </c>
      <c r="Q2727" s="87"/>
      <c r="R2727" s="88" t="s">
        <v>28</v>
      </c>
      <c r="S2727" s="89"/>
      <c r="T2727" s="1">
        <v>1995</v>
      </c>
      <c r="U2727" s="90">
        <v>1037.4000000000001</v>
      </c>
      <c r="V2727" s="91">
        <v>0.47999999999999993</v>
      </c>
      <c r="W2727" s="92" t="s">
        <v>11035</v>
      </c>
      <c r="X2727" s="83">
        <v>90021900000</v>
      </c>
      <c r="Y2727" s="83" t="s">
        <v>903</v>
      </c>
      <c r="Z2727" s="83" t="s">
        <v>31</v>
      </c>
    </row>
    <row r="2728" spans="1:26" x14ac:dyDescent="0.25">
      <c r="A2728" s="93" t="s">
        <v>6564</v>
      </c>
      <c r="B2728" s="93" t="s">
        <v>6564</v>
      </c>
      <c r="C2728" s="94" t="s">
        <v>6565</v>
      </c>
      <c r="D2728" s="93" t="s">
        <v>6565</v>
      </c>
      <c r="E2728" s="93" t="s">
        <v>704</v>
      </c>
      <c r="F2728" s="93" t="s">
        <v>22</v>
      </c>
      <c r="G2728" s="83" t="s">
        <v>752</v>
      </c>
      <c r="H2728" s="93"/>
      <c r="I2728" s="93" t="s">
        <v>24</v>
      </c>
      <c r="J2728" s="93" t="s">
        <v>24</v>
      </c>
      <c r="K2728" s="95">
        <v>100210010517</v>
      </c>
      <c r="L2728" s="93" t="s">
        <v>25</v>
      </c>
      <c r="M2728" s="93" t="s">
        <v>1019</v>
      </c>
      <c r="N2728" s="93" t="s">
        <v>5182</v>
      </c>
      <c r="O2728" s="93" t="s">
        <v>5290</v>
      </c>
      <c r="P2728" s="86" t="s">
        <v>11037</v>
      </c>
      <c r="Q2728" s="87"/>
      <c r="R2728" s="88" t="s">
        <v>28</v>
      </c>
      <c r="S2728" s="89"/>
      <c r="T2728" s="1">
        <v>17931</v>
      </c>
      <c r="U2728" s="90">
        <v>9324.1200000000008</v>
      </c>
      <c r="V2728" s="91">
        <v>0.48</v>
      </c>
      <c r="W2728" s="92" t="s">
        <v>11035</v>
      </c>
      <c r="X2728" s="83">
        <v>90118000000</v>
      </c>
      <c r="Y2728" s="83" t="s">
        <v>994</v>
      </c>
      <c r="Z2728" s="83" t="s">
        <v>739</v>
      </c>
    </row>
    <row r="2729" spans="1:26" x14ac:dyDescent="0.25">
      <c r="A2729" s="93" t="s">
        <v>6566</v>
      </c>
      <c r="B2729" s="93" t="s">
        <v>6566</v>
      </c>
      <c r="C2729" s="94" t="s">
        <v>6567</v>
      </c>
      <c r="D2729" s="93" t="s">
        <v>6568</v>
      </c>
      <c r="E2729" s="93" t="s">
        <v>704</v>
      </c>
      <c r="F2729" s="93" t="s">
        <v>22</v>
      </c>
      <c r="G2729" s="83" t="s">
        <v>23</v>
      </c>
      <c r="H2729" s="93"/>
      <c r="I2729" s="93" t="s">
        <v>24</v>
      </c>
      <c r="J2729" s="93" t="s">
        <v>24</v>
      </c>
      <c r="K2729" s="95">
        <v>100210020206</v>
      </c>
      <c r="L2729" s="93" t="s">
        <v>25</v>
      </c>
      <c r="M2729" s="93" t="s">
        <v>1428</v>
      </c>
      <c r="N2729" s="93" t="s">
        <v>1429</v>
      </c>
      <c r="O2729" s="93" t="s">
        <v>6569</v>
      </c>
      <c r="P2729" s="86">
        <v>20</v>
      </c>
      <c r="Q2729" s="87"/>
      <c r="R2729" s="88" t="s">
        <v>28</v>
      </c>
      <c r="S2729" s="89"/>
      <c r="T2729" s="1">
        <v>6464</v>
      </c>
      <c r="U2729" s="90">
        <v>3361.28</v>
      </c>
      <c r="V2729" s="91">
        <v>0.48</v>
      </c>
      <c r="W2729" s="92" t="s">
        <v>11035</v>
      </c>
      <c r="X2729" s="83">
        <v>90118000000</v>
      </c>
      <c r="Y2729" s="83" t="s">
        <v>5523</v>
      </c>
      <c r="Z2729" s="83" t="s">
        <v>739</v>
      </c>
    </row>
    <row r="2730" spans="1:26" x14ac:dyDescent="0.25">
      <c r="A2730" s="93" t="s">
        <v>6572</v>
      </c>
      <c r="B2730" s="93" t="s">
        <v>6572</v>
      </c>
      <c r="C2730" s="94" t="s">
        <v>6573</v>
      </c>
      <c r="D2730" s="93" t="s">
        <v>6574</v>
      </c>
      <c r="E2730" s="93" t="s">
        <v>704</v>
      </c>
      <c r="F2730" s="93" t="s">
        <v>22</v>
      </c>
      <c r="G2730" s="83" t="s">
        <v>23</v>
      </c>
      <c r="H2730" s="93"/>
      <c r="I2730" s="93" t="s">
        <v>24</v>
      </c>
      <c r="J2730" s="93" t="s">
        <v>24</v>
      </c>
      <c r="K2730" s="95">
        <v>100210020206</v>
      </c>
      <c r="L2730" s="93" t="s">
        <v>25</v>
      </c>
      <c r="M2730" s="93" t="s">
        <v>1428</v>
      </c>
      <c r="N2730" s="93" t="s">
        <v>1429</v>
      </c>
      <c r="O2730" s="93" t="s">
        <v>6569</v>
      </c>
      <c r="P2730" s="86">
        <v>20</v>
      </c>
      <c r="Q2730" s="87"/>
      <c r="R2730" s="88" t="s">
        <v>28</v>
      </c>
      <c r="S2730" s="89"/>
      <c r="T2730" s="1">
        <v>15524</v>
      </c>
      <c r="U2730" s="90">
        <v>8072.48</v>
      </c>
      <c r="V2730" s="91">
        <v>0.48000000000000004</v>
      </c>
      <c r="W2730" s="92" t="s">
        <v>11035</v>
      </c>
      <c r="X2730" s="83">
        <v>90118000000</v>
      </c>
      <c r="Y2730" s="83" t="s">
        <v>5523</v>
      </c>
      <c r="Z2730" s="83" t="s">
        <v>739</v>
      </c>
    </row>
    <row r="2731" spans="1:26" x14ac:dyDescent="0.25">
      <c r="A2731" s="93" t="s">
        <v>6575</v>
      </c>
      <c r="B2731" s="93" t="s">
        <v>6575</v>
      </c>
      <c r="C2731" s="94" t="s">
        <v>6576</v>
      </c>
      <c r="D2731" s="93" t="s">
        <v>6577</v>
      </c>
      <c r="E2731" s="93" t="s">
        <v>704</v>
      </c>
      <c r="F2731" s="93" t="s">
        <v>22</v>
      </c>
      <c r="G2731" s="83" t="s">
        <v>23</v>
      </c>
      <c r="H2731" s="93"/>
      <c r="I2731" s="93" t="s">
        <v>24</v>
      </c>
      <c r="J2731" s="93" t="s">
        <v>24</v>
      </c>
      <c r="K2731" s="95">
        <v>100210020206</v>
      </c>
      <c r="L2731" s="93" t="s">
        <v>25</v>
      </c>
      <c r="M2731" s="93" t="s">
        <v>1428</v>
      </c>
      <c r="N2731" s="93" t="s">
        <v>1429</v>
      </c>
      <c r="O2731" s="93" t="s">
        <v>6569</v>
      </c>
      <c r="P2731" s="86">
        <v>20</v>
      </c>
      <c r="Q2731" s="87"/>
      <c r="R2731" s="88" t="s">
        <v>28</v>
      </c>
      <c r="S2731" s="89"/>
      <c r="T2731" s="1">
        <v>10111</v>
      </c>
      <c r="U2731" s="90">
        <v>5257.72</v>
      </c>
      <c r="V2731" s="91">
        <v>0.48</v>
      </c>
      <c r="W2731" s="92" t="s">
        <v>11035</v>
      </c>
      <c r="X2731" s="83">
        <v>90118000000</v>
      </c>
      <c r="Y2731" s="83" t="s">
        <v>5523</v>
      </c>
      <c r="Z2731" s="83" t="s">
        <v>739</v>
      </c>
    </row>
    <row r="2732" spans="1:26" x14ac:dyDescent="0.25">
      <c r="A2732" s="93" t="s">
        <v>6578</v>
      </c>
      <c r="B2732" s="93" t="s">
        <v>6578</v>
      </c>
      <c r="C2732" s="94" t="s">
        <v>6579</v>
      </c>
      <c r="D2732" s="93" t="s">
        <v>6580</v>
      </c>
      <c r="E2732" s="93" t="s">
        <v>704</v>
      </c>
      <c r="F2732" s="93" t="s">
        <v>22</v>
      </c>
      <c r="G2732" s="83" t="s">
        <v>23</v>
      </c>
      <c r="H2732" s="93"/>
      <c r="I2732" s="93" t="s">
        <v>24</v>
      </c>
      <c r="J2732" s="93" t="s">
        <v>24</v>
      </c>
      <c r="K2732" s="95">
        <v>100210020206</v>
      </c>
      <c r="L2732" s="93" t="s">
        <v>25</v>
      </c>
      <c r="M2732" s="93" t="s">
        <v>1428</v>
      </c>
      <c r="N2732" s="93" t="s">
        <v>1429</v>
      </c>
      <c r="O2732" s="93" t="s">
        <v>6569</v>
      </c>
      <c r="P2732" s="86">
        <v>20</v>
      </c>
      <c r="Q2732" s="87"/>
      <c r="R2732" s="88" t="s">
        <v>28</v>
      </c>
      <c r="S2732" s="89"/>
      <c r="T2732" s="1">
        <v>11744</v>
      </c>
      <c r="U2732" s="90">
        <v>6106.88</v>
      </c>
      <c r="V2732" s="91">
        <v>0.48</v>
      </c>
      <c r="W2732" s="92" t="s">
        <v>11035</v>
      </c>
      <c r="X2732" s="83">
        <v>90118000000</v>
      </c>
      <c r="Y2732" s="83" t="s">
        <v>5523</v>
      </c>
      <c r="Z2732" s="83" t="s">
        <v>739</v>
      </c>
    </row>
    <row r="2733" spans="1:26" x14ac:dyDescent="0.25">
      <c r="A2733" t="s">
        <v>6581</v>
      </c>
      <c r="B2733" t="s">
        <v>6581</v>
      </c>
      <c r="C2733" s="94" t="s">
        <v>6582</v>
      </c>
      <c r="D2733" s="93" t="s">
        <v>6583</v>
      </c>
      <c r="E2733" s="93" t="s">
        <v>704</v>
      </c>
      <c r="F2733" s="93" t="s">
        <v>22</v>
      </c>
      <c r="G2733" s="83" t="s">
        <v>23</v>
      </c>
      <c r="H2733" s="93"/>
      <c r="I2733" s="93" t="s">
        <v>745</v>
      </c>
      <c r="J2733" s="93" t="s">
        <v>24</v>
      </c>
      <c r="K2733" s="2">
        <v>100210020206</v>
      </c>
      <c r="L2733" t="s">
        <v>25</v>
      </c>
      <c r="M2733" t="s">
        <v>1428</v>
      </c>
      <c r="N2733" t="s">
        <v>1429</v>
      </c>
      <c r="O2733" t="s">
        <v>6569</v>
      </c>
      <c r="P2733" s="86">
        <v>20</v>
      </c>
      <c r="Q2733" s="87"/>
      <c r="R2733" s="88" t="s">
        <v>28</v>
      </c>
      <c r="S2733" s="89"/>
      <c r="T2733" s="1">
        <v>16053</v>
      </c>
      <c r="U2733" s="90">
        <v>8347.56</v>
      </c>
      <c r="V2733" s="91">
        <v>0.48000000000000004</v>
      </c>
      <c r="W2733" s="92" t="s">
        <v>11035</v>
      </c>
      <c r="X2733" s="83">
        <v>90118000000</v>
      </c>
      <c r="Y2733" s="83" t="s">
        <v>5523</v>
      </c>
      <c r="Z2733" s="83" t="s">
        <v>739</v>
      </c>
    </row>
    <row r="2734" spans="1:26" x14ac:dyDescent="0.25">
      <c r="A2734" t="s">
        <v>6584</v>
      </c>
      <c r="B2734" t="s">
        <v>6584</v>
      </c>
      <c r="C2734" s="94" t="s">
        <v>6585</v>
      </c>
      <c r="D2734" s="93" t="s">
        <v>6586</v>
      </c>
      <c r="E2734" s="93" t="s">
        <v>704</v>
      </c>
      <c r="F2734" s="93" t="s">
        <v>22</v>
      </c>
      <c r="G2734" s="83" t="s">
        <v>752</v>
      </c>
      <c r="H2734" s="93"/>
      <c r="I2734" s="93" t="s">
        <v>24</v>
      </c>
      <c r="J2734" s="93" t="s">
        <v>24</v>
      </c>
      <c r="K2734" s="2">
        <v>100210020221</v>
      </c>
      <c r="L2734" t="s">
        <v>25</v>
      </c>
      <c r="M2734" t="s">
        <v>1428</v>
      </c>
      <c r="N2734" t="s">
        <v>1429</v>
      </c>
      <c r="O2734" t="s">
        <v>1430</v>
      </c>
      <c r="P2734" s="86" t="s">
        <v>11037</v>
      </c>
      <c r="Q2734" s="87"/>
      <c r="R2734" s="88" t="s">
        <v>28</v>
      </c>
      <c r="S2734" s="89"/>
      <c r="T2734" s="1">
        <v>4162</v>
      </c>
      <c r="U2734" s="90">
        <v>2164.2399999999998</v>
      </c>
      <c r="V2734" s="91">
        <v>0.48000000000000004</v>
      </c>
      <c r="W2734" s="92" t="s">
        <v>11035</v>
      </c>
      <c r="X2734" s="83">
        <v>90119000000</v>
      </c>
      <c r="Y2734" s="83" t="s">
        <v>994</v>
      </c>
      <c r="Z2734" s="83" t="s">
        <v>739</v>
      </c>
    </row>
    <row r="2735" spans="1:26" x14ac:dyDescent="0.25">
      <c r="A2735" t="s">
        <v>6589</v>
      </c>
      <c r="B2735" t="s">
        <v>6589</v>
      </c>
      <c r="C2735" s="94" t="s">
        <v>6590</v>
      </c>
      <c r="D2735" s="93" t="s">
        <v>6591</v>
      </c>
      <c r="E2735" s="93" t="s">
        <v>704</v>
      </c>
      <c r="F2735" s="93" t="s">
        <v>22</v>
      </c>
      <c r="G2735" s="83" t="s">
        <v>23</v>
      </c>
      <c r="H2735" s="93"/>
      <c r="I2735" s="93" t="s">
        <v>24</v>
      </c>
      <c r="J2735" s="93" t="s">
        <v>24</v>
      </c>
      <c r="K2735" s="2">
        <v>100210020221</v>
      </c>
      <c r="L2735" t="s">
        <v>25</v>
      </c>
      <c r="M2735" t="s">
        <v>1428</v>
      </c>
      <c r="N2735" t="s">
        <v>1429</v>
      </c>
      <c r="O2735" t="s">
        <v>1430</v>
      </c>
      <c r="P2735" s="86">
        <v>20</v>
      </c>
      <c r="Q2735" s="87"/>
      <c r="R2735" s="88" t="s">
        <v>28</v>
      </c>
      <c r="S2735" s="89"/>
      <c r="T2735" s="1">
        <v>718</v>
      </c>
      <c r="U2735" s="90">
        <v>373.36</v>
      </c>
      <c r="V2735" s="91">
        <v>0.48</v>
      </c>
      <c r="W2735" s="92" t="s">
        <v>11035</v>
      </c>
      <c r="X2735" s="83">
        <v>90119000000</v>
      </c>
      <c r="Y2735" s="83" t="s">
        <v>994</v>
      </c>
      <c r="Z2735" s="83" t="s">
        <v>31</v>
      </c>
    </row>
    <row r="2736" spans="1:26" x14ac:dyDescent="0.25">
      <c r="A2736" t="s">
        <v>6592</v>
      </c>
      <c r="B2736" t="s">
        <v>6592</v>
      </c>
      <c r="C2736" s="94" t="s">
        <v>6593</v>
      </c>
      <c r="D2736" s="93" t="s">
        <v>6594</v>
      </c>
      <c r="E2736" s="93" t="s">
        <v>704</v>
      </c>
      <c r="F2736" s="93" t="s">
        <v>22</v>
      </c>
      <c r="G2736" s="93" t="s">
        <v>23</v>
      </c>
      <c r="H2736" s="93"/>
      <c r="I2736" s="93" t="s">
        <v>24</v>
      </c>
      <c r="J2736" s="93" t="s">
        <v>24</v>
      </c>
      <c r="K2736" s="2">
        <v>100210020221</v>
      </c>
      <c r="L2736" t="s">
        <v>25</v>
      </c>
      <c r="M2736" t="s">
        <v>1428</v>
      </c>
      <c r="N2736" t="s">
        <v>1429</v>
      </c>
      <c r="O2736" t="s">
        <v>1430</v>
      </c>
      <c r="P2736" s="86">
        <v>20</v>
      </c>
      <c r="Q2736" s="87"/>
      <c r="R2736" s="88" t="s">
        <v>28</v>
      </c>
      <c r="S2736" s="89"/>
      <c r="T2736" s="1">
        <v>12832</v>
      </c>
      <c r="U2736" s="90">
        <v>6672.64</v>
      </c>
      <c r="V2736" s="91">
        <v>0.48</v>
      </c>
      <c r="W2736" s="92" t="s">
        <v>11035</v>
      </c>
      <c r="X2736" s="83">
        <v>90119000000</v>
      </c>
      <c r="Y2736" s="83" t="s">
        <v>5523</v>
      </c>
      <c r="Z2736" s="83" t="s">
        <v>31</v>
      </c>
    </row>
    <row r="2737" spans="1:26" x14ac:dyDescent="0.25">
      <c r="A2737" t="s">
        <v>6595</v>
      </c>
      <c r="B2737" t="s">
        <v>6595</v>
      </c>
      <c r="C2737" s="94" t="s">
        <v>6596</v>
      </c>
      <c r="D2737" s="93" t="s">
        <v>6597</v>
      </c>
      <c r="E2737" s="93" t="s">
        <v>704</v>
      </c>
      <c r="F2737" s="93" t="s">
        <v>22</v>
      </c>
      <c r="G2737" s="83" t="s">
        <v>23</v>
      </c>
      <c r="H2737" s="93"/>
      <c r="I2737" s="93" t="s">
        <v>24</v>
      </c>
      <c r="J2737" s="93" t="s">
        <v>24</v>
      </c>
      <c r="K2737" s="2">
        <v>100210020221</v>
      </c>
      <c r="L2737" t="s">
        <v>25</v>
      </c>
      <c r="M2737" t="s">
        <v>1428</v>
      </c>
      <c r="N2737" t="s">
        <v>1429</v>
      </c>
      <c r="O2737" t="s">
        <v>1430</v>
      </c>
      <c r="P2737" s="86">
        <v>20</v>
      </c>
      <c r="Q2737" s="87"/>
      <c r="R2737" s="88" t="s">
        <v>28</v>
      </c>
      <c r="S2737" s="89"/>
      <c r="T2737" s="1">
        <v>13665</v>
      </c>
      <c r="U2737" s="90">
        <v>7105.8</v>
      </c>
      <c r="V2737" s="91">
        <v>0.48</v>
      </c>
      <c r="W2737" s="92" t="s">
        <v>11035</v>
      </c>
      <c r="X2737" s="83">
        <v>90119000000</v>
      </c>
      <c r="Y2737" s="83" t="s">
        <v>5523</v>
      </c>
      <c r="Z2737" s="83" t="s">
        <v>31</v>
      </c>
    </row>
    <row r="2738" spans="1:26" x14ac:dyDescent="0.25">
      <c r="A2738" t="s">
        <v>6598</v>
      </c>
      <c r="B2738" t="s">
        <v>6598</v>
      </c>
      <c r="C2738" s="94" t="s">
        <v>6599</v>
      </c>
      <c r="D2738" s="93" t="s">
        <v>6600</v>
      </c>
      <c r="E2738" s="93" t="s">
        <v>704</v>
      </c>
      <c r="F2738" s="93" t="s">
        <v>22</v>
      </c>
      <c r="G2738" s="83" t="s">
        <v>23</v>
      </c>
      <c r="H2738" s="93"/>
      <c r="I2738" s="93" t="s">
        <v>24</v>
      </c>
      <c r="J2738" s="93" t="s">
        <v>24</v>
      </c>
      <c r="K2738" s="2">
        <v>100210020221</v>
      </c>
      <c r="L2738" t="s">
        <v>25</v>
      </c>
      <c r="M2738" t="s">
        <v>1428</v>
      </c>
      <c r="N2738" t="s">
        <v>1429</v>
      </c>
      <c r="O2738" t="s">
        <v>1430</v>
      </c>
      <c r="P2738" s="86">
        <v>20</v>
      </c>
      <c r="Q2738" s="87"/>
      <c r="R2738" s="88" t="s">
        <v>28</v>
      </c>
      <c r="S2738" s="89"/>
      <c r="T2738" s="1">
        <v>17313</v>
      </c>
      <c r="U2738" s="90">
        <v>9002.76</v>
      </c>
      <c r="V2738" s="91">
        <v>0.48</v>
      </c>
      <c r="W2738" s="92" t="s">
        <v>11035</v>
      </c>
      <c r="X2738" s="83">
        <v>90119000000</v>
      </c>
      <c r="Y2738" s="83" t="s">
        <v>5523</v>
      </c>
      <c r="Z2738" s="83" t="s">
        <v>31</v>
      </c>
    </row>
    <row r="2739" spans="1:26" x14ac:dyDescent="0.25">
      <c r="A2739" t="s">
        <v>6601</v>
      </c>
      <c r="B2739" t="s">
        <v>6601</v>
      </c>
      <c r="C2739" s="94" t="s">
        <v>6602</v>
      </c>
      <c r="D2739" s="93" t="s">
        <v>6603</v>
      </c>
      <c r="E2739" s="93" t="s">
        <v>704</v>
      </c>
      <c r="F2739" s="93" t="s">
        <v>22</v>
      </c>
      <c r="G2739" s="83" t="s">
        <v>23</v>
      </c>
      <c r="H2739" s="93"/>
      <c r="I2739" s="93" t="s">
        <v>24</v>
      </c>
      <c r="J2739" s="93" t="s">
        <v>24</v>
      </c>
      <c r="K2739" s="2">
        <v>100210020221</v>
      </c>
      <c r="L2739" t="s">
        <v>25</v>
      </c>
      <c r="M2739" t="s">
        <v>1428</v>
      </c>
      <c r="N2739" t="s">
        <v>1429</v>
      </c>
      <c r="O2739" t="s">
        <v>1430</v>
      </c>
      <c r="P2739" s="86">
        <v>20</v>
      </c>
      <c r="Q2739" s="87"/>
      <c r="R2739" s="88" t="s">
        <v>28</v>
      </c>
      <c r="S2739" s="89"/>
      <c r="T2739" s="1">
        <v>2059</v>
      </c>
      <c r="U2739" s="90">
        <v>1070.68</v>
      </c>
      <c r="V2739" s="91">
        <v>0.48</v>
      </c>
      <c r="W2739" s="92" t="s">
        <v>11035</v>
      </c>
      <c r="X2739" s="83">
        <v>90119000000</v>
      </c>
      <c r="Y2739" s="83" t="s">
        <v>5523</v>
      </c>
      <c r="Z2739" s="83" t="s">
        <v>31</v>
      </c>
    </row>
    <row r="2740" spans="1:26" x14ac:dyDescent="0.25">
      <c r="A2740" t="s">
        <v>6604</v>
      </c>
      <c r="B2740" t="s">
        <v>6604</v>
      </c>
      <c r="C2740" s="94" t="s">
        <v>6605</v>
      </c>
      <c r="D2740" s="93" t="s">
        <v>6606</v>
      </c>
      <c r="E2740" s="93" t="s">
        <v>704</v>
      </c>
      <c r="F2740" s="93" t="s">
        <v>22</v>
      </c>
      <c r="G2740" s="83" t="s">
        <v>23</v>
      </c>
      <c r="H2740" s="93"/>
      <c r="I2740" s="93" t="s">
        <v>24</v>
      </c>
      <c r="J2740" s="93" t="s">
        <v>24</v>
      </c>
      <c r="K2740" s="2">
        <v>100210020221</v>
      </c>
      <c r="L2740" t="s">
        <v>25</v>
      </c>
      <c r="M2740" t="s">
        <v>1428</v>
      </c>
      <c r="N2740" t="s">
        <v>1429</v>
      </c>
      <c r="O2740" t="s">
        <v>1430</v>
      </c>
      <c r="P2740" s="86">
        <v>20</v>
      </c>
      <c r="Q2740" s="87"/>
      <c r="R2740" s="88" t="s">
        <v>28</v>
      </c>
      <c r="S2740" s="89"/>
      <c r="T2740" s="1">
        <v>3623</v>
      </c>
      <c r="U2740" s="90">
        <v>1883.96</v>
      </c>
      <c r="V2740" s="91">
        <v>0.48</v>
      </c>
      <c r="W2740" s="92" t="s">
        <v>11035</v>
      </c>
      <c r="X2740" s="83">
        <v>90119000000</v>
      </c>
      <c r="Y2740" s="83" t="s">
        <v>5523</v>
      </c>
      <c r="Z2740" s="83" t="s">
        <v>31</v>
      </c>
    </row>
    <row r="2741" spans="1:26" x14ac:dyDescent="0.25">
      <c r="A2741" t="s">
        <v>6607</v>
      </c>
      <c r="B2741" t="s">
        <v>6607</v>
      </c>
      <c r="C2741" s="94" t="s">
        <v>6608</v>
      </c>
      <c r="D2741" s="93" t="s">
        <v>6609</v>
      </c>
      <c r="E2741" s="93" t="s">
        <v>704</v>
      </c>
      <c r="F2741" s="93" t="s">
        <v>22</v>
      </c>
      <c r="G2741" s="83" t="s">
        <v>23</v>
      </c>
      <c r="H2741" s="93"/>
      <c r="I2741" s="93" t="s">
        <v>24</v>
      </c>
      <c r="J2741" s="93" t="s">
        <v>24</v>
      </c>
      <c r="K2741" s="2">
        <v>100210020221</v>
      </c>
      <c r="L2741" t="s">
        <v>25</v>
      </c>
      <c r="M2741" t="s">
        <v>1428</v>
      </c>
      <c r="N2741" t="s">
        <v>1429</v>
      </c>
      <c r="O2741" t="s">
        <v>1430</v>
      </c>
      <c r="P2741" s="86">
        <v>20</v>
      </c>
      <c r="Q2741" s="87"/>
      <c r="R2741" s="88" t="s">
        <v>28</v>
      </c>
      <c r="S2741" s="89"/>
      <c r="T2741" s="1">
        <v>7761</v>
      </c>
      <c r="U2741" s="90">
        <v>4035.72</v>
      </c>
      <c r="V2741" s="91">
        <v>0.48000000000000004</v>
      </c>
      <c r="W2741" s="92" t="s">
        <v>11035</v>
      </c>
      <c r="X2741" s="83">
        <v>90119000000</v>
      </c>
      <c r="Y2741" s="83" t="s">
        <v>5523</v>
      </c>
      <c r="Z2741" s="83" t="s">
        <v>31</v>
      </c>
    </row>
    <row r="2742" spans="1:26" x14ac:dyDescent="0.25">
      <c r="A2742" t="s">
        <v>6610</v>
      </c>
      <c r="B2742" t="s">
        <v>6610</v>
      </c>
      <c r="C2742" s="94" t="s">
        <v>6611</v>
      </c>
      <c r="D2742" s="93" t="s">
        <v>6612</v>
      </c>
      <c r="E2742" s="93" t="s">
        <v>704</v>
      </c>
      <c r="F2742" s="93" t="s">
        <v>22</v>
      </c>
      <c r="G2742" s="83" t="s">
        <v>23</v>
      </c>
      <c r="H2742" s="93"/>
      <c r="I2742" s="93" t="s">
        <v>24</v>
      </c>
      <c r="J2742" s="93" t="s">
        <v>24</v>
      </c>
      <c r="K2742" s="2">
        <v>100210020206</v>
      </c>
      <c r="L2742" t="s">
        <v>25</v>
      </c>
      <c r="M2742" t="s">
        <v>1428</v>
      </c>
      <c r="N2742" t="s">
        <v>1429</v>
      </c>
      <c r="O2742" t="s">
        <v>6569</v>
      </c>
      <c r="P2742" s="86">
        <v>20</v>
      </c>
      <c r="Q2742" s="87"/>
      <c r="R2742" s="88" t="s">
        <v>28</v>
      </c>
      <c r="S2742" s="89"/>
      <c r="T2742" s="1">
        <v>9515</v>
      </c>
      <c r="U2742" s="90">
        <v>4947.8</v>
      </c>
      <c r="V2742" s="91">
        <v>0.48</v>
      </c>
      <c r="W2742" s="92" t="s">
        <v>11035</v>
      </c>
      <c r="X2742" s="83">
        <v>90119000000</v>
      </c>
      <c r="Y2742" s="83" t="s">
        <v>994</v>
      </c>
      <c r="Z2742" s="83" t="s">
        <v>31</v>
      </c>
    </row>
    <row r="2743" spans="1:26" x14ac:dyDescent="0.25">
      <c r="A2743" t="s">
        <v>6613</v>
      </c>
      <c r="B2743" t="s">
        <v>6613</v>
      </c>
      <c r="C2743" s="94" t="s">
        <v>6614</v>
      </c>
      <c r="D2743" s="93" t="s">
        <v>6615</v>
      </c>
      <c r="E2743" s="93" t="s">
        <v>704</v>
      </c>
      <c r="F2743" s="93" t="s">
        <v>22</v>
      </c>
      <c r="G2743" s="83" t="s">
        <v>23</v>
      </c>
      <c r="H2743" s="93"/>
      <c r="I2743" s="93" t="s">
        <v>24</v>
      </c>
      <c r="J2743" s="93" t="s">
        <v>24</v>
      </c>
      <c r="K2743" s="2">
        <v>100210020221</v>
      </c>
      <c r="L2743" t="s">
        <v>25</v>
      </c>
      <c r="M2743" t="s">
        <v>1428</v>
      </c>
      <c r="N2743" t="s">
        <v>1429</v>
      </c>
      <c r="O2743" t="s">
        <v>1430</v>
      </c>
      <c r="P2743" s="86">
        <v>20</v>
      </c>
      <c r="Q2743" s="87"/>
      <c r="R2743" s="88" t="s">
        <v>28</v>
      </c>
      <c r="S2743" s="89"/>
      <c r="T2743" s="1">
        <v>5922</v>
      </c>
      <c r="U2743" s="90">
        <v>3079.44</v>
      </c>
      <c r="V2743" s="91">
        <v>0.48</v>
      </c>
      <c r="W2743" s="92" t="s">
        <v>11035</v>
      </c>
      <c r="X2743" s="83">
        <v>90119000000</v>
      </c>
      <c r="Y2743" s="83" t="s">
        <v>994</v>
      </c>
      <c r="Z2743" s="83" t="s">
        <v>31</v>
      </c>
    </row>
    <row r="2744" spans="1:26" x14ac:dyDescent="0.25">
      <c r="A2744" t="s">
        <v>6618</v>
      </c>
      <c r="B2744" t="s">
        <v>6618</v>
      </c>
      <c r="C2744" s="94" t="s">
        <v>6619</v>
      </c>
      <c r="D2744" s="93" t="s">
        <v>6620</v>
      </c>
      <c r="E2744" s="93" t="s">
        <v>704</v>
      </c>
      <c r="F2744" s="93" t="s">
        <v>22</v>
      </c>
      <c r="G2744" s="83" t="s">
        <v>23</v>
      </c>
      <c r="H2744" s="93"/>
      <c r="I2744" s="93" t="s">
        <v>24</v>
      </c>
      <c r="J2744" s="93" t="s">
        <v>24</v>
      </c>
      <c r="K2744" s="2">
        <v>100210020221</v>
      </c>
      <c r="L2744" t="s">
        <v>25</v>
      </c>
      <c r="M2744" t="s">
        <v>1428</v>
      </c>
      <c r="N2744" t="s">
        <v>1429</v>
      </c>
      <c r="O2744" t="s">
        <v>1430</v>
      </c>
      <c r="P2744" s="86">
        <v>20</v>
      </c>
      <c r="Q2744" s="87"/>
      <c r="R2744" s="88" t="s">
        <v>28</v>
      </c>
      <c r="S2744" s="89"/>
      <c r="T2744" s="1">
        <v>2709</v>
      </c>
      <c r="U2744" s="90">
        <v>1408.68</v>
      </c>
      <c r="V2744" s="91">
        <v>0.48</v>
      </c>
      <c r="W2744" s="92" t="s">
        <v>11035</v>
      </c>
      <c r="X2744" s="83">
        <v>90119000000</v>
      </c>
      <c r="Y2744" s="83" t="s">
        <v>994</v>
      </c>
      <c r="Z2744" s="83" t="s">
        <v>31</v>
      </c>
    </row>
    <row r="2745" spans="1:26" x14ac:dyDescent="0.25">
      <c r="A2745" t="s">
        <v>6621</v>
      </c>
      <c r="B2745" t="s">
        <v>6621</v>
      </c>
      <c r="C2745" s="94" t="s">
        <v>6622</v>
      </c>
      <c r="D2745" s="93" t="s">
        <v>6623</v>
      </c>
      <c r="E2745" s="93" t="s">
        <v>704</v>
      </c>
      <c r="F2745" s="93" t="s">
        <v>22</v>
      </c>
      <c r="G2745" s="83" t="s">
        <v>23</v>
      </c>
      <c r="H2745" s="93"/>
      <c r="I2745" s="93" t="s">
        <v>24</v>
      </c>
      <c r="J2745" s="93" t="s">
        <v>24</v>
      </c>
      <c r="K2745" s="2">
        <v>100210020221</v>
      </c>
      <c r="L2745" t="s">
        <v>25</v>
      </c>
      <c r="M2745" t="s">
        <v>1428</v>
      </c>
      <c r="N2745" t="s">
        <v>1429</v>
      </c>
      <c r="O2745" t="s">
        <v>1430</v>
      </c>
      <c r="P2745" s="86">
        <v>38</v>
      </c>
      <c r="Q2745" s="87"/>
      <c r="R2745" s="88" t="s">
        <v>28</v>
      </c>
      <c r="S2745" s="89"/>
      <c r="T2745" s="1">
        <v>275</v>
      </c>
      <c r="U2745" s="90">
        <v>143</v>
      </c>
      <c r="V2745" s="91">
        <v>0.48</v>
      </c>
      <c r="W2745" s="92" t="s">
        <v>11035</v>
      </c>
      <c r="X2745" s="83">
        <v>85365080900</v>
      </c>
      <c r="Y2745" s="83" t="s">
        <v>994</v>
      </c>
      <c r="Z2745" s="83" t="s">
        <v>31</v>
      </c>
    </row>
    <row r="2746" spans="1:26" x14ac:dyDescent="0.25">
      <c r="A2746" t="s">
        <v>6624</v>
      </c>
      <c r="B2746" t="s">
        <v>6624</v>
      </c>
      <c r="C2746" s="94" t="s">
        <v>6625</v>
      </c>
      <c r="D2746" s="93" t="s">
        <v>6626</v>
      </c>
      <c r="E2746" s="93" t="s">
        <v>704</v>
      </c>
      <c r="F2746" s="93" t="s">
        <v>22</v>
      </c>
      <c r="G2746" s="83" t="s">
        <v>23</v>
      </c>
      <c r="H2746" s="93"/>
      <c r="I2746" s="93" t="s">
        <v>24</v>
      </c>
      <c r="J2746" s="93" t="s">
        <v>24</v>
      </c>
      <c r="K2746" s="2">
        <v>100210020221</v>
      </c>
      <c r="L2746" t="s">
        <v>25</v>
      </c>
      <c r="M2746" t="s">
        <v>1428</v>
      </c>
      <c r="N2746" t="s">
        <v>1429</v>
      </c>
      <c r="O2746" t="s">
        <v>1430</v>
      </c>
      <c r="P2746" s="86">
        <v>23</v>
      </c>
      <c r="Q2746" s="96"/>
      <c r="R2746" s="88" t="s">
        <v>28</v>
      </c>
      <c r="S2746" s="84"/>
      <c r="T2746" s="1">
        <v>636</v>
      </c>
      <c r="U2746" s="90">
        <v>330.72</v>
      </c>
      <c r="V2746" s="91">
        <v>0.48</v>
      </c>
      <c r="W2746" s="92" t="s">
        <v>11035</v>
      </c>
      <c r="X2746" s="83">
        <v>90021900000</v>
      </c>
      <c r="Y2746" s="83" t="s">
        <v>994</v>
      </c>
      <c r="Z2746" s="83" t="s">
        <v>31</v>
      </c>
    </row>
    <row r="2747" spans="1:26" x14ac:dyDescent="0.25">
      <c r="A2747" t="s">
        <v>6629</v>
      </c>
      <c r="B2747" t="s">
        <v>6629</v>
      </c>
      <c r="C2747" s="94" t="s">
        <v>6630</v>
      </c>
      <c r="D2747" s="93" t="s">
        <v>6631</v>
      </c>
      <c r="E2747" s="93" t="s">
        <v>704</v>
      </c>
      <c r="F2747" s="93" t="s">
        <v>22</v>
      </c>
      <c r="G2747" s="83" t="s">
        <v>23</v>
      </c>
      <c r="H2747" s="93"/>
      <c r="I2747" s="93" t="s">
        <v>24</v>
      </c>
      <c r="J2747" s="93" t="s">
        <v>24</v>
      </c>
      <c r="K2747" s="2">
        <v>100210020221</v>
      </c>
      <c r="L2747" t="s">
        <v>25</v>
      </c>
      <c r="M2747" t="s">
        <v>1428</v>
      </c>
      <c r="N2747" t="s">
        <v>1429</v>
      </c>
      <c r="O2747" t="s">
        <v>1430</v>
      </c>
      <c r="P2747" s="86">
        <v>20</v>
      </c>
      <c r="Q2747" s="87"/>
      <c r="R2747" s="88" t="s">
        <v>28</v>
      </c>
      <c r="S2747" s="89"/>
      <c r="T2747" s="1">
        <v>2971</v>
      </c>
      <c r="U2747" s="90">
        <v>1544.92</v>
      </c>
      <c r="V2747" s="91">
        <v>0.48</v>
      </c>
      <c r="W2747" s="92" t="s">
        <v>11035</v>
      </c>
      <c r="X2747" s="83">
        <v>85258900000</v>
      </c>
      <c r="Y2747" s="83" t="s">
        <v>30</v>
      </c>
      <c r="Z2747" s="83" t="s">
        <v>31</v>
      </c>
    </row>
    <row r="2748" spans="1:26" x14ac:dyDescent="0.25">
      <c r="A2748" t="s">
        <v>8079</v>
      </c>
      <c r="B2748" t="s">
        <v>8079</v>
      </c>
      <c r="C2748" s="94" t="s">
        <v>8080</v>
      </c>
      <c r="D2748" s="93" t="s">
        <v>8080</v>
      </c>
      <c r="E2748" s="93" t="s">
        <v>704</v>
      </c>
      <c r="F2748" s="93" t="s">
        <v>22</v>
      </c>
      <c r="G2748" s="83" t="s">
        <v>23</v>
      </c>
      <c r="H2748" s="93"/>
      <c r="I2748" s="93" t="s">
        <v>24</v>
      </c>
      <c r="J2748" s="93" t="s">
        <v>24</v>
      </c>
      <c r="K2748" s="2">
        <v>100210040941</v>
      </c>
      <c r="L2748" t="s">
        <v>25</v>
      </c>
      <c r="M2748" t="s">
        <v>5198</v>
      </c>
      <c r="N2748" t="s">
        <v>5199</v>
      </c>
      <c r="O2748" t="s">
        <v>5200</v>
      </c>
      <c r="P2748" s="86">
        <v>20</v>
      </c>
      <c r="Q2748" s="87"/>
      <c r="R2748" s="88" t="s">
        <v>28</v>
      </c>
      <c r="S2748" s="89"/>
      <c r="T2748" s="1">
        <v>32458</v>
      </c>
      <c r="U2748" s="90">
        <v>22720.6</v>
      </c>
      <c r="V2748" s="91">
        <v>0.30000000000000004</v>
      </c>
      <c r="W2748" s="92" t="s">
        <v>11038</v>
      </c>
      <c r="X2748" s="83">
        <v>85234990009</v>
      </c>
      <c r="Y2748" s="83" t="s">
        <v>994</v>
      </c>
      <c r="Z2748" s="83" t="s">
        <v>31</v>
      </c>
    </row>
    <row r="2749" spans="1:26" x14ac:dyDescent="0.25">
      <c r="A2749" t="s">
        <v>8081</v>
      </c>
      <c r="B2749" t="s">
        <v>8081</v>
      </c>
      <c r="C2749" s="94" t="s">
        <v>8082</v>
      </c>
      <c r="D2749" s="93" t="s">
        <v>8082</v>
      </c>
      <c r="E2749" s="93" t="s">
        <v>704</v>
      </c>
      <c r="F2749" s="93" t="s">
        <v>22</v>
      </c>
      <c r="G2749" s="83" t="s">
        <v>23</v>
      </c>
      <c r="H2749" s="93"/>
      <c r="I2749" s="93" t="s">
        <v>24</v>
      </c>
      <c r="J2749" s="93" t="s">
        <v>24</v>
      </c>
      <c r="K2749" s="2">
        <v>100210040941</v>
      </c>
      <c r="L2749" t="s">
        <v>25</v>
      </c>
      <c r="M2749" t="s">
        <v>5198</v>
      </c>
      <c r="N2749" t="s">
        <v>5199</v>
      </c>
      <c r="O2749" t="s">
        <v>5200</v>
      </c>
      <c r="P2749" s="86">
        <v>20</v>
      </c>
      <c r="Q2749" s="87"/>
      <c r="R2749" s="88" t="s">
        <v>28</v>
      </c>
      <c r="S2749" s="89"/>
      <c r="T2749" s="1">
        <v>39877</v>
      </c>
      <c r="U2749" s="90">
        <v>27913.9</v>
      </c>
      <c r="V2749" s="91">
        <v>0.3</v>
      </c>
      <c r="W2749" s="92" t="s">
        <v>11038</v>
      </c>
      <c r="X2749" s="83">
        <v>85234990009</v>
      </c>
      <c r="Y2749" s="83" t="s">
        <v>994</v>
      </c>
      <c r="Z2749" s="83" t="s">
        <v>31</v>
      </c>
    </row>
    <row r="2750" spans="1:26" x14ac:dyDescent="0.25">
      <c r="A2750" t="s">
        <v>6632</v>
      </c>
      <c r="B2750" t="s">
        <v>6632</v>
      </c>
      <c r="C2750" s="94" t="s">
        <v>6633</v>
      </c>
      <c r="D2750" s="93" t="s">
        <v>6634</v>
      </c>
      <c r="E2750" s="93" t="s">
        <v>704</v>
      </c>
      <c r="F2750" s="93" t="s">
        <v>22</v>
      </c>
      <c r="G2750" s="83" t="s">
        <v>23</v>
      </c>
      <c r="H2750" s="93"/>
      <c r="I2750" s="93" t="s">
        <v>24</v>
      </c>
      <c r="J2750" s="93" t="s">
        <v>24</v>
      </c>
      <c r="K2750" s="2">
        <v>100210040941</v>
      </c>
      <c r="L2750" t="s">
        <v>25</v>
      </c>
      <c r="M2750" t="s">
        <v>5198</v>
      </c>
      <c r="N2750" t="s">
        <v>5199</v>
      </c>
      <c r="O2750" t="s">
        <v>5200</v>
      </c>
      <c r="P2750" s="86">
        <v>20</v>
      </c>
      <c r="Q2750" s="87"/>
      <c r="R2750" s="88" t="s">
        <v>28</v>
      </c>
      <c r="S2750" s="89"/>
      <c r="T2750" s="1">
        <v>37752</v>
      </c>
      <c r="U2750" s="90">
        <v>19631.04</v>
      </c>
      <c r="V2750" s="91">
        <v>0.48</v>
      </c>
      <c r="W2750" s="92" t="s">
        <v>11035</v>
      </c>
      <c r="X2750" s="83">
        <v>90021100900</v>
      </c>
      <c r="Y2750" s="83" t="s">
        <v>994</v>
      </c>
      <c r="Z2750" s="83" t="s">
        <v>31</v>
      </c>
    </row>
    <row r="2751" spans="1:26" x14ac:dyDescent="0.25">
      <c r="A2751" s="3" t="s">
        <v>6635</v>
      </c>
      <c r="B2751" s="3" t="s">
        <v>6635</v>
      </c>
      <c r="C2751" s="94" t="s">
        <v>6636</v>
      </c>
      <c r="D2751" s="93" t="s">
        <v>6636</v>
      </c>
      <c r="E2751" s="88" t="s">
        <v>704</v>
      </c>
      <c r="F2751" s="88" t="s">
        <v>22</v>
      </c>
      <c r="G2751" s="93" t="s">
        <v>23</v>
      </c>
      <c r="H2751" s="88"/>
      <c r="I2751" s="93" t="s">
        <v>24</v>
      </c>
      <c r="J2751" s="93" t="s">
        <v>24</v>
      </c>
      <c r="K2751" s="4">
        <v>100210040941</v>
      </c>
      <c r="L2751" s="3" t="s">
        <v>25</v>
      </c>
      <c r="M2751" s="3" t="s">
        <v>5198</v>
      </c>
      <c r="N2751" s="3" t="s">
        <v>5199</v>
      </c>
      <c r="O2751" s="3" t="s">
        <v>5200</v>
      </c>
      <c r="P2751" s="86">
        <v>51</v>
      </c>
      <c r="Q2751" s="87"/>
      <c r="R2751" s="88" t="s">
        <v>28</v>
      </c>
      <c r="S2751" s="84"/>
      <c r="T2751" s="1">
        <v>1042</v>
      </c>
      <c r="U2751" s="90">
        <v>541.84</v>
      </c>
      <c r="V2751" s="91">
        <v>0.48</v>
      </c>
      <c r="W2751" s="92" t="s">
        <v>11035</v>
      </c>
      <c r="X2751" s="83">
        <v>90119000000</v>
      </c>
      <c r="Y2751" s="83" t="s">
        <v>994</v>
      </c>
      <c r="Z2751" s="83" t="s">
        <v>31</v>
      </c>
    </row>
    <row r="2752" spans="1:26" x14ac:dyDescent="0.25">
      <c r="A2752" s="3" t="s">
        <v>8083</v>
      </c>
      <c r="B2752" s="3" t="s">
        <v>8083</v>
      </c>
      <c r="C2752" s="94" t="s">
        <v>8084</v>
      </c>
      <c r="D2752" s="93" t="s">
        <v>8084</v>
      </c>
      <c r="E2752" s="88" t="s">
        <v>704</v>
      </c>
      <c r="F2752" s="88" t="s">
        <v>22</v>
      </c>
      <c r="G2752" s="83" t="s">
        <v>23</v>
      </c>
      <c r="H2752" s="88"/>
      <c r="I2752" s="93" t="s">
        <v>24</v>
      </c>
      <c r="J2752" s="93" t="s">
        <v>24</v>
      </c>
      <c r="K2752" s="4">
        <v>100210040941</v>
      </c>
      <c r="L2752" s="3" t="s">
        <v>25</v>
      </c>
      <c r="M2752" s="3" t="s">
        <v>5198</v>
      </c>
      <c r="N2752" s="3" t="s">
        <v>5199</v>
      </c>
      <c r="O2752" s="3" t="s">
        <v>5200</v>
      </c>
      <c r="P2752" s="86">
        <v>20</v>
      </c>
      <c r="Q2752" s="87"/>
      <c r="R2752" s="88" t="s">
        <v>28</v>
      </c>
      <c r="S2752" s="89"/>
      <c r="T2752" s="1">
        <v>548</v>
      </c>
      <c r="U2752" s="90">
        <v>383.6</v>
      </c>
      <c r="V2752" s="91">
        <v>0.29999999999999993</v>
      </c>
      <c r="W2752" s="92" t="s">
        <v>11038</v>
      </c>
      <c r="X2752" s="83">
        <v>90119000000</v>
      </c>
      <c r="Y2752" s="83" t="s">
        <v>994</v>
      </c>
      <c r="Z2752" s="83" t="s">
        <v>31</v>
      </c>
    </row>
    <row r="2753" spans="1:26" x14ac:dyDescent="0.25">
      <c r="A2753" s="3" t="s">
        <v>6637</v>
      </c>
      <c r="B2753" s="3" t="s">
        <v>6637</v>
      </c>
      <c r="C2753" s="94" t="s">
        <v>6638</v>
      </c>
      <c r="D2753" s="93" t="s">
        <v>6639</v>
      </c>
      <c r="E2753" s="88" t="s">
        <v>704</v>
      </c>
      <c r="F2753" s="88" t="s">
        <v>22</v>
      </c>
      <c r="G2753" s="83" t="s">
        <v>752</v>
      </c>
      <c r="H2753" s="88"/>
      <c r="I2753" s="93" t="s">
        <v>24</v>
      </c>
      <c r="J2753" s="93" t="s">
        <v>24</v>
      </c>
      <c r="K2753" s="4">
        <v>100210040941</v>
      </c>
      <c r="L2753" s="3" t="s">
        <v>25</v>
      </c>
      <c r="M2753" s="3" t="s">
        <v>5198</v>
      </c>
      <c r="N2753" s="3" t="s">
        <v>5199</v>
      </c>
      <c r="O2753" s="3" t="s">
        <v>5200</v>
      </c>
      <c r="P2753" s="86">
        <v>20</v>
      </c>
      <c r="Q2753" s="87"/>
      <c r="R2753" s="88" t="s">
        <v>28</v>
      </c>
      <c r="S2753" s="89"/>
      <c r="T2753" s="1">
        <v>23454</v>
      </c>
      <c r="U2753" s="90">
        <v>12196.08</v>
      </c>
      <c r="V2753" s="91">
        <v>0.48</v>
      </c>
      <c r="W2753" s="92" t="s">
        <v>11035</v>
      </c>
      <c r="X2753" s="83">
        <v>90021900000</v>
      </c>
      <c r="Y2753" s="83" t="s">
        <v>994</v>
      </c>
      <c r="Z2753" s="83" t="s">
        <v>31</v>
      </c>
    </row>
    <row r="2754" spans="1:26" x14ac:dyDescent="0.25">
      <c r="A2754" s="3" t="s">
        <v>6640</v>
      </c>
      <c r="B2754" s="3" t="s">
        <v>6640</v>
      </c>
      <c r="C2754" s="94" t="s">
        <v>6641</v>
      </c>
      <c r="D2754" s="93" t="s">
        <v>6642</v>
      </c>
      <c r="E2754" s="88" t="s">
        <v>704</v>
      </c>
      <c r="F2754" s="88" t="s">
        <v>22</v>
      </c>
      <c r="G2754" s="83" t="s">
        <v>752</v>
      </c>
      <c r="H2754" s="88"/>
      <c r="I2754" s="93" t="s">
        <v>24</v>
      </c>
      <c r="J2754" s="93" t="s">
        <v>24</v>
      </c>
      <c r="K2754" s="4">
        <v>100210040941</v>
      </c>
      <c r="L2754" s="3" t="s">
        <v>25</v>
      </c>
      <c r="M2754" s="3" t="s">
        <v>5198</v>
      </c>
      <c r="N2754" s="3" t="s">
        <v>5199</v>
      </c>
      <c r="O2754" s="3" t="s">
        <v>5200</v>
      </c>
      <c r="P2754" s="86">
        <v>2</v>
      </c>
      <c r="Q2754" s="87"/>
      <c r="R2754" s="88" t="s">
        <v>28</v>
      </c>
      <c r="S2754" s="89"/>
      <c r="T2754" s="1">
        <v>14783</v>
      </c>
      <c r="U2754" s="90">
        <v>7687.16</v>
      </c>
      <c r="V2754" s="91">
        <v>0.48</v>
      </c>
      <c r="W2754" s="92" t="s">
        <v>11035</v>
      </c>
      <c r="X2754" s="83">
        <v>90021100900</v>
      </c>
      <c r="Y2754" s="83" t="s">
        <v>994</v>
      </c>
      <c r="Z2754" s="83" t="s">
        <v>31</v>
      </c>
    </row>
    <row r="2755" spans="1:26" x14ac:dyDescent="0.25">
      <c r="A2755" s="3" t="s">
        <v>6643</v>
      </c>
      <c r="B2755" s="3" t="s">
        <v>6643</v>
      </c>
      <c r="C2755" s="94" t="s">
        <v>6644</v>
      </c>
      <c r="D2755" s="93" t="s">
        <v>6645</v>
      </c>
      <c r="E2755" s="88" t="s">
        <v>704</v>
      </c>
      <c r="F2755" s="88" t="s">
        <v>22</v>
      </c>
      <c r="G2755" s="83" t="s">
        <v>23</v>
      </c>
      <c r="H2755" s="88"/>
      <c r="I2755" s="93" t="s">
        <v>24</v>
      </c>
      <c r="J2755" s="93" t="s">
        <v>24</v>
      </c>
      <c r="K2755" s="4">
        <v>100210040941</v>
      </c>
      <c r="L2755" s="3" t="s">
        <v>25</v>
      </c>
      <c r="M2755" s="3" t="s">
        <v>5198</v>
      </c>
      <c r="N2755" s="3" t="s">
        <v>5199</v>
      </c>
      <c r="O2755" s="3" t="s">
        <v>5200</v>
      </c>
      <c r="P2755" s="86">
        <v>20</v>
      </c>
      <c r="Q2755" s="87"/>
      <c r="R2755" s="88" t="s">
        <v>28</v>
      </c>
      <c r="S2755" s="98"/>
      <c r="T2755" s="1">
        <v>14301</v>
      </c>
      <c r="U2755" s="90">
        <v>7436.52</v>
      </c>
      <c r="V2755" s="91">
        <v>0.48</v>
      </c>
      <c r="W2755" s="92" t="s">
        <v>11035</v>
      </c>
      <c r="X2755" s="83">
        <v>90021100900</v>
      </c>
      <c r="Y2755" s="83" t="s">
        <v>994</v>
      </c>
      <c r="Z2755" s="83" t="s">
        <v>31</v>
      </c>
    </row>
    <row r="2756" spans="1:26" x14ac:dyDescent="0.25">
      <c r="A2756" s="3" t="s">
        <v>6646</v>
      </c>
      <c r="B2756" s="3" t="s">
        <v>6646</v>
      </c>
      <c r="C2756" s="94" t="s">
        <v>6647</v>
      </c>
      <c r="D2756" s="93" t="s">
        <v>6648</v>
      </c>
      <c r="E2756" s="88" t="s">
        <v>704</v>
      </c>
      <c r="F2756" s="88" t="s">
        <v>22</v>
      </c>
      <c r="G2756" s="83" t="s">
        <v>23</v>
      </c>
      <c r="H2756" s="88"/>
      <c r="I2756" s="93" t="s">
        <v>24</v>
      </c>
      <c r="J2756" s="93" t="s">
        <v>24</v>
      </c>
      <c r="K2756" s="4">
        <v>100210010517</v>
      </c>
      <c r="L2756" s="3" t="s">
        <v>25</v>
      </c>
      <c r="M2756" s="3" t="s">
        <v>1019</v>
      </c>
      <c r="N2756" s="3" t="s">
        <v>5182</v>
      </c>
      <c r="O2756" s="3" t="s">
        <v>5290</v>
      </c>
      <c r="P2756" s="86">
        <v>73</v>
      </c>
      <c r="Q2756" s="87"/>
      <c r="R2756" s="88" t="s">
        <v>28</v>
      </c>
      <c r="S2756" s="89"/>
      <c r="T2756" s="1">
        <v>17776</v>
      </c>
      <c r="U2756" s="90">
        <v>9243.52</v>
      </c>
      <c r="V2756" s="91">
        <v>0.48</v>
      </c>
      <c r="W2756" s="92" t="s">
        <v>11035</v>
      </c>
      <c r="X2756" s="83">
        <v>90118000000</v>
      </c>
      <c r="Y2756" s="83" t="s">
        <v>994</v>
      </c>
      <c r="Z2756" s="83" t="s">
        <v>739</v>
      </c>
    </row>
    <row r="2757" spans="1:26" x14ac:dyDescent="0.25">
      <c r="A2757" s="3" t="s">
        <v>6649</v>
      </c>
      <c r="B2757" s="3" t="s">
        <v>6649</v>
      </c>
      <c r="C2757" s="94" t="s">
        <v>6650</v>
      </c>
      <c r="D2757" s="93" t="s">
        <v>6651</v>
      </c>
      <c r="E2757" s="88" t="s">
        <v>704</v>
      </c>
      <c r="F2757" s="88" t="s">
        <v>22</v>
      </c>
      <c r="G2757" s="83" t="s">
        <v>23</v>
      </c>
      <c r="H2757" s="88"/>
      <c r="I2757" s="93" t="s">
        <v>24</v>
      </c>
      <c r="J2757" s="93" t="s">
        <v>24</v>
      </c>
      <c r="K2757" s="4">
        <v>100210010656</v>
      </c>
      <c r="L2757" s="3" t="s">
        <v>25</v>
      </c>
      <c r="M2757" s="3" t="s">
        <v>1019</v>
      </c>
      <c r="N2757" s="3" t="s">
        <v>1303</v>
      </c>
      <c r="O2757" s="3" t="s">
        <v>4464</v>
      </c>
      <c r="P2757" s="86">
        <v>2</v>
      </c>
      <c r="Q2757" s="87"/>
      <c r="R2757" s="88" t="s">
        <v>28</v>
      </c>
      <c r="S2757" s="89"/>
      <c r="T2757" s="1">
        <v>2585</v>
      </c>
      <c r="U2757" s="90">
        <v>1344.2</v>
      </c>
      <c r="V2757" s="91">
        <v>0.48</v>
      </c>
      <c r="W2757" s="92" t="s">
        <v>11035</v>
      </c>
      <c r="X2757" s="83">
        <v>90119000000</v>
      </c>
      <c r="Y2757" s="83" t="s">
        <v>994</v>
      </c>
      <c r="Z2757" s="83" t="s">
        <v>31</v>
      </c>
    </row>
    <row r="2758" spans="1:26" x14ac:dyDescent="0.25">
      <c r="A2758" t="s">
        <v>6652</v>
      </c>
      <c r="B2758" t="s">
        <v>6652</v>
      </c>
      <c r="C2758" s="94" t="s">
        <v>6653</v>
      </c>
      <c r="D2758" s="93" t="s">
        <v>6654</v>
      </c>
      <c r="E2758" s="93" t="s">
        <v>704</v>
      </c>
      <c r="F2758" s="93" t="s">
        <v>22</v>
      </c>
      <c r="G2758" s="83" t="s">
        <v>23</v>
      </c>
      <c r="H2758" s="93"/>
      <c r="I2758" s="93" t="s">
        <v>24</v>
      </c>
      <c r="J2758" s="93" t="s">
        <v>24</v>
      </c>
      <c r="K2758" s="2">
        <v>100210010601</v>
      </c>
      <c r="L2758" t="s">
        <v>25</v>
      </c>
      <c r="M2758" t="s">
        <v>1019</v>
      </c>
      <c r="N2758" t="s">
        <v>1303</v>
      </c>
      <c r="O2758" t="s">
        <v>4371</v>
      </c>
      <c r="P2758" s="86">
        <v>20</v>
      </c>
      <c r="Q2758" s="87"/>
      <c r="R2758" s="88" t="s">
        <v>28</v>
      </c>
      <c r="S2758" s="89"/>
      <c r="T2758" s="1">
        <v>1999</v>
      </c>
      <c r="U2758" s="90">
        <v>1039.48</v>
      </c>
      <c r="V2758" s="91">
        <v>0.48</v>
      </c>
      <c r="W2758" s="92" t="s">
        <v>11035</v>
      </c>
      <c r="X2758" s="83">
        <v>90119000000</v>
      </c>
      <c r="Y2758" s="83" t="s">
        <v>994</v>
      </c>
      <c r="Z2758" s="83" t="s">
        <v>31</v>
      </c>
    </row>
    <row r="2759" spans="1:26" x14ac:dyDescent="0.25">
      <c r="A2759" t="s">
        <v>6655</v>
      </c>
      <c r="B2759" t="s">
        <v>6655</v>
      </c>
      <c r="C2759" s="94" t="s">
        <v>6656</v>
      </c>
      <c r="D2759" s="93" t="s">
        <v>6657</v>
      </c>
      <c r="E2759" s="93" t="s">
        <v>704</v>
      </c>
      <c r="F2759" s="93" t="s">
        <v>22</v>
      </c>
      <c r="G2759" s="83" t="s">
        <v>23</v>
      </c>
      <c r="H2759" s="93"/>
      <c r="I2759" s="93" t="s">
        <v>24</v>
      </c>
      <c r="J2759" s="93" t="s">
        <v>24</v>
      </c>
      <c r="K2759" s="2">
        <v>100210010620</v>
      </c>
      <c r="L2759" t="s">
        <v>25</v>
      </c>
      <c r="M2759" t="s">
        <v>1019</v>
      </c>
      <c r="N2759" t="s">
        <v>1303</v>
      </c>
      <c r="O2759" t="s">
        <v>2009</v>
      </c>
      <c r="P2759" s="86">
        <v>20</v>
      </c>
      <c r="Q2759" s="87"/>
      <c r="R2759" s="88" t="s">
        <v>28</v>
      </c>
      <c r="S2759" s="89"/>
      <c r="T2759" s="1">
        <v>1084</v>
      </c>
      <c r="U2759" s="90">
        <v>563.67999999999995</v>
      </c>
      <c r="V2759" s="91">
        <v>0.48000000000000004</v>
      </c>
      <c r="W2759" s="92" t="s">
        <v>11035</v>
      </c>
      <c r="X2759" s="83">
        <v>90119000000</v>
      </c>
      <c r="Y2759" s="83" t="s">
        <v>994</v>
      </c>
      <c r="Z2759" s="83" t="s">
        <v>31</v>
      </c>
    </row>
    <row r="2760" spans="1:26" x14ac:dyDescent="0.25">
      <c r="A2760" s="3" t="s">
        <v>8085</v>
      </c>
      <c r="B2760" s="3" t="s">
        <v>8085</v>
      </c>
      <c r="C2760" s="94" t="s">
        <v>8086</v>
      </c>
      <c r="D2760" s="93" t="s">
        <v>8086</v>
      </c>
      <c r="E2760" s="88" t="s">
        <v>704</v>
      </c>
      <c r="F2760" s="88" t="s">
        <v>22</v>
      </c>
      <c r="G2760" s="83" t="s">
        <v>23</v>
      </c>
      <c r="H2760" s="88"/>
      <c r="I2760" s="93" t="s">
        <v>24</v>
      </c>
      <c r="J2760" s="93" t="s">
        <v>24</v>
      </c>
      <c r="K2760" s="4">
        <v>100210040941</v>
      </c>
      <c r="L2760" s="3" t="s">
        <v>25</v>
      </c>
      <c r="M2760" s="3" t="s">
        <v>5198</v>
      </c>
      <c r="N2760" s="3" t="s">
        <v>5199</v>
      </c>
      <c r="O2760" s="3" t="s">
        <v>5200</v>
      </c>
      <c r="P2760" s="86">
        <v>20</v>
      </c>
      <c r="Q2760" s="87"/>
      <c r="R2760" s="88" t="s">
        <v>28</v>
      </c>
      <c r="S2760" s="89"/>
      <c r="T2760" s="1">
        <v>2384</v>
      </c>
      <c r="U2760" s="90">
        <v>1668.8</v>
      </c>
      <c r="V2760" s="91">
        <v>0.30000000000000004</v>
      </c>
      <c r="W2760" s="92" t="s">
        <v>11038</v>
      </c>
      <c r="X2760" s="83">
        <v>90119000000</v>
      </c>
      <c r="Y2760" s="83" t="s">
        <v>994</v>
      </c>
      <c r="Z2760" s="83" t="s">
        <v>31</v>
      </c>
    </row>
    <row r="2761" spans="1:26" x14ac:dyDescent="0.25">
      <c r="A2761" s="3" t="s">
        <v>8087</v>
      </c>
      <c r="B2761" s="3" t="s">
        <v>8087</v>
      </c>
      <c r="C2761" s="94" t="s">
        <v>8088</v>
      </c>
      <c r="D2761" s="93" t="s">
        <v>8088</v>
      </c>
      <c r="E2761" s="88" t="s">
        <v>704</v>
      </c>
      <c r="F2761" s="88" t="s">
        <v>22</v>
      </c>
      <c r="G2761" s="83" t="s">
        <v>23</v>
      </c>
      <c r="H2761" s="88"/>
      <c r="I2761" s="93" t="s">
        <v>24</v>
      </c>
      <c r="J2761" s="93" t="s">
        <v>24</v>
      </c>
      <c r="K2761" s="4">
        <v>100210040941</v>
      </c>
      <c r="L2761" s="3" t="s">
        <v>25</v>
      </c>
      <c r="M2761" s="3" t="s">
        <v>5198</v>
      </c>
      <c r="N2761" s="3" t="s">
        <v>5199</v>
      </c>
      <c r="O2761" s="3" t="s">
        <v>5200</v>
      </c>
      <c r="P2761" s="86">
        <v>20</v>
      </c>
      <c r="Q2761" s="87"/>
      <c r="R2761" s="88" t="s">
        <v>28</v>
      </c>
      <c r="S2761" s="89"/>
      <c r="T2761" s="1">
        <v>10637</v>
      </c>
      <c r="U2761" s="90">
        <v>7445.9</v>
      </c>
      <c r="V2761" s="91">
        <v>0.30000000000000004</v>
      </c>
      <c r="W2761" s="92" t="s">
        <v>11038</v>
      </c>
      <c r="X2761" s="83">
        <v>90119000000</v>
      </c>
      <c r="Y2761" s="83" t="s">
        <v>994</v>
      </c>
      <c r="Z2761" s="83" t="s">
        <v>739</v>
      </c>
    </row>
    <row r="2762" spans="1:26" x14ac:dyDescent="0.25">
      <c r="A2762" s="3" t="s">
        <v>8089</v>
      </c>
      <c r="B2762" s="3" t="s">
        <v>8089</v>
      </c>
      <c r="C2762" s="94" t="s">
        <v>8090</v>
      </c>
      <c r="D2762" s="93" t="s">
        <v>8090</v>
      </c>
      <c r="E2762" s="88" t="s">
        <v>704</v>
      </c>
      <c r="F2762" s="88" t="s">
        <v>22</v>
      </c>
      <c r="G2762" s="83" t="s">
        <v>23</v>
      </c>
      <c r="H2762" s="88"/>
      <c r="I2762" s="93" t="s">
        <v>24</v>
      </c>
      <c r="J2762" s="93" t="s">
        <v>24</v>
      </c>
      <c r="K2762" s="4">
        <v>100210040941</v>
      </c>
      <c r="L2762" s="3" t="s">
        <v>25</v>
      </c>
      <c r="M2762" s="3" t="s">
        <v>5198</v>
      </c>
      <c r="N2762" s="3" t="s">
        <v>5199</v>
      </c>
      <c r="O2762" s="3" t="s">
        <v>5200</v>
      </c>
      <c r="P2762" s="86">
        <v>20</v>
      </c>
      <c r="Q2762" s="87"/>
      <c r="R2762" s="88" t="s">
        <v>28</v>
      </c>
      <c r="S2762" s="89"/>
      <c r="T2762" s="1">
        <v>8287</v>
      </c>
      <c r="U2762" s="90">
        <v>5800.9</v>
      </c>
      <c r="V2762" s="91">
        <v>0.30000000000000004</v>
      </c>
      <c r="W2762" s="92" t="s">
        <v>11038</v>
      </c>
      <c r="X2762" s="83">
        <v>90119000000</v>
      </c>
      <c r="Y2762" s="83" t="s">
        <v>994</v>
      </c>
      <c r="Z2762" s="83" t="s">
        <v>31</v>
      </c>
    </row>
    <row r="2763" spans="1:26" x14ac:dyDescent="0.25">
      <c r="A2763" s="3" t="s">
        <v>8091</v>
      </c>
      <c r="B2763" s="3" t="s">
        <v>8091</v>
      </c>
      <c r="C2763" s="94" t="s">
        <v>8092</v>
      </c>
      <c r="D2763" s="93" t="s">
        <v>8092</v>
      </c>
      <c r="E2763" s="88" t="s">
        <v>704</v>
      </c>
      <c r="F2763" s="88" t="s">
        <v>22</v>
      </c>
      <c r="G2763" s="83" t="s">
        <v>23</v>
      </c>
      <c r="H2763" s="88"/>
      <c r="I2763" s="93" t="s">
        <v>24</v>
      </c>
      <c r="J2763" s="93" t="s">
        <v>24</v>
      </c>
      <c r="K2763" s="4">
        <v>100210040941</v>
      </c>
      <c r="L2763" s="3" t="s">
        <v>25</v>
      </c>
      <c r="M2763" s="3" t="s">
        <v>5198</v>
      </c>
      <c r="N2763" s="3" t="s">
        <v>5199</v>
      </c>
      <c r="O2763" s="3" t="s">
        <v>5200</v>
      </c>
      <c r="P2763" s="86">
        <v>20</v>
      </c>
      <c r="Q2763" s="87"/>
      <c r="R2763" s="88" t="s">
        <v>28</v>
      </c>
      <c r="S2763" s="89"/>
      <c r="T2763" s="1">
        <v>2384</v>
      </c>
      <c r="U2763" s="90">
        <v>1668.8</v>
      </c>
      <c r="V2763" s="91">
        <v>0.30000000000000004</v>
      </c>
      <c r="W2763" s="92" t="s">
        <v>11038</v>
      </c>
      <c r="X2763" s="83">
        <v>90119000000</v>
      </c>
      <c r="Y2763" s="83" t="s">
        <v>994</v>
      </c>
      <c r="Z2763" s="83" t="s">
        <v>31</v>
      </c>
    </row>
    <row r="2764" spans="1:26" x14ac:dyDescent="0.25">
      <c r="A2764" s="3" t="s">
        <v>8093</v>
      </c>
      <c r="B2764" s="3" t="s">
        <v>8093</v>
      </c>
      <c r="C2764" s="94" t="s">
        <v>8094</v>
      </c>
      <c r="D2764" s="93" t="s">
        <v>8094</v>
      </c>
      <c r="E2764" s="88" t="s">
        <v>704</v>
      </c>
      <c r="F2764" s="88" t="s">
        <v>22</v>
      </c>
      <c r="G2764" s="83" t="s">
        <v>23</v>
      </c>
      <c r="H2764" s="88"/>
      <c r="I2764" s="93" t="s">
        <v>24</v>
      </c>
      <c r="J2764" s="93" t="s">
        <v>24</v>
      </c>
      <c r="K2764" s="4">
        <v>100210040941</v>
      </c>
      <c r="L2764" s="3" t="s">
        <v>25</v>
      </c>
      <c r="M2764" s="3" t="s">
        <v>5198</v>
      </c>
      <c r="N2764" s="3" t="s">
        <v>5199</v>
      </c>
      <c r="O2764" s="3" t="s">
        <v>5200</v>
      </c>
      <c r="P2764" s="86">
        <v>20</v>
      </c>
      <c r="Q2764" s="87"/>
      <c r="R2764" s="88" t="s">
        <v>28</v>
      </c>
      <c r="S2764" s="89"/>
      <c r="T2764" s="1">
        <v>373</v>
      </c>
      <c r="U2764" s="90">
        <v>261.10000000000002</v>
      </c>
      <c r="V2764" s="91">
        <v>0.29999999999999993</v>
      </c>
      <c r="W2764" s="92" t="s">
        <v>11038</v>
      </c>
      <c r="X2764" s="83">
        <v>90119000000</v>
      </c>
      <c r="Y2764" s="83" t="s">
        <v>994</v>
      </c>
      <c r="Z2764" s="83" t="s">
        <v>739</v>
      </c>
    </row>
    <row r="2765" spans="1:26" x14ac:dyDescent="0.25">
      <c r="A2765" s="93" t="s">
        <v>8095</v>
      </c>
      <c r="B2765" s="93" t="s">
        <v>8095</v>
      </c>
      <c r="C2765" s="94" t="s">
        <v>8096</v>
      </c>
      <c r="D2765" s="93" t="s">
        <v>8096</v>
      </c>
      <c r="E2765" s="93" t="s">
        <v>704</v>
      </c>
      <c r="F2765" s="93" t="s">
        <v>22</v>
      </c>
      <c r="G2765" s="83" t="s">
        <v>23</v>
      </c>
      <c r="H2765" s="93"/>
      <c r="I2765" s="93" t="s">
        <v>24</v>
      </c>
      <c r="J2765" s="93" t="s">
        <v>24</v>
      </c>
      <c r="K2765" s="95">
        <v>100210040941</v>
      </c>
      <c r="L2765" s="93" t="s">
        <v>25</v>
      </c>
      <c r="M2765" s="93" t="s">
        <v>5198</v>
      </c>
      <c r="N2765" s="93" t="s">
        <v>5199</v>
      </c>
      <c r="O2765" s="93" t="s">
        <v>5200</v>
      </c>
      <c r="P2765" s="86">
        <v>63</v>
      </c>
      <c r="Q2765" s="87"/>
      <c r="R2765" s="88" t="s">
        <v>28</v>
      </c>
      <c r="S2765" s="89"/>
      <c r="T2765" s="1">
        <v>5941</v>
      </c>
      <c r="U2765" s="90">
        <v>4158.7</v>
      </c>
      <c r="V2765" s="91">
        <v>0.30000000000000004</v>
      </c>
      <c r="W2765" s="92" t="s">
        <v>11038</v>
      </c>
      <c r="X2765" s="83">
        <v>90029000900</v>
      </c>
      <c r="Y2765" s="83" t="s">
        <v>994</v>
      </c>
      <c r="Z2765" s="83" t="s">
        <v>739</v>
      </c>
    </row>
    <row r="2766" spans="1:26" x14ac:dyDescent="0.25">
      <c r="A2766" s="88" t="s">
        <v>8097</v>
      </c>
      <c r="B2766" s="88" t="s">
        <v>8097</v>
      </c>
      <c r="C2766" s="94" t="s">
        <v>8098</v>
      </c>
      <c r="D2766" s="93" t="s">
        <v>8098</v>
      </c>
      <c r="E2766" s="88" t="s">
        <v>704</v>
      </c>
      <c r="F2766" s="88" t="s">
        <v>22</v>
      </c>
      <c r="G2766" s="83" t="s">
        <v>23</v>
      </c>
      <c r="H2766" s="88"/>
      <c r="I2766" s="93" t="s">
        <v>24</v>
      </c>
      <c r="J2766" s="93" t="s">
        <v>24</v>
      </c>
      <c r="K2766" s="103">
        <v>100210040941</v>
      </c>
      <c r="L2766" s="88" t="s">
        <v>25</v>
      </c>
      <c r="M2766" s="88" t="s">
        <v>5198</v>
      </c>
      <c r="N2766" s="88" t="s">
        <v>5199</v>
      </c>
      <c r="O2766" s="88" t="s">
        <v>5200</v>
      </c>
      <c r="P2766" s="86">
        <v>66</v>
      </c>
      <c r="Q2766" s="87"/>
      <c r="R2766" s="88" t="s">
        <v>28</v>
      </c>
      <c r="S2766" s="89"/>
      <c r="T2766" s="1">
        <v>1369</v>
      </c>
      <c r="U2766" s="90">
        <v>958.3</v>
      </c>
      <c r="V2766" s="91">
        <v>0.30000000000000004</v>
      </c>
      <c r="W2766" s="92" t="s">
        <v>11038</v>
      </c>
      <c r="X2766" s="83">
        <v>90119000000</v>
      </c>
      <c r="Y2766" s="83" t="s">
        <v>994</v>
      </c>
      <c r="Z2766" s="83" t="s">
        <v>31</v>
      </c>
    </row>
    <row r="2767" spans="1:26" x14ac:dyDescent="0.25">
      <c r="A2767" s="88" t="s">
        <v>8099</v>
      </c>
      <c r="B2767" s="88" t="s">
        <v>8099</v>
      </c>
      <c r="C2767" s="94" t="s">
        <v>8100</v>
      </c>
      <c r="D2767" s="93" t="s">
        <v>8100</v>
      </c>
      <c r="E2767" s="88" t="s">
        <v>704</v>
      </c>
      <c r="F2767" s="88" t="s">
        <v>22</v>
      </c>
      <c r="G2767" s="83" t="s">
        <v>23</v>
      </c>
      <c r="H2767" s="88"/>
      <c r="I2767" s="93" t="s">
        <v>24</v>
      </c>
      <c r="J2767" s="93" t="s">
        <v>24</v>
      </c>
      <c r="K2767" s="103">
        <v>100210040941</v>
      </c>
      <c r="L2767" s="88" t="s">
        <v>25</v>
      </c>
      <c r="M2767" s="88" t="s">
        <v>5198</v>
      </c>
      <c r="N2767" s="88" t="s">
        <v>5199</v>
      </c>
      <c r="O2767" s="88" t="s">
        <v>5200</v>
      </c>
      <c r="P2767" s="86">
        <v>23</v>
      </c>
      <c r="Q2767" s="87"/>
      <c r="R2767" s="88" t="s">
        <v>28</v>
      </c>
      <c r="S2767" s="89"/>
      <c r="T2767" s="1">
        <v>1998</v>
      </c>
      <c r="U2767" s="90">
        <v>1398.6</v>
      </c>
      <c r="V2767" s="91">
        <v>0.30000000000000004</v>
      </c>
      <c r="W2767" s="92" t="s">
        <v>11038</v>
      </c>
      <c r="X2767" s="83">
        <v>90029000900</v>
      </c>
      <c r="Y2767" s="83" t="s">
        <v>994</v>
      </c>
      <c r="Z2767" s="83" t="s">
        <v>739</v>
      </c>
    </row>
    <row r="2768" spans="1:26" x14ac:dyDescent="0.25">
      <c r="A2768" s="88" t="s">
        <v>8101</v>
      </c>
      <c r="B2768" s="88" t="s">
        <v>8101</v>
      </c>
      <c r="C2768" s="94" t="s">
        <v>8102</v>
      </c>
      <c r="D2768" s="93" t="s">
        <v>8102</v>
      </c>
      <c r="E2768" s="88" t="s">
        <v>704</v>
      </c>
      <c r="F2768" s="88" t="s">
        <v>22</v>
      </c>
      <c r="G2768" s="83" t="s">
        <v>23</v>
      </c>
      <c r="H2768" s="88"/>
      <c r="I2768" s="93" t="s">
        <v>24</v>
      </c>
      <c r="J2768" s="93" t="s">
        <v>24</v>
      </c>
      <c r="K2768" s="103">
        <v>100210040941</v>
      </c>
      <c r="L2768" s="88" t="s">
        <v>25</v>
      </c>
      <c r="M2768" s="88" t="s">
        <v>5198</v>
      </c>
      <c r="N2768" s="88" t="s">
        <v>5199</v>
      </c>
      <c r="O2768" s="88" t="s">
        <v>5200</v>
      </c>
      <c r="P2768" s="86">
        <v>53</v>
      </c>
      <c r="Q2768" s="87"/>
      <c r="R2768" s="88" t="s">
        <v>28</v>
      </c>
      <c r="S2768" s="89"/>
      <c r="T2768" s="1">
        <v>3963</v>
      </c>
      <c r="U2768" s="90">
        <v>2774.1</v>
      </c>
      <c r="V2768" s="91">
        <v>0.30000000000000004</v>
      </c>
      <c r="W2768" s="92" t="s">
        <v>11038</v>
      </c>
      <c r="X2768" s="83">
        <v>90029000900</v>
      </c>
      <c r="Y2768" s="83" t="s">
        <v>994</v>
      </c>
      <c r="Z2768" s="83" t="s">
        <v>739</v>
      </c>
    </row>
    <row r="2769" spans="1:26" x14ac:dyDescent="0.25">
      <c r="A2769" s="88" t="s">
        <v>8103</v>
      </c>
      <c r="B2769" s="88" t="s">
        <v>8103</v>
      </c>
      <c r="C2769" s="94" t="s">
        <v>8104</v>
      </c>
      <c r="D2769" s="93" t="s">
        <v>8104</v>
      </c>
      <c r="E2769" s="88" t="s">
        <v>704</v>
      </c>
      <c r="F2769" s="88" t="s">
        <v>22</v>
      </c>
      <c r="G2769" s="83" t="s">
        <v>23</v>
      </c>
      <c r="H2769" s="88"/>
      <c r="I2769" s="93" t="s">
        <v>24</v>
      </c>
      <c r="J2769" s="93" t="s">
        <v>24</v>
      </c>
      <c r="K2769" s="103">
        <v>100210040941</v>
      </c>
      <c r="L2769" s="88" t="s">
        <v>25</v>
      </c>
      <c r="M2769" s="88" t="s">
        <v>5198</v>
      </c>
      <c r="N2769" s="88" t="s">
        <v>5199</v>
      </c>
      <c r="O2769" s="88" t="s">
        <v>5200</v>
      </c>
      <c r="P2769" s="86">
        <v>20</v>
      </c>
      <c r="Q2769" s="87"/>
      <c r="R2769" s="88" t="s">
        <v>28</v>
      </c>
      <c r="S2769" s="89"/>
      <c r="T2769" s="1">
        <v>1074</v>
      </c>
      <c r="U2769" s="90">
        <v>751.8</v>
      </c>
      <c r="V2769" s="91">
        <v>0.30000000000000004</v>
      </c>
      <c r="W2769" s="92" t="s">
        <v>11038</v>
      </c>
      <c r="X2769" s="83">
        <v>90119000000</v>
      </c>
      <c r="Y2769" s="83" t="s">
        <v>994</v>
      </c>
      <c r="Z2769" s="83" t="s">
        <v>31</v>
      </c>
    </row>
    <row r="2770" spans="1:26" x14ac:dyDescent="0.25">
      <c r="A2770" s="93" t="s">
        <v>8105</v>
      </c>
      <c r="B2770" s="93" t="s">
        <v>8105</v>
      </c>
      <c r="C2770" s="94" t="s">
        <v>8106</v>
      </c>
      <c r="D2770" s="93" t="s">
        <v>8106</v>
      </c>
      <c r="E2770" s="93" t="s">
        <v>704</v>
      </c>
      <c r="F2770" s="93" t="s">
        <v>22</v>
      </c>
      <c r="G2770" s="83" t="s">
        <v>23</v>
      </c>
      <c r="H2770" s="93"/>
      <c r="I2770" s="93" t="s">
        <v>24</v>
      </c>
      <c r="J2770" s="93" t="s">
        <v>24</v>
      </c>
      <c r="K2770" s="95">
        <v>100210040941</v>
      </c>
      <c r="L2770" s="93" t="s">
        <v>25</v>
      </c>
      <c r="M2770" s="93" t="s">
        <v>5198</v>
      </c>
      <c r="N2770" s="93" t="s">
        <v>5199</v>
      </c>
      <c r="O2770" s="93" t="s">
        <v>5200</v>
      </c>
      <c r="P2770" s="86">
        <v>20</v>
      </c>
      <c r="Q2770" s="87"/>
      <c r="R2770" s="88" t="s">
        <v>28</v>
      </c>
      <c r="S2770" s="89"/>
      <c r="T2770" s="1">
        <v>1365</v>
      </c>
      <c r="U2770" s="90">
        <v>955.5</v>
      </c>
      <c r="V2770" s="91">
        <v>0.3</v>
      </c>
      <c r="W2770" s="92" t="s">
        <v>11038</v>
      </c>
      <c r="X2770" s="83">
        <v>90119000000</v>
      </c>
      <c r="Y2770" s="83" t="s">
        <v>994</v>
      </c>
      <c r="Z2770" s="83" t="s">
        <v>31</v>
      </c>
    </row>
    <row r="2771" spans="1:26" x14ac:dyDescent="0.25">
      <c r="A2771" s="93" t="s">
        <v>8107</v>
      </c>
      <c r="B2771" s="93" t="s">
        <v>8107</v>
      </c>
      <c r="C2771" s="94" t="s">
        <v>8108</v>
      </c>
      <c r="D2771" s="93" t="s">
        <v>8108</v>
      </c>
      <c r="E2771" s="93" t="s">
        <v>704</v>
      </c>
      <c r="F2771" s="93" t="s">
        <v>22</v>
      </c>
      <c r="G2771" s="83" t="s">
        <v>23</v>
      </c>
      <c r="H2771" s="93"/>
      <c r="I2771" s="93" t="s">
        <v>24</v>
      </c>
      <c r="J2771" s="93" t="s">
        <v>24</v>
      </c>
      <c r="K2771" s="95">
        <v>100210040941</v>
      </c>
      <c r="L2771" s="93" t="s">
        <v>25</v>
      </c>
      <c r="M2771" s="93" t="s">
        <v>5198</v>
      </c>
      <c r="N2771" s="93" t="s">
        <v>5199</v>
      </c>
      <c r="O2771" s="93" t="s">
        <v>5200</v>
      </c>
      <c r="P2771" s="86">
        <v>73</v>
      </c>
      <c r="Q2771" s="87"/>
      <c r="R2771" s="88" t="s">
        <v>28</v>
      </c>
      <c r="S2771" s="89"/>
      <c r="T2771" s="1">
        <v>2987</v>
      </c>
      <c r="U2771" s="90">
        <v>2090.9</v>
      </c>
      <c r="V2771" s="91">
        <v>0.3</v>
      </c>
      <c r="W2771" s="92" t="s">
        <v>11038</v>
      </c>
      <c r="X2771" s="83">
        <v>90119000000</v>
      </c>
      <c r="Y2771" s="83" t="s">
        <v>994</v>
      </c>
      <c r="Z2771" s="83" t="s">
        <v>31</v>
      </c>
    </row>
    <row r="2772" spans="1:26" x14ac:dyDescent="0.25">
      <c r="A2772" t="s">
        <v>6658</v>
      </c>
      <c r="B2772" t="s">
        <v>6658</v>
      </c>
      <c r="C2772" s="94" t="s">
        <v>6659</v>
      </c>
      <c r="D2772" s="93" t="s">
        <v>6660</v>
      </c>
      <c r="E2772" s="93" t="s">
        <v>704</v>
      </c>
      <c r="F2772" s="93" t="s">
        <v>22</v>
      </c>
      <c r="G2772" s="83" t="s">
        <v>23</v>
      </c>
      <c r="H2772" s="93"/>
      <c r="I2772" s="93" t="s">
        <v>24</v>
      </c>
      <c r="J2772" s="93" t="s">
        <v>24</v>
      </c>
      <c r="K2772" s="2">
        <v>100210020221</v>
      </c>
      <c r="L2772" t="s">
        <v>25</v>
      </c>
      <c r="M2772" t="s">
        <v>1428</v>
      </c>
      <c r="N2772" t="s">
        <v>1429</v>
      </c>
      <c r="O2772" t="s">
        <v>1430</v>
      </c>
      <c r="P2772" s="86">
        <v>23</v>
      </c>
      <c r="Q2772" s="87"/>
      <c r="R2772" s="88" t="s">
        <v>28</v>
      </c>
      <c r="S2772" s="89"/>
      <c r="T2772" s="1">
        <v>157</v>
      </c>
      <c r="U2772" s="90">
        <v>81.64</v>
      </c>
      <c r="V2772" s="91">
        <v>0.48</v>
      </c>
      <c r="W2772" s="92" t="s">
        <v>11035</v>
      </c>
      <c r="X2772" s="83">
        <v>90119000000</v>
      </c>
      <c r="Y2772" s="83" t="s">
        <v>994</v>
      </c>
      <c r="Z2772" s="83" t="s">
        <v>31</v>
      </c>
    </row>
    <row r="2773" spans="1:26" x14ac:dyDescent="0.25">
      <c r="A2773" t="s">
        <v>6661</v>
      </c>
      <c r="B2773" t="s">
        <v>6661</v>
      </c>
      <c r="C2773" s="94" t="s">
        <v>6662</v>
      </c>
      <c r="D2773" s="93" t="s">
        <v>6663</v>
      </c>
      <c r="E2773" s="93" t="s">
        <v>704</v>
      </c>
      <c r="F2773" s="93" t="s">
        <v>22</v>
      </c>
      <c r="G2773" s="83" t="s">
        <v>23</v>
      </c>
      <c r="H2773" s="93"/>
      <c r="I2773" s="93" t="s">
        <v>24</v>
      </c>
      <c r="J2773" s="93" t="s">
        <v>24</v>
      </c>
      <c r="K2773" s="2">
        <v>100210020221</v>
      </c>
      <c r="L2773" t="s">
        <v>25</v>
      </c>
      <c r="M2773" t="s">
        <v>1428</v>
      </c>
      <c r="N2773" t="s">
        <v>1429</v>
      </c>
      <c r="O2773" t="s">
        <v>1430</v>
      </c>
      <c r="P2773" s="86">
        <v>20</v>
      </c>
      <c r="Q2773" s="87"/>
      <c r="R2773" s="88" t="s">
        <v>28</v>
      </c>
      <c r="S2773" s="89"/>
      <c r="T2773" s="1">
        <v>617</v>
      </c>
      <c r="U2773" s="90">
        <v>320.83999999999997</v>
      </c>
      <c r="V2773" s="91">
        <v>0.48000000000000004</v>
      </c>
      <c r="W2773" s="92" t="s">
        <v>11035</v>
      </c>
      <c r="X2773" s="83">
        <v>90119000000</v>
      </c>
      <c r="Y2773" s="83" t="s">
        <v>994</v>
      </c>
      <c r="Z2773" s="83" t="s">
        <v>31</v>
      </c>
    </row>
    <row r="2774" spans="1:26" x14ac:dyDescent="0.25">
      <c r="A2774" t="s">
        <v>6664</v>
      </c>
      <c r="B2774" t="s">
        <v>6664</v>
      </c>
      <c r="C2774" s="94" t="s">
        <v>6665</v>
      </c>
      <c r="D2774" s="93" t="s">
        <v>11840</v>
      </c>
      <c r="E2774" s="93" t="s">
        <v>704</v>
      </c>
      <c r="F2774" s="93" t="s">
        <v>22</v>
      </c>
      <c r="G2774" s="83" t="s">
        <v>23</v>
      </c>
      <c r="H2774" s="93"/>
      <c r="I2774" s="93" t="s">
        <v>24</v>
      </c>
      <c r="J2774" s="93" t="s">
        <v>24</v>
      </c>
      <c r="K2774" s="2">
        <v>100210010607</v>
      </c>
      <c r="L2774" t="s">
        <v>25</v>
      </c>
      <c r="M2774" t="s">
        <v>1019</v>
      </c>
      <c r="N2774" t="s">
        <v>1303</v>
      </c>
      <c r="O2774" t="s">
        <v>4558</v>
      </c>
      <c r="P2774" s="86">
        <v>2</v>
      </c>
      <c r="Q2774" s="87"/>
      <c r="R2774" s="88" t="s">
        <v>28</v>
      </c>
      <c r="S2774" s="89"/>
      <c r="T2774" s="1">
        <v>1593</v>
      </c>
      <c r="U2774" s="90">
        <v>828.36</v>
      </c>
      <c r="V2774" s="91">
        <v>0.48</v>
      </c>
      <c r="W2774" s="92" t="s">
        <v>11035</v>
      </c>
      <c r="X2774" s="83">
        <v>90118000000</v>
      </c>
      <c r="Y2774" s="83" t="s">
        <v>4416</v>
      </c>
      <c r="Z2774" s="83" t="s">
        <v>31</v>
      </c>
    </row>
    <row r="2775" spans="1:26" x14ac:dyDescent="0.25">
      <c r="A2775" s="3" t="s">
        <v>8109</v>
      </c>
      <c r="B2775" s="3" t="s">
        <v>8109</v>
      </c>
      <c r="C2775" s="94" t="s">
        <v>8110</v>
      </c>
      <c r="D2775" s="93" t="s">
        <v>8110</v>
      </c>
      <c r="E2775" s="88" t="s">
        <v>704</v>
      </c>
      <c r="F2775" s="88" t="s">
        <v>22</v>
      </c>
      <c r="G2775" s="83" t="s">
        <v>23</v>
      </c>
      <c r="H2775" s="88"/>
      <c r="I2775" s="93" t="s">
        <v>24</v>
      </c>
      <c r="J2775" s="93" t="s">
        <v>24</v>
      </c>
      <c r="K2775" s="4">
        <v>100210040941</v>
      </c>
      <c r="L2775" s="3" t="s">
        <v>25</v>
      </c>
      <c r="M2775" s="3" t="s">
        <v>5198</v>
      </c>
      <c r="N2775" s="3" t="s">
        <v>5199</v>
      </c>
      <c r="O2775" s="3" t="s">
        <v>5200</v>
      </c>
      <c r="P2775" s="86">
        <v>28</v>
      </c>
      <c r="Q2775" s="87"/>
      <c r="R2775" s="88" t="s">
        <v>28</v>
      </c>
      <c r="S2775" s="89"/>
      <c r="T2775" s="1">
        <v>6435</v>
      </c>
      <c r="U2775" s="90">
        <v>4504.5</v>
      </c>
      <c r="V2775" s="91">
        <v>0.3</v>
      </c>
      <c r="W2775" s="92" t="s">
        <v>11038</v>
      </c>
      <c r="X2775" s="83">
        <v>90029000900</v>
      </c>
      <c r="Y2775" s="83" t="s">
        <v>994</v>
      </c>
      <c r="Z2775" s="83" t="s">
        <v>31</v>
      </c>
    </row>
    <row r="2776" spans="1:26" x14ac:dyDescent="0.25">
      <c r="A2776" t="s">
        <v>6667</v>
      </c>
      <c r="B2776" t="s">
        <v>6667</v>
      </c>
      <c r="C2776" s="94" t="s">
        <v>6668</v>
      </c>
      <c r="D2776" s="93" t="s">
        <v>11841</v>
      </c>
      <c r="E2776" s="93" t="s">
        <v>704</v>
      </c>
      <c r="F2776" s="93" t="s">
        <v>22</v>
      </c>
      <c r="G2776" s="83" t="s">
        <v>752</v>
      </c>
      <c r="H2776" s="93"/>
      <c r="I2776" s="93" t="s">
        <v>24</v>
      </c>
      <c r="J2776" s="93" t="s">
        <v>24</v>
      </c>
      <c r="K2776" s="2">
        <v>100210010660</v>
      </c>
      <c r="L2776" t="s">
        <v>25</v>
      </c>
      <c r="M2776" t="s">
        <v>1019</v>
      </c>
      <c r="N2776" t="s">
        <v>1303</v>
      </c>
      <c r="O2776" t="s">
        <v>4456</v>
      </c>
      <c r="P2776" s="86" t="s">
        <v>11037</v>
      </c>
      <c r="Q2776" s="87"/>
      <c r="R2776" s="88" t="s">
        <v>28</v>
      </c>
      <c r="S2776" s="89"/>
      <c r="T2776" s="1">
        <v>16049</v>
      </c>
      <c r="U2776" s="90">
        <v>8345.48</v>
      </c>
      <c r="V2776" s="91">
        <v>0.48000000000000004</v>
      </c>
      <c r="W2776" s="92" t="s">
        <v>11035</v>
      </c>
      <c r="X2776" s="83">
        <v>90119000000</v>
      </c>
      <c r="Y2776" s="83" t="s">
        <v>994</v>
      </c>
      <c r="Z2776" s="83" t="s">
        <v>739</v>
      </c>
    </row>
    <row r="2777" spans="1:26" x14ac:dyDescent="0.25">
      <c r="A2777" t="s">
        <v>6669</v>
      </c>
      <c r="B2777" t="s">
        <v>6669</v>
      </c>
      <c r="C2777" s="94" t="s">
        <v>6670</v>
      </c>
      <c r="D2777" s="93" t="s">
        <v>11842</v>
      </c>
      <c r="E2777" s="93" t="s">
        <v>704</v>
      </c>
      <c r="F2777" s="93" t="s">
        <v>22</v>
      </c>
      <c r="G2777" s="83" t="s">
        <v>23</v>
      </c>
      <c r="H2777" s="93"/>
      <c r="I2777" s="93" t="s">
        <v>24</v>
      </c>
      <c r="J2777" s="93" t="s">
        <v>24</v>
      </c>
      <c r="K2777" s="2">
        <v>100210010660</v>
      </c>
      <c r="L2777" t="s">
        <v>25</v>
      </c>
      <c r="M2777" t="s">
        <v>1019</v>
      </c>
      <c r="N2777" t="s">
        <v>1303</v>
      </c>
      <c r="O2777" t="s">
        <v>4456</v>
      </c>
      <c r="P2777" s="86">
        <v>20</v>
      </c>
      <c r="Q2777" s="87"/>
      <c r="R2777" s="88" t="s">
        <v>28</v>
      </c>
      <c r="S2777" s="89"/>
      <c r="T2777" s="1">
        <v>622</v>
      </c>
      <c r="U2777" s="90">
        <v>323.44</v>
      </c>
      <c r="V2777" s="91">
        <v>0.48</v>
      </c>
      <c r="W2777" s="92" t="s">
        <v>11035</v>
      </c>
      <c r="X2777" s="83">
        <v>90119000000</v>
      </c>
      <c r="Y2777" s="83" t="s">
        <v>994</v>
      </c>
      <c r="Z2777" s="83" t="s">
        <v>31</v>
      </c>
    </row>
    <row r="2778" spans="1:26" x14ac:dyDescent="0.25">
      <c r="A2778" s="83" t="s">
        <v>6671</v>
      </c>
      <c r="B2778" s="83" t="s">
        <v>6671</v>
      </c>
      <c r="C2778" s="84" t="s">
        <v>6672</v>
      </c>
      <c r="D2778" s="83" t="s">
        <v>6673</v>
      </c>
      <c r="E2778" s="83" t="s">
        <v>704</v>
      </c>
      <c r="F2778" s="83" t="s">
        <v>22</v>
      </c>
      <c r="G2778" s="83" t="s">
        <v>23</v>
      </c>
      <c r="H2778" s="83"/>
      <c r="I2778" s="93" t="s">
        <v>24</v>
      </c>
      <c r="J2778" s="93" t="s">
        <v>24</v>
      </c>
      <c r="K2778" s="85">
        <v>100210010605</v>
      </c>
      <c r="L2778" s="83" t="s">
        <v>25</v>
      </c>
      <c r="M2778" s="83" t="s">
        <v>1019</v>
      </c>
      <c r="N2778" s="83" t="s">
        <v>1303</v>
      </c>
      <c r="O2778" s="83" t="s">
        <v>1464</v>
      </c>
      <c r="P2778" s="86">
        <v>2</v>
      </c>
      <c r="Q2778" s="87"/>
      <c r="R2778" s="88" t="s">
        <v>28</v>
      </c>
      <c r="S2778" s="89"/>
      <c r="T2778" s="1">
        <v>1008</v>
      </c>
      <c r="U2778" s="90">
        <v>524.16</v>
      </c>
      <c r="V2778" s="91">
        <v>0.48000000000000004</v>
      </c>
      <c r="W2778" s="92" t="s">
        <v>11035</v>
      </c>
      <c r="X2778" s="83">
        <v>90119000000</v>
      </c>
      <c r="Y2778" s="83" t="s">
        <v>903</v>
      </c>
      <c r="Z2778" s="83" t="s">
        <v>31</v>
      </c>
    </row>
    <row r="2779" spans="1:26" x14ac:dyDescent="0.25">
      <c r="A2779" t="s">
        <v>6674</v>
      </c>
      <c r="B2779" t="s">
        <v>6674</v>
      </c>
      <c r="C2779" s="94" t="s">
        <v>6675</v>
      </c>
      <c r="D2779" s="93" t="s">
        <v>11843</v>
      </c>
      <c r="E2779" s="93" t="s">
        <v>704</v>
      </c>
      <c r="F2779" s="93" t="s">
        <v>22</v>
      </c>
      <c r="G2779" s="83" t="s">
        <v>23</v>
      </c>
      <c r="H2779" s="93"/>
      <c r="I2779" s="93" t="s">
        <v>24</v>
      </c>
      <c r="J2779" s="93" t="s">
        <v>24</v>
      </c>
      <c r="K2779" s="2">
        <v>100210010656</v>
      </c>
      <c r="L2779" t="s">
        <v>25</v>
      </c>
      <c r="M2779" t="s">
        <v>1019</v>
      </c>
      <c r="N2779" t="s">
        <v>1303</v>
      </c>
      <c r="O2779" t="s">
        <v>4464</v>
      </c>
      <c r="P2779" s="86">
        <v>2</v>
      </c>
      <c r="Q2779" s="96"/>
      <c r="R2779" s="88" t="s">
        <v>28</v>
      </c>
      <c r="S2779" s="84"/>
      <c r="T2779" s="1">
        <v>3869</v>
      </c>
      <c r="U2779" s="90">
        <v>2011.88</v>
      </c>
      <c r="V2779" s="91">
        <v>0.48</v>
      </c>
      <c r="W2779" s="92" t="s">
        <v>11035</v>
      </c>
      <c r="X2779" s="83">
        <v>90118000000</v>
      </c>
      <c r="Y2779" s="83" t="s">
        <v>994</v>
      </c>
      <c r="Z2779" s="83" t="s">
        <v>31</v>
      </c>
    </row>
    <row r="2780" spans="1:26" x14ac:dyDescent="0.25">
      <c r="A2780" s="3" t="s">
        <v>6676</v>
      </c>
      <c r="B2780" s="3" t="s">
        <v>6676</v>
      </c>
      <c r="C2780" s="94" t="s">
        <v>6677</v>
      </c>
      <c r="D2780" s="93" t="s">
        <v>6678</v>
      </c>
      <c r="E2780" s="88" t="s">
        <v>704</v>
      </c>
      <c r="F2780" s="88" t="s">
        <v>22</v>
      </c>
      <c r="G2780" s="83" t="s">
        <v>23</v>
      </c>
      <c r="H2780" s="88"/>
      <c r="I2780" s="93" t="s">
        <v>24</v>
      </c>
      <c r="J2780" s="93" t="s">
        <v>24</v>
      </c>
      <c r="K2780" s="4">
        <v>100210010606</v>
      </c>
      <c r="L2780" s="3" t="s">
        <v>25</v>
      </c>
      <c r="M2780" s="3" t="s">
        <v>1019</v>
      </c>
      <c r="N2780" s="3" t="s">
        <v>1303</v>
      </c>
      <c r="O2780" s="3" t="s">
        <v>4601</v>
      </c>
      <c r="P2780" s="86">
        <v>2</v>
      </c>
      <c r="Q2780" s="87"/>
      <c r="R2780" s="88" t="s">
        <v>28</v>
      </c>
      <c r="S2780" s="89"/>
      <c r="T2780" s="1">
        <v>119</v>
      </c>
      <c r="U2780" s="90">
        <v>61.88</v>
      </c>
      <c r="V2780" s="91">
        <v>0.48</v>
      </c>
      <c r="W2780" s="92" t="s">
        <v>11035</v>
      </c>
      <c r="X2780" s="83">
        <v>90119000000</v>
      </c>
      <c r="Y2780" s="83" t="s">
        <v>903</v>
      </c>
      <c r="Z2780" s="83" t="s">
        <v>31</v>
      </c>
    </row>
    <row r="2781" spans="1:26" x14ac:dyDescent="0.25">
      <c r="A2781" t="s">
        <v>6679</v>
      </c>
      <c r="B2781" t="s">
        <v>6679</v>
      </c>
      <c r="C2781" s="94" t="s">
        <v>6680</v>
      </c>
      <c r="D2781" s="93" t="s">
        <v>6681</v>
      </c>
      <c r="E2781" s="93" t="s">
        <v>704</v>
      </c>
      <c r="F2781" s="93" t="s">
        <v>22</v>
      </c>
      <c r="G2781" s="83" t="s">
        <v>23</v>
      </c>
      <c r="H2781" s="93"/>
      <c r="I2781" s="93" t="s">
        <v>24</v>
      </c>
      <c r="J2781" s="93" t="s">
        <v>24</v>
      </c>
      <c r="K2781" s="2">
        <v>100210010606</v>
      </c>
      <c r="L2781" t="s">
        <v>25</v>
      </c>
      <c r="M2781" t="s">
        <v>1019</v>
      </c>
      <c r="N2781" t="s">
        <v>1303</v>
      </c>
      <c r="O2781" t="s">
        <v>4601</v>
      </c>
      <c r="P2781" s="86">
        <v>2</v>
      </c>
      <c r="Q2781" s="87"/>
      <c r="R2781" s="88" t="s">
        <v>28</v>
      </c>
      <c r="S2781" s="89"/>
      <c r="T2781" s="1">
        <v>299</v>
      </c>
      <c r="U2781" s="90">
        <v>155.47999999999999</v>
      </c>
      <c r="V2781" s="91">
        <v>0.48000000000000004</v>
      </c>
      <c r="W2781" s="92" t="s">
        <v>11035</v>
      </c>
      <c r="X2781" s="83">
        <v>90119000000</v>
      </c>
      <c r="Y2781" s="83" t="s">
        <v>994</v>
      </c>
      <c r="Z2781" s="83" t="s">
        <v>31</v>
      </c>
    </row>
    <row r="2782" spans="1:26" x14ac:dyDescent="0.25">
      <c r="A2782" t="s">
        <v>6682</v>
      </c>
      <c r="B2782" t="s">
        <v>6682</v>
      </c>
      <c r="C2782" s="94" t="s">
        <v>6683</v>
      </c>
      <c r="D2782" s="93" t="s">
        <v>6684</v>
      </c>
      <c r="E2782" s="93" t="s">
        <v>704</v>
      </c>
      <c r="F2782" s="93" t="s">
        <v>22</v>
      </c>
      <c r="G2782" s="83" t="s">
        <v>23</v>
      </c>
      <c r="H2782" s="93"/>
      <c r="I2782" s="93" t="s">
        <v>24</v>
      </c>
      <c r="J2782" s="93" t="s">
        <v>24</v>
      </c>
      <c r="K2782" s="2">
        <v>100210010606</v>
      </c>
      <c r="L2782" t="s">
        <v>25</v>
      </c>
      <c r="M2782" t="s">
        <v>1019</v>
      </c>
      <c r="N2782" t="s">
        <v>1303</v>
      </c>
      <c r="O2782" t="s">
        <v>4601</v>
      </c>
      <c r="P2782" s="86">
        <v>20</v>
      </c>
      <c r="Q2782" s="87"/>
      <c r="R2782" s="88" t="s">
        <v>28</v>
      </c>
      <c r="S2782" s="89"/>
      <c r="T2782" s="1">
        <v>318</v>
      </c>
      <c r="U2782" s="90">
        <v>165.36</v>
      </c>
      <c r="V2782" s="91">
        <v>0.48</v>
      </c>
      <c r="W2782" s="92" t="s">
        <v>11035</v>
      </c>
      <c r="X2782" s="83">
        <v>90119000000</v>
      </c>
      <c r="Y2782" s="83" t="s">
        <v>994</v>
      </c>
      <c r="Z2782" s="83" t="s">
        <v>31</v>
      </c>
    </row>
    <row r="2783" spans="1:26" x14ac:dyDescent="0.25">
      <c r="A2783" t="s">
        <v>6685</v>
      </c>
      <c r="B2783" t="s">
        <v>6685</v>
      </c>
      <c r="C2783" s="94" t="s">
        <v>6686</v>
      </c>
      <c r="D2783" s="93" t="s">
        <v>6687</v>
      </c>
      <c r="E2783" s="93" t="s">
        <v>704</v>
      </c>
      <c r="F2783" s="93" t="s">
        <v>22</v>
      </c>
      <c r="G2783" s="83" t="s">
        <v>23</v>
      </c>
      <c r="H2783" s="93"/>
      <c r="I2783" s="93" t="s">
        <v>24</v>
      </c>
      <c r="J2783" s="93" t="s">
        <v>24</v>
      </c>
      <c r="K2783" s="2">
        <v>100210010606</v>
      </c>
      <c r="L2783" t="s">
        <v>25</v>
      </c>
      <c r="M2783" t="s">
        <v>1019</v>
      </c>
      <c r="N2783" t="s">
        <v>1303</v>
      </c>
      <c r="O2783" t="s">
        <v>4601</v>
      </c>
      <c r="P2783" s="86">
        <v>2</v>
      </c>
      <c r="Q2783" s="87"/>
      <c r="R2783" s="88" t="s">
        <v>28</v>
      </c>
      <c r="S2783" s="89"/>
      <c r="T2783" s="1">
        <v>314</v>
      </c>
      <c r="U2783" s="90">
        <v>163.28</v>
      </c>
      <c r="V2783" s="91">
        <v>0.48</v>
      </c>
      <c r="W2783" s="92" t="s">
        <v>11035</v>
      </c>
      <c r="X2783" s="83">
        <v>90119000000</v>
      </c>
      <c r="Y2783" s="83" t="s">
        <v>994</v>
      </c>
      <c r="Z2783" s="83" t="s">
        <v>31</v>
      </c>
    </row>
    <row r="2784" spans="1:26" x14ac:dyDescent="0.25">
      <c r="A2784" s="93" t="s">
        <v>6688</v>
      </c>
      <c r="B2784" s="93" t="s">
        <v>6688</v>
      </c>
      <c r="C2784" s="94" t="s">
        <v>6689</v>
      </c>
      <c r="D2784" s="93" t="s">
        <v>6690</v>
      </c>
      <c r="E2784" s="93" t="s">
        <v>704</v>
      </c>
      <c r="F2784" s="93" t="s">
        <v>22</v>
      </c>
      <c r="G2784" s="83" t="s">
        <v>23</v>
      </c>
      <c r="H2784" s="93"/>
      <c r="I2784" s="93" t="s">
        <v>24</v>
      </c>
      <c r="J2784" s="93" t="s">
        <v>24</v>
      </c>
      <c r="K2784" s="95">
        <v>100210010606</v>
      </c>
      <c r="L2784" s="93" t="s">
        <v>25</v>
      </c>
      <c r="M2784" s="93" t="s">
        <v>1019</v>
      </c>
      <c r="N2784" s="93" t="s">
        <v>1303</v>
      </c>
      <c r="O2784" s="93" t="s">
        <v>4601</v>
      </c>
      <c r="P2784" s="86">
        <v>2</v>
      </c>
      <c r="Q2784" s="87"/>
      <c r="R2784" s="88" t="s">
        <v>28</v>
      </c>
      <c r="S2784" s="89"/>
      <c r="T2784" s="1">
        <v>544</v>
      </c>
      <c r="U2784" s="90">
        <v>282.88</v>
      </c>
      <c r="V2784" s="91">
        <v>0.48</v>
      </c>
      <c r="W2784" s="92" t="s">
        <v>11035</v>
      </c>
      <c r="X2784" s="83">
        <v>90119000000</v>
      </c>
      <c r="Y2784" s="83" t="s">
        <v>994</v>
      </c>
      <c r="Z2784" s="83" t="s">
        <v>31</v>
      </c>
    </row>
    <row r="2785" spans="1:26" x14ac:dyDescent="0.25">
      <c r="A2785" s="93" t="s">
        <v>6691</v>
      </c>
      <c r="B2785" s="93" t="s">
        <v>6691</v>
      </c>
      <c r="C2785" s="94" t="s">
        <v>6692</v>
      </c>
      <c r="D2785" s="93" t="s">
        <v>6693</v>
      </c>
      <c r="E2785" s="93" t="s">
        <v>704</v>
      </c>
      <c r="F2785" s="93" t="s">
        <v>22</v>
      </c>
      <c r="G2785" s="83" t="s">
        <v>23</v>
      </c>
      <c r="H2785" s="93"/>
      <c r="I2785" s="93" t="s">
        <v>24</v>
      </c>
      <c r="J2785" s="93" t="s">
        <v>24</v>
      </c>
      <c r="K2785" s="95">
        <v>100210010606</v>
      </c>
      <c r="L2785" s="93" t="s">
        <v>25</v>
      </c>
      <c r="M2785" s="93" t="s">
        <v>1019</v>
      </c>
      <c r="N2785" s="93" t="s">
        <v>1303</v>
      </c>
      <c r="O2785" s="93" t="s">
        <v>4601</v>
      </c>
      <c r="P2785" s="86">
        <v>2</v>
      </c>
      <c r="Q2785" s="87"/>
      <c r="R2785" s="88" t="s">
        <v>28</v>
      </c>
      <c r="S2785" s="89"/>
      <c r="T2785" s="1">
        <v>605</v>
      </c>
      <c r="U2785" s="90">
        <v>314.60000000000002</v>
      </c>
      <c r="V2785" s="91">
        <v>0.48</v>
      </c>
      <c r="W2785" s="92" t="s">
        <v>11035</v>
      </c>
      <c r="X2785" s="83">
        <v>90119000000</v>
      </c>
      <c r="Y2785" s="83" t="s">
        <v>994</v>
      </c>
      <c r="Z2785" s="83" t="s">
        <v>31</v>
      </c>
    </row>
    <row r="2786" spans="1:26" x14ac:dyDescent="0.25">
      <c r="A2786" s="3" t="s">
        <v>6694</v>
      </c>
      <c r="B2786" s="3" t="s">
        <v>6694</v>
      </c>
      <c r="C2786" s="94" t="s">
        <v>6695</v>
      </c>
      <c r="D2786" s="93" t="s">
        <v>6696</v>
      </c>
      <c r="E2786" s="88" t="s">
        <v>704</v>
      </c>
      <c r="F2786" s="88" t="s">
        <v>22</v>
      </c>
      <c r="G2786" s="83" t="s">
        <v>752</v>
      </c>
      <c r="H2786" s="88"/>
      <c r="I2786" s="93" t="s">
        <v>24</v>
      </c>
      <c r="J2786" s="93" t="s">
        <v>24</v>
      </c>
      <c r="K2786" s="4">
        <v>100210010726</v>
      </c>
      <c r="L2786" s="3" t="s">
        <v>25</v>
      </c>
      <c r="M2786" s="3" t="s">
        <v>1019</v>
      </c>
      <c r="N2786" s="3" t="s">
        <v>2639</v>
      </c>
      <c r="O2786" s="3" t="s">
        <v>2640</v>
      </c>
      <c r="P2786" s="86">
        <v>2</v>
      </c>
      <c r="Q2786" s="87"/>
      <c r="R2786" s="88" t="s">
        <v>28</v>
      </c>
      <c r="S2786" s="89"/>
      <c r="T2786" s="1">
        <v>776</v>
      </c>
      <c r="U2786" s="90">
        <v>403.52</v>
      </c>
      <c r="V2786" s="91">
        <v>0.48000000000000004</v>
      </c>
      <c r="W2786" s="92" t="s">
        <v>11035</v>
      </c>
      <c r="X2786" s="83">
        <v>90021900000</v>
      </c>
      <c r="Y2786" s="83" t="s">
        <v>903</v>
      </c>
      <c r="Z2786" s="83" t="s">
        <v>31</v>
      </c>
    </row>
    <row r="2787" spans="1:26" x14ac:dyDescent="0.25">
      <c r="A2787" t="s">
        <v>6697</v>
      </c>
      <c r="B2787" t="s">
        <v>6697</v>
      </c>
      <c r="C2787" s="94" t="s">
        <v>6698</v>
      </c>
      <c r="D2787" s="93" t="s">
        <v>11844</v>
      </c>
      <c r="E2787" s="93" t="s">
        <v>704</v>
      </c>
      <c r="F2787" s="93" t="s">
        <v>22</v>
      </c>
      <c r="G2787" s="83" t="s">
        <v>752</v>
      </c>
      <c r="H2787" s="93"/>
      <c r="I2787" s="93" t="s">
        <v>24</v>
      </c>
      <c r="J2787" s="93" t="s">
        <v>24</v>
      </c>
      <c r="K2787" s="2">
        <v>100210010726</v>
      </c>
      <c r="L2787" t="s">
        <v>25</v>
      </c>
      <c r="M2787" t="s">
        <v>1019</v>
      </c>
      <c r="N2787" t="s">
        <v>2639</v>
      </c>
      <c r="O2787" t="s">
        <v>2640</v>
      </c>
      <c r="P2787" s="86">
        <v>2</v>
      </c>
      <c r="Q2787" s="87"/>
      <c r="R2787" s="88" t="s">
        <v>28</v>
      </c>
      <c r="S2787" s="89"/>
      <c r="T2787" s="1">
        <v>756</v>
      </c>
      <c r="U2787" s="90">
        <v>393.12</v>
      </c>
      <c r="V2787" s="91">
        <v>0.48</v>
      </c>
      <c r="W2787" s="92" t="s">
        <v>11035</v>
      </c>
      <c r="X2787" s="83">
        <v>90021900000</v>
      </c>
      <c r="Y2787" s="83" t="s">
        <v>903</v>
      </c>
      <c r="Z2787" s="83" t="s">
        <v>31</v>
      </c>
    </row>
    <row r="2788" spans="1:26" x14ac:dyDescent="0.25">
      <c r="A2788" t="s">
        <v>6700</v>
      </c>
      <c r="B2788" t="s">
        <v>6700</v>
      </c>
      <c r="C2788" s="94" t="s">
        <v>6701</v>
      </c>
      <c r="D2788" s="93" t="s">
        <v>6702</v>
      </c>
      <c r="E2788" s="93" t="s">
        <v>704</v>
      </c>
      <c r="F2788" s="93" t="s">
        <v>22</v>
      </c>
      <c r="G2788" s="83" t="s">
        <v>23</v>
      </c>
      <c r="H2788" s="93"/>
      <c r="I2788" s="93" t="s">
        <v>24</v>
      </c>
      <c r="J2788" s="93" t="s">
        <v>24</v>
      </c>
      <c r="K2788" s="2">
        <v>100210120111</v>
      </c>
      <c r="L2788" t="s">
        <v>25</v>
      </c>
      <c r="M2788" t="s">
        <v>6703</v>
      </c>
      <c r="N2788" t="s">
        <v>6704</v>
      </c>
      <c r="O2788" t="s">
        <v>6705</v>
      </c>
      <c r="P2788" s="86">
        <v>2</v>
      </c>
      <c r="Q2788" s="87"/>
      <c r="R2788" s="88" t="s">
        <v>28</v>
      </c>
      <c r="S2788" s="89"/>
      <c r="T2788" s="1">
        <v>174</v>
      </c>
      <c r="U2788" s="90">
        <v>90.48</v>
      </c>
      <c r="V2788" s="91">
        <v>0.48</v>
      </c>
      <c r="W2788" s="92" t="s">
        <v>11035</v>
      </c>
      <c r="X2788" s="83">
        <v>90119000000</v>
      </c>
      <c r="Y2788" s="83" t="s">
        <v>6706</v>
      </c>
      <c r="Z2788" s="83" t="s">
        <v>31</v>
      </c>
    </row>
    <row r="2789" spans="1:26" x14ac:dyDescent="0.25">
      <c r="A2789" t="s">
        <v>6707</v>
      </c>
      <c r="B2789" t="s">
        <v>6707</v>
      </c>
      <c r="C2789" s="94" t="s">
        <v>6708</v>
      </c>
      <c r="D2789" s="93" t="s">
        <v>6709</v>
      </c>
      <c r="E2789" s="93" t="s">
        <v>704</v>
      </c>
      <c r="F2789" s="93" t="s">
        <v>22</v>
      </c>
      <c r="G2789" s="83" t="s">
        <v>752</v>
      </c>
      <c r="H2789" s="93"/>
      <c r="I2789" s="93" t="s">
        <v>24</v>
      </c>
      <c r="J2789" s="93" t="s">
        <v>24</v>
      </c>
      <c r="K2789" s="2">
        <v>100210010656</v>
      </c>
      <c r="L2789" t="s">
        <v>25</v>
      </c>
      <c r="M2789" t="s">
        <v>1019</v>
      </c>
      <c r="N2789" t="s">
        <v>1303</v>
      </c>
      <c r="O2789" t="s">
        <v>4464</v>
      </c>
      <c r="P2789" s="86">
        <v>2</v>
      </c>
      <c r="Q2789" s="87"/>
      <c r="R2789" s="88" t="s">
        <v>28</v>
      </c>
      <c r="S2789" s="89"/>
      <c r="T2789" s="1">
        <v>2802</v>
      </c>
      <c r="U2789" s="90">
        <v>1457.04</v>
      </c>
      <c r="V2789" s="91">
        <v>0.48000000000000004</v>
      </c>
      <c r="W2789" s="92" t="s">
        <v>11035</v>
      </c>
      <c r="X2789" s="83">
        <v>94054990900</v>
      </c>
      <c r="Y2789" s="83" t="s">
        <v>903</v>
      </c>
      <c r="Z2789" s="83" t="s">
        <v>31</v>
      </c>
    </row>
    <row r="2790" spans="1:26" x14ac:dyDescent="0.25">
      <c r="A2790" t="s">
        <v>6710</v>
      </c>
      <c r="B2790" t="s">
        <v>6710</v>
      </c>
      <c r="C2790" s="94" t="s">
        <v>6711</v>
      </c>
      <c r="D2790" s="93" t="s">
        <v>6712</v>
      </c>
      <c r="E2790" s="93" t="s">
        <v>704</v>
      </c>
      <c r="F2790" s="93" t="s">
        <v>22</v>
      </c>
      <c r="G2790" s="83" t="s">
        <v>752</v>
      </c>
      <c r="H2790" s="93"/>
      <c r="I2790" s="93" t="s">
        <v>24</v>
      </c>
      <c r="J2790" s="93" t="s">
        <v>24</v>
      </c>
      <c r="K2790" s="2">
        <v>100210010607</v>
      </c>
      <c r="L2790" t="s">
        <v>25</v>
      </c>
      <c r="M2790" t="s">
        <v>1019</v>
      </c>
      <c r="N2790" t="s">
        <v>1303</v>
      </c>
      <c r="O2790" t="s">
        <v>4558</v>
      </c>
      <c r="P2790" s="86">
        <v>2</v>
      </c>
      <c r="Q2790" s="87"/>
      <c r="R2790" s="88" t="s">
        <v>28</v>
      </c>
      <c r="S2790" s="98"/>
      <c r="T2790" s="1">
        <v>3389</v>
      </c>
      <c r="U2790" s="90">
        <v>1762.28</v>
      </c>
      <c r="V2790" s="91">
        <v>0.48</v>
      </c>
      <c r="W2790" s="92" t="s">
        <v>11035</v>
      </c>
      <c r="X2790" s="83">
        <v>94054990900</v>
      </c>
      <c r="Y2790" s="83" t="s">
        <v>903</v>
      </c>
      <c r="Z2790" s="83" t="s">
        <v>31</v>
      </c>
    </row>
    <row r="2791" spans="1:26" x14ac:dyDescent="0.25">
      <c r="A2791" t="s">
        <v>6713</v>
      </c>
      <c r="B2791" t="s">
        <v>6713</v>
      </c>
      <c r="C2791" s="94" t="s">
        <v>6714</v>
      </c>
      <c r="D2791" s="93" t="s">
        <v>6715</v>
      </c>
      <c r="E2791" s="93" t="s">
        <v>704</v>
      </c>
      <c r="F2791" s="93" t="s">
        <v>22</v>
      </c>
      <c r="G2791" s="83" t="s">
        <v>752</v>
      </c>
      <c r="H2791" s="93"/>
      <c r="I2791" s="93" t="s">
        <v>24</v>
      </c>
      <c r="J2791" s="93" t="s">
        <v>24</v>
      </c>
      <c r="K2791" s="2">
        <v>100210010607</v>
      </c>
      <c r="L2791" t="s">
        <v>25</v>
      </c>
      <c r="M2791" t="s">
        <v>1019</v>
      </c>
      <c r="N2791" t="s">
        <v>1303</v>
      </c>
      <c r="O2791" t="s">
        <v>4558</v>
      </c>
      <c r="P2791" s="86">
        <v>2</v>
      </c>
      <c r="Q2791" s="87"/>
      <c r="R2791" s="88" t="s">
        <v>28</v>
      </c>
      <c r="S2791" s="89"/>
      <c r="T2791" s="1">
        <v>5336</v>
      </c>
      <c r="U2791" s="90">
        <v>2774.72</v>
      </c>
      <c r="V2791" s="91">
        <v>0.48000000000000004</v>
      </c>
      <c r="W2791" s="92" t="s">
        <v>11035</v>
      </c>
      <c r="X2791" s="83">
        <v>94054990900</v>
      </c>
      <c r="Y2791" s="83" t="s">
        <v>903</v>
      </c>
      <c r="Z2791" s="83" t="s">
        <v>31</v>
      </c>
    </row>
    <row r="2792" spans="1:26" x14ac:dyDescent="0.25">
      <c r="A2792" t="s">
        <v>6716</v>
      </c>
      <c r="B2792" t="s">
        <v>6716</v>
      </c>
      <c r="C2792" s="94" t="s">
        <v>6717</v>
      </c>
      <c r="D2792" s="93" t="s">
        <v>6718</v>
      </c>
      <c r="E2792" s="93" t="s">
        <v>704</v>
      </c>
      <c r="F2792" s="93" t="s">
        <v>22</v>
      </c>
      <c r="G2792" s="83" t="s">
        <v>752</v>
      </c>
      <c r="H2792" s="93"/>
      <c r="I2792" s="93" t="s">
        <v>24</v>
      </c>
      <c r="J2792" s="93" t="s">
        <v>24</v>
      </c>
      <c r="K2792" s="2">
        <v>100210010607</v>
      </c>
      <c r="L2792" t="s">
        <v>25</v>
      </c>
      <c r="M2792" t="s">
        <v>1019</v>
      </c>
      <c r="N2792" t="s">
        <v>1303</v>
      </c>
      <c r="O2792" t="s">
        <v>4558</v>
      </c>
      <c r="P2792" s="86">
        <v>2</v>
      </c>
      <c r="Q2792" s="87"/>
      <c r="R2792" s="88" t="s">
        <v>28</v>
      </c>
      <c r="S2792" s="89"/>
      <c r="T2792" s="1">
        <v>5875</v>
      </c>
      <c r="U2792" s="90">
        <v>3055</v>
      </c>
      <c r="V2792" s="91">
        <v>0.48</v>
      </c>
      <c r="W2792" s="92" t="s">
        <v>11035</v>
      </c>
      <c r="X2792" s="83">
        <v>94054990900</v>
      </c>
      <c r="Y2792" s="83" t="s">
        <v>903</v>
      </c>
      <c r="Z2792" s="83" t="s">
        <v>31</v>
      </c>
    </row>
    <row r="2793" spans="1:26" x14ac:dyDescent="0.25">
      <c r="A2793" t="s">
        <v>6719</v>
      </c>
      <c r="B2793" t="s">
        <v>6719</v>
      </c>
      <c r="C2793" s="94" t="s">
        <v>6720</v>
      </c>
      <c r="D2793" s="93" t="s">
        <v>6721</v>
      </c>
      <c r="E2793" s="93" t="s">
        <v>704</v>
      </c>
      <c r="F2793" s="93" t="s">
        <v>22</v>
      </c>
      <c r="G2793" s="83" t="s">
        <v>23</v>
      </c>
      <c r="H2793" s="93"/>
      <c r="I2793" s="93" t="s">
        <v>24</v>
      </c>
      <c r="J2793" s="93" t="s">
        <v>24</v>
      </c>
      <c r="K2793" s="2">
        <v>100210010607</v>
      </c>
      <c r="L2793" t="s">
        <v>25</v>
      </c>
      <c r="M2793" t="s">
        <v>1019</v>
      </c>
      <c r="N2793" t="s">
        <v>1303</v>
      </c>
      <c r="O2793" t="s">
        <v>4558</v>
      </c>
      <c r="P2793" s="86">
        <v>20</v>
      </c>
      <c r="Q2793" s="87"/>
      <c r="R2793" s="88" t="s">
        <v>28</v>
      </c>
      <c r="S2793" s="89"/>
      <c r="T2793" s="1">
        <v>963</v>
      </c>
      <c r="U2793" s="90">
        <v>500.76</v>
      </c>
      <c r="V2793" s="91">
        <v>0.48</v>
      </c>
      <c r="W2793" s="92" t="s">
        <v>11035</v>
      </c>
      <c r="X2793" s="83">
        <v>94054990900</v>
      </c>
      <c r="Y2793" s="83" t="s">
        <v>903</v>
      </c>
      <c r="Z2793" s="83" t="s">
        <v>31</v>
      </c>
    </row>
    <row r="2794" spans="1:26" x14ac:dyDescent="0.25">
      <c r="A2794" t="s">
        <v>6722</v>
      </c>
      <c r="B2794" t="s">
        <v>6722</v>
      </c>
      <c r="C2794" s="94" t="s">
        <v>6723</v>
      </c>
      <c r="D2794" s="93" t="s">
        <v>6724</v>
      </c>
      <c r="E2794" s="93" t="s">
        <v>704</v>
      </c>
      <c r="F2794" s="93" t="s">
        <v>22</v>
      </c>
      <c r="G2794" s="83" t="s">
        <v>23</v>
      </c>
      <c r="H2794" s="93"/>
      <c r="I2794" s="93" t="s">
        <v>24</v>
      </c>
      <c r="J2794" s="93" t="s">
        <v>24</v>
      </c>
      <c r="K2794" s="2">
        <v>100210010607</v>
      </c>
      <c r="L2794" t="s">
        <v>25</v>
      </c>
      <c r="M2794" t="s">
        <v>1019</v>
      </c>
      <c r="N2794" t="s">
        <v>1303</v>
      </c>
      <c r="O2794" t="s">
        <v>4558</v>
      </c>
      <c r="P2794" s="86">
        <v>2</v>
      </c>
      <c r="Q2794" s="87"/>
      <c r="R2794" s="88" t="s">
        <v>28</v>
      </c>
      <c r="S2794" s="89"/>
      <c r="T2794" s="1">
        <v>960</v>
      </c>
      <c r="U2794" s="90">
        <v>499.2</v>
      </c>
      <c r="V2794" s="91">
        <v>0.48000000000000004</v>
      </c>
      <c r="W2794" s="92" t="s">
        <v>11035</v>
      </c>
      <c r="X2794" s="83">
        <v>94054990900</v>
      </c>
      <c r="Y2794" s="83" t="s">
        <v>903</v>
      </c>
      <c r="Z2794" s="83" t="s">
        <v>31</v>
      </c>
    </row>
    <row r="2795" spans="1:26" x14ac:dyDescent="0.25">
      <c r="A2795" t="s">
        <v>6725</v>
      </c>
      <c r="B2795" t="s">
        <v>6725</v>
      </c>
      <c r="C2795" s="94" t="s">
        <v>6726</v>
      </c>
      <c r="D2795" s="93" t="s">
        <v>6727</v>
      </c>
      <c r="E2795" s="93" t="s">
        <v>704</v>
      </c>
      <c r="F2795" s="93" t="s">
        <v>22</v>
      </c>
      <c r="G2795" s="83" t="s">
        <v>23</v>
      </c>
      <c r="H2795" s="93"/>
      <c r="I2795" s="93" t="s">
        <v>24</v>
      </c>
      <c r="J2795" s="93" t="s">
        <v>24</v>
      </c>
      <c r="K2795" s="2">
        <v>100210010604</v>
      </c>
      <c r="L2795" t="s">
        <v>25</v>
      </c>
      <c r="M2795" t="s">
        <v>1019</v>
      </c>
      <c r="N2795" t="s">
        <v>1303</v>
      </c>
      <c r="O2795" t="s">
        <v>4562</v>
      </c>
      <c r="P2795" s="86">
        <v>2</v>
      </c>
      <c r="Q2795" s="87"/>
      <c r="R2795" s="88" t="s">
        <v>28</v>
      </c>
      <c r="S2795" s="89"/>
      <c r="T2795" s="1">
        <v>2585</v>
      </c>
      <c r="U2795" s="90">
        <v>1344.2</v>
      </c>
      <c r="V2795" s="91">
        <v>0.48</v>
      </c>
      <c r="W2795" s="92" t="s">
        <v>11035</v>
      </c>
      <c r="X2795" s="83">
        <v>90119000000</v>
      </c>
      <c r="Y2795" s="83" t="s">
        <v>994</v>
      </c>
      <c r="Z2795" s="83" t="s">
        <v>31</v>
      </c>
    </row>
    <row r="2796" spans="1:26" x14ac:dyDescent="0.25">
      <c r="A2796" t="s">
        <v>6728</v>
      </c>
      <c r="B2796" t="s">
        <v>6728</v>
      </c>
      <c r="C2796" s="94" t="s">
        <v>6729</v>
      </c>
      <c r="D2796" s="93" t="s">
        <v>6730</v>
      </c>
      <c r="E2796" s="93" t="s">
        <v>704</v>
      </c>
      <c r="F2796" s="93" t="s">
        <v>22</v>
      </c>
      <c r="G2796" s="83" t="s">
        <v>23</v>
      </c>
      <c r="H2796" s="93"/>
      <c r="I2796" s="93" t="s">
        <v>24</v>
      </c>
      <c r="J2796" s="93" t="s">
        <v>24</v>
      </c>
      <c r="K2796" s="2">
        <v>100210010620</v>
      </c>
      <c r="L2796" t="s">
        <v>25</v>
      </c>
      <c r="M2796" t="s">
        <v>1019</v>
      </c>
      <c r="N2796" t="s">
        <v>1303</v>
      </c>
      <c r="O2796" t="s">
        <v>2009</v>
      </c>
      <c r="P2796" s="86">
        <v>2</v>
      </c>
      <c r="Q2796" s="87"/>
      <c r="R2796" s="88" t="s">
        <v>28</v>
      </c>
      <c r="S2796" s="89"/>
      <c r="T2796" s="1">
        <v>208</v>
      </c>
      <c r="U2796" s="90">
        <v>108.16</v>
      </c>
      <c r="V2796" s="91">
        <v>0.48000000000000004</v>
      </c>
      <c r="W2796" s="92" t="s">
        <v>11035</v>
      </c>
      <c r="X2796" s="83">
        <v>85444290900</v>
      </c>
      <c r="Y2796" s="83" t="s">
        <v>994</v>
      </c>
      <c r="Z2796" s="83" t="s">
        <v>31</v>
      </c>
    </row>
    <row r="2797" spans="1:26" x14ac:dyDescent="0.25">
      <c r="A2797" s="3" t="s">
        <v>6731</v>
      </c>
      <c r="B2797" s="3" t="s">
        <v>6731</v>
      </c>
      <c r="C2797" s="94" t="s">
        <v>6732</v>
      </c>
      <c r="D2797" s="93" t="s">
        <v>6733</v>
      </c>
      <c r="E2797" s="88" t="s">
        <v>704</v>
      </c>
      <c r="F2797" s="88" t="s">
        <v>22</v>
      </c>
      <c r="G2797" s="83" t="s">
        <v>23</v>
      </c>
      <c r="H2797" s="88"/>
      <c r="I2797" s="93" t="s">
        <v>24</v>
      </c>
      <c r="J2797" s="93" t="s">
        <v>24</v>
      </c>
      <c r="K2797" s="4">
        <v>100210010620</v>
      </c>
      <c r="L2797" s="3" t="s">
        <v>25</v>
      </c>
      <c r="M2797" s="3" t="s">
        <v>1019</v>
      </c>
      <c r="N2797" s="3" t="s">
        <v>1303</v>
      </c>
      <c r="O2797" s="3" t="s">
        <v>2009</v>
      </c>
      <c r="P2797" s="86">
        <v>2</v>
      </c>
      <c r="Q2797" s="87"/>
      <c r="R2797" s="88" t="s">
        <v>28</v>
      </c>
      <c r="S2797" s="89"/>
      <c r="T2797" s="1">
        <v>259</v>
      </c>
      <c r="U2797" s="90">
        <v>134.68</v>
      </c>
      <c r="V2797" s="91">
        <v>0.48</v>
      </c>
      <c r="W2797" s="92" t="s">
        <v>11035</v>
      </c>
      <c r="X2797" s="83">
        <v>85444290900</v>
      </c>
      <c r="Y2797" s="83" t="s">
        <v>994</v>
      </c>
      <c r="Z2797" s="83" t="s">
        <v>31</v>
      </c>
    </row>
    <row r="2798" spans="1:26" x14ac:dyDescent="0.25">
      <c r="A2798" s="93" t="s">
        <v>6734</v>
      </c>
      <c r="B2798" s="93" t="s">
        <v>6734</v>
      </c>
      <c r="C2798" s="94" t="s">
        <v>6735</v>
      </c>
      <c r="D2798" s="93" t="s">
        <v>6736</v>
      </c>
      <c r="E2798" s="93" t="s">
        <v>704</v>
      </c>
      <c r="F2798" s="93" t="s">
        <v>22</v>
      </c>
      <c r="G2798" s="83" t="s">
        <v>23</v>
      </c>
      <c r="H2798" s="93"/>
      <c r="I2798" s="93" t="s">
        <v>24</v>
      </c>
      <c r="J2798" s="93" t="s">
        <v>24</v>
      </c>
      <c r="K2798" s="95">
        <v>100210010605</v>
      </c>
      <c r="L2798" s="93" t="s">
        <v>25</v>
      </c>
      <c r="M2798" s="93" t="s">
        <v>1019</v>
      </c>
      <c r="N2798" s="93" t="s">
        <v>1303</v>
      </c>
      <c r="O2798" s="93" t="s">
        <v>1464</v>
      </c>
      <c r="P2798" s="86">
        <v>2</v>
      </c>
      <c r="Q2798" s="87"/>
      <c r="R2798" s="88" t="s">
        <v>28</v>
      </c>
      <c r="S2798" s="89"/>
      <c r="T2798" s="1">
        <v>5059</v>
      </c>
      <c r="U2798" s="90">
        <v>2630.68</v>
      </c>
      <c r="V2798" s="91">
        <v>0.48000000000000004</v>
      </c>
      <c r="W2798" s="92" t="s">
        <v>11035</v>
      </c>
      <c r="X2798" s="83">
        <v>90119000000</v>
      </c>
      <c r="Y2798" s="83" t="s">
        <v>994</v>
      </c>
      <c r="Z2798" s="83" t="s">
        <v>31</v>
      </c>
    </row>
    <row r="2799" spans="1:26" x14ac:dyDescent="0.25">
      <c r="A2799" s="93" t="s">
        <v>6737</v>
      </c>
      <c r="B2799" s="93" t="s">
        <v>6737</v>
      </c>
      <c r="C2799" s="94" t="s">
        <v>6738</v>
      </c>
      <c r="D2799" s="93" t="s">
        <v>6739</v>
      </c>
      <c r="E2799" s="93" t="s">
        <v>704</v>
      </c>
      <c r="F2799" s="93" t="s">
        <v>22</v>
      </c>
      <c r="G2799" s="83" t="s">
        <v>23</v>
      </c>
      <c r="H2799" s="93"/>
      <c r="I2799" s="93" t="s">
        <v>24</v>
      </c>
      <c r="J2799" s="93" t="s">
        <v>24</v>
      </c>
      <c r="K2799" s="95">
        <v>100210010605</v>
      </c>
      <c r="L2799" s="93" t="s">
        <v>25</v>
      </c>
      <c r="M2799" s="93" t="s">
        <v>1019</v>
      </c>
      <c r="N2799" s="93" t="s">
        <v>1303</v>
      </c>
      <c r="O2799" s="93" t="s">
        <v>1464</v>
      </c>
      <c r="P2799" s="86">
        <v>20</v>
      </c>
      <c r="Q2799" s="87"/>
      <c r="R2799" s="88" t="s">
        <v>28</v>
      </c>
      <c r="S2799" s="89"/>
      <c r="T2799" s="1">
        <v>493</v>
      </c>
      <c r="U2799" s="90">
        <v>256.36</v>
      </c>
      <c r="V2799" s="91">
        <v>0.48</v>
      </c>
      <c r="W2799" s="92" t="s">
        <v>11035</v>
      </c>
      <c r="X2799" s="83">
        <v>90119000000</v>
      </c>
      <c r="Y2799" s="83" t="s">
        <v>994</v>
      </c>
      <c r="Z2799" s="83" t="s">
        <v>31</v>
      </c>
    </row>
    <row r="2800" spans="1:26" x14ac:dyDescent="0.25">
      <c r="A2800" s="93" t="s">
        <v>6740</v>
      </c>
      <c r="B2800" s="93" t="s">
        <v>6740</v>
      </c>
      <c r="C2800" s="94" t="s">
        <v>6741</v>
      </c>
      <c r="D2800" s="93" t="s">
        <v>6742</v>
      </c>
      <c r="E2800" s="93" t="s">
        <v>704</v>
      </c>
      <c r="F2800" s="93" t="s">
        <v>22</v>
      </c>
      <c r="G2800" s="83" t="s">
        <v>23</v>
      </c>
      <c r="H2800" s="93"/>
      <c r="I2800" s="93" t="s">
        <v>24</v>
      </c>
      <c r="J2800" s="93" t="s">
        <v>24</v>
      </c>
      <c r="K2800" s="95">
        <v>100210010605</v>
      </c>
      <c r="L2800" s="93" t="s">
        <v>25</v>
      </c>
      <c r="M2800" s="93" t="s">
        <v>1019</v>
      </c>
      <c r="N2800" s="93" t="s">
        <v>1303</v>
      </c>
      <c r="O2800" s="93" t="s">
        <v>1464</v>
      </c>
      <c r="P2800" s="86">
        <v>20</v>
      </c>
      <c r="Q2800" s="87"/>
      <c r="R2800" s="88" t="s">
        <v>28</v>
      </c>
      <c r="S2800" s="89"/>
      <c r="T2800" s="1">
        <v>543</v>
      </c>
      <c r="U2800" s="90">
        <v>282.36</v>
      </c>
      <c r="V2800" s="91">
        <v>0.48</v>
      </c>
      <c r="W2800" s="92" t="s">
        <v>11035</v>
      </c>
      <c r="X2800" s="83">
        <v>90119000000</v>
      </c>
      <c r="Y2800" s="83" t="s">
        <v>994</v>
      </c>
      <c r="Z2800" s="83" t="s">
        <v>31</v>
      </c>
    </row>
    <row r="2801" spans="1:26" x14ac:dyDescent="0.25">
      <c r="A2801" s="3" t="s">
        <v>6743</v>
      </c>
      <c r="B2801" s="3" t="s">
        <v>6743</v>
      </c>
      <c r="C2801" s="94" t="s">
        <v>6744</v>
      </c>
      <c r="D2801" s="93" t="s">
        <v>6745</v>
      </c>
      <c r="E2801" s="88" t="s">
        <v>704</v>
      </c>
      <c r="F2801" s="88" t="s">
        <v>22</v>
      </c>
      <c r="G2801" s="83" t="s">
        <v>23</v>
      </c>
      <c r="H2801" s="88"/>
      <c r="I2801" s="93" t="s">
        <v>24</v>
      </c>
      <c r="J2801" s="93" t="s">
        <v>24</v>
      </c>
      <c r="K2801" s="4">
        <v>100210010605</v>
      </c>
      <c r="L2801" s="3" t="s">
        <v>25</v>
      </c>
      <c r="M2801" s="3" t="s">
        <v>1019</v>
      </c>
      <c r="N2801" s="3" t="s">
        <v>1303</v>
      </c>
      <c r="O2801" s="3" t="s">
        <v>1464</v>
      </c>
      <c r="P2801" s="86">
        <v>20</v>
      </c>
      <c r="Q2801" s="87"/>
      <c r="R2801" s="88" t="s">
        <v>28</v>
      </c>
      <c r="S2801" s="89"/>
      <c r="T2801" s="1">
        <v>466</v>
      </c>
      <c r="U2801" s="90">
        <v>242.32</v>
      </c>
      <c r="V2801" s="91">
        <v>0.48000000000000004</v>
      </c>
      <c r="W2801" s="92" t="s">
        <v>11035</v>
      </c>
      <c r="X2801" s="83">
        <v>90119000000</v>
      </c>
      <c r="Y2801" s="83" t="s">
        <v>994</v>
      </c>
      <c r="Z2801" s="83" t="s">
        <v>31</v>
      </c>
    </row>
    <row r="2802" spans="1:26" x14ac:dyDescent="0.25">
      <c r="A2802" s="93" t="s">
        <v>6746</v>
      </c>
      <c r="B2802" s="93" t="s">
        <v>6746</v>
      </c>
      <c r="C2802" s="94" t="s">
        <v>6747</v>
      </c>
      <c r="D2802" s="93" t="s">
        <v>6748</v>
      </c>
      <c r="E2802" s="93" t="s">
        <v>704</v>
      </c>
      <c r="F2802" s="93" t="s">
        <v>22</v>
      </c>
      <c r="G2802" s="83" t="s">
        <v>23</v>
      </c>
      <c r="H2802" s="93"/>
      <c r="I2802" s="93" t="s">
        <v>24</v>
      </c>
      <c r="J2802" s="93" t="s">
        <v>24</v>
      </c>
      <c r="K2802" s="95">
        <v>100210010620</v>
      </c>
      <c r="L2802" s="93" t="s">
        <v>25</v>
      </c>
      <c r="M2802" s="93" t="s">
        <v>1019</v>
      </c>
      <c r="N2802" s="93" t="s">
        <v>1303</v>
      </c>
      <c r="O2802" s="93" t="s">
        <v>2009</v>
      </c>
      <c r="P2802" s="86">
        <v>2</v>
      </c>
      <c r="Q2802" s="87"/>
      <c r="R2802" s="88" t="s">
        <v>28</v>
      </c>
      <c r="S2802" s="89"/>
      <c r="T2802" s="1">
        <v>230</v>
      </c>
      <c r="U2802" s="90">
        <v>119.6</v>
      </c>
      <c r="V2802" s="91">
        <v>0.48000000000000004</v>
      </c>
      <c r="W2802" s="92" t="s">
        <v>11035</v>
      </c>
      <c r="X2802" s="83">
        <v>85444290900</v>
      </c>
      <c r="Y2802" s="83" t="s">
        <v>994</v>
      </c>
      <c r="Z2802" s="83" t="s">
        <v>31</v>
      </c>
    </row>
    <row r="2803" spans="1:26" x14ac:dyDescent="0.25">
      <c r="A2803" s="93" t="s">
        <v>6749</v>
      </c>
      <c r="B2803" s="93" t="s">
        <v>6749</v>
      </c>
      <c r="C2803" s="94" t="s">
        <v>6750</v>
      </c>
      <c r="D2803" s="93" t="s">
        <v>6751</v>
      </c>
      <c r="E2803" s="93" t="s">
        <v>704</v>
      </c>
      <c r="F2803" s="93" t="s">
        <v>22</v>
      </c>
      <c r="G2803" s="83" t="s">
        <v>23</v>
      </c>
      <c r="H2803" s="93"/>
      <c r="I2803" s="93" t="s">
        <v>24</v>
      </c>
      <c r="J2803" s="93" t="s">
        <v>24</v>
      </c>
      <c r="K2803" s="95">
        <v>100210010618</v>
      </c>
      <c r="L2803" s="93" t="s">
        <v>25</v>
      </c>
      <c r="M2803" s="93" t="s">
        <v>1019</v>
      </c>
      <c r="N2803" s="93" t="s">
        <v>1303</v>
      </c>
      <c r="O2803" s="93" t="s">
        <v>1758</v>
      </c>
      <c r="P2803" s="86">
        <v>2</v>
      </c>
      <c r="Q2803" s="87"/>
      <c r="R2803" s="88" t="s">
        <v>28</v>
      </c>
      <c r="S2803" s="98"/>
      <c r="T2803" s="1">
        <v>322</v>
      </c>
      <c r="U2803" s="90">
        <v>167.44</v>
      </c>
      <c r="V2803" s="91">
        <v>0.48</v>
      </c>
      <c r="W2803" s="92" t="s">
        <v>11035</v>
      </c>
      <c r="X2803" s="83">
        <v>90119000000</v>
      </c>
      <c r="Y2803" s="83" t="s">
        <v>994</v>
      </c>
      <c r="Z2803" s="83" t="s">
        <v>31</v>
      </c>
    </row>
    <row r="2804" spans="1:26" x14ac:dyDescent="0.25">
      <c r="A2804" s="93" t="s">
        <v>6752</v>
      </c>
      <c r="B2804" s="93" t="s">
        <v>6752</v>
      </c>
      <c r="C2804" s="94" t="s">
        <v>6753</v>
      </c>
      <c r="D2804" s="93" t="s">
        <v>6754</v>
      </c>
      <c r="E2804" s="93" t="s">
        <v>704</v>
      </c>
      <c r="F2804" s="93" t="s">
        <v>22</v>
      </c>
      <c r="G2804" s="83" t="s">
        <v>23</v>
      </c>
      <c r="H2804" s="93"/>
      <c r="I2804" s="93" t="s">
        <v>24</v>
      </c>
      <c r="J2804" s="93" t="s">
        <v>24</v>
      </c>
      <c r="K2804" s="95">
        <v>100210010618</v>
      </c>
      <c r="L2804" s="93" t="s">
        <v>25</v>
      </c>
      <c r="M2804" s="93" t="s">
        <v>1019</v>
      </c>
      <c r="N2804" s="93" t="s">
        <v>1303</v>
      </c>
      <c r="O2804" s="93" t="s">
        <v>1758</v>
      </c>
      <c r="P2804" s="86">
        <v>2</v>
      </c>
      <c r="Q2804" s="87"/>
      <c r="R2804" s="88" t="s">
        <v>28</v>
      </c>
      <c r="S2804" s="89"/>
      <c r="T2804" s="1">
        <v>377</v>
      </c>
      <c r="U2804" s="90">
        <v>196.04</v>
      </c>
      <c r="V2804" s="91">
        <v>0.48000000000000004</v>
      </c>
      <c r="W2804" s="92" t="s">
        <v>11035</v>
      </c>
      <c r="X2804" s="83">
        <v>90119000000</v>
      </c>
      <c r="Y2804" s="83" t="s">
        <v>994</v>
      </c>
      <c r="Z2804" s="83" t="s">
        <v>31</v>
      </c>
    </row>
    <row r="2805" spans="1:26" x14ac:dyDescent="0.25">
      <c r="A2805" s="93" t="s">
        <v>6755</v>
      </c>
      <c r="B2805" s="93" t="s">
        <v>6755</v>
      </c>
      <c r="C2805" s="94" t="s">
        <v>6756</v>
      </c>
      <c r="D2805" s="93" t="s">
        <v>6757</v>
      </c>
      <c r="E2805" s="93" t="s">
        <v>704</v>
      </c>
      <c r="F2805" s="93" t="s">
        <v>22</v>
      </c>
      <c r="G2805" s="83" t="s">
        <v>23</v>
      </c>
      <c r="H2805" s="93"/>
      <c r="I2805" s="93" t="s">
        <v>24</v>
      </c>
      <c r="J2805" s="93" t="s">
        <v>24</v>
      </c>
      <c r="K2805" s="95">
        <v>100210010618</v>
      </c>
      <c r="L2805" s="93" t="s">
        <v>25</v>
      </c>
      <c r="M2805" s="93" t="s">
        <v>1019</v>
      </c>
      <c r="N2805" s="93" t="s">
        <v>1303</v>
      </c>
      <c r="O2805" s="93" t="s">
        <v>1758</v>
      </c>
      <c r="P2805" s="86">
        <v>2</v>
      </c>
      <c r="Q2805" s="87"/>
      <c r="R2805" s="88" t="s">
        <v>28</v>
      </c>
      <c r="S2805" s="89"/>
      <c r="T2805" s="1">
        <v>1044</v>
      </c>
      <c r="U2805" s="90">
        <v>542.88</v>
      </c>
      <c r="V2805" s="91">
        <v>0.48</v>
      </c>
      <c r="W2805" s="92" t="s">
        <v>11035</v>
      </c>
      <c r="X2805" s="83">
        <v>90119000000</v>
      </c>
      <c r="Y2805" s="83" t="s">
        <v>994</v>
      </c>
      <c r="Z2805" s="83" t="s">
        <v>31</v>
      </c>
    </row>
    <row r="2806" spans="1:26" x14ac:dyDescent="0.25">
      <c r="A2806" s="93" t="s">
        <v>6758</v>
      </c>
      <c r="B2806" s="93" t="s">
        <v>6758</v>
      </c>
      <c r="C2806" s="94" t="s">
        <v>6759</v>
      </c>
      <c r="D2806" s="93" t="s">
        <v>6760</v>
      </c>
      <c r="E2806" s="93" t="s">
        <v>704</v>
      </c>
      <c r="F2806" s="93" t="s">
        <v>22</v>
      </c>
      <c r="G2806" s="83" t="s">
        <v>23</v>
      </c>
      <c r="H2806" s="93"/>
      <c r="I2806" s="93" t="s">
        <v>24</v>
      </c>
      <c r="J2806" s="93" t="s">
        <v>24</v>
      </c>
      <c r="K2806" s="95">
        <v>100210010618</v>
      </c>
      <c r="L2806" s="93" t="s">
        <v>25</v>
      </c>
      <c r="M2806" s="93" t="s">
        <v>1019</v>
      </c>
      <c r="N2806" s="93" t="s">
        <v>1303</v>
      </c>
      <c r="O2806" s="93" t="s">
        <v>1758</v>
      </c>
      <c r="P2806" s="86">
        <v>20</v>
      </c>
      <c r="Q2806" s="87"/>
      <c r="R2806" s="88" t="s">
        <v>28</v>
      </c>
      <c r="S2806" s="89"/>
      <c r="T2806" s="1">
        <v>1843</v>
      </c>
      <c r="U2806" s="90">
        <v>958.36</v>
      </c>
      <c r="V2806" s="91">
        <v>0.48</v>
      </c>
      <c r="W2806" s="92" t="s">
        <v>11035</v>
      </c>
      <c r="X2806" s="83">
        <v>90119000000</v>
      </c>
      <c r="Y2806" s="83" t="s">
        <v>994</v>
      </c>
      <c r="Z2806" s="83" t="s">
        <v>31</v>
      </c>
    </row>
    <row r="2807" spans="1:26" x14ac:dyDescent="0.25">
      <c r="A2807" s="93" t="s">
        <v>6761</v>
      </c>
      <c r="B2807" s="93" t="s">
        <v>6761</v>
      </c>
      <c r="C2807" s="94" t="s">
        <v>6762</v>
      </c>
      <c r="D2807" s="93" t="s">
        <v>6763</v>
      </c>
      <c r="E2807" s="93" t="s">
        <v>704</v>
      </c>
      <c r="F2807" s="93" t="s">
        <v>22</v>
      </c>
      <c r="G2807" s="83" t="s">
        <v>23</v>
      </c>
      <c r="H2807" s="93"/>
      <c r="I2807" s="93" t="s">
        <v>24</v>
      </c>
      <c r="J2807" s="93" t="s">
        <v>24</v>
      </c>
      <c r="K2807" s="95">
        <v>100210010618</v>
      </c>
      <c r="L2807" s="93" t="s">
        <v>25</v>
      </c>
      <c r="M2807" s="93" t="s">
        <v>1019</v>
      </c>
      <c r="N2807" s="93" t="s">
        <v>1303</v>
      </c>
      <c r="O2807" s="93" t="s">
        <v>1758</v>
      </c>
      <c r="P2807" s="86">
        <v>20</v>
      </c>
      <c r="Q2807" s="87"/>
      <c r="R2807" s="88" t="s">
        <v>28</v>
      </c>
      <c r="S2807" s="89"/>
      <c r="T2807" s="1">
        <v>1827</v>
      </c>
      <c r="U2807" s="90">
        <v>950.04</v>
      </c>
      <c r="V2807" s="91">
        <v>0.48000000000000004</v>
      </c>
      <c r="W2807" s="92" t="s">
        <v>11035</v>
      </c>
      <c r="X2807" s="83">
        <v>90119000000</v>
      </c>
      <c r="Y2807" s="83" t="s">
        <v>994</v>
      </c>
      <c r="Z2807" s="83" t="s">
        <v>31</v>
      </c>
    </row>
    <row r="2808" spans="1:26" x14ac:dyDescent="0.25">
      <c r="A2808" s="93" t="s">
        <v>6764</v>
      </c>
      <c r="B2808" s="93" t="s">
        <v>6764</v>
      </c>
      <c r="C2808" s="94" t="s">
        <v>6765</v>
      </c>
      <c r="D2808" s="93" t="s">
        <v>6766</v>
      </c>
      <c r="E2808" s="93" t="s">
        <v>704</v>
      </c>
      <c r="F2808" s="93" t="s">
        <v>22</v>
      </c>
      <c r="G2808" s="83" t="s">
        <v>23</v>
      </c>
      <c r="H2808" s="93"/>
      <c r="I2808" s="93" t="s">
        <v>24</v>
      </c>
      <c r="J2808" s="93" t="s">
        <v>24</v>
      </c>
      <c r="K2808" s="95">
        <v>100210010618</v>
      </c>
      <c r="L2808" s="93" t="s">
        <v>25</v>
      </c>
      <c r="M2808" s="93" t="s">
        <v>1019</v>
      </c>
      <c r="N2808" s="93" t="s">
        <v>1303</v>
      </c>
      <c r="O2808" s="93" t="s">
        <v>1758</v>
      </c>
      <c r="P2808" s="86">
        <v>20</v>
      </c>
      <c r="Q2808" s="87"/>
      <c r="R2808" s="88" t="s">
        <v>28</v>
      </c>
      <c r="S2808" s="89"/>
      <c r="T2808" s="1">
        <v>1906</v>
      </c>
      <c r="U2808" s="90">
        <v>991.12</v>
      </c>
      <c r="V2808" s="91">
        <v>0.48</v>
      </c>
      <c r="W2808" s="92" t="s">
        <v>11035</v>
      </c>
      <c r="X2808" s="83">
        <v>90119000000</v>
      </c>
      <c r="Y2808" s="83" t="s">
        <v>994</v>
      </c>
      <c r="Z2808" s="83" t="s">
        <v>31</v>
      </c>
    </row>
    <row r="2809" spans="1:26" x14ac:dyDescent="0.25">
      <c r="A2809" s="93" t="s">
        <v>6767</v>
      </c>
      <c r="B2809" s="93" t="s">
        <v>6767</v>
      </c>
      <c r="C2809" s="94" t="s">
        <v>6768</v>
      </c>
      <c r="D2809" s="93" t="s">
        <v>6769</v>
      </c>
      <c r="E2809" s="93" t="s">
        <v>704</v>
      </c>
      <c r="F2809" s="93" t="s">
        <v>22</v>
      </c>
      <c r="G2809" s="83" t="s">
        <v>23</v>
      </c>
      <c r="H2809" s="93"/>
      <c r="I2809" s="93" t="s">
        <v>24</v>
      </c>
      <c r="J2809" s="93" t="s">
        <v>24</v>
      </c>
      <c r="K2809" s="95">
        <v>100210010618</v>
      </c>
      <c r="L2809" s="93" t="s">
        <v>25</v>
      </c>
      <c r="M2809" s="93" t="s">
        <v>1019</v>
      </c>
      <c r="N2809" s="93" t="s">
        <v>1303</v>
      </c>
      <c r="O2809" s="93" t="s">
        <v>1758</v>
      </c>
      <c r="P2809" s="86">
        <v>20</v>
      </c>
      <c r="Q2809" s="87"/>
      <c r="R2809" s="88" t="s">
        <v>28</v>
      </c>
      <c r="S2809" s="89"/>
      <c r="T2809" s="1">
        <v>1392</v>
      </c>
      <c r="U2809" s="90">
        <v>723.84</v>
      </c>
      <c r="V2809" s="91">
        <v>0.48</v>
      </c>
      <c r="W2809" s="92" t="s">
        <v>11035</v>
      </c>
      <c r="X2809" s="83">
        <v>90119000000</v>
      </c>
      <c r="Y2809" s="83" t="s">
        <v>994</v>
      </c>
      <c r="Z2809" s="83" t="s">
        <v>31</v>
      </c>
    </row>
    <row r="2810" spans="1:26" x14ac:dyDescent="0.25">
      <c r="A2810" s="93" t="s">
        <v>6770</v>
      </c>
      <c r="B2810" s="93" t="s">
        <v>6770</v>
      </c>
      <c r="C2810" s="94" t="s">
        <v>6771</v>
      </c>
      <c r="D2810" s="93" t="s">
        <v>6772</v>
      </c>
      <c r="E2810" s="93" t="s">
        <v>704</v>
      </c>
      <c r="F2810" s="93" t="s">
        <v>22</v>
      </c>
      <c r="G2810" s="83" t="s">
        <v>23</v>
      </c>
      <c r="H2810" s="93"/>
      <c r="I2810" s="93" t="s">
        <v>24</v>
      </c>
      <c r="J2810" s="93" t="s">
        <v>24</v>
      </c>
      <c r="K2810" s="95">
        <v>100210010601</v>
      </c>
      <c r="L2810" s="93" t="s">
        <v>25</v>
      </c>
      <c r="M2810" s="93" t="s">
        <v>1019</v>
      </c>
      <c r="N2810" s="93" t="s">
        <v>1303</v>
      </c>
      <c r="O2810" s="93" t="s">
        <v>4371</v>
      </c>
      <c r="P2810" s="86">
        <v>20</v>
      </c>
      <c r="Q2810" s="87"/>
      <c r="R2810" s="88" t="s">
        <v>28</v>
      </c>
      <c r="S2810" s="89"/>
      <c r="T2810" s="1">
        <v>175</v>
      </c>
      <c r="U2810" s="90">
        <v>91</v>
      </c>
      <c r="V2810" s="91">
        <v>0.48</v>
      </c>
      <c r="W2810" s="92" t="s">
        <v>11035</v>
      </c>
      <c r="X2810" s="83">
        <v>90022000000</v>
      </c>
      <c r="Y2810" s="83" t="s">
        <v>994</v>
      </c>
      <c r="Z2810" s="83" t="s">
        <v>31</v>
      </c>
    </row>
    <row r="2811" spans="1:26" x14ac:dyDescent="0.25">
      <c r="A2811" s="93" t="s">
        <v>6773</v>
      </c>
      <c r="B2811" s="93" t="s">
        <v>6773</v>
      </c>
      <c r="C2811" s="94" t="s">
        <v>6774</v>
      </c>
      <c r="D2811" s="93" t="s">
        <v>6775</v>
      </c>
      <c r="E2811" s="93" t="s">
        <v>704</v>
      </c>
      <c r="F2811" s="93" t="s">
        <v>22</v>
      </c>
      <c r="G2811" s="83" t="s">
        <v>23</v>
      </c>
      <c r="H2811" s="93"/>
      <c r="I2811" s="93" t="s">
        <v>24</v>
      </c>
      <c r="J2811" s="93" t="s">
        <v>24</v>
      </c>
      <c r="K2811" s="95">
        <v>100210010601</v>
      </c>
      <c r="L2811" s="93" t="s">
        <v>25</v>
      </c>
      <c r="M2811" s="93" t="s">
        <v>1019</v>
      </c>
      <c r="N2811" s="93" t="s">
        <v>1303</v>
      </c>
      <c r="O2811" s="93" t="s">
        <v>4371</v>
      </c>
      <c r="P2811" s="86">
        <v>20</v>
      </c>
      <c r="Q2811" s="87"/>
      <c r="R2811" s="88" t="s">
        <v>28</v>
      </c>
      <c r="S2811" s="89"/>
      <c r="T2811" s="1">
        <v>136</v>
      </c>
      <c r="U2811" s="90">
        <v>70.72</v>
      </c>
      <c r="V2811" s="91">
        <v>0.48</v>
      </c>
      <c r="W2811" s="92" t="s">
        <v>11035</v>
      </c>
      <c r="X2811" s="83">
        <v>90119000000</v>
      </c>
      <c r="Y2811" s="83" t="s">
        <v>994</v>
      </c>
      <c r="Z2811" s="83" t="s">
        <v>31</v>
      </c>
    </row>
    <row r="2812" spans="1:26" x14ac:dyDescent="0.25">
      <c r="A2812" s="93" t="s">
        <v>6776</v>
      </c>
      <c r="B2812" s="93" t="s">
        <v>6776</v>
      </c>
      <c r="C2812" s="94" t="s">
        <v>6777</v>
      </c>
      <c r="D2812" s="93" t="s">
        <v>6778</v>
      </c>
      <c r="E2812" s="93" t="s">
        <v>704</v>
      </c>
      <c r="F2812" s="93" t="s">
        <v>22</v>
      </c>
      <c r="G2812" s="93" t="s">
        <v>23</v>
      </c>
      <c r="H2812" s="93"/>
      <c r="I2812" s="93" t="s">
        <v>24</v>
      </c>
      <c r="J2812" s="93" t="s">
        <v>24</v>
      </c>
      <c r="K2812" s="95">
        <v>100210010630</v>
      </c>
      <c r="L2812" s="93" t="s">
        <v>25</v>
      </c>
      <c r="M2812" s="93" t="s">
        <v>1019</v>
      </c>
      <c r="N2812" s="93" t="s">
        <v>1303</v>
      </c>
      <c r="O2812" s="93" t="s">
        <v>6126</v>
      </c>
      <c r="P2812" s="86">
        <v>2</v>
      </c>
      <c r="Q2812" s="87"/>
      <c r="R2812" s="88" t="s">
        <v>28</v>
      </c>
      <c r="S2812" s="84"/>
      <c r="T2812" s="1">
        <v>1397</v>
      </c>
      <c r="U2812" s="90">
        <v>726.44</v>
      </c>
      <c r="V2812" s="91">
        <v>0.48</v>
      </c>
      <c r="W2812" s="92" t="s">
        <v>11035</v>
      </c>
      <c r="X2812" s="83">
        <v>85365019900</v>
      </c>
      <c r="Y2812" s="83" t="s">
        <v>994</v>
      </c>
      <c r="Z2812" s="83" t="s">
        <v>31</v>
      </c>
    </row>
    <row r="2813" spans="1:26" x14ac:dyDescent="0.25">
      <c r="A2813" s="93" t="s">
        <v>6779</v>
      </c>
      <c r="B2813" s="93" t="s">
        <v>6779</v>
      </c>
      <c r="C2813" s="94" t="s">
        <v>6780</v>
      </c>
      <c r="D2813" s="93" t="s">
        <v>6781</v>
      </c>
      <c r="E2813" s="93" t="s">
        <v>704</v>
      </c>
      <c r="F2813" s="93" t="s">
        <v>22</v>
      </c>
      <c r="G2813" s="93" t="s">
        <v>23</v>
      </c>
      <c r="H2813" s="93"/>
      <c r="I2813" s="93" t="s">
        <v>24</v>
      </c>
      <c r="J2813" s="93" t="s">
        <v>24</v>
      </c>
      <c r="K2813" s="95">
        <v>100210010656</v>
      </c>
      <c r="L2813" s="93" t="s">
        <v>25</v>
      </c>
      <c r="M2813" s="93" t="s">
        <v>1019</v>
      </c>
      <c r="N2813" s="93" t="s">
        <v>1303</v>
      </c>
      <c r="O2813" s="93" t="s">
        <v>4464</v>
      </c>
      <c r="P2813" s="86">
        <v>20</v>
      </c>
      <c r="Q2813" s="87"/>
      <c r="R2813" s="88" t="s">
        <v>28</v>
      </c>
      <c r="S2813" s="84"/>
      <c r="T2813" s="1">
        <v>692</v>
      </c>
      <c r="U2813" s="90">
        <v>359.84</v>
      </c>
      <c r="V2813" s="91">
        <v>0.48000000000000004</v>
      </c>
      <c r="W2813" s="92" t="s">
        <v>11035</v>
      </c>
      <c r="X2813" s="83">
        <v>90119000000</v>
      </c>
      <c r="Y2813" s="83" t="s">
        <v>994</v>
      </c>
      <c r="Z2813" s="83" t="s">
        <v>31</v>
      </c>
    </row>
    <row r="2814" spans="1:26" x14ac:dyDescent="0.25">
      <c r="A2814" s="93" t="s">
        <v>6782</v>
      </c>
      <c r="B2814" s="93" t="s">
        <v>6782</v>
      </c>
      <c r="C2814" s="94" t="s">
        <v>6783</v>
      </c>
      <c r="D2814" s="93" t="s">
        <v>6783</v>
      </c>
      <c r="E2814" s="93" t="s">
        <v>704</v>
      </c>
      <c r="F2814" s="93" t="s">
        <v>22</v>
      </c>
      <c r="G2814" s="83" t="s">
        <v>752</v>
      </c>
      <c r="H2814" s="93"/>
      <c r="I2814" s="93" t="s">
        <v>24</v>
      </c>
      <c r="J2814" s="93" t="s">
        <v>24</v>
      </c>
      <c r="K2814" s="95">
        <v>100210010620</v>
      </c>
      <c r="L2814" s="93" t="s">
        <v>25</v>
      </c>
      <c r="M2814" s="93" t="s">
        <v>1019</v>
      </c>
      <c r="N2814" s="93" t="s">
        <v>1303</v>
      </c>
      <c r="O2814" s="93" t="s">
        <v>2009</v>
      </c>
      <c r="P2814" s="86" t="s">
        <v>11037</v>
      </c>
      <c r="Q2814" s="87"/>
      <c r="R2814" s="88" t="s">
        <v>28</v>
      </c>
      <c r="S2814" s="89"/>
      <c r="T2814" s="1">
        <v>28903</v>
      </c>
      <c r="U2814" s="90">
        <v>15029.56</v>
      </c>
      <c r="V2814" s="91">
        <v>0.48000000000000004</v>
      </c>
      <c r="W2814" s="92" t="s">
        <v>11035</v>
      </c>
      <c r="X2814" s="83">
        <v>90132000000</v>
      </c>
      <c r="Y2814" s="83" t="s">
        <v>994</v>
      </c>
      <c r="Z2814" s="83" t="s">
        <v>739</v>
      </c>
    </row>
    <row r="2815" spans="1:26" x14ac:dyDescent="0.25">
      <c r="A2815" s="93" t="s">
        <v>6784</v>
      </c>
      <c r="B2815" s="93" t="s">
        <v>6784</v>
      </c>
      <c r="C2815" s="94" t="s">
        <v>6785</v>
      </c>
      <c r="D2815" s="93" t="s">
        <v>6785</v>
      </c>
      <c r="E2815" s="93" t="s">
        <v>704</v>
      </c>
      <c r="F2815" s="93" t="s">
        <v>22</v>
      </c>
      <c r="G2815" s="83" t="s">
        <v>23</v>
      </c>
      <c r="H2815" s="93"/>
      <c r="I2815" s="93" t="s">
        <v>24</v>
      </c>
      <c r="J2815" s="93" t="s">
        <v>24</v>
      </c>
      <c r="K2815" s="95">
        <v>100210010620</v>
      </c>
      <c r="L2815" s="93" t="s">
        <v>25</v>
      </c>
      <c r="M2815" s="93" t="s">
        <v>1019</v>
      </c>
      <c r="N2815" s="93" t="s">
        <v>1303</v>
      </c>
      <c r="O2815" s="93" t="s">
        <v>2009</v>
      </c>
      <c r="P2815" s="86">
        <v>20</v>
      </c>
      <c r="Q2815" s="87"/>
      <c r="R2815" s="88" t="s">
        <v>28</v>
      </c>
      <c r="S2815" s="89"/>
      <c r="T2815" s="1">
        <v>38178</v>
      </c>
      <c r="U2815" s="90">
        <v>19852.560000000001</v>
      </c>
      <c r="V2815" s="91">
        <v>0.48</v>
      </c>
      <c r="W2815" s="92" t="s">
        <v>11035</v>
      </c>
      <c r="X2815" s="83">
        <v>90119000000</v>
      </c>
      <c r="Y2815" s="83" t="s">
        <v>994</v>
      </c>
      <c r="Z2815" s="83" t="s">
        <v>739</v>
      </c>
    </row>
    <row r="2816" spans="1:26" x14ac:dyDescent="0.25">
      <c r="A2816" s="93" t="s">
        <v>6786</v>
      </c>
      <c r="B2816" s="93" t="s">
        <v>6786</v>
      </c>
      <c r="C2816" s="94" t="s">
        <v>6787</v>
      </c>
      <c r="D2816" s="93" t="s">
        <v>6787</v>
      </c>
      <c r="E2816" s="93" t="s">
        <v>704</v>
      </c>
      <c r="F2816" s="93" t="s">
        <v>22</v>
      </c>
      <c r="G2816" s="93" t="s">
        <v>752</v>
      </c>
      <c r="H2816" s="93"/>
      <c r="I2816" s="93" t="s">
        <v>24</v>
      </c>
      <c r="J2816" s="93" t="s">
        <v>24</v>
      </c>
      <c r="K2816" s="95">
        <v>100210010620</v>
      </c>
      <c r="L2816" s="93" t="s">
        <v>25</v>
      </c>
      <c r="M2816" s="93" t="s">
        <v>1019</v>
      </c>
      <c r="N2816" s="93" t="s">
        <v>1303</v>
      </c>
      <c r="O2816" s="93" t="s">
        <v>2009</v>
      </c>
      <c r="P2816" s="86" t="s">
        <v>11037</v>
      </c>
      <c r="Q2816" s="87"/>
      <c r="R2816" s="88" t="s">
        <v>28</v>
      </c>
      <c r="S2816" s="89"/>
      <c r="T2816" s="1">
        <v>3713</v>
      </c>
      <c r="U2816" s="90">
        <v>1930.76</v>
      </c>
      <c r="V2816" s="91">
        <v>0.48</v>
      </c>
      <c r="W2816" s="92" t="s">
        <v>11035</v>
      </c>
      <c r="X2816" s="83">
        <v>90119000000</v>
      </c>
      <c r="Y2816" s="83" t="s">
        <v>994</v>
      </c>
      <c r="Z2816" s="83" t="s">
        <v>739</v>
      </c>
    </row>
    <row r="2817" spans="1:26" x14ac:dyDescent="0.25">
      <c r="A2817" s="93" t="s">
        <v>6788</v>
      </c>
      <c r="B2817" s="93" t="s">
        <v>6788</v>
      </c>
      <c r="C2817" s="94" t="s">
        <v>6789</v>
      </c>
      <c r="D2817" s="93" t="s">
        <v>6789</v>
      </c>
      <c r="E2817" s="93" t="s">
        <v>704</v>
      </c>
      <c r="F2817" s="93" t="s">
        <v>22</v>
      </c>
      <c r="G2817" s="83" t="s">
        <v>752</v>
      </c>
      <c r="H2817" s="93"/>
      <c r="I2817" s="93" t="s">
        <v>24</v>
      </c>
      <c r="J2817" s="93" t="s">
        <v>24</v>
      </c>
      <c r="K2817" s="95">
        <v>100210010620</v>
      </c>
      <c r="L2817" s="93" t="s">
        <v>25</v>
      </c>
      <c r="M2817" s="93" t="s">
        <v>1019</v>
      </c>
      <c r="N2817" s="93" t="s">
        <v>1303</v>
      </c>
      <c r="O2817" s="93" t="s">
        <v>2009</v>
      </c>
      <c r="P2817" s="86">
        <v>20</v>
      </c>
      <c r="Q2817" s="87"/>
      <c r="R2817" s="88" t="s">
        <v>28</v>
      </c>
      <c r="S2817" s="89"/>
      <c r="T2817" s="1">
        <v>5721</v>
      </c>
      <c r="U2817" s="90">
        <v>2974.92</v>
      </c>
      <c r="V2817" s="91">
        <v>0.48</v>
      </c>
      <c r="W2817" s="92" t="s">
        <v>11035</v>
      </c>
      <c r="X2817" s="83">
        <v>90021900000</v>
      </c>
      <c r="Y2817" s="83" t="s">
        <v>994</v>
      </c>
      <c r="Z2817" s="83" t="s">
        <v>31</v>
      </c>
    </row>
    <row r="2818" spans="1:26" x14ac:dyDescent="0.25">
      <c r="A2818" s="93" t="s">
        <v>6790</v>
      </c>
      <c r="B2818" s="93" t="s">
        <v>6790</v>
      </c>
      <c r="C2818" s="94" t="s">
        <v>6791</v>
      </c>
      <c r="D2818" s="93" t="s">
        <v>6791</v>
      </c>
      <c r="E2818" s="93" t="s">
        <v>704</v>
      </c>
      <c r="F2818" s="93" t="s">
        <v>22</v>
      </c>
      <c r="G2818" s="93" t="s">
        <v>752</v>
      </c>
      <c r="H2818" s="93"/>
      <c r="I2818" s="93" t="s">
        <v>24</v>
      </c>
      <c r="J2818" s="93" t="s">
        <v>24</v>
      </c>
      <c r="K2818" s="95">
        <v>100210010620</v>
      </c>
      <c r="L2818" s="93" t="s">
        <v>25</v>
      </c>
      <c r="M2818" s="93" t="s">
        <v>1019</v>
      </c>
      <c r="N2818" s="93" t="s">
        <v>1303</v>
      </c>
      <c r="O2818" s="93" t="s">
        <v>2009</v>
      </c>
      <c r="P2818" s="86" t="s">
        <v>11037</v>
      </c>
      <c r="Q2818" s="87"/>
      <c r="R2818" s="88" t="s">
        <v>28</v>
      </c>
      <c r="S2818" s="84"/>
      <c r="T2818" s="1">
        <v>5754</v>
      </c>
      <c r="U2818" s="90">
        <v>2992.08</v>
      </c>
      <c r="V2818" s="91">
        <v>0.48000000000000004</v>
      </c>
      <c r="W2818" s="92" t="s">
        <v>11035</v>
      </c>
      <c r="X2818" s="83">
        <v>90021900000</v>
      </c>
      <c r="Y2818" s="83" t="s">
        <v>994</v>
      </c>
      <c r="Z2818" s="83" t="s">
        <v>739</v>
      </c>
    </row>
    <row r="2819" spans="1:26" x14ac:dyDescent="0.25">
      <c r="A2819" s="93" t="s">
        <v>6792</v>
      </c>
      <c r="B2819" s="93" t="s">
        <v>6792</v>
      </c>
      <c r="C2819" s="94" t="s">
        <v>6793</v>
      </c>
      <c r="D2819" s="93" t="s">
        <v>6793</v>
      </c>
      <c r="E2819" s="93" t="s">
        <v>704</v>
      </c>
      <c r="F2819" s="93" t="s">
        <v>22</v>
      </c>
      <c r="G2819" s="83" t="s">
        <v>752</v>
      </c>
      <c r="H2819" s="93"/>
      <c r="I2819" s="93" t="s">
        <v>24</v>
      </c>
      <c r="J2819" s="93" t="s">
        <v>24</v>
      </c>
      <c r="K2819" s="95">
        <v>100210010620</v>
      </c>
      <c r="L2819" s="93" t="s">
        <v>25</v>
      </c>
      <c r="M2819" s="93" t="s">
        <v>1019</v>
      </c>
      <c r="N2819" s="93" t="s">
        <v>1303</v>
      </c>
      <c r="O2819" s="93" t="s">
        <v>2009</v>
      </c>
      <c r="P2819" s="86" t="s">
        <v>11037</v>
      </c>
      <c r="Q2819" s="87"/>
      <c r="R2819" s="88" t="s">
        <v>28</v>
      </c>
      <c r="S2819" s="89"/>
      <c r="T2819" s="1">
        <v>915</v>
      </c>
      <c r="U2819" s="90">
        <v>475.8</v>
      </c>
      <c r="V2819" s="91">
        <v>0.48</v>
      </c>
      <c r="W2819" s="92" t="s">
        <v>11035</v>
      </c>
      <c r="X2819" s="83">
        <v>85444290900</v>
      </c>
      <c r="Y2819" s="83" t="s">
        <v>994</v>
      </c>
      <c r="Z2819" s="83" t="s">
        <v>31</v>
      </c>
    </row>
    <row r="2820" spans="1:26" x14ac:dyDescent="0.25">
      <c r="A2820" s="93" t="s">
        <v>6794</v>
      </c>
      <c r="B2820" s="93" t="s">
        <v>6794</v>
      </c>
      <c r="C2820" s="94" t="s">
        <v>6795</v>
      </c>
      <c r="D2820" s="93" t="s">
        <v>6796</v>
      </c>
      <c r="E2820" s="93" t="s">
        <v>704</v>
      </c>
      <c r="F2820" s="93" t="s">
        <v>22</v>
      </c>
      <c r="G2820" s="83" t="s">
        <v>23</v>
      </c>
      <c r="H2820" s="93"/>
      <c r="I2820" s="93" t="s">
        <v>24</v>
      </c>
      <c r="J2820" s="93" t="s">
        <v>24</v>
      </c>
      <c r="K2820" s="95">
        <v>100210010603</v>
      </c>
      <c r="L2820" s="93" t="s">
        <v>25</v>
      </c>
      <c r="M2820" s="93" t="s">
        <v>1019</v>
      </c>
      <c r="N2820" s="93" t="s">
        <v>1303</v>
      </c>
      <c r="O2820" s="93" t="s">
        <v>4433</v>
      </c>
      <c r="P2820" s="86">
        <v>2</v>
      </c>
      <c r="Q2820" s="87"/>
      <c r="R2820" s="88" t="s">
        <v>28</v>
      </c>
      <c r="S2820" s="89"/>
      <c r="T2820" s="1">
        <v>3639</v>
      </c>
      <c r="U2820" s="90">
        <v>1892.28</v>
      </c>
      <c r="V2820" s="91">
        <v>0.48</v>
      </c>
      <c r="W2820" s="92" t="s">
        <v>11035</v>
      </c>
      <c r="X2820" s="83">
        <v>90119000000</v>
      </c>
      <c r="Y2820" s="83" t="s">
        <v>994</v>
      </c>
      <c r="Z2820" s="83" t="s">
        <v>31</v>
      </c>
    </row>
    <row r="2821" spans="1:26" x14ac:dyDescent="0.25">
      <c r="A2821" s="93" t="s">
        <v>6797</v>
      </c>
      <c r="B2821" s="93" t="s">
        <v>6797</v>
      </c>
      <c r="C2821" s="94" t="s">
        <v>6798</v>
      </c>
      <c r="D2821" s="93" t="s">
        <v>6799</v>
      </c>
      <c r="E2821" s="93" t="s">
        <v>704</v>
      </c>
      <c r="F2821" s="93" t="s">
        <v>22</v>
      </c>
      <c r="G2821" s="83" t="s">
        <v>23</v>
      </c>
      <c r="H2821" s="93"/>
      <c r="I2821" s="93" t="s">
        <v>24</v>
      </c>
      <c r="J2821" s="93" t="s">
        <v>24</v>
      </c>
      <c r="K2821" s="95">
        <v>100210010603</v>
      </c>
      <c r="L2821" s="93" t="s">
        <v>25</v>
      </c>
      <c r="M2821" s="93" t="s">
        <v>1019</v>
      </c>
      <c r="N2821" s="93" t="s">
        <v>1303</v>
      </c>
      <c r="O2821" s="93" t="s">
        <v>4433</v>
      </c>
      <c r="P2821" s="86">
        <v>2</v>
      </c>
      <c r="Q2821" s="87"/>
      <c r="R2821" s="88" t="s">
        <v>28</v>
      </c>
      <c r="S2821" s="89"/>
      <c r="T2821" s="1">
        <v>339</v>
      </c>
      <c r="U2821" s="90">
        <v>176.28</v>
      </c>
      <c r="V2821" s="91">
        <v>0.48</v>
      </c>
      <c r="W2821" s="92" t="s">
        <v>11035</v>
      </c>
      <c r="X2821" s="83">
        <v>90119000000</v>
      </c>
      <c r="Y2821" s="83" t="s">
        <v>994</v>
      </c>
      <c r="Z2821" s="83" t="s">
        <v>31</v>
      </c>
    </row>
    <row r="2822" spans="1:26" x14ac:dyDescent="0.25">
      <c r="A2822" s="93" t="s">
        <v>8111</v>
      </c>
      <c r="B2822" s="93" t="s">
        <v>8111</v>
      </c>
      <c r="C2822" s="94" t="s">
        <v>8112</v>
      </c>
      <c r="D2822" s="93" t="s">
        <v>8113</v>
      </c>
      <c r="E2822" s="93" t="s">
        <v>704</v>
      </c>
      <c r="F2822" s="93" t="s">
        <v>22</v>
      </c>
      <c r="G2822" s="83" t="s">
        <v>752</v>
      </c>
      <c r="H2822" s="93"/>
      <c r="I2822" s="93" t="s">
        <v>24</v>
      </c>
      <c r="J2822" s="93" t="s">
        <v>24</v>
      </c>
      <c r="K2822" s="95">
        <v>100210040941</v>
      </c>
      <c r="L2822" s="93" t="s">
        <v>25</v>
      </c>
      <c r="M2822" s="93" t="s">
        <v>5198</v>
      </c>
      <c r="N2822" s="93" t="s">
        <v>5199</v>
      </c>
      <c r="O2822" s="93" t="s">
        <v>5200</v>
      </c>
      <c r="P2822" s="86" t="s">
        <v>11037</v>
      </c>
      <c r="Q2822" s="87"/>
      <c r="R2822" s="88" t="s">
        <v>28</v>
      </c>
      <c r="S2822" s="89"/>
      <c r="T2822" s="1">
        <v>4286</v>
      </c>
      <c r="U2822" s="90">
        <v>3000.2</v>
      </c>
      <c r="V2822" s="91">
        <v>0.30000000000000004</v>
      </c>
      <c r="W2822" s="92" t="s">
        <v>11038</v>
      </c>
      <c r="X2822" s="83">
        <v>90119000000</v>
      </c>
      <c r="Y2822" s="83" t="s">
        <v>994</v>
      </c>
      <c r="Z2822" s="83" t="s">
        <v>739</v>
      </c>
    </row>
    <row r="2823" spans="1:26" x14ac:dyDescent="0.25">
      <c r="A2823" s="93" t="s">
        <v>8114</v>
      </c>
      <c r="B2823" s="93" t="s">
        <v>8114</v>
      </c>
      <c r="C2823" s="94" t="s">
        <v>8115</v>
      </c>
      <c r="D2823" s="93" t="s">
        <v>8116</v>
      </c>
      <c r="E2823" s="93" t="s">
        <v>704</v>
      </c>
      <c r="F2823" s="93" t="s">
        <v>22</v>
      </c>
      <c r="G2823" s="83" t="s">
        <v>23</v>
      </c>
      <c r="H2823" s="93"/>
      <c r="I2823" s="93" t="s">
        <v>24</v>
      </c>
      <c r="J2823" s="93" t="s">
        <v>24</v>
      </c>
      <c r="K2823" s="95">
        <v>100210040941</v>
      </c>
      <c r="L2823" s="93" t="s">
        <v>25</v>
      </c>
      <c r="M2823" s="93" t="s">
        <v>5198</v>
      </c>
      <c r="N2823" s="93" t="s">
        <v>5199</v>
      </c>
      <c r="O2823" s="93" t="s">
        <v>5200</v>
      </c>
      <c r="P2823" s="86">
        <v>20</v>
      </c>
      <c r="Q2823" s="87"/>
      <c r="R2823" s="88" t="s">
        <v>28</v>
      </c>
      <c r="S2823" s="89"/>
      <c r="T2823" s="1">
        <v>2586</v>
      </c>
      <c r="U2823" s="90">
        <v>1810.2</v>
      </c>
      <c r="V2823" s="91">
        <v>0.3</v>
      </c>
      <c r="W2823" s="92" t="s">
        <v>11038</v>
      </c>
      <c r="X2823" s="83">
        <v>90022000000</v>
      </c>
      <c r="Y2823" s="83" t="s">
        <v>994</v>
      </c>
      <c r="Z2823" s="83" t="s">
        <v>31</v>
      </c>
    </row>
    <row r="2824" spans="1:26" x14ac:dyDescent="0.25">
      <c r="A2824" s="93" t="s">
        <v>8117</v>
      </c>
      <c r="B2824" s="93" t="s">
        <v>8117</v>
      </c>
      <c r="C2824" s="94" t="s">
        <v>8118</v>
      </c>
      <c r="D2824" s="93" t="s">
        <v>8119</v>
      </c>
      <c r="E2824" s="93" t="s">
        <v>704</v>
      </c>
      <c r="F2824" s="93" t="s">
        <v>22</v>
      </c>
      <c r="G2824" s="83" t="s">
        <v>23</v>
      </c>
      <c r="H2824" s="93"/>
      <c r="I2824" s="93" t="s">
        <v>24</v>
      </c>
      <c r="J2824" s="93" t="s">
        <v>24</v>
      </c>
      <c r="K2824" s="95">
        <v>100210040941</v>
      </c>
      <c r="L2824" s="93" t="s">
        <v>25</v>
      </c>
      <c r="M2824" s="93" t="s">
        <v>5198</v>
      </c>
      <c r="N2824" s="93" t="s">
        <v>5199</v>
      </c>
      <c r="O2824" s="93" t="s">
        <v>5200</v>
      </c>
      <c r="P2824" s="86">
        <v>20</v>
      </c>
      <c r="Q2824" s="87"/>
      <c r="R2824" s="88" t="s">
        <v>28</v>
      </c>
      <c r="S2824" s="89"/>
      <c r="T2824" s="1">
        <v>2586</v>
      </c>
      <c r="U2824" s="90">
        <v>1810.2</v>
      </c>
      <c r="V2824" s="91">
        <v>0.3</v>
      </c>
      <c r="W2824" s="92" t="s">
        <v>11038</v>
      </c>
      <c r="X2824" s="83">
        <v>90022000000</v>
      </c>
      <c r="Y2824" s="83" t="s">
        <v>994</v>
      </c>
      <c r="Z2824" s="83" t="s">
        <v>31</v>
      </c>
    </row>
    <row r="2825" spans="1:26" x14ac:dyDescent="0.25">
      <c r="A2825" s="93" t="s">
        <v>8120</v>
      </c>
      <c r="B2825" s="93" t="s">
        <v>8120</v>
      </c>
      <c r="C2825" s="94" t="s">
        <v>8121</v>
      </c>
      <c r="D2825" s="93" t="s">
        <v>8122</v>
      </c>
      <c r="E2825" s="93" t="s">
        <v>704</v>
      </c>
      <c r="F2825" s="93" t="s">
        <v>22</v>
      </c>
      <c r="G2825" s="83" t="s">
        <v>752</v>
      </c>
      <c r="H2825" s="93"/>
      <c r="I2825" s="93" t="s">
        <v>24</v>
      </c>
      <c r="J2825" s="93" t="s">
        <v>24</v>
      </c>
      <c r="K2825" s="95">
        <v>100210040941</v>
      </c>
      <c r="L2825" s="93" t="s">
        <v>25</v>
      </c>
      <c r="M2825" s="93" t="s">
        <v>5198</v>
      </c>
      <c r="N2825" s="93" t="s">
        <v>5199</v>
      </c>
      <c r="O2825" s="93" t="s">
        <v>5200</v>
      </c>
      <c r="P2825" s="86" t="s">
        <v>11037</v>
      </c>
      <c r="Q2825" s="87"/>
      <c r="R2825" s="88" t="s">
        <v>28</v>
      </c>
      <c r="S2825" s="89"/>
      <c r="T2825" s="1">
        <v>4286</v>
      </c>
      <c r="U2825" s="90">
        <v>3000.2</v>
      </c>
      <c r="V2825" s="91">
        <v>0.30000000000000004</v>
      </c>
      <c r="W2825" s="92" t="s">
        <v>11038</v>
      </c>
      <c r="X2825" s="83">
        <v>90119000000</v>
      </c>
      <c r="Y2825" s="83" t="s">
        <v>994</v>
      </c>
      <c r="Z2825" s="83" t="s">
        <v>739</v>
      </c>
    </row>
    <row r="2826" spans="1:26" x14ac:dyDescent="0.25">
      <c r="A2826" s="93" t="s">
        <v>8123</v>
      </c>
      <c r="B2826" s="93" t="s">
        <v>8123</v>
      </c>
      <c r="C2826" s="94" t="s">
        <v>8124</v>
      </c>
      <c r="D2826" s="93" t="s">
        <v>8125</v>
      </c>
      <c r="E2826" s="93" t="s">
        <v>704</v>
      </c>
      <c r="F2826" s="93" t="s">
        <v>22</v>
      </c>
      <c r="G2826" s="83" t="s">
        <v>752</v>
      </c>
      <c r="H2826" s="93"/>
      <c r="I2826" s="93" t="s">
        <v>24</v>
      </c>
      <c r="J2826" s="93" t="s">
        <v>24</v>
      </c>
      <c r="K2826" s="95">
        <v>100210040941</v>
      </c>
      <c r="L2826" s="93" t="s">
        <v>25</v>
      </c>
      <c r="M2826" s="93" t="s">
        <v>5198</v>
      </c>
      <c r="N2826" s="93" t="s">
        <v>5199</v>
      </c>
      <c r="O2826" s="93" t="s">
        <v>5200</v>
      </c>
      <c r="P2826" s="86" t="s">
        <v>11037</v>
      </c>
      <c r="Q2826" s="87"/>
      <c r="R2826" s="88" t="s">
        <v>28</v>
      </c>
      <c r="S2826" s="89"/>
      <c r="T2826" s="1">
        <v>5678</v>
      </c>
      <c r="U2826" s="90">
        <v>3974.6</v>
      </c>
      <c r="V2826" s="91">
        <v>0.3</v>
      </c>
      <c r="W2826" s="92" t="s">
        <v>11038</v>
      </c>
      <c r="X2826" s="83">
        <v>90011090900</v>
      </c>
      <c r="Y2826" s="83" t="s">
        <v>994</v>
      </c>
      <c r="Z2826" s="83" t="s">
        <v>739</v>
      </c>
    </row>
    <row r="2827" spans="1:26" x14ac:dyDescent="0.25">
      <c r="A2827" s="93" t="s">
        <v>8126</v>
      </c>
      <c r="B2827" s="93" t="s">
        <v>8126</v>
      </c>
      <c r="C2827" s="94" t="s">
        <v>8127</v>
      </c>
      <c r="D2827" s="93" t="s">
        <v>8128</v>
      </c>
      <c r="E2827" s="93" t="s">
        <v>704</v>
      </c>
      <c r="F2827" s="93" t="s">
        <v>22</v>
      </c>
      <c r="G2827" s="83" t="s">
        <v>752</v>
      </c>
      <c r="H2827" s="93"/>
      <c r="I2827" s="93" t="s">
        <v>24</v>
      </c>
      <c r="J2827" s="93" t="s">
        <v>24</v>
      </c>
      <c r="K2827" s="95">
        <v>100210040941</v>
      </c>
      <c r="L2827" s="93" t="s">
        <v>25</v>
      </c>
      <c r="M2827" s="93" t="s">
        <v>5198</v>
      </c>
      <c r="N2827" s="93" t="s">
        <v>5199</v>
      </c>
      <c r="O2827" s="93" t="s">
        <v>5200</v>
      </c>
      <c r="P2827" s="86" t="s">
        <v>11037</v>
      </c>
      <c r="Q2827" s="87"/>
      <c r="R2827" s="88" t="s">
        <v>28</v>
      </c>
      <c r="S2827" s="89"/>
      <c r="T2827" s="1">
        <v>54097</v>
      </c>
      <c r="U2827" s="90">
        <v>37867.9</v>
      </c>
      <c r="V2827" s="91">
        <v>0.3</v>
      </c>
      <c r="W2827" s="92" t="s">
        <v>11038</v>
      </c>
      <c r="X2827" s="83">
        <v>90119000000</v>
      </c>
      <c r="Y2827" s="83" t="s">
        <v>994</v>
      </c>
      <c r="Z2827" s="83" t="s">
        <v>739</v>
      </c>
    </row>
    <row r="2828" spans="1:26" x14ac:dyDescent="0.25">
      <c r="A2828" s="93" t="s">
        <v>8129</v>
      </c>
      <c r="B2828" s="93" t="s">
        <v>8129</v>
      </c>
      <c r="C2828" s="94" t="s">
        <v>8130</v>
      </c>
      <c r="D2828" s="93" t="s">
        <v>8131</v>
      </c>
      <c r="E2828" s="93" t="s">
        <v>704</v>
      </c>
      <c r="F2828" s="93" t="s">
        <v>22</v>
      </c>
      <c r="G2828" s="83" t="s">
        <v>752</v>
      </c>
      <c r="H2828" s="93"/>
      <c r="I2828" s="93" t="s">
        <v>24</v>
      </c>
      <c r="J2828" s="93" t="s">
        <v>24</v>
      </c>
      <c r="K2828" s="95">
        <v>100210040941</v>
      </c>
      <c r="L2828" s="93" t="s">
        <v>25</v>
      </c>
      <c r="M2828" s="93" t="s">
        <v>5198</v>
      </c>
      <c r="N2828" s="93" t="s">
        <v>5199</v>
      </c>
      <c r="O2828" s="93" t="s">
        <v>5200</v>
      </c>
      <c r="P2828" s="86" t="s">
        <v>11037</v>
      </c>
      <c r="Q2828" s="87"/>
      <c r="R2828" s="88" t="s">
        <v>28</v>
      </c>
      <c r="S2828" s="89"/>
      <c r="T2828" s="1">
        <v>5136</v>
      </c>
      <c r="U2828" s="90">
        <v>3595.2</v>
      </c>
      <c r="V2828" s="91">
        <v>0.30000000000000004</v>
      </c>
      <c r="W2828" s="92" t="s">
        <v>11038</v>
      </c>
      <c r="X2828" s="83">
        <v>90022000000</v>
      </c>
      <c r="Y2828" s="83" t="s">
        <v>994</v>
      </c>
      <c r="Z2828" s="83" t="s">
        <v>31</v>
      </c>
    </row>
    <row r="2829" spans="1:26" x14ac:dyDescent="0.25">
      <c r="A2829" s="93" t="s">
        <v>8132</v>
      </c>
      <c r="B2829" s="93" t="s">
        <v>8132</v>
      </c>
      <c r="C2829" s="94" t="s">
        <v>8133</v>
      </c>
      <c r="D2829" s="93" t="s">
        <v>8134</v>
      </c>
      <c r="E2829" s="93" t="s">
        <v>704</v>
      </c>
      <c r="F2829" s="93" t="s">
        <v>22</v>
      </c>
      <c r="G2829" s="83" t="s">
        <v>23</v>
      </c>
      <c r="H2829" s="93"/>
      <c r="I2829" s="93" t="s">
        <v>24</v>
      </c>
      <c r="J2829" s="93" t="s">
        <v>24</v>
      </c>
      <c r="K2829" s="95">
        <v>100210040941</v>
      </c>
      <c r="L2829" s="93" t="s">
        <v>25</v>
      </c>
      <c r="M2829" s="93" t="s">
        <v>5198</v>
      </c>
      <c r="N2829" s="93" t="s">
        <v>5199</v>
      </c>
      <c r="O2829" s="93" t="s">
        <v>5200</v>
      </c>
      <c r="P2829" s="86">
        <v>26</v>
      </c>
      <c r="Q2829" s="87"/>
      <c r="R2829" s="88" t="s">
        <v>28</v>
      </c>
      <c r="S2829" s="89"/>
      <c r="T2829" s="1">
        <v>5693</v>
      </c>
      <c r="U2829" s="90">
        <v>3985.1</v>
      </c>
      <c r="V2829" s="91">
        <v>0.3</v>
      </c>
      <c r="W2829" s="92" t="s">
        <v>11038</v>
      </c>
      <c r="X2829" s="83">
        <v>90119000000</v>
      </c>
      <c r="Y2829" s="83" t="s">
        <v>994</v>
      </c>
      <c r="Z2829" s="83" t="s">
        <v>739</v>
      </c>
    </row>
    <row r="2830" spans="1:26" x14ac:dyDescent="0.25">
      <c r="A2830" s="93" t="s">
        <v>8135</v>
      </c>
      <c r="B2830" s="93" t="s">
        <v>8135</v>
      </c>
      <c r="C2830" s="94" t="s">
        <v>8136</v>
      </c>
      <c r="D2830" s="93" t="s">
        <v>8137</v>
      </c>
      <c r="E2830" s="93" t="s">
        <v>704</v>
      </c>
      <c r="F2830" s="93" t="s">
        <v>22</v>
      </c>
      <c r="G2830" s="83" t="s">
        <v>752</v>
      </c>
      <c r="H2830" s="93"/>
      <c r="I2830" s="93" t="s">
        <v>24</v>
      </c>
      <c r="J2830" s="93" t="s">
        <v>24</v>
      </c>
      <c r="K2830" s="95">
        <v>100210040941</v>
      </c>
      <c r="L2830" s="93" t="s">
        <v>25</v>
      </c>
      <c r="M2830" s="93" t="s">
        <v>5198</v>
      </c>
      <c r="N2830" s="93" t="s">
        <v>5199</v>
      </c>
      <c r="O2830" s="93" t="s">
        <v>5200</v>
      </c>
      <c r="P2830" s="86" t="s">
        <v>11037</v>
      </c>
      <c r="Q2830" s="87"/>
      <c r="R2830" s="88" t="s">
        <v>28</v>
      </c>
      <c r="S2830" s="89"/>
      <c r="T2830" s="1">
        <v>28752</v>
      </c>
      <c r="U2830" s="90">
        <v>20126.400000000001</v>
      </c>
      <c r="V2830" s="91">
        <v>0.29999999999999993</v>
      </c>
      <c r="W2830" s="92" t="s">
        <v>11038</v>
      </c>
      <c r="X2830" s="83">
        <v>90119000000</v>
      </c>
      <c r="Y2830" s="83" t="s">
        <v>994</v>
      </c>
      <c r="Z2830" s="83" t="s">
        <v>739</v>
      </c>
    </row>
    <row r="2831" spans="1:26" x14ac:dyDescent="0.25">
      <c r="A2831" s="93" t="s">
        <v>8138</v>
      </c>
      <c r="B2831" s="93" t="s">
        <v>8138</v>
      </c>
      <c r="C2831" s="94" t="s">
        <v>8139</v>
      </c>
      <c r="D2831" s="93" t="s">
        <v>8140</v>
      </c>
      <c r="E2831" s="93" t="s">
        <v>704</v>
      </c>
      <c r="F2831" s="93" t="s">
        <v>22</v>
      </c>
      <c r="G2831" s="83" t="s">
        <v>23</v>
      </c>
      <c r="H2831" s="93"/>
      <c r="I2831" s="93" t="s">
        <v>24</v>
      </c>
      <c r="J2831" s="93" t="s">
        <v>24</v>
      </c>
      <c r="K2831" s="95">
        <v>100210040941</v>
      </c>
      <c r="L2831" s="93" t="s">
        <v>25</v>
      </c>
      <c r="M2831" s="93" t="s">
        <v>5198</v>
      </c>
      <c r="N2831" s="93" t="s">
        <v>5199</v>
      </c>
      <c r="O2831" s="93" t="s">
        <v>5200</v>
      </c>
      <c r="P2831" s="86">
        <v>20</v>
      </c>
      <c r="Q2831" s="87"/>
      <c r="R2831" s="88" t="s">
        <v>28</v>
      </c>
      <c r="S2831" s="89"/>
      <c r="T2831" s="1">
        <v>747</v>
      </c>
      <c r="U2831" s="90">
        <v>522.9</v>
      </c>
      <c r="V2831" s="91">
        <v>0.30000000000000004</v>
      </c>
      <c r="W2831" s="92" t="s">
        <v>11038</v>
      </c>
      <c r="X2831" s="83">
        <v>85365019000</v>
      </c>
      <c r="Y2831" s="83" t="s">
        <v>994</v>
      </c>
      <c r="Z2831" s="83" t="s">
        <v>739</v>
      </c>
    </row>
    <row r="2832" spans="1:26" x14ac:dyDescent="0.25">
      <c r="A2832" s="93" t="s">
        <v>8141</v>
      </c>
      <c r="B2832" s="93" t="s">
        <v>8141</v>
      </c>
      <c r="C2832" s="94" t="s">
        <v>8142</v>
      </c>
      <c r="D2832" s="93" t="s">
        <v>8143</v>
      </c>
      <c r="E2832" s="93" t="s">
        <v>704</v>
      </c>
      <c r="F2832" s="93" t="s">
        <v>22</v>
      </c>
      <c r="G2832" s="83" t="s">
        <v>23</v>
      </c>
      <c r="H2832" s="93"/>
      <c r="I2832" s="93" t="s">
        <v>24</v>
      </c>
      <c r="J2832" s="93" t="s">
        <v>24</v>
      </c>
      <c r="K2832" s="95">
        <v>100210040941</v>
      </c>
      <c r="L2832" s="93" t="s">
        <v>25</v>
      </c>
      <c r="M2832" s="93" t="s">
        <v>5198</v>
      </c>
      <c r="N2832" s="93" t="s">
        <v>5199</v>
      </c>
      <c r="O2832" s="93" t="s">
        <v>5200</v>
      </c>
      <c r="P2832" s="86">
        <v>20</v>
      </c>
      <c r="Q2832" s="87"/>
      <c r="R2832" s="88" t="s">
        <v>28</v>
      </c>
      <c r="S2832" s="89"/>
      <c r="T2832" s="1">
        <v>2153</v>
      </c>
      <c r="U2832" s="90">
        <v>1507.1</v>
      </c>
      <c r="V2832" s="91">
        <v>0.30000000000000004</v>
      </c>
      <c r="W2832" s="92" t="s">
        <v>11038</v>
      </c>
      <c r="X2832" s="83">
        <v>90022000000</v>
      </c>
      <c r="Y2832" s="83" t="s">
        <v>994</v>
      </c>
      <c r="Z2832" s="83" t="s">
        <v>739</v>
      </c>
    </row>
    <row r="2833" spans="1:26" x14ac:dyDescent="0.25">
      <c r="A2833" s="93" t="s">
        <v>8144</v>
      </c>
      <c r="B2833" s="93" t="s">
        <v>8144</v>
      </c>
      <c r="C2833" s="94" t="s">
        <v>8145</v>
      </c>
      <c r="D2833" s="93" t="s">
        <v>8146</v>
      </c>
      <c r="E2833" s="93" t="s">
        <v>704</v>
      </c>
      <c r="F2833" s="93" t="s">
        <v>22</v>
      </c>
      <c r="G2833" s="83" t="s">
        <v>23</v>
      </c>
      <c r="H2833" s="93"/>
      <c r="I2833" s="93" t="s">
        <v>24</v>
      </c>
      <c r="J2833" s="93" t="s">
        <v>24</v>
      </c>
      <c r="K2833" s="95">
        <v>100210040941</v>
      </c>
      <c r="L2833" s="93" t="s">
        <v>25</v>
      </c>
      <c r="M2833" s="93" t="s">
        <v>5198</v>
      </c>
      <c r="N2833" s="93" t="s">
        <v>5199</v>
      </c>
      <c r="O2833" s="93" t="s">
        <v>5200</v>
      </c>
      <c r="P2833" s="86">
        <v>20</v>
      </c>
      <c r="Q2833" s="87"/>
      <c r="R2833" s="88" t="s">
        <v>28</v>
      </c>
      <c r="S2833" s="89"/>
      <c r="T2833" s="1">
        <v>1999</v>
      </c>
      <c r="U2833" s="90">
        <v>1399.3</v>
      </c>
      <c r="V2833" s="91">
        <v>0.30000000000000004</v>
      </c>
      <c r="W2833" s="92" t="s">
        <v>11038</v>
      </c>
      <c r="X2833" s="83">
        <v>90119000000</v>
      </c>
      <c r="Y2833" s="83" t="s">
        <v>994</v>
      </c>
      <c r="Z2833" s="83" t="s">
        <v>739</v>
      </c>
    </row>
    <row r="2834" spans="1:26" x14ac:dyDescent="0.25">
      <c r="A2834" s="93" t="s">
        <v>8147</v>
      </c>
      <c r="B2834" s="93" t="s">
        <v>8147</v>
      </c>
      <c r="C2834" s="94" t="s">
        <v>8148</v>
      </c>
      <c r="D2834" s="93" t="s">
        <v>8149</v>
      </c>
      <c r="E2834" s="93" t="s">
        <v>704</v>
      </c>
      <c r="F2834" s="93" t="s">
        <v>22</v>
      </c>
      <c r="G2834" s="83" t="s">
        <v>752</v>
      </c>
      <c r="H2834" s="93"/>
      <c r="I2834" s="93" t="s">
        <v>24</v>
      </c>
      <c r="J2834" s="93" t="s">
        <v>24</v>
      </c>
      <c r="K2834" s="95">
        <v>100210040941</v>
      </c>
      <c r="L2834" s="93" t="s">
        <v>25</v>
      </c>
      <c r="M2834" s="93" t="s">
        <v>5198</v>
      </c>
      <c r="N2834" s="93" t="s">
        <v>5199</v>
      </c>
      <c r="O2834" s="93" t="s">
        <v>5200</v>
      </c>
      <c r="P2834" s="86" t="s">
        <v>11037</v>
      </c>
      <c r="Q2834" s="87"/>
      <c r="R2834" s="88" t="s">
        <v>28</v>
      </c>
      <c r="S2834" s="89"/>
      <c r="T2834" s="1">
        <v>326</v>
      </c>
      <c r="U2834" s="90">
        <v>228.2</v>
      </c>
      <c r="V2834" s="91">
        <v>0.30000000000000004</v>
      </c>
      <c r="W2834" s="92" t="s">
        <v>11038</v>
      </c>
      <c r="X2834" s="83">
        <v>39269097900</v>
      </c>
      <c r="Y2834" s="83" t="s">
        <v>994</v>
      </c>
      <c r="Z2834" s="83" t="s">
        <v>31</v>
      </c>
    </row>
    <row r="2835" spans="1:26" x14ac:dyDescent="0.25">
      <c r="A2835" s="93" t="s">
        <v>8150</v>
      </c>
      <c r="B2835" s="93" t="s">
        <v>8150</v>
      </c>
      <c r="C2835" s="94" t="s">
        <v>8151</v>
      </c>
      <c r="D2835" s="93" t="s">
        <v>8151</v>
      </c>
      <c r="E2835" s="93" t="s">
        <v>704</v>
      </c>
      <c r="F2835" s="93" t="s">
        <v>22</v>
      </c>
      <c r="G2835" s="83" t="s">
        <v>752</v>
      </c>
      <c r="H2835" s="93"/>
      <c r="I2835" s="93" t="s">
        <v>24</v>
      </c>
      <c r="J2835" s="93" t="s">
        <v>24</v>
      </c>
      <c r="K2835" s="95">
        <v>100210040941</v>
      </c>
      <c r="L2835" s="93" t="s">
        <v>25</v>
      </c>
      <c r="M2835" s="93" t="s">
        <v>5198</v>
      </c>
      <c r="N2835" s="93" t="s">
        <v>5199</v>
      </c>
      <c r="O2835" s="93" t="s">
        <v>5200</v>
      </c>
      <c r="P2835" s="86">
        <v>59</v>
      </c>
      <c r="Q2835" s="87"/>
      <c r="R2835" s="88" t="s">
        <v>28</v>
      </c>
      <c r="S2835" s="89"/>
      <c r="T2835" s="1">
        <v>1264</v>
      </c>
      <c r="U2835" s="90">
        <v>884.8</v>
      </c>
      <c r="V2835" s="91">
        <v>0.30000000000000004</v>
      </c>
      <c r="W2835" s="92" t="s">
        <v>11038</v>
      </c>
      <c r="X2835" s="83">
        <v>49119900000</v>
      </c>
      <c r="Y2835" s="83" t="s">
        <v>994</v>
      </c>
      <c r="Z2835" s="83" t="s">
        <v>739</v>
      </c>
    </row>
    <row r="2836" spans="1:26" x14ac:dyDescent="0.25">
      <c r="A2836" s="93" t="s">
        <v>8152</v>
      </c>
      <c r="B2836" s="93" t="s">
        <v>8152</v>
      </c>
      <c r="C2836" s="94" t="s">
        <v>8153</v>
      </c>
      <c r="D2836" s="93" t="s">
        <v>8154</v>
      </c>
      <c r="E2836" s="93" t="s">
        <v>704</v>
      </c>
      <c r="F2836" s="93" t="s">
        <v>22</v>
      </c>
      <c r="G2836" s="83" t="s">
        <v>752</v>
      </c>
      <c r="H2836" s="93"/>
      <c r="I2836" s="93" t="s">
        <v>24</v>
      </c>
      <c r="J2836" s="93" t="s">
        <v>24</v>
      </c>
      <c r="K2836" s="95">
        <v>100210040941</v>
      </c>
      <c r="L2836" s="93" t="s">
        <v>25</v>
      </c>
      <c r="M2836" s="93" t="s">
        <v>5198</v>
      </c>
      <c r="N2836" s="93" t="s">
        <v>5199</v>
      </c>
      <c r="O2836" s="93" t="s">
        <v>5200</v>
      </c>
      <c r="P2836" s="86" t="s">
        <v>11037</v>
      </c>
      <c r="Q2836" s="87"/>
      <c r="R2836" s="88" t="s">
        <v>28</v>
      </c>
      <c r="S2836" s="89"/>
      <c r="T2836" s="1">
        <v>39877</v>
      </c>
      <c r="U2836" s="90">
        <v>27913.9</v>
      </c>
      <c r="V2836" s="91">
        <v>0.3</v>
      </c>
      <c r="W2836" s="92" t="s">
        <v>11038</v>
      </c>
      <c r="X2836" s="83">
        <v>85234910009</v>
      </c>
      <c r="Y2836" s="83" t="s">
        <v>994</v>
      </c>
      <c r="Z2836" s="83" t="s">
        <v>739</v>
      </c>
    </row>
    <row r="2837" spans="1:26" x14ac:dyDescent="0.25">
      <c r="A2837" s="93" t="s">
        <v>6800</v>
      </c>
      <c r="B2837" s="93" t="s">
        <v>6800</v>
      </c>
      <c r="C2837" s="94" t="s">
        <v>6801</v>
      </c>
      <c r="D2837" s="93" t="s">
        <v>6802</v>
      </c>
      <c r="E2837" s="93" t="s">
        <v>704</v>
      </c>
      <c r="F2837" s="93" t="s">
        <v>22</v>
      </c>
      <c r="G2837" s="83" t="s">
        <v>23</v>
      </c>
      <c r="H2837" s="93"/>
      <c r="I2837" s="93" t="s">
        <v>24</v>
      </c>
      <c r="J2837" s="93" t="s">
        <v>24</v>
      </c>
      <c r="K2837" s="95">
        <v>100210010602</v>
      </c>
      <c r="L2837" s="93" t="s">
        <v>25</v>
      </c>
      <c r="M2837" s="93" t="s">
        <v>1019</v>
      </c>
      <c r="N2837" s="93" t="s">
        <v>1303</v>
      </c>
      <c r="O2837" s="93" t="s">
        <v>4440</v>
      </c>
      <c r="P2837" s="86">
        <v>2</v>
      </c>
      <c r="Q2837" s="87"/>
      <c r="R2837" s="88" t="s">
        <v>28</v>
      </c>
      <c r="S2837" s="89"/>
      <c r="T2837" s="1">
        <v>1164</v>
      </c>
      <c r="U2837" s="90">
        <v>605.28</v>
      </c>
      <c r="V2837" s="91">
        <v>0.48000000000000004</v>
      </c>
      <c r="W2837" s="92" t="s">
        <v>11035</v>
      </c>
      <c r="X2837" s="83">
        <v>90119000000</v>
      </c>
      <c r="Y2837" s="83" t="s">
        <v>903</v>
      </c>
      <c r="Z2837" s="83" t="s">
        <v>31</v>
      </c>
    </row>
    <row r="2838" spans="1:26" x14ac:dyDescent="0.25">
      <c r="A2838" s="93" t="s">
        <v>6803</v>
      </c>
      <c r="B2838" s="93" t="s">
        <v>6803</v>
      </c>
      <c r="C2838" s="94" t="s">
        <v>6804</v>
      </c>
      <c r="D2838" s="93" t="s">
        <v>6805</v>
      </c>
      <c r="E2838" s="93" t="s">
        <v>704</v>
      </c>
      <c r="F2838" s="93" t="s">
        <v>22</v>
      </c>
      <c r="G2838" s="83" t="s">
        <v>23</v>
      </c>
      <c r="H2838" s="93"/>
      <c r="I2838" s="93" t="s">
        <v>24</v>
      </c>
      <c r="J2838" s="93" t="s">
        <v>24</v>
      </c>
      <c r="K2838" s="95">
        <v>100210010602</v>
      </c>
      <c r="L2838" s="93" t="s">
        <v>25</v>
      </c>
      <c r="M2838" s="93" t="s">
        <v>1019</v>
      </c>
      <c r="N2838" s="93" t="s">
        <v>1303</v>
      </c>
      <c r="O2838" s="93" t="s">
        <v>4440</v>
      </c>
      <c r="P2838" s="86">
        <v>20</v>
      </c>
      <c r="Q2838" s="87"/>
      <c r="R2838" s="88" t="s">
        <v>28</v>
      </c>
      <c r="S2838" s="89"/>
      <c r="T2838" s="1">
        <v>908</v>
      </c>
      <c r="U2838" s="90">
        <v>472.16</v>
      </c>
      <c r="V2838" s="91">
        <v>0.48</v>
      </c>
      <c r="W2838" s="92" t="s">
        <v>11035</v>
      </c>
      <c r="X2838" s="83">
        <v>90119000000</v>
      </c>
      <c r="Y2838" s="83" t="s">
        <v>903</v>
      </c>
      <c r="Z2838" s="83" t="s">
        <v>31</v>
      </c>
    </row>
    <row r="2839" spans="1:26" x14ac:dyDescent="0.25">
      <c r="A2839" s="93" t="s">
        <v>6806</v>
      </c>
      <c r="B2839" s="93" t="s">
        <v>6806</v>
      </c>
      <c r="C2839" s="94" t="s">
        <v>6807</v>
      </c>
      <c r="D2839" s="93" t="s">
        <v>6808</v>
      </c>
      <c r="E2839" s="93" t="s">
        <v>704</v>
      </c>
      <c r="F2839" s="93" t="s">
        <v>22</v>
      </c>
      <c r="G2839" s="83" t="s">
        <v>23</v>
      </c>
      <c r="H2839" s="93"/>
      <c r="I2839" s="93" t="s">
        <v>745</v>
      </c>
      <c r="J2839" s="93" t="s">
        <v>24</v>
      </c>
      <c r="K2839" s="95">
        <v>100210010606</v>
      </c>
      <c r="L2839" s="93" t="s">
        <v>25</v>
      </c>
      <c r="M2839" s="93" t="s">
        <v>1019</v>
      </c>
      <c r="N2839" s="93" t="s">
        <v>1303</v>
      </c>
      <c r="O2839" s="93" t="s">
        <v>4601</v>
      </c>
      <c r="P2839" s="86">
        <v>2</v>
      </c>
      <c r="Q2839" s="87"/>
      <c r="R2839" s="88" t="s">
        <v>28</v>
      </c>
      <c r="S2839" s="89"/>
      <c r="T2839" s="1">
        <v>529</v>
      </c>
      <c r="U2839" s="90">
        <v>275.08</v>
      </c>
      <c r="V2839" s="91">
        <v>0.48000000000000004</v>
      </c>
      <c r="W2839" s="92" t="s">
        <v>11035</v>
      </c>
      <c r="X2839" s="83">
        <v>90021900000</v>
      </c>
      <c r="Y2839" s="83" t="s">
        <v>903</v>
      </c>
      <c r="Z2839" s="83" t="s">
        <v>31</v>
      </c>
    </row>
    <row r="2840" spans="1:26" x14ac:dyDescent="0.25">
      <c r="A2840" s="93" t="s">
        <v>6809</v>
      </c>
      <c r="B2840" s="93" t="s">
        <v>6809</v>
      </c>
      <c r="C2840" s="94" t="s">
        <v>6810</v>
      </c>
      <c r="D2840" s="93" t="s">
        <v>6811</v>
      </c>
      <c r="E2840" s="93" t="s">
        <v>704</v>
      </c>
      <c r="F2840" s="93" t="s">
        <v>22</v>
      </c>
      <c r="G2840" s="83" t="s">
        <v>23</v>
      </c>
      <c r="H2840" s="93"/>
      <c r="I2840" s="93" t="s">
        <v>24</v>
      </c>
      <c r="J2840" s="93" t="s">
        <v>24</v>
      </c>
      <c r="K2840" s="95">
        <v>100210040941</v>
      </c>
      <c r="L2840" s="93" t="s">
        <v>25</v>
      </c>
      <c r="M2840" s="93" t="s">
        <v>5198</v>
      </c>
      <c r="N2840" s="93" t="s">
        <v>5199</v>
      </c>
      <c r="O2840" s="93" t="s">
        <v>5200</v>
      </c>
      <c r="P2840" s="86">
        <v>24</v>
      </c>
      <c r="Q2840" s="87"/>
      <c r="R2840" s="88" t="s">
        <v>28</v>
      </c>
      <c r="S2840" s="98"/>
      <c r="T2840" s="1">
        <v>531</v>
      </c>
      <c r="U2840" s="90">
        <v>276.12</v>
      </c>
      <c r="V2840" s="91">
        <v>0.48</v>
      </c>
      <c r="W2840" s="92" t="s">
        <v>11035</v>
      </c>
      <c r="X2840" s="83">
        <v>90022000000</v>
      </c>
      <c r="Y2840" s="83" t="s">
        <v>994</v>
      </c>
      <c r="Z2840" s="83" t="s">
        <v>31</v>
      </c>
    </row>
    <row r="2841" spans="1:26" x14ac:dyDescent="0.25">
      <c r="A2841" s="93" t="s">
        <v>6812</v>
      </c>
      <c r="B2841" s="93" t="s">
        <v>6812</v>
      </c>
      <c r="C2841" s="94" t="s">
        <v>6813</v>
      </c>
      <c r="D2841" s="93" t="s">
        <v>6814</v>
      </c>
      <c r="E2841" s="93" t="s">
        <v>704</v>
      </c>
      <c r="F2841" s="93" t="s">
        <v>22</v>
      </c>
      <c r="G2841" s="83" t="s">
        <v>752</v>
      </c>
      <c r="H2841" s="93"/>
      <c r="I2841" s="93" t="s">
        <v>24</v>
      </c>
      <c r="J2841" s="93" t="s">
        <v>24</v>
      </c>
      <c r="K2841" s="95">
        <v>100210010722</v>
      </c>
      <c r="L2841" s="93" t="s">
        <v>25</v>
      </c>
      <c r="M2841" s="93" t="s">
        <v>1019</v>
      </c>
      <c r="N2841" s="93" t="s">
        <v>2639</v>
      </c>
      <c r="O2841" s="93" t="s">
        <v>5577</v>
      </c>
      <c r="P2841" s="86">
        <v>2</v>
      </c>
      <c r="Q2841" s="87"/>
      <c r="R2841" s="88" t="s">
        <v>28</v>
      </c>
      <c r="S2841" s="89"/>
      <c r="T2841" s="1">
        <v>289</v>
      </c>
      <c r="U2841" s="90">
        <v>150.28</v>
      </c>
      <c r="V2841" s="91">
        <v>0.48</v>
      </c>
      <c r="W2841" s="92" t="s">
        <v>11035</v>
      </c>
      <c r="X2841" s="83">
        <v>90029000900</v>
      </c>
      <c r="Y2841" s="83" t="s">
        <v>903</v>
      </c>
      <c r="Z2841" s="83" t="s">
        <v>31</v>
      </c>
    </row>
    <row r="2842" spans="1:26" x14ac:dyDescent="0.25">
      <c r="A2842" s="93" t="s">
        <v>6815</v>
      </c>
      <c r="B2842" s="93" t="s">
        <v>6815</v>
      </c>
      <c r="C2842" s="94" t="s">
        <v>6816</v>
      </c>
      <c r="D2842" s="93" t="s">
        <v>6817</v>
      </c>
      <c r="E2842" s="93" t="s">
        <v>704</v>
      </c>
      <c r="F2842" s="93" t="s">
        <v>22</v>
      </c>
      <c r="G2842" s="83" t="s">
        <v>23</v>
      </c>
      <c r="H2842" s="93"/>
      <c r="I2842" s="93" t="s">
        <v>745</v>
      </c>
      <c r="J2842" s="93" t="s">
        <v>24</v>
      </c>
      <c r="K2842" s="95">
        <v>100210010605</v>
      </c>
      <c r="L2842" s="93" t="s">
        <v>25</v>
      </c>
      <c r="M2842" s="93" t="s">
        <v>1019</v>
      </c>
      <c r="N2842" s="93" t="s">
        <v>1303</v>
      </c>
      <c r="O2842" s="93" t="s">
        <v>1464</v>
      </c>
      <c r="P2842" s="86">
        <v>2</v>
      </c>
      <c r="Q2842" s="87"/>
      <c r="R2842" s="88" t="s">
        <v>28</v>
      </c>
      <c r="S2842" s="98"/>
      <c r="T2842" s="1">
        <v>355</v>
      </c>
      <c r="U2842" s="90">
        <v>184.6</v>
      </c>
      <c r="V2842" s="91">
        <v>0.48000000000000004</v>
      </c>
      <c r="W2842" s="92" t="s">
        <v>11035</v>
      </c>
      <c r="X2842" s="83">
        <v>90119000000</v>
      </c>
      <c r="Y2842" s="83" t="s">
        <v>903</v>
      </c>
      <c r="Z2842" s="83" t="s">
        <v>31</v>
      </c>
    </row>
    <row r="2843" spans="1:26" x14ac:dyDescent="0.25">
      <c r="A2843" s="93" t="s">
        <v>6818</v>
      </c>
      <c r="B2843" s="93" t="s">
        <v>6818</v>
      </c>
      <c r="C2843" s="94" t="s">
        <v>6819</v>
      </c>
      <c r="D2843" s="93" t="s">
        <v>6820</v>
      </c>
      <c r="E2843" s="93" t="s">
        <v>704</v>
      </c>
      <c r="F2843" s="93" t="s">
        <v>22</v>
      </c>
      <c r="G2843" s="83" t="s">
        <v>23</v>
      </c>
      <c r="H2843" s="93"/>
      <c r="I2843" s="93" t="s">
        <v>745</v>
      </c>
      <c r="J2843" s="93" t="s">
        <v>24</v>
      </c>
      <c r="K2843" s="95">
        <v>100210010605</v>
      </c>
      <c r="L2843" s="93" t="s">
        <v>25</v>
      </c>
      <c r="M2843" s="93" t="s">
        <v>1019</v>
      </c>
      <c r="N2843" s="93" t="s">
        <v>1303</v>
      </c>
      <c r="O2843" s="93" t="s">
        <v>1464</v>
      </c>
      <c r="P2843" s="86">
        <v>2</v>
      </c>
      <c r="Q2843" s="87"/>
      <c r="R2843" s="88" t="s">
        <v>28</v>
      </c>
      <c r="S2843" s="89"/>
      <c r="T2843" s="1">
        <v>192</v>
      </c>
      <c r="U2843" s="90">
        <v>99.84</v>
      </c>
      <c r="V2843" s="91">
        <v>0.48</v>
      </c>
      <c r="W2843" s="92" t="s">
        <v>11035</v>
      </c>
      <c r="X2843" s="83">
        <v>90119000000</v>
      </c>
      <c r="Y2843" s="83" t="s">
        <v>903</v>
      </c>
      <c r="Z2843" s="83" t="s">
        <v>31</v>
      </c>
    </row>
    <row r="2844" spans="1:26" x14ac:dyDescent="0.25">
      <c r="A2844" s="93" t="s">
        <v>6821</v>
      </c>
      <c r="B2844" s="93" t="s">
        <v>6821</v>
      </c>
      <c r="C2844" s="94" t="s">
        <v>6822</v>
      </c>
      <c r="D2844" s="93" t="s">
        <v>6823</v>
      </c>
      <c r="E2844" s="93" t="s">
        <v>704</v>
      </c>
      <c r="F2844" s="93" t="s">
        <v>22</v>
      </c>
      <c r="G2844" s="83" t="s">
        <v>23</v>
      </c>
      <c r="H2844" s="93"/>
      <c r="I2844" s="93" t="s">
        <v>745</v>
      </c>
      <c r="J2844" s="93" t="s">
        <v>24</v>
      </c>
      <c r="K2844" s="95">
        <v>100210010602</v>
      </c>
      <c r="L2844" s="93" t="s">
        <v>25</v>
      </c>
      <c r="M2844" s="93" t="s">
        <v>1019</v>
      </c>
      <c r="N2844" s="93" t="s">
        <v>1303</v>
      </c>
      <c r="O2844" s="93" t="s">
        <v>4440</v>
      </c>
      <c r="P2844" s="86">
        <v>2</v>
      </c>
      <c r="Q2844" s="87"/>
      <c r="R2844" s="88" t="s">
        <v>28</v>
      </c>
      <c r="S2844" s="98"/>
      <c r="T2844" s="1">
        <v>348</v>
      </c>
      <c r="U2844" s="90">
        <v>180.96</v>
      </c>
      <c r="V2844" s="91">
        <v>0.48</v>
      </c>
      <c r="W2844" s="92" t="s">
        <v>11035</v>
      </c>
      <c r="X2844" s="83">
        <v>90119000000</v>
      </c>
      <c r="Y2844" s="83" t="s">
        <v>994</v>
      </c>
      <c r="Z2844" s="83" t="s">
        <v>31</v>
      </c>
    </row>
    <row r="2845" spans="1:26" x14ac:dyDescent="0.25">
      <c r="A2845" s="93" t="s">
        <v>6824</v>
      </c>
      <c r="B2845" s="93" t="s">
        <v>6824</v>
      </c>
      <c r="C2845" s="94" t="s">
        <v>6825</v>
      </c>
      <c r="D2845" s="93" t="s">
        <v>6826</v>
      </c>
      <c r="E2845" s="93" t="s">
        <v>704</v>
      </c>
      <c r="F2845" s="93" t="s">
        <v>22</v>
      </c>
      <c r="G2845" s="83" t="s">
        <v>23</v>
      </c>
      <c r="H2845" s="93"/>
      <c r="I2845" s="93" t="s">
        <v>24</v>
      </c>
      <c r="J2845" s="93" t="s">
        <v>24</v>
      </c>
      <c r="K2845" s="95">
        <v>100210010607</v>
      </c>
      <c r="L2845" s="93" t="s">
        <v>25</v>
      </c>
      <c r="M2845" s="93" t="s">
        <v>1019</v>
      </c>
      <c r="N2845" s="93" t="s">
        <v>1303</v>
      </c>
      <c r="O2845" s="93" t="s">
        <v>4558</v>
      </c>
      <c r="P2845" s="86">
        <v>2</v>
      </c>
      <c r="Q2845" s="87"/>
      <c r="R2845" s="88" t="s">
        <v>28</v>
      </c>
      <c r="S2845" s="89"/>
      <c r="T2845" s="1">
        <v>1241</v>
      </c>
      <c r="U2845" s="90">
        <v>645.32000000000005</v>
      </c>
      <c r="V2845" s="91">
        <v>0.48</v>
      </c>
      <c r="W2845" s="92" t="s">
        <v>11035</v>
      </c>
      <c r="X2845" s="83">
        <v>94054990900</v>
      </c>
      <c r="Y2845" s="83" t="s">
        <v>903</v>
      </c>
      <c r="Z2845" s="83" t="s">
        <v>31</v>
      </c>
    </row>
    <row r="2846" spans="1:26" x14ac:dyDescent="0.25">
      <c r="A2846" s="93" t="s">
        <v>6827</v>
      </c>
      <c r="B2846" s="93" t="s">
        <v>6827</v>
      </c>
      <c r="C2846" s="94" t="s">
        <v>6828</v>
      </c>
      <c r="D2846" s="93" t="s">
        <v>6829</v>
      </c>
      <c r="E2846" s="93" t="s">
        <v>704</v>
      </c>
      <c r="F2846" s="93" t="s">
        <v>22</v>
      </c>
      <c r="G2846" s="83" t="s">
        <v>23</v>
      </c>
      <c r="H2846" s="93"/>
      <c r="I2846" s="93" t="s">
        <v>24</v>
      </c>
      <c r="J2846" s="93" t="s">
        <v>24</v>
      </c>
      <c r="K2846" s="95">
        <v>100210010605</v>
      </c>
      <c r="L2846" s="93" t="s">
        <v>25</v>
      </c>
      <c r="M2846" s="93" t="s">
        <v>1019</v>
      </c>
      <c r="N2846" s="93" t="s">
        <v>1303</v>
      </c>
      <c r="O2846" s="93" t="s">
        <v>1464</v>
      </c>
      <c r="P2846" s="86">
        <v>2</v>
      </c>
      <c r="Q2846" s="87"/>
      <c r="R2846" s="88" t="s">
        <v>28</v>
      </c>
      <c r="S2846" s="89"/>
      <c r="T2846" s="1">
        <v>2987</v>
      </c>
      <c r="U2846" s="90">
        <v>1553.24</v>
      </c>
      <c r="V2846" s="91">
        <v>0.48</v>
      </c>
      <c r="W2846" s="92" t="s">
        <v>11035</v>
      </c>
      <c r="X2846" s="83">
        <v>90119000000</v>
      </c>
      <c r="Y2846" s="83" t="s">
        <v>994</v>
      </c>
      <c r="Z2846" s="83" t="s">
        <v>31</v>
      </c>
    </row>
    <row r="2847" spans="1:26" x14ac:dyDescent="0.25">
      <c r="A2847" s="93" t="s">
        <v>6830</v>
      </c>
      <c r="B2847" s="93" t="s">
        <v>6830</v>
      </c>
      <c r="C2847" s="94" t="s">
        <v>6831</v>
      </c>
      <c r="D2847" s="93" t="s">
        <v>6832</v>
      </c>
      <c r="E2847" s="93" t="s">
        <v>704</v>
      </c>
      <c r="F2847" s="93" t="s">
        <v>22</v>
      </c>
      <c r="G2847" s="83" t="s">
        <v>23</v>
      </c>
      <c r="H2847" s="93"/>
      <c r="I2847" s="93" t="s">
        <v>24</v>
      </c>
      <c r="J2847" s="93" t="s">
        <v>24</v>
      </c>
      <c r="K2847" s="95">
        <v>100210010660</v>
      </c>
      <c r="L2847" s="93" t="s">
        <v>25</v>
      </c>
      <c r="M2847" s="93" t="s">
        <v>1019</v>
      </c>
      <c r="N2847" s="93" t="s">
        <v>1303</v>
      </c>
      <c r="O2847" s="93" t="s">
        <v>4456</v>
      </c>
      <c r="P2847" s="86">
        <v>23</v>
      </c>
      <c r="Q2847" s="87"/>
      <c r="R2847" s="88" t="s">
        <v>28</v>
      </c>
      <c r="S2847" s="89"/>
      <c r="T2847" s="1">
        <v>25584</v>
      </c>
      <c r="U2847" s="90">
        <v>13303.68</v>
      </c>
      <c r="V2847" s="91">
        <v>0.48</v>
      </c>
      <c r="W2847" s="92" t="s">
        <v>11035</v>
      </c>
      <c r="X2847" s="83">
        <v>90119000000</v>
      </c>
      <c r="Y2847" s="83" t="s">
        <v>994</v>
      </c>
      <c r="Z2847" s="83" t="s">
        <v>739</v>
      </c>
    </row>
    <row r="2848" spans="1:26" ht="30" x14ac:dyDescent="0.25">
      <c r="A2848" s="93" t="s">
        <v>6835</v>
      </c>
      <c r="B2848" s="93" t="s">
        <v>6835</v>
      </c>
      <c r="C2848" s="94" t="s">
        <v>6836</v>
      </c>
      <c r="D2848" s="158" t="s">
        <v>6837</v>
      </c>
      <c r="E2848" s="93" t="s">
        <v>704</v>
      </c>
      <c r="F2848" s="93" t="s">
        <v>22</v>
      </c>
      <c r="G2848" s="93" t="s">
        <v>23</v>
      </c>
      <c r="H2848" s="93"/>
      <c r="I2848" s="93" t="s">
        <v>24</v>
      </c>
      <c r="J2848" s="93" t="s">
        <v>24</v>
      </c>
      <c r="K2848" s="95">
        <v>100210042010</v>
      </c>
      <c r="L2848" s="93" t="s">
        <v>25</v>
      </c>
      <c r="M2848" s="93" t="s">
        <v>5198</v>
      </c>
      <c r="N2848" s="93" t="s">
        <v>6200</v>
      </c>
      <c r="O2848" s="93" t="s">
        <v>6201</v>
      </c>
      <c r="P2848" s="86">
        <v>20</v>
      </c>
      <c r="Q2848" s="87"/>
      <c r="R2848" s="88" t="s">
        <v>28</v>
      </c>
      <c r="S2848" s="89"/>
      <c r="T2848" s="1">
        <v>2793</v>
      </c>
      <c r="U2848" s="90">
        <v>1452.36</v>
      </c>
      <c r="V2848" s="91">
        <v>0.48000000000000004</v>
      </c>
      <c r="W2848" s="92" t="s">
        <v>11035</v>
      </c>
      <c r="X2848" s="83">
        <v>90119000000</v>
      </c>
      <c r="Y2848" s="83" t="s">
        <v>994</v>
      </c>
      <c r="Z2848" s="83" t="s">
        <v>739</v>
      </c>
    </row>
    <row r="2849" spans="1:26" x14ac:dyDescent="0.25">
      <c r="A2849" s="93" t="s">
        <v>6838</v>
      </c>
      <c r="B2849" s="93" t="s">
        <v>6838</v>
      </c>
      <c r="C2849" s="94" t="s">
        <v>6839</v>
      </c>
      <c r="D2849" s="93" t="s">
        <v>6840</v>
      </c>
      <c r="E2849" s="93" t="s">
        <v>704</v>
      </c>
      <c r="F2849" s="93" t="s">
        <v>22</v>
      </c>
      <c r="G2849" s="83" t="s">
        <v>23</v>
      </c>
      <c r="H2849" s="93"/>
      <c r="I2849" s="93" t="s">
        <v>24</v>
      </c>
      <c r="J2849" s="93" t="s">
        <v>24</v>
      </c>
      <c r="K2849" s="95">
        <v>100210042010</v>
      </c>
      <c r="L2849" s="93" t="s">
        <v>25</v>
      </c>
      <c r="M2849" s="93" t="s">
        <v>5198</v>
      </c>
      <c r="N2849" s="93" t="s">
        <v>6200</v>
      </c>
      <c r="O2849" s="93" t="s">
        <v>6201</v>
      </c>
      <c r="P2849" s="86">
        <v>38</v>
      </c>
      <c r="Q2849" s="87"/>
      <c r="R2849" s="88" t="s">
        <v>28</v>
      </c>
      <c r="S2849" s="89"/>
      <c r="T2849" s="1">
        <v>2793</v>
      </c>
      <c r="U2849" s="90">
        <v>1452.36</v>
      </c>
      <c r="V2849" s="91">
        <v>0.48000000000000004</v>
      </c>
      <c r="W2849" s="92" t="s">
        <v>11035</v>
      </c>
      <c r="X2849" s="83">
        <v>90119000000</v>
      </c>
      <c r="Y2849" s="83" t="s">
        <v>994</v>
      </c>
      <c r="Z2849" s="83" t="s">
        <v>31</v>
      </c>
    </row>
    <row r="2850" spans="1:26" x14ac:dyDescent="0.25">
      <c r="A2850" s="93" t="s">
        <v>6841</v>
      </c>
      <c r="B2850" s="93" t="s">
        <v>6841</v>
      </c>
      <c r="C2850" s="94" t="s">
        <v>6842</v>
      </c>
      <c r="D2850" s="93" t="s">
        <v>11845</v>
      </c>
      <c r="E2850" s="93" t="s">
        <v>704</v>
      </c>
      <c r="F2850" s="93" t="s">
        <v>22</v>
      </c>
      <c r="G2850" s="83" t="s">
        <v>23</v>
      </c>
      <c r="H2850" s="93"/>
      <c r="I2850" s="93" t="s">
        <v>24</v>
      </c>
      <c r="J2850" s="93" t="s">
        <v>24</v>
      </c>
      <c r="K2850" s="95">
        <v>100210042010</v>
      </c>
      <c r="L2850" s="93" t="s">
        <v>25</v>
      </c>
      <c r="M2850" s="93" t="s">
        <v>5198</v>
      </c>
      <c r="N2850" s="93" t="s">
        <v>6200</v>
      </c>
      <c r="O2850" s="93" t="s">
        <v>6201</v>
      </c>
      <c r="P2850" s="86">
        <v>20</v>
      </c>
      <c r="Q2850" s="87"/>
      <c r="R2850" s="88" t="s">
        <v>28</v>
      </c>
      <c r="S2850" s="89"/>
      <c r="T2850" s="1">
        <v>1186</v>
      </c>
      <c r="U2850" s="90">
        <v>616.72</v>
      </c>
      <c r="V2850" s="91">
        <v>0.48</v>
      </c>
      <c r="W2850" s="92" t="s">
        <v>11035</v>
      </c>
      <c r="X2850" s="83">
        <v>90119000000</v>
      </c>
      <c r="Y2850" s="83" t="s">
        <v>994</v>
      </c>
      <c r="Z2850" s="83" t="s">
        <v>31</v>
      </c>
    </row>
    <row r="2851" spans="1:26" x14ac:dyDescent="0.25">
      <c r="A2851" s="93" t="s">
        <v>6843</v>
      </c>
      <c r="B2851" s="93" t="s">
        <v>6843</v>
      </c>
      <c r="C2851" s="94" t="s">
        <v>6844</v>
      </c>
      <c r="D2851" s="93" t="s">
        <v>11846</v>
      </c>
      <c r="E2851" s="93" t="s">
        <v>704</v>
      </c>
      <c r="F2851" s="93" t="s">
        <v>22</v>
      </c>
      <c r="G2851" s="83" t="s">
        <v>752</v>
      </c>
      <c r="H2851" s="93"/>
      <c r="I2851" s="93" t="s">
        <v>24</v>
      </c>
      <c r="J2851" s="93" t="s">
        <v>24</v>
      </c>
      <c r="K2851" s="95">
        <v>100210042010</v>
      </c>
      <c r="L2851" s="93" t="s">
        <v>25</v>
      </c>
      <c r="M2851" s="93" t="s">
        <v>5198</v>
      </c>
      <c r="N2851" s="93" t="s">
        <v>6200</v>
      </c>
      <c r="O2851" s="93" t="s">
        <v>6201</v>
      </c>
      <c r="P2851" s="86">
        <v>20</v>
      </c>
      <c r="Q2851" s="87"/>
      <c r="R2851" s="88" t="s">
        <v>28</v>
      </c>
      <c r="S2851" s="98"/>
      <c r="T2851" s="1">
        <v>9901</v>
      </c>
      <c r="U2851" s="90">
        <v>5148.5200000000004</v>
      </c>
      <c r="V2851" s="91">
        <v>0.48</v>
      </c>
      <c r="W2851" s="92" t="s">
        <v>11035</v>
      </c>
      <c r="X2851" s="83">
        <v>85234910009</v>
      </c>
      <c r="Y2851" s="83" t="s">
        <v>994</v>
      </c>
      <c r="Z2851" s="83" t="s">
        <v>31</v>
      </c>
    </row>
    <row r="2852" spans="1:26" x14ac:dyDescent="0.25">
      <c r="A2852" s="93" t="s">
        <v>6848</v>
      </c>
      <c r="B2852" s="93" t="s">
        <v>6848</v>
      </c>
      <c r="C2852" s="94" t="s">
        <v>6849</v>
      </c>
      <c r="D2852" s="93" t="s">
        <v>11847</v>
      </c>
      <c r="E2852" s="93" t="s">
        <v>704</v>
      </c>
      <c r="F2852" s="93" t="s">
        <v>22</v>
      </c>
      <c r="G2852" s="83" t="s">
        <v>752</v>
      </c>
      <c r="H2852" s="93"/>
      <c r="I2852" s="93" t="s">
        <v>24</v>
      </c>
      <c r="J2852" s="93" t="s">
        <v>24</v>
      </c>
      <c r="K2852" s="95">
        <v>100210042010</v>
      </c>
      <c r="L2852" s="93" t="s">
        <v>25</v>
      </c>
      <c r="M2852" s="93" t="s">
        <v>5198</v>
      </c>
      <c r="N2852" s="93" t="s">
        <v>6200</v>
      </c>
      <c r="O2852" s="93" t="s">
        <v>6201</v>
      </c>
      <c r="P2852" s="86">
        <v>20</v>
      </c>
      <c r="Q2852" s="87"/>
      <c r="R2852" s="88" t="s">
        <v>28</v>
      </c>
      <c r="S2852" s="98"/>
      <c r="T2852" s="1">
        <v>8249</v>
      </c>
      <c r="U2852" s="90">
        <v>4289.4799999999996</v>
      </c>
      <c r="V2852" s="91">
        <v>0.48000000000000004</v>
      </c>
      <c r="W2852" s="92" t="s">
        <v>11035</v>
      </c>
      <c r="X2852" s="83">
        <v>85234990009</v>
      </c>
      <c r="Y2852" s="83" t="s">
        <v>994</v>
      </c>
      <c r="Z2852" s="83" t="s">
        <v>31</v>
      </c>
    </row>
    <row r="2853" spans="1:26" x14ac:dyDescent="0.25">
      <c r="A2853" s="93" t="s">
        <v>6851</v>
      </c>
      <c r="B2853" s="93" t="s">
        <v>6851</v>
      </c>
      <c r="C2853" s="94" t="s">
        <v>6852</v>
      </c>
      <c r="D2853" s="93" t="s">
        <v>11848</v>
      </c>
      <c r="E2853" s="93" t="s">
        <v>704</v>
      </c>
      <c r="F2853" s="93" t="s">
        <v>22</v>
      </c>
      <c r="G2853" s="83" t="s">
        <v>752</v>
      </c>
      <c r="H2853" s="93"/>
      <c r="I2853" s="93" t="s">
        <v>24</v>
      </c>
      <c r="J2853" s="93" t="s">
        <v>24</v>
      </c>
      <c r="K2853" s="95">
        <v>100210042010</v>
      </c>
      <c r="L2853" s="93" t="s">
        <v>25</v>
      </c>
      <c r="M2853" s="93" t="s">
        <v>5198</v>
      </c>
      <c r="N2853" s="93" t="s">
        <v>6200</v>
      </c>
      <c r="O2853" s="93" t="s">
        <v>6201</v>
      </c>
      <c r="P2853" s="86">
        <v>47</v>
      </c>
      <c r="Q2853" s="87"/>
      <c r="R2853" s="88" t="s">
        <v>28</v>
      </c>
      <c r="S2853" s="89"/>
      <c r="T2853" s="1">
        <v>4398</v>
      </c>
      <c r="U2853" s="90">
        <v>2286.96</v>
      </c>
      <c r="V2853" s="91">
        <v>0.48</v>
      </c>
      <c r="W2853" s="92" t="s">
        <v>11035</v>
      </c>
      <c r="X2853" s="83">
        <v>85234990009</v>
      </c>
      <c r="Y2853" s="83" t="s">
        <v>994</v>
      </c>
      <c r="Z2853" s="83" t="s">
        <v>31</v>
      </c>
    </row>
    <row r="2854" spans="1:26" x14ac:dyDescent="0.25">
      <c r="A2854" s="93" t="s">
        <v>6854</v>
      </c>
      <c r="B2854" s="93" t="s">
        <v>6854</v>
      </c>
      <c r="C2854" s="94" t="s">
        <v>6855</v>
      </c>
      <c r="D2854" s="93" t="s">
        <v>6856</v>
      </c>
      <c r="E2854" s="93" t="s">
        <v>704</v>
      </c>
      <c r="F2854" s="93" t="s">
        <v>22</v>
      </c>
      <c r="G2854" s="93" t="s">
        <v>23</v>
      </c>
      <c r="H2854" s="93"/>
      <c r="I2854" s="93" t="s">
        <v>24</v>
      </c>
      <c r="J2854" s="93" t="s">
        <v>24</v>
      </c>
      <c r="K2854" s="95">
        <v>100210010722</v>
      </c>
      <c r="L2854" s="93" t="s">
        <v>25</v>
      </c>
      <c r="M2854" s="93" t="s">
        <v>1019</v>
      </c>
      <c r="N2854" s="93" t="s">
        <v>2639</v>
      </c>
      <c r="O2854" s="93" t="s">
        <v>5577</v>
      </c>
      <c r="P2854" s="86">
        <v>2</v>
      </c>
      <c r="Q2854" s="87"/>
      <c r="R2854" s="88" t="s">
        <v>28</v>
      </c>
      <c r="S2854" s="89"/>
      <c r="T2854" s="1">
        <v>537</v>
      </c>
      <c r="U2854" s="90">
        <v>279.24</v>
      </c>
      <c r="V2854" s="91">
        <v>0.48</v>
      </c>
      <c r="W2854" s="92" t="s">
        <v>11035</v>
      </c>
      <c r="X2854" s="83">
        <v>90021900000</v>
      </c>
      <c r="Y2854" s="83" t="s">
        <v>903</v>
      </c>
      <c r="Z2854" s="83" t="s">
        <v>31</v>
      </c>
    </row>
    <row r="2855" spans="1:26" x14ac:dyDescent="0.25">
      <c r="A2855" s="93" t="s">
        <v>6857</v>
      </c>
      <c r="B2855" s="93" t="s">
        <v>6857</v>
      </c>
      <c r="C2855" s="94" t="s">
        <v>6858</v>
      </c>
      <c r="D2855" s="93" t="s">
        <v>6859</v>
      </c>
      <c r="E2855" s="93" t="s">
        <v>704</v>
      </c>
      <c r="F2855" s="93" t="s">
        <v>22</v>
      </c>
      <c r="G2855" s="83" t="s">
        <v>23</v>
      </c>
      <c r="H2855" s="93"/>
      <c r="I2855" s="93" t="s">
        <v>24</v>
      </c>
      <c r="J2855" s="93" t="s">
        <v>24</v>
      </c>
      <c r="K2855" s="95">
        <v>100210010608</v>
      </c>
      <c r="L2855" s="93" t="s">
        <v>25</v>
      </c>
      <c r="M2855" s="93" t="s">
        <v>1019</v>
      </c>
      <c r="N2855" s="93" t="s">
        <v>1303</v>
      </c>
      <c r="O2855" s="93" t="s">
        <v>1304</v>
      </c>
      <c r="P2855" s="86">
        <v>20</v>
      </c>
      <c r="Q2855" s="87"/>
      <c r="R2855" s="88" t="s">
        <v>28</v>
      </c>
      <c r="S2855" s="89"/>
      <c r="T2855" s="1">
        <v>420</v>
      </c>
      <c r="U2855" s="90">
        <v>218.4</v>
      </c>
      <c r="V2855" s="91">
        <v>0.48</v>
      </c>
      <c r="W2855" s="92" t="s">
        <v>11035</v>
      </c>
      <c r="X2855" s="83">
        <v>90119000000</v>
      </c>
      <c r="Y2855" s="83" t="s">
        <v>994</v>
      </c>
      <c r="Z2855" s="83" t="s">
        <v>31</v>
      </c>
    </row>
    <row r="2856" spans="1:26" x14ac:dyDescent="0.25">
      <c r="A2856" s="93" t="s">
        <v>6860</v>
      </c>
      <c r="B2856" s="93" t="s">
        <v>6860</v>
      </c>
      <c r="C2856" s="94" t="s">
        <v>6861</v>
      </c>
      <c r="D2856" s="93" t="s">
        <v>6862</v>
      </c>
      <c r="E2856" s="93" t="s">
        <v>704</v>
      </c>
      <c r="F2856" s="93" t="s">
        <v>22</v>
      </c>
      <c r="G2856" s="83" t="s">
        <v>752</v>
      </c>
      <c r="H2856" s="93"/>
      <c r="I2856" s="93" t="s">
        <v>24</v>
      </c>
      <c r="J2856" s="93" t="s">
        <v>24</v>
      </c>
      <c r="K2856" s="95">
        <v>100210010351</v>
      </c>
      <c r="L2856" s="93" t="s">
        <v>25</v>
      </c>
      <c r="M2856" s="93" t="s">
        <v>1019</v>
      </c>
      <c r="N2856" s="93" t="s">
        <v>4654</v>
      </c>
      <c r="O2856" s="93" t="s">
        <v>6863</v>
      </c>
      <c r="P2856" s="86" t="s">
        <v>11037</v>
      </c>
      <c r="Q2856" s="87"/>
      <c r="R2856" s="88" t="s">
        <v>28</v>
      </c>
      <c r="S2856" s="98"/>
      <c r="T2856" s="1">
        <v>13017</v>
      </c>
      <c r="U2856" s="90">
        <v>6768.84</v>
      </c>
      <c r="V2856" s="91">
        <v>0.48</v>
      </c>
      <c r="W2856" s="92" t="s">
        <v>11035</v>
      </c>
      <c r="X2856" s="83">
        <v>90112010000</v>
      </c>
      <c r="Y2856" s="83" t="s">
        <v>994</v>
      </c>
      <c r="Z2856" s="83" t="s">
        <v>739</v>
      </c>
    </row>
    <row r="2857" spans="1:26" x14ac:dyDescent="0.25">
      <c r="A2857" s="93" t="s">
        <v>6864</v>
      </c>
      <c r="B2857" s="93" t="s">
        <v>6864</v>
      </c>
      <c r="C2857" s="94" t="s">
        <v>6865</v>
      </c>
      <c r="D2857" s="93" t="s">
        <v>6866</v>
      </c>
      <c r="E2857" s="93" t="s">
        <v>704</v>
      </c>
      <c r="F2857" s="93" t="s">
        <v>22</v>
      </c>
      <c r="G2857" s="83" t="s">
        <v>752</v>
      </c>
      <c r="H2857" s="93"/>
      <c r="I2857" s="93" t="s">
        <v>24</v>
      </c>
      <c r="J2857" s="93" t="s">
        <v>24</v>
      </c>
      <c r="K2857" s="95">
        <v>100210010351</v>
      </c>
      <c r="L2857" s="93" t="s">
        <v>25</v>
      </c>
      <c r="M2857" s="93" t="s">
        <v>1019</v>
      </c>
      <c r="N2857" s="93" t="s">
        <v>4654</v>
      </c>
      <c r="O2857" s="93" t="s">
        <v>6863</v>
      </c>
      <c r="P2857" s="86" t="s">
        <v>11037</v>
      </c>
      <c r="Q2857" s="87"/>
      <c r="R2857" s="88" t="s">
        <v>28</v>
      </c>
      <c r="S2857" s="89"/>
      <c r="T2857" s="1">
        <v>13666</v>
      </c>
      <c r="U2857" s="90">
        <v>7106.32</v>
      </c>
      <c r="V2857" s="91">
        <v>0.48000000000000004</v>
      </c>
      <c r="W2857" s="92" t="s">
        <v>11035</v>
      </c>
      <c r="X2857" s="83">
        <v>90112010000</v>
      </c>
      <c r="Y2857" s="83" t="s">
        <v>994</v>
      </c>
      <c r="Z2857" s="83" t="s">
        <v>739</v>
      </c>
    </row>
    <row r="2858" spans="1:26" x14ac:dyDescent="0.25">
      <c r="A2858" s="93" t="s">
        <v>6867</v>
      </c>
      <c r="B2858" s="93" t="s">
        <v>6867</v>
      </c>
      <c r="C2858" s="94" t="s">
        <v>6868</v>
      </c>
      <c r="D2858" s="93" t="s">
        <v>6869</v>
      </c>
      <c r="E2858" s="93" t="s">
        <v>704</v>
      </c>
      <c r="F2858" s="93" t="s">
        <v>22</v>
      </c>
      <c r="G2858" s="83" t="s">
        <v>23</v>
      </c>
      <c r="H2858" s="93"/>
      <c r="I2858" s="93" t="s">
        <v>24</v>
      </c>
      <c r="J2858" s="93" t="s">
        <v>24</v>
      </c>
      <c r="K2858" s="95">
        <v>100210010660</v>
      </c>
      <c r="L2858" s="93" t="s">
        <v>25</v>
      </c>
      <c r="M2858" s="93" t="s">
        <v>1019</v>
      </c>
      <c r="N2858" s="93" t="s">
        <v>1303</v>
      </c>
      <c r="O2858" s="93" t="s">
        <v>4456</v>
      </c>
      <c r="P2858" s="86">
        <v>2</v>
      </c>
      <c r="Q2858" s="87"/>
      <c r="R2858" s="88" t="s">
        <v>28</v>
      </c>
      <c r="S2858" s="89"/>
      <c r="T2858" s="1">
        <v>1076</v>
      </c>
      <c r="U2858" s="90">
        <v>559.52</v>
      </c>
      <c r="V2858" s="91">
        <v>0.48000000000000004</v>
      </c>
      <c r="W2858" s="92" t="s">
        <v>11035</v>
      </c>
      <c r="X2858" s="83">
        <v>90119000000</v>
      </c>
      <c r="Y2858" s="83" t="s">
        <v>994</v>
      </c>
      <c r="Z2858" s="83" t="s">
        <v>31</v>
      </c>
    </row>
    <row r="2859" spans="1:26" x14ac:dyDescent="0.25">
      <c r="A2859" s="93" t="s">
        <v>6870</v>
      </c>
      <c r="B2859" s="93" t="s">
        <v>6870</v>
      </c>
      <c r="C2859" s="94" t="s">
        <v>6871</v>
      </c>
      <c r="D2859" s="93" t="s">
        <v>6872</v>
      </c>
      <c r="E2859" s="93" t="s">
        <v>704</v>
      </c>
      <c r="F2859" s="93" t="s">
        <v>22</v>
      </c>
      <c r="G2859" s="83" t="s">
        <v>23</v>
      </c>
      <c r="H2859" s="93"/>
      <c r="I2859" s="93" t="s">
        <v>24</v>
      </c>
      <c r="J2859" s="93" t="s">
        <v>24</v>
      </c>
      <c r="K2859" s="95">
        <v>100210010608</v>
      </c>
      <c r="L2859" s="93" t="s">
        <v>25</v>
      </c>
      <c r="M2859" s="93" t="s">
        <v>1019</v>
      </c>
      <c r="N2859" s="93" t="s">
        <v>1303</v>
      </c>
      <c r="O2859" s="93" t="s">
        <v>1304</v>
      </c>
      <c r="P2859" s="86">
        <v>2</v>
      </c>
      <c r="Q2859" s="87"/>
      <c r="R2859" s="88" t="s">
        <v>28</v>
      </c>
      <c r="S2859" s="89"/>
      <c r="T2859" s="1">
        <v>89</v>
      </c>
      <c r="U2859" s="90">
        <v>46.28</v>
      </c>
      <c r="V2859" s="91">
        <v>0.48</v>
      </c>
      <c r="W2859" s="92" t="s">
        <v>11035</v>
      </c>
      <c r="X2859" s="83">
        <v>85444290900</v>
      </c>
      <c r="Y2859" s="83" t="s">
        <v>994</v>
      </c>
      <c r="Z2859" s="83" t="s">
        <v>31</v>
      </c>
    </row>
    <row r="2860" spans="1:26" x14ac:dyDescent="0.25">
      <c r="A2860" s="93" t="s">
        <v>6873</v>
      </c>
      <c r="B2860" s="93" t="s">
        <v>6873</v>
      </c>
      <c r="C2860" s="94" t="s">
        <v>6874</v>
      </c>
      <c r="D2860" s="93" t="s">
        <v>6875</v>
      </c>
      <c r="E2860" s="93" t="s">
        <v>704</v>
      </c>
      <c r="F2860" s="93" t="s">
        <v>22</v>
      </c>
      <c r="G2860" s="93" t="s">
        <v>23</v>
      </c>
      <c r="H2860" s="93"/>
      <c r="I2860" s="93" t="s">
        <v>24</v>
      </c>
      <c r="J2860" s="93" t="s">
        <v>24</v>
      </c>
      <c r="K2860" s="95">
        <v>100210010602</v>
      </c>
      <c r="L2860" s="93" t="s">
        <v>25</v>
      </c>
      <c r="M2860" s="93" t="s">
        <v>1019</v>
      </c>
      <c r="N2860" s="93" t="s">
        <v>1303</v>
      </c>
      <c r="O2860" s="93" t="s">
        <v>4440</v>
      </c>
      <c r="P2860" s="86">
        <v>20</v>
      </c>
      <c r="Q2860" s="87"/>
      <c r="R2860" s="88" t="s">
        <v>28</v>
      </c>
      <c r="S2860" s="89"/>
      <c r="T2860" s="1">
        <v>1845</v>
      </c>
      <c r="U2860" s="90">
        <v>959.4</v>
      </c>
      <c r="V2860" s="91">
        <v>0.48000000000000004</v>
      </c>
      <c r="W2860" s="92" t="s">
        <v>11035</v>
      </c>
      <c r="X2860" s="83">
        <v>90119000000</v>
      </c>
      <c r="Y2860" s="83" t="s">
        <v>994</v>
      </c>
      <c r="Z2860" s="83" t="s">
        <v>31</v>
      </c>
    </row>
    <row r="2861" spans="1:26" x14ac:dyDescent="0.25">
      <c r="A2861" s="93" t="s">
        <v>6876</v>
      </c>
      <c r="B2861" s="93" t="s">
        <v>6876</v>
      </c>
      <c r="C2861" s="94" t="s">
        <v>6877</v>
      </c>
      <c r="D2861" s="93" t="s">
        <v>6878</v>
      </c>
      <c r="E2861" s="93" t="s">
        <v>704</v>
      </c>
      <c r="F2861" s="93" t="s">
        <v>22</v>
      </c>
      <c r="G2861" s="83" t="s">
        <v>23</v>
      </c>
      <c r="H2861" s="93"/>
      <c r="I2861" s="93" t="s">
        <v>24</v>
      </c>
      <c r="J2861" s="93" t="s">
        <v>24</v>
      </c>
      <c r="K2861" s="95">
        <v>100210010602</v>
      </c>
      <c r="L2861" s="93" t="s">
        <v>25</v>
      </c>
      <c r="M2861" s="93" t="s">
        <v>1019</v>
      </c>
      <c r="N2861" s="93" t="s">
        <v>1303</v>
      </c>
      <c r="O2861" s="93" t="s">
        <v>4440</v>
      </c>
      <c r="P2861" s="86">
        <v>2</v>
      </c>
      <c r="Q2861" s="96"/>
      <c r="R2861" s="88" t="s">
        <v>28</v>
      </c>
      <c r="S2861" s="84"/>
      <c r="T2861" s="1">
        <v>4765</v>
      </c>
      <c r="U2861" s="90">
        <v>2477.8000000000002</v>
      </c>
      <c r="V2861" s="91">
        <v>0.48</v>
      </c>
      <c r="W2861" s="92" t="s">
        <v>11035</v>
      </c>
      <c r="X2861" s="83">
        <v>90029000900</v>
      </c>
      <c r="Y2861" s="83" t="s">
        <v>994</v>
      </c>
      <c r="Z2861" s="83" t="s">
        <v>31</v>
      </c>
    </row>
    <row r="2862" spans="1:26" x14ac:dyDescent="0.25">
      <c r="A2862" t="s">
        <v>6879</v>
      </c>
      <c r="B2862" t="s">
        <v>6879</v>
      </c>
      <c r="C2862" s="94" t="s">
        <v>6880</v>
      </c>
      <c r="D2862" s="93" t="s">
        <v>6881</v>
      </c>
      <c r="E2862" s="93" t="s">
        <v>704</v>
      </c>
      <c r="F2862" s="93" t="s">
        <v>22</v>
      </c>
      <c r="G2862" s="93" t="s">
        <v>23</v>
      </c>
      <c r="H2862" s="93"/>
      <c r="I2862" s="93" t="s">
        <v>24</v>
      </c>
      <c r="J2862" s="93" t="s">
        <v>24</v>
      </c>
      <c r="K2862" s="2">
        <v>100210010602</v>
      </c>
      <c r="L2862" t="s">
        <v>25</v>
      </c>
      <c r="M2862" t="s">
        <v>1019</v>
      </c>
      <c r="N2862" t="s">
        <v>1303</v>
      </c>
      <c r="O2862" t="s">
        <v>4440</v>
      </c>
      <c r="P2862" s="86">
        <v>2</v>
      </c>
      <c r="Q2862" s="87"/>
      <c r="R2862" s="88" t="s">
        <v>28</v>
      </c>
      <c r="S2862" s="89"/>
      <c r="T2862" s="1">
        <v>2955</v>
      </c>
      <c r="U2862" s="90">
        <v>1536.6</v>
      </c>
      <c r="V2862" s="91">
        <v>0.48000000000000004</v>
      </c>
      <c r="W2862" s="92" t="s">
        <v>11035</v>
      </c>
      <c r="X2862" s="83">
        <v>90029000900</v>
      </c>
      <c r="Y2862" s="83" t="s">
        <v>994</v>
      </c>
      <c r="Z2862" s="83" t="s">
        <v>31</v>
      </c>
    </row>
    <row r="2863" spans="1:26" x14ac:dyDescent="0.25">
      <c r="A2863" s="93" t="s">
        <v>6882</v>
      </c>
      <c r="B2863" s="93" t="s">
        <v>6882</v>
      </c>
      <c r="C2863" s="94" t="s">
        <v>6883</v>
      </c>
      <c r="D2863" s="93" t="s">
        <v>6884</v>
      </c>
      <c r="E2863" s="93" t="s">
        <v>704</v>
      </c>
      <c r="F2863" s="93" t="s">
        <v>22</v>
      </c>
      <c r="G2863" s="83" t="s">
        <v>752</v>
      </c>
      <c r="H2863" s="93"/>
      <c r="I2863" s="93" t="s">
        <v>24</v>
      </c>
      <c r="J2863" s="93" t="s">
        <v>24</v>
      </c>
      <c r="K2863" s="95">
        <v>100210042010</v>
      </c>
      <c r="L2863" s="93" t="s">
        <v>25</v>
      </c>
      <c r="M2863" s="93" t="s">
        <v>5198</v>
      </c>
      <c r="N2863" s="93" t="s">
        <v>6200</v>
      </c>
      <c r="O2863" s="93" t="s">
        <v>6201</v>
      </c>
      <c r="P2863" s="86">
        <v>20</v>
      </c>
      <c r="Q2863" s="87"/>
      <c r="R2863" s="88" t="s">
        <v>28</v>
      </c>
      <c r="S2863" s="89"/>
      <c r="T2863" s="1">
        <v>1785</v>
      </c>
      <c r="U2863" s="90">
        <v>928.2</v>
      </c>
      <c r="V2863" s="91">
        <v>0.48</v>
      </c>
      <c r="W2863" s="92" t="s">
        <v>11035</v>
      </c>
      <c r="X2863" s="83">
        <v>90021900000</v>
      </c>
      <c r="Y2863" s="83" t="s">
        <v>994</v>
      </c>
      <c r="Z2863" s="83" t="s">
        <v>31</v>
      </c>
    </row>
    <row r="2864" spans="1:26" x14ac:dyDescent="0.25">
      <c r="A2864" s="93" t="s">
        <v>6887</v>
      </c>
      <c r="B2864" s="93" t="s">
        <v>6887</v>
      </c>
      <c r="C2864" s="94" t="s">
        <v>6888</v>
      </c>
      <c r="D2864" s="93" t="s">
        <v>6889</v>
      </c>
      <c r="E2864" s="93" t="s">
        <v>704</v>
      </c>
      <c r="F2864" s="93" t="s">
        <v>22</v>
      </c>
      <c r="G2864" s="83" t="s">
        <v>752</v>
      </c>
      <c r="H2864" s="93"/>
      <c r="I2864" s="93" t="s">
        <v>24</v>
      </c>
      <c r="J2864" s="93" t="s">
        <v>24</v>
      </c>
      <c r="K2864" s="95">
        <v>100210042010</v>
      </c>
      <c r="L2864" s="93" t="s">
        <v>25</v>
      </c>
      <c r="M2864" s="93" t="s">
        <v>5198</v>
      </c>
      <c r="N2864" s="93" t="s">
        <v>6200</v>
      </c>
      <c r="O2864" s="93" t="s">
        <v>6201</v>
      </c>
      <c r="P2864" s="86">
        <v>20</v>
      </c>
      <c r="Q2864" s="87"/>
      <c r="R2864" s="88" t="s">
        <v>28</v>
      </c>
      <c r="S2864" s="89"/>
      <c r="T2864" s="1">
        <v>4919</v>
      </c>
      <c r="U2864" s="90">
        <v>2557.88</v>
      </c>
      <c r="V2864" s="91">
        <v>0.48</v>
      </c>
      <c r="W2864" s="92" t="s">
        <v>11035</v>
      </c>
      <c r="X2864" s="83">
        <v>90021900000</v>
      </c>
      <c r="Y2864" s="83" t="s">
        <v>994</v>
      </c>
      <c r="Z2864" s="83" t="s">
        <v>31</v>
      </c>
    </row>
    <row r="2865" spans="1:26" x14ac:dyDescent="0.25">
      <c r="A2865" s="93" t="s">
        <v>6892</v>
      </c>
      <c r="B2865" s="93" t="s">
        <v>6892</v>
      </c>
      <c r="C2865" s="94" t="s">
        <v>6893</v>
      </c>
      <c r="D2865" s="93" t="s">
        <v>6894</v>
      </c>
      <c r="E2865" s="93" t="s">
        <v>704</v>
      </c>
      <c r="F2865" s="93" t="s">
        <v>22</v>
      </c>
      <c r="G2865" s="83" t="s">
        <v>752</v>
      </c>
      <c r="H2865" s="93"/>
      <c r="I2865" s="93" t="s">
        <v>24</v>
      </c>
      <c r="J2865" s="93" t="s">
        <v>24</v>
      </c>
      <c r="K2865" s="95">
        <v>100210010727</v>
      </c>
      <c r="L2865" s="93" t="s">
        <v>25</v>
      </c>
      <c r="M2865" s="93" t="s">
        <v>1019</v>
      </c>
      <c r="N2865" s="93" t="s">
        <v>2639</v>
      </c>
      <c r="O2865" s="93" t="s">
        <v>5704</v>
      </c>
      <c r="P2865" s="86">
        <v>23</v>
      </c>
      <c r="Q2865" s="87"/>
      <c r="R2865" s="88" t="s">
        <v>28</v>
      </c>
      <c r="S2865" s="89"/>
      <c r="T2865" s="1">
        <v>5322</v>
      </c>
      <c r="U2865" s="90">
        <v>2767.44</v>
      </c>
      <c r="V2865" s="91">
        <v>0.48</v>
      </c>
      <c r="W2865" s="92" t="s">
        <v>11035</v>
      </c>
      <c r="X2865" s="83">
        <v>90021900000</v>
      </c>
      <c r="Y2865" s="83" t="s">
        <v>994</v>
      </c>
      <c r="Z2865" s="83" t="s">
        <v>31</v>
      </c>
    </row>
    <row r="2866" spans="1:26" x14ac:dyDescent="0.25">
      <c r="A2866" s="93" t="s">
        <v>6897</v>
      </c>
      <c r="B2866" s="93" t="s">
        <v>6897</v>
      </c>
      <c r="C2866" s="94" t="s">
        <v>6898</v>
      </c>
      <c r="D2866" s="93" t="s">
        <v>6899</v>
      </c>
      <c r="E2866" s="93" t="s">
        <v>704</v>
      </c>
      <c r="F2866" s="93" t="s">
        <v>22</v>
      </c>
      <c r="G2866" s="83" t="s">
        <v>23</v>
      </c>
      <c r="H2866" s="93"/>
      <c r="I2866" s="93" t="s">
        <v>24</v>
      </c>
      <c r="J2866" s="93" t="s">
        <v>24</v>
      </c>
      <c r="K2866" s="95">
        <v>100210010602</v>
      </c>
      <c r="L2866" s="93" t="s">
        <v>25</v>
      </c>
      <c r="M2866" s="93" t="s">
        <v>1019</v>
      </c>
      <c r="N2866" s="93" t="s">
        <v>1303</v>
      </c>
      <c r="O2866" s="93" t="s">
        <v>4440</v>
      </c>
      <c r="P2866" s="86">
        <v>2</v>
      </c>
      <c r="Q2866" s="87"/>
      <c r="R2866" s="88" t="s">
        <v>28</v>
      </c>
      <c r="S2866" s="89"/>
      <c r="T2866" s="1">
        <v>911</v>
      </c>
      <c r="U2866" s="90">
        <v>473.72</v>
      </c>
      <c r="V2866" s="91">
        <v>0.48</v>
      </c>
      <c r="W2866" s="92" t="s">
        <v>11035</v>
      </c>
      <c r="X2866" s="83">
        <v>90119000000</v>
      </c>
      <c r="Y2866" s="83" t="s">
        <v>903</v>
      </c>
      <c r="Z2866" s="83" t="s">
        <v>31</v>
      </c>
    </row>
    <row r="2867" spans="1:26" x14ac:dyDescent="0.25">
      <c r="A2867" s="93" t="s">
        <v>6900</v>
      </c>
      <c r="B2867" s="93" t="s">
        <v>6900</v>
      </c>
      <c r="C2867" s="94" t="s">
        <v>6901</v>
      </c>
      <c r="D2867" s="93" t="s">
        <v>6902</v>
      </c>
      <c r="E2867" s="93" t="s">
        <v>704</v>
      </c>
      <c r="F2867" s="93" t="s">
        <v>22</v>
      </c>
      <c r="G2867" s="83" t="s">
        <v>23</v>
      </c>
      <c r="H2867" s="93"/>
      <c r="I2867" s="93" t="s">
        <v>24</v>
      </c>
      <c r="J2867" s="93" t="s">
        <v>24</v>
      </c>
      <c r="K2867" s="95">
        <v>100210010604</v>
      </c>
      <c r="L2867" s="93" t="s">
        <v>25</v>
      </c>
      <c r="M2867" s="93" t="s">
        <v>1019</v>
      </c>
      <c r="N2867" s="93" t="s">
        <v>1303</v>
      </c>
      <c r="O2867" s="93" t="s">
        <v>4562</v>
      </c>
      <c r="P2867" s="86">
        <v>2</v>
      </c>
      <c r="Q2867" s="96"/>
      <c r="R2867" s="88" t="s">
        <v>28</v>
      </c>
      <c r="S2867" s="84"/>
      <c r="T2867" s="1">
        <v>540</v>
      </c>
      <c r="U2867" s="90">
        <v>280.8</v>
      </c>
      <c r="V2867" s="91">
        <v>0.48</v>
      </c>
      <c r="W2867" s="92" t="s">
        <v>11035</v>
      </c>
      <c r="X2867" s="83">
        <v>90119000000</v>
      </c>
      <c r="Y2867" s="83" t="s">
        <v>994</v>
      </c>
      <c r="Z2867" s="83" t="s">
        <v>31</v>
      </c>
    </row>
    <row r="2868" spans="1:26" x14ac:dyDescent="0.25">
      <c r="A2868" s="93" t="s">
        <v>6903</v>
      </c>
      <c r="B2868" s="93" t="s">
        <v>6903</v>
      </c>
      <c r="C2868" s="94" t="s">
        <v>6904</v>
      </c>
      <c r="D2868" s="93" t="s">
        <v>6905</v>
      </c>
      <c r="E2868" s="93" t="s">
        <v>704</v>
      </c>
      <c r="F2868" s="93" t="s">
        <v>22</v>
      </c>
      <c r="G2868" s="83" t="s">
        <v>23</v>
      </c>
      <c r="H2868" s="93"/>
      <c r="I2868" s="93" t="s">
        <v>24</v>
      </c>
      <c r="J2868" s="93" t="s">
        <v>24</v>
      </c>
      <c r="K2868" s="95">
        <v>100210010606</v>
      </c>
      <c r="L2868" s="93" t="s">
        <v>25</v>
      </c>
      <c r="M2868" s="93" t="s">
        <v>1019</v>
      </c>
      <c r="N2868" s="93" t="s">
        <v>1303</v>
      </c>
      <c r="O2868" s="93" t="s">
        <v>4601</v>
      </c>
      <c r="P2868" s="86">
        <v>2</v>
      </c>
      <c r="Q2868" s="87"/>
      <c r="R2868" s="88" t="s">
        <v>28</v>
      </c>
      <c r="S2868" s="89"/>
      <c r="T2868" s="1">
        <v>1071</v>
      </c>
      <c r="U2868" s="90">
        <v>556.91999999999996</v>
      </c>
      <c r="V2868" s="91">
        <v>0.48000000000000004</v>
      </c>
      <c r="W2868" s="92" t="s">
        <v>11035</v>
      </c>
      <c r="X2868" s="83">
        <v>90021900000</v>
      </c>
      <c r="Y2868" s="83" t="s">
        <v>903</v>
      </c>
      <c r="Z2868" s="83" t="s">
        <v>31</v>
      </c>
    </row>
    <row r="2869" spans="1:26" x14ac:dyDescent="0.25">
      <c r="A2869" s="93" t="s">
        <v>6906</v>
      </c>
      <c r="B2869" s="93" t="s">
        <v>6906</v>
      </c>
      <c r="C2869" s="94" t="s">
        <v>6907</v>
      </c>
      <c r="D2869" s="93" t="s">
        <v>6908</v>
      </c>
      <c r="E2869" s="93" t="s">
        <v>704</v>
      </c>
      <c r="F2869" s="93" t="s">
        <v>22</v>
      </c>
      <c r="G2869" s="83" t="s">
        <v>23</v>
      </c>
      <c r="H2869" s="93"/>
      <c r="I2869" s="93" t="s">
        <v>24</v>
      </c>
      <c r="J2869" s="93" t="s">
        <v>24</v>
      </c>
      <c r="K2869" s="95">
        <v>100210010620</v>
      </c>
      <c r="L2869" s="93" t="s">
        <v>25</v>
      </c>
      <c r="M2869" s="93" t="s">
        <v>1019</v>
      </c>
      <c r="N2869" s="93" t="s">
        <v>1303</v>
      </c>
      <c r="O2869" s="93" t="s">
        <v>2009</v>
      </c>
      <c r="P2869" s="86">
        <v>2</v>
      </c>
      <c r="Q2869" s="87"/>
      <c r="R2869" s="88" t="s">
        <v>28</v>
      </c>
      <c r="S2869" s="89"/>
      <c r="T2869" s="1">
        <v>212</v>
      </c>
      <c r="U2869" s="90">
        <v>110.24</v>
      </c>
      <c r="V2869" s="91">
        <v>0.48000000000000004</v>
      </c>
      <c r="W2869" s="92" t="s">
        <v>11035</v>
      </c>
      <c r="X2869" s="83">
        <v>85444290900</v>
      </c>
      <c r="Y2869" s="83" t="s">
        <v>994</v>
      </c>
      <c r="Z2869" s="83" t="s">
        <v>31</v>
      </c>
    </row>
    <row r="2870" spans="1:26" x14ac:dyDescent="0.25">
      <c r="A2870" s="93" t="s">
        <v>8155</v>
      </c>
      <c r="B2870" s="93" t="s">
        <v>8155</v>
      </c>
      <c r="C2870" s="94" t="s">
        <v>8156</v>
      </c>
      <c r="D2870" s="93" t="s">
        <v>8157</v>
      </c>
      <c r="E2870" s="93" t="s">
        <v>704</v>
      </c>
      <c r="F2870" s="93" t="s">
        <v>22</v>
      </c>
      <c r="G2870" s="83" t="s">
        <v>23</v>
      </c>
      <c r="H2870" s="93"/>
      <c r="I2870" s="93" t="s">
        <v>24</v>
      </c>
      <c r="J2870" s="93" t="s">
        <v>24</v>
      </c>
      <c r="K2870" s="95">
        <v>100210040941</v>
      </c>
      <c r="L2870" s="93" t="s">
        <v>25</v>
      </c>
      <c r="M2870" s="93" t="s">
        <v>5198</v>
      </c>
      <c r="N2870" s="93" t="s">
        <v>5199</v>
      </c>
      <c r="O2870" s="93" t="s">
        <v>5200</v>
      </c>
      <c r="P2870" s="86">
        <v>38</v>
      </c>
      <c r="Q2870" s="87"/>
      <c r="R2870" s="88" t="s">
        <v>28</v>
      </c>
      <c r="S2870" s="89"/>
      <c r="T2870" s="1">
        <v>1938</v>
      </c>
      <c r="U2870" s="90">
        <v>1356.6</v>
      </c>
      <c r="V2870" s="91">
        <v>0.30000000000000004</v>
      </c>
      <c r="W2870" s="92" t="s">
        <v>11038</v>
      </c>
      <c r="X2870" s="83">
        <v>90029000900</v>
      </c>
      <c r="Y2870" s="83" t="s">
        <v>994</v>
      </c>
      <c r="Z2870" s="83" t="s">
        <v>31</v>
      </c>
    </row>
    <row r="2871" spans="1:26" x14ac:dyDescent="0.25">
      <c r="A2871" s="93" t="s">
        <v>8158</v>
      </c>
      <c r="B2871" s="93" t="s">
        <v>8158</v>
      </c>
      <c r="C2871" s="94" t="s">
        <v>8159</v>
      </c>
      <c r="D2871" s="93" t="s">
        <v>8160</v>
      </c>
      <c r="E2871" s="93" t="s">
        <v>704</v>
      </c>
      <c r="F2871" s="93" t="s">
        <v>22</v>
      </c>
      <c r="G2871" s="83" t="s">
        <v>23</v>
      </c>
      <c r="H2871" s="93"/>
      <c r="I2871" s="93" t="s">
        <v>745</v>
      </c>
      <c r="J2871" s="93" t="s">
        <v>24</v>
      </c>
      <c r="K2871" s="95">
        <v>100210040941</v>
      </c>
      <c r="L2871" s="93" t="s">
        <v>25</v>
      </c>
      <c r="M2871" s="93" t="s">
        <v>5198</v>
      </c>
      <c r="N2871" s="93" t="s">
        <v>5199</v>
      </c>
      <c r="O2871" s="93" t="s">
        <v>5200</v>
      </c>
      <c r="P2871" s="86">
        <v>20</v>
      </c>
      <c r="Q2871" s="87"/>
      <c r="R2871" s="88" t="s">
        <v>28</v>
      </c>
      <c r="S2871" s="89"/>
      <c r="T2871" s="1">
        <v>2881</v>
      </c>
      <c r="U2871" s="90">
        <v>2016.7</v>
      </c>
      <c r="V2871" s="91">
        <v>0.3</v>
      </c>
      <c r="W2871" s="92" t="s">
        <v>11038</v>
      </c>
      <c r="X2871" s="83">
        <v>90029000900</v>
      </c>
      <c r="Y2871" s="83" t="s">
        <v>1276</v>
      </c>
      <c r="Z2871" s="83" t="s">
        <v>31</v>
      </c>
    </row>
    <row r="2872" spans="1:26" x14ac:dyDescent="0.25">
      <c r="A2872" s="93" t="s">
        <v>8161</v>
      </c>
      <c r="B2872" s="93" t="s">
        <v>8161</v>
      </c>
      <c r="C2872" s="94" t="s">
        <v>8162</v>
      </c>
      <c r="D2872" s="93" t="s">
        <v>8163</v>
      </c>
      <c r="E2872" s="93" t="s">
        <v>704</v>
      </c>
      <c r="F2872" s="93" t="s">
        <v>22</v>
      </c>
      <c r="G2872" s="83" t="s">
        <v>23</v>
      </c>
      <c r="H2872" s="93"/>
      <c r="I2872" s="93" t="s">
        <v>745</v>
      </c>
      <c r="J2872" s="93" t="s">
        <v>24</v>
      </c>
      <c r="K2872" s="95">
        <v>100210040941</v>
      </c>
      <c r="L2872" s="93" t="s">
        <v>25</v>
      </c>
      <c r="M2872" s="93" t="s">
        <v>5198</v>
      </c>
      <c r="N2872" s="93" t="s">
        <v>5199</v>
      </c>
      <c r="O2872" s="93" t="s">
        <v>5200</v>
      </c>
      <c r="P2872" s="86">
        <v>20</v>
      </c>
      <c r="Q2872" s="87"/>
      <c r="R2872" s="88" t="s">
        <v>28</v>
      </c>
      <c r="S2872" s="89"/>
      <c r="T2872" s="1">
        <v>2138</v>
      </c>
      <c r="U2872" s="90">
        <v>1496.6</v>
      </c>
      <c r="V2872" s="91">
        <v>0.30000000000000004</v>
      </c>
      <c r="W2872" s="92" t="s">
        <v>11038</v>
      </c>
      <c r="X2872" s="83">
        <v>90022000000</v>
      </c>
      <c r="Y2872" s="83" t="s">
        <v>1276</v>
      </c>
      <c r="Z2872" s="83" t="s">
        <v>31</v>
      </c>
    </row>
    <row r="2873" spans="1:26" x14ac:dyDescent="0.25">
      <c r="A2873" s="93" t="s">
        <v>8164</v>
      </c>
      <c r="B2873" s="93" t="s">
        <v>8164</v>
      </c>
      <c r="C2873" s="94" t="s">
        <v>8165</v>
      </c>
      <c r="D2873" s="93" t="s">
        <v>8166</v>
      </c>
      <c r="E2873" s="93" t="s">
        <v>704</v>
      </c>
      <c r="F2873" s="93" t="s">
        <v>22</v>
      </c>
      <c r="G2873" s="83" t="s">
        <v>23</v>
      </c>
      <c r="H2873" s="93"/>
      <c r="I2873" s="93" t="s">
        <v>745</v>
      </c>
      <c r="J2873" s="93" t="s">
        <v>24</v>
      </c>
      <c r="K2873" s="95">
        <v>100210040941</v>
      </c>
      <c r="L2873" s="93" t="s">
        <v>25</v>
      </c>
      <c r="M2873" s="93" t="s">
        <v>5198</v>
      </c>
      <c r="N2873" s="93" t="s">
        <v>5199</v>
      </c>
      <c r="O2873" s="93" t="s">
        <v>5200</v>
      </c>
      <c r="P2873" s="86">
        <v>20</v>
      </c>
      <c r="Q2873" s="87"/>
      <c r="R2873" s="88" t="s">
        <v>28</v>
      </c>
      <c r="S2873" s="89"/>
      <c r="T2873" s="1">
        <v>2509</v>
      </c>
      <c r="U2873" s="90">
        <v>1756.3</v>
      </c>
      <c r="V2873" s="91">
        <v>0.30000000000000004</v>
      </c>
      <c r="W2873" s="92" t="s">
        <v>11038</v>
      </c>
      <c r="X2873" s="83">
        <v>90022000000</v>
      </c>
      <c r="Y2873" s="83" t="s">
        <v>1276</v>
      </c>
      <c r="Z2873" s="83" t="s">
        <v>31</v>
      </c>
    </row>
    <row r="2874" spans="1:26" x14ac:dyDescent="0.25">
      <c r="A2874" s="93" t="s">
        <v>8167</v>
      </c>
      <c r="B2874" s="93" t="s">
        <v>8167</v>
      </c>
      <c r="C2874" s="94" t="s">
        <v>8168</v>
      </c>
      <c r="D2874" s="93" t="s">
        <v>8169</v>
      </c>
      <c r="E2874" s="93" t="s">
        <v>704</v>
      </c>
      <c r="F2874" s="93" t="s">
        <v>22</v>
      </c>
      <c r="G2874" s="83" t="s">
        <v>23</v>
      </c>
      <c r="H2874" s="93"/>
      <c r="I2874" s="93" t="s">
        <v>745</v>
      </c>
      <c r="J2874" s="93" t="s">
        <v>24</v>
      </c>
      <c r="K2874" s="95">
        <v>100210040941</v>
      </c>
      <c r="L2874" s="93" t="s">
        <v>25</v>
      </c>
      <c r="M2874" s="93" t="s">
        <v>5198</v>
      </c>
      <c r="N2874" s="93" t="s">
        <v>5199</v>
      </c>
      <c r="O2874" s="93" t="s">
        <v>5200</v>
      </c>
      <c r="P2874" s="86">
        <v>20</v>
      </c>
      <c r="Q2874" s="87"/>
      <c r="R2874" s="88" t="s">
        <v>28</v>
      </c>
      <c r="S2874" s="98"/>
      <c r="T2874" s="1">
        <v>3284</v>
      </c>
      <c r="U2874" s="90">
        <v>2298.8000000000002</v>
      </c>
      <c r="V2874" s="91">
        <v>0.29999999999999993</v>
      </c>
      <c r="W2874" s="92" t="s">
        <v>11038</v>
      </c>
      <c r="X2874" s="83">
        <v>90022000000</v>
      </c>
      <c r="Y2874" s="83" t="s">
        <v>1276</v>
      </c>
      <c r="Z2874" s="83" t="s">
        <v>31</v>
      </c>
    </row>
    <row r="2875" spans="1:26" x14ac:dyDescent="0.25">
      <c r="A2875" s="83" t="s">
        <v>8170</v>
      </c>
      <c r="B2875" s="83" t="s">
        <v>8170</v>
      </c>
      <c r="C2875" s="84" t="s">
        <v>8171</v>
      </c>
      <c r="D2875" s="83" t="s">
        <v>8172</v>
      </c>
      <c r="E2875" s="83" t="s">
        <v>704</v>
      </c>
      <c r="F2875" s="83" t="s">
        <v>22</v>
      </c>
      <c r="G2875" s="83" t="s">
        <v>23</v>
      </c>
      <c r="H2875" s="83"/>
      <c r="I2875" s="93" t="s">
        <v>24</v>
      </c>
      <c r="J2875" s="93" t="s">
        <v>24</v>
      </c>
      <c r="K2875" s="85">
        <v>100210040941</v>
      </c>
      <c r="L2875" s="83" t="s">
        <v>25</v>
      </c>
      <c r="M2875" s="83" t="s">
        <v>5198</v>
      </c>
      <c r="N2875" s="83" t="s">
        <v>5199</v>
      </c>
      <c r="O2875" s="83" t="s">
        <v>5200</v>
      </c>
      <c r="P2875" s="86">
        <v>20</v>
      </c>
      <c r="Q2875" s="87"/>
      <c r="R2875" s="88" t="s">
        <v>28</v>
      </c>
      <c r="S2875" s="89"/>
      <c r="T2875" s="1">
        <v>2695</v>
      </c>
      <c r="U2875" s="90">
        <v>1886.5</v>
      </c>
      <c r="V2875" s="91">
        <v>0.3</v>
      </c>
      <c r="W2875" s="92" t="s">
        <v>11038</v>
      </c>
      <c r="X2875" s="83">
        <v>90119000000</v>
      </c>
      <c r="Y2875" s="83" t="s">
        <v>994</v>
      </c>
      <c r="Z2875" s="83" t="s">
        <v>31</v>
      </c>
    </row>
    <row r="2876" spans="1:26" x14ac:dyDescent="0.25">
      <c r="A2876" s="83" t="s">
        <v>8177</v>
      </c>
      <c r="B2876" s="83" t="s">
        <v>8177</v>
      </c>
      <c r="C2876" s="84" t="s">
        <v>8178</v>
      </c>
      <c r="D2876" s="93" t="s">
        <v>8179</v>
      </c>
      <c r="E2876" s="83" t="s">
        <v>704</v>
      </c>
      <c r="F2876" s="83" t="s">
        <v>22</v>
      </c>
      <c r="G2876" s="83" t="s">
        <v>23</v>
      </c>
      <c r="H2876" s="83"/>
      <c r="I2876" s="93" t="s">
        <v>24</v>
      </c>
      <c r="J2876" s="93" t="s">
        <v>24</v>
      </c>
      <c r="K2876" s="85">
        <v>100210040941</v>
      </c>
      <c r="L2876" s="83" t="s">
        <v>25</v>
      </c>
      <c r="M2876" s="83" t="s">
        <v>5198</v>
      </c>
      <c r="N2876" s="83" t="s">
        <v>5199</v>
      </c>
      <c r="O2876" s="83" t="s">
        <v>5200</v>
      </c>
      <c r="P2876" s="86">
        <v>20</v>
      </c>
      <c r="Q2876" s="87"/>
      <c r="R2876" s="88" t="s">
        <v>28</v>
      </c>
      <c r="S2876" s="89"/>
      <c r="T2876" s="1">
        <v>2094</v>
      </c>
      <c r="U2876" s="90">
        <v>1465.8</v>
      </c>
      <c r="V2876" s="91">
        <v>0.30000000000000004</v>
      </c>
      <c r="W2876" s="92" t="s">
        <v>11038</v>
      </c>
      <c r="X2876" s="83">
        <v>90119000000</v>
      </c>
      <c r="Y2876" s="83" t="s">
        <v>994</v>
      </c>
      <c r="Z2876" s="83" t="s">
        <v>739</v>
      </c>
    </row>
    <row r="2877" spans="1:26" x14ac:dyDescent="0.25">
      <c r="A2877" s="83" t="s">
        <v>8180</v>
      </c>
      <c r="B2877" s="83" t="s">
        <v>8180</v>
      </c>
      <c r="C2877" s="84" t="s">
        <v>8181</v>
      </c>
      <c r="D2877" s="93" t="s">
        <v>8182</v>
      </c>
      <c r="E2877" s="83" t="s">
        <v>704</v>
      </c>
      <c r="F2877" s="83" t="s">
        <v>22</v>
      </c>
      <c r="G2877" s="83" t="s">
        <v>23</v>
      </c>
      <c r="H2877" s="83"/>
      <c r="I2877" s="93" t="s">
        <v>24</v>
      </c>
      <c r="J2877" s="93" t="s">
        <v>24</v>
      </c>
      <c r="K2877" s="85">
        <v>100210040941</v>
      </c>
      <c r="L2877" s="83" t="s">
        <v>25</v>
      </c>
      <c r="M2877" s="83" t="s">
        <v>5198</v>
      </c>
      <c r="N2877" s="83" t="s">
        <v>5199</v>
      </c>
      <c r="O2877" s="83" t="s">
        <v>5200</v>
      </c>
      <c r="P2877" s="86">
        <v>67</v>
      </c>
      <c r="Q2877" s="87"/>
      <c r="R2877" s="88" t="s">
        <v>28</v>
      </c>
      <c r="S2877" s="89"/>
      <c r="T2877" s="1">
        <v>889</v>
      </c>
      <c r="U2877" s="90">
        <v>622.29999999999995</v>
      </c>
      <c r="V2877" s="91">
        <v>0.30000000000000004</v>
      </c>
      <c r="W2877" s="92" t="s">
        <v>11038</v>
      </c>
      <c r="X2877" s="83">
        <v>90119000000</v>
      </c>
      <c r="Y2877" s="83" t="s">
        <v>994</v>
      </c>
      <c r="Z2877" s="83" t="s">
        <v>739</v>
      </c>
    </row>
    <row r="2878" spans="1:26" x14ac:dyDescent="0.25">
      <c r="A2878" s="83" t="s">
        <v>8183</v>
      </c>
      <c r="B2878" s="83" t="s">
        <v>8183</v>
      </c>
      <c r="C2878" s="84" t="s">
        <v>8184</v>
      </c>
      <c r="D2878" s="93" t="s">
        <v>8185</v>
      </c>
      <c r="E2878" s="83" t="s">
        <v>704</v>
      </c>
      <c r="F2878" s="83" t="s">
        <v>22</v>
      </c>
      <c r="G2878" s="83" t="s">
        <v>752</v>
      </c>
      <c r="H2878" s="83"/>
      <c r="I2878" s="93" t="s">
        <v>24</v>
      </c>
      <c r="J2878" s="93" t="s">
        <v>24</v>
      </c>
      <c r="K2878" s="85">
        <v>100210040941</v>
      </c>
      <c r="L2878" s="83" t="s">
        <v>25</v>
      </c>
      <c r="M2878" s="83" t="s">
        <v>5198</v>
      </c>
      <c r="N2878" s="83" t="s">
        <v>5199</v>
      </c>
      <c r="O2878" s="83" t="s">
        <v>5200</v>
      </c>
      <c r="P2878" s="86" t="s">
        <v>11037</v>
      </c>
      <c r="Q2878" s="87"/>
      <c r="R2878" s="88" t="s">
        <v>28</v>
      </c>
      <c r="S2878" s="89"/>
      <c r="T2878" s="1">
        <v>4880</v>
      </c>
      <c r="U2878" s="90">
        <v>3416</v>
      </c>
      <c r="V2878" s="91">
        <v>0.3</v>
      </c>
      <c r="W2878" s="92" t="s">
        <v>11038</v>
      </c>
      <c r="X2878" s="83">
        <v>90119000000</v>
      </c>
      <c r="Y2878" s="83" t="s">
        <v>994</v>
      </c>
      <c r="Z2878" s="83" t="s">
        <v>739</v>
      </c>
    </row>
    <row r="2879" spans="1:26" x14ac:dyDescent="0.25">
      <c r="A2879" s="83" t="s">
        <v>8186</v>
      </c>
      <c r="B2879" s="83" t="s">
        <v>8186</v>
      </c>
      <c r="C2879" s="84" t="s">
        <v>8187</v>
      </c>
      <c r="D2879" s="93" t="s">
        <v>8188</v>
      </c>
      <c r="E2879" s="83" t="s">
        <v>704</v>
      </c>
      <c r="F2879" s="83" t="s">
        <v>22</v>
      </c>
      <c r="G2879" s="83" t="s">
        <v>23</v>
      </c>
      <c r="H2879" s="83"/>
      <c r="I2879" s="93" t="s">
        <v>24</v>
      </c>
      <c r="J2879" s="93" t="s">
        <v>24</v>
      </c>
      <c r="K2879" s="85">
        <v>100210040941</v>
      </c>
      <c r="L2879" s="83" t="s">
        <v>25</v>
      </c>
      <c r="M2879" s="83" t="s">
        <v>5198</v>
      </c>
      <c r="N2879" s="83" t="s">
        <v>5199</v>
      </c>
      <c r="O2879" s="83" t="s">
        <v>5200</v>
      </c>
      <c r="P2879" s="86">
        <v>20</v>
      </c>
      <c r="Q2879" s="87"/>
      <c r="R2879" s="88" t="s">
        <v>28</v>
      </c>
      <c r="S2879" s="89"/>
      <c r="T2879" s="1">
        <v>3411</v>
      </c>
      <c r="U2879" s="90">
        <v>2387.6999999999998</v>
      </c>
      <c r="V2879" s="91">
        <v>0.30000000000000004</v>
      </c>
      <c r="W2879" s="92" t="s">
        <v>11038</v>
      </c>
      <c r="X2879" s="83">
        <v>90022000000</v>
      </c>
      <c r="Y2879" s="83" t="s">
        <v>994</v>
      </c>
      <c r="Z2879" s="83" t="s">
        <v>31</v>
      </c>
    </row>
    <row r="2880" spans="1:26" x14ac:dyDescent="0.25">
      <c r="A2880" t="s">
        <v>8189</v>
      </c>
      <c r="B2880" t="s">
        <v>8189</v>
      </c>
      <c r="C2880" s="94" t="s">
        <v>8190</v>
      </c>
      <c r="D2880" s="93" t="s">
        <v>8149</v>
      </c>
      <c r="E2880" s="93" t="s">
        <v>704</v>
      </c>
      <c r="F2880" s="93" t="s">
        <v>22</v>
      </c>
      <c r="G2880" s="83" t="s">
        <v>752</v>
      </c>
      <c r="H2880" s="93"/>
      <c r="I2880" s="93" t="s">
        <v>24</v>
      </c>
      <c r="J2880" s="93" t="s">
        <v>24</v>
      </c>
      <c r="K2880" s="2">
        <v>100210040941</v>
      </c>
      <c r="L2880" t="s">
        <v>25</v>
      </c>
      <c r="M2880" t="s">
        <v>5198</v>
      </c>
      <c r="N2880" t="s">
        <v>5199</v>
      </c>
      <c r="O2880" t="s">
        <v>5200</v>
      </c>
      <c r="P2880" s="86" t="s">
        <v>11037</v>
      </c>
      <c r="Q2880" s="87"/>
      <c r="R2880" s="88" t="s">
        <v>28</v>
      </c>
      <c r="S2880" s="89"/>
      <c r="T2880" s="1">
        <v>336</v>
      </c>
      <c r="U2880" s="90">
        <v>235.2</v>
      </c>
      <c r="V2880" s="91">
        <v>0.30000000000000004</v>
      </c>
      <c r="W2880" s="92" t="s">
        <v>11038</v>
      </c>
      <c r="X2880" s="83">
        <v>48211010000</v>
      </c>
      <c r="Y2880" s="83" t="s">
        <v>994</v>
      </c>
      <c r="Z2880" s="83" t="s">
        <v>31</v>
      </c>
    </row>
    <row r="2881" spans="1:26" x14ac:dyDescent="0.25">
      <c r="A2881" t="s">
        <v>8191</v>
      </c>
      <c r="B2881" t="s">
        <v>8191</v>
      </c>
      <c r="C2881" s="94" t="s">
        <v>8192</v>
      </c>
      <c r="D2881" s="93" t="s">
        <v>8193</v>
      </c>
      <c r="E2881" s="93" t="s">
        <v>704</v>
      </c>
      <c r="F2881" s="93" t="s">
        <v>22</v>
      </c>
      <c r="G2881" s="83" t="s">
        <v>752</v>
      </c>
      <c r="H2881" s="93"/>
      <c r="I2881" s="93" t="s">
        <v>24</v>
      </c>
      <c r="J2881" s="93" t="s">
        <v>24</v>
      </c>
      <c r="K2881" s="2">
        <v>100210040941</v>
      </c>
      <c r="L2881" t="s">
        <v>25</v>
      </c>
      <c r="M2881" t="s">
        <v>5198</v>
      </c>
      <c r="N2881" t="s">
        <v>5199</v>
      </c>
      <c r="O2881" t="s">
        <v>5200</v>
      </c>
      <c r="P2881" s="86" t="s">
        <v>11037</v>
      </c>
      <c r="Q2881" s="87"/>
      <c r="R2881" s="88" t="s">
        <v>28</v>
      </c>
      <c r="S2881" s="89"/>
      <c r="T2881" s="1">
        <v>9904</v>
      </c>
      <c r="U2881" s="90">
        <v>6932.8</v>
      </c>
      <c r="V2881" s="91">
        <v>0.3</v>
      </c>
      <c r="W2881" s="92" t="s">
        <v>11038</v>
      </c>
      <c r="X2881" s="83">
        <v>90021900000</v>
      </c>
      <c r="Y2881" s="83" t="s">
        <v>994</v>
      </c>
      <c r="Z2881" s="83" t="s">
        <v>739</v>
      </c>
    </row>
    <row r="2882" spans="1:26" x14ac:dyDescent="0.25">
      <c r="A2882" t="s">
        <v>8194</v>
      </c>
      <c r="B2882" t="s">
        <v>8194</v>
      </c>
      <c r="C2882" s="94" t="s">
        <v>8195</v>
      </c>
      <c r="D2882" s="93" t="s">
        <v>8196</v>
      </c>
      <c r="E2882" s="93" t="s">
        <v>704</v>
      </c>
      <c r="F2882" s="93" t="s">
        <v>22</v>
      </c>
      <c r="G2882" s="83" t="s">
        <v>752</v>
      </c>
      <c r="H2882" s="93"/>
      <c r="I2882" s="93" t="s">
        <v>24</v>
      </c>
      <c r="J2882" s="93" t="s">
        <v>24</v>
      </c>
      <c r="K2882" s="2">
        <v>100210040941</v>
      </c>
      <c r="L2882" t="s">
        <v>25</v>
      </c>
      <c r="M2882" t="s">
        <v>5198</v>
      </c>
      <c r="N2882" t="s">
        <v>5199</v>
      </c>
      <c r="O2882" t="s">
        <v>5200</v>
      </c>
      <c r="P2882" s="86" t="s">
        <v>11037</v>
      </c>
      <c r="Q2882" s="87"/>
      <c r="R2882" s="88" t="s">
        <v>28</v>
      </c>
      <c r="S2882" s="89"/>
      <c r="T2882" s="1">
        <v>3987</v>
      </c>
      <c r="U2882" s="90">
        <v>2790.9</v>
      </c>
      <c r="V2882" s="91">
        <v>0.3</v>
      </c>
      <c r="W2882" s="92" t="s">
        <v>11038</v>
      </c>
      <c r="X2882" s="83">
        <v>90119000000</v>
      </c>
      <c r="Y2882" s="83" t="s">
        <v>994</v>
      </c>
      <c r="Z2882" s="83" t="s">
        <v>739</v>
      </c>
    </row>
    <row r="2883" spans="1:26" x14ac:dyDescent="0.25">
      <c r="A2883" t="s">
        <v>8197</v>
      </c>
      <c r="B2883" t="s">
        <v>8197</v>
      </c>
      <c r="C2883" s="94" t="s">
        <v>8198</v>
      </c>
      <c r="D2883" s="93" t="s">
        <v>8199</v>
      </c>
      <c r="E2883" s="93" t="s">
        <v>704</v>
      </c>
      <c r="F2883" s="93" t="s">
        <v>22</v>
      </c>
      <c r="G2883" s="83" t="s">
        <v>23</v>
      </c>
      <c r="H2883" s="93"/>
      <c r="I2883" s="93" t="s">
        <v>24</v>
      </c>
      <c r="J2883" s="93" t="s">
        <v>24</v>
      </c>
      <c r="K2883" s="2">
        <v>100210040941</v>
      </c>
      <c r="L2883" t="s">
        <v>25</v>
      </c>
      <c r="M2883" t="s">
        <v>5198</v>
      </c>
      <c r="N2883" t="s">
        <v>5199</v>
      </c>
      <c r="O2883" t="s">
        <v>5200</v>
      </c>
      <c r="P2883" s="86">
        <v>20</v>
      </c>
      <c r="Q2883" s="87"/>
      <c r="R2883" s="88" t="s">
        <v>28</v>
      </c>
      <c r="S2883" s="89"/>
      <c r="T2883" s="1">
        <v>1734</v>
      </c>
      <c r="U2883" s="90">
        <v>1213.8</v>
      </c>
      <c r="V2883" s="91">
        <v>0.30000000000000004</v>
      </c>
      <c r="W2883" s="92" t="s">
        <v>11038</v>
      </c>
      <c r="X2883" s="83">
        <v>90119000000</v>
      </c>
      <c r="Y2883" s="83" t="s">
        <v>994</v>
      </c>
      <c r="Z2883" s="83" t="s">
        <v>739</v>
      </c>
    </row>
    <row r="2884" spans="1:26" x14ac:dyDescent="0.25">
      <c r="A2884" t="s">
        <v>8200</v>
      </c>
      <c r="B2884" t="s">
        <v>8200</v>
      </c>
      <c r="C2884" s="94" t="s">
        <v>8201</v>
      </c>
      <c r="D2884" s="93" t="s">
        <v>8202</v>
      </c>
      <c r="E2884" s="93" t="s">
        <v>704</v>
      </c>
      <c r="F2884" s="93" t="s">
        <v>22</v>
      </c>
      <c r="G2884" s="83" t="s">
        <v>23</v>
      </c>
      <c r="H2884" s="93"/>
      <c r="I2884" s="93" t="s">
        <v>24</v>
      </c>
      <c r="J2884" s="93" t="s">
        <v>24</v>
      </c>
      <c r="K2884" s="2">
        <v>100210040941</v>
      </c>
      <c r="L2884" t="s">
        <v>25</v>
      </c>
      <c r="M2884" t="s">
        <v>5198</v>
      </c>
      <c r="N2884" t="s">
        <v>5199</v>
      </c>
      <c r="O2884" t="s">
        <v>5200</v>
      </c>
      <c r="P2884" s="86">
        <v>20</v>
      </c>
      <c r="Q2884" s="87"/>
      <c r="R2884" s="88" t="s">
        <v>28</v>
      </c>
      <c r="S2884" s="89"/>
      <c r="T2884" s="1">
        <v>2909</v>
      </c>
      <c r="U2884" s="90">
        <v>2036.3</v>
      </c>
      <c r="V2884" s="91">
        <v>0.3</v>
      </c>
      <c r="W2884" s="92" t="s">
        <v>11038</v>
      </c>
      <c r="X2884" s="83">
        <v>90119000000</v>
      </c>
      <c r="Y2884" s="83" t="s">
        <v>994</v>
      </c>
      <c r="Z2884" s="83" t="s">
        <v>739</v>
      </c>
    </row>
    <row r="2885" spans="1:26" x14ac:dyDescent="0.25">
      <c r="A2885" t="s">
        <v>8203</v>
      </c>
      <c r="B2885" t="s">
        <v>8203</v>
      </c>
      <c r="C2885" s="94" t="s">
        <v>8204</v>
      </c>
      <c r="D2885" s="93" t="s">
        <v>8205</v>
      </c>
      <c r="E2885" s="93" t="s">
        <v>704</v>
      </c>
      <c r="F2885" s="93" t="s">
        <v>22</v>
      </c>
      <c r="G2885" s="83" t="s">
        <v>23</v>
      </c>
      <c r="H2885" s="93"/>
      <c r="I2885" s="93" t="s">
        <v>24</v>
      </c>
      <c r="J2885" s="93" t="s">
        <v>24</v>
      </c>
      <c r="K2885" s="2">
        <v>100210040941</v>
      </c>
      <c r="L2885" t="s">
        <v>25</v>
      </c>
      <c r="M2885" t="s">
        <v>5198</v>
      </c>
      <c r="N2885" t="s">
        <v>5199</v>
      </c>
      <c r="O2885" t="s">
        <v>5200</v>
      </c>
      <c r="P2885" s="86">
        <v>61</v>
      </c>
      <c r="Q2885" s="87"/>
      <c r="R2885" s="88" t="s">
        <v>28</v>
      </c>
      <c r="S2885" s="89"/>
      <c r="T2885" s="1">
        <v>435</v>
      </c>
      <c r="U2885" s="90">
        <v>304.5</v>
      </c>
      <c r="V2885" s="91">
        <v>0.3</v>
      </c>
      <c r="W2885" s="92" t="s">
        <v>11038</v>
      </c>
      <c r="X2885" s="83">
        <v>90119000000</v>
      </c>
      <c r="Y2885" s="83" t="s">
        <v>994</v>
      </c>
      <c r="Z2885" s="83" t="s">
        <v>739</v>
      </c>
    </row>
    <row r="2886" spans="1:26" x14ac:dyDescent="0.25">
      <c r="A2886" t="s">
        <v>8206</v>
      </c>
      <c r="B2886" t="s">
        <v>8206</v>
      </c>
      <c r="C2886" s="94" t="s">
        <v>8207</v>
      </c>
      <c r="D2886" s="93" t="s">
        <v>8208</v>
      </c>
      <c r="E2886" s="93" t="s">
        <v>704</v>
      </c>
      <c r="F2886" s="93" t="s">
        <v>22</v>
      </c>
      <c r="G2886" s="83" t="s">
        <v>23</v>
      </c>
      <c r="H2886" s="93"/>
      <c r="I2886" s="93" t="s">
        <v>24</v>
      </c>
      <c r="J2886" s="93" t="s">
        <v>24</v>
      </c>
      <c r="K2886" s="2">
        <v>100210040941</v>
      </c>
      <c r="L2886" t="s">
        <v>25</v>
      </c>
      <c r="M2886" t="s">
        <v>5198</v>
      </c>
      <c r="N2886" t="s">
        <v>5199</v>
      </c>
      <c r="O2886" t="s">
        <v>5200</v>
      </c>
      <c r="P2886" s="86">
        <v>20</v>
      </c>
      <c r="Q2886" s="87"/>
      <c r="R2886" s="88" t="s">
        <v>28</v>
      </c>
      <c r="S2886" s="89"/>
      <c r="T2886" s="1">
        <v>661</v>
      </c>
      <c r="U2886" s="90">
        <v>462.7</v>
      </c>
      <c r="V2886" s="91">
        <v>0.30000000000000004</v>
      </c>
      <c r="W2886" s="92" t="s">
        <v>11038</v>
      </c>
      <c r="X2886" s="83">
        <v>90029000900</v>
      </c>
      <c r="Y2886" s="83" t="s">
        <v>994</v>
      </c>
      <c r="Z2886" s="83" t="s">
        <v>31</v>
      </c>
    </row>
    <row r="2887" spans="1:26" x14ac:dyDescent="0.25">
      <c r="A2887" t="s">
        <v>8209</v>
      </c>
      <c r="B2887" t="s">
        <v>8209</v>
      </c>
      <c r="C2887" s="94" t="s">
        <v>8210</v>
      </c>
      <c r="D2887" s="93" t="s">
        <v>8211</v>
      </c>
      <c r="E2887" s="93" t="s">
        <v>704</v>
      </c>
      <c r="F2887" s="93" t="s">
        <v>22</v>
      </c>
      <c r="G2887" s="83" t="s">
        <v>752</v>
      </c>
      <c r="H2887" s="93"/>
      <c r="I2887" s="93" t="s">
        <v>24</v>
      </c>
      <c r="J2887" s="93" t="s">
        <v>24</v>
      </c>
      <c r="K2887" s="2">
        <v>100210040941</v>
      </c>
      <c r="L2887" t="s">
        <v>25</v>
      </c>
      <c r="M2887" t="s">
        <v>5198</v>
      </c>
      <c r="N2887" t="s">
        <v>5199</v>
      </c>
      <c r="O2887" t="s">
        <v>5200</v>
      </c>
      <c r="P2887" s="86">
        <v>59</v>
      </c>
      <c r="Q2887" s="87"/>
      <c r="R2887" s="88" t="s">
        <v>28</v>
      </c>
      <c r="S2887" s="89"/>
      <c r="T2887" s="1">
        <v>7687</v>
      </c>
      <c r="U2887" s="90">
        <v>5380.9</v>
      </c>
      <c r="V2887" s="91">
        <v>0.30000000000000004</v>
      </c>
      <c r="W2887" s="92" t="s">
        <v>11038</v>
      </c>
      <c r="X2887" s="83">
        <v>49119900000</v>
      </c>
      <c r="Y2887" s="83" t="s">
        <v>994</v>
      </c>
      <c r="Z2887" s="83" t="s">
        <v>739</v>
      </c>
    </row>
    <row r="2888" spans="1:26" x14ac:dyDescent="0.25">
      <c r="A2888" t="s">
        <v>8212</v>
      </c>
      <c r="B2888" t="s">
        <v>8212</v>
      </c>
      <c r="C2888" s="94" t="s">
        <v>8213</v>
      </c>
      <c r="D2888" s="93" t="s">
        <v>8214</v>
      </c>
      <c r="E2888" s="93" t="s">
        <v>704</v>
      </c>
      <c r="F2888" s="93" t="s">
        <v>22</v>
      </c>
      <c r="G2888" s="83" t="s">
        <v>23</v>
      </c>
      <c r="H2888" s="93"/>
      <c r="I2888" s="93" t="s">
        <v>24</v>
      </c>
      <c r="J2888" s="93" t="s">
        <v>24</v>
      </c>
      <c r="K2888" s="2">
        <v>100210040941</v>
      </c>
      <c r="L2888" t="s">
        <v>25</v>
      </c>
      <c r="M2888" t="s">
        <v>5198</v>
      </c>
      <c r="N2888" t="s">
        <v>5199</v>
      </c>
      <c r="O2888" t="s">
        <v>5200</v>
      </c>
      <c r="P2888" s="86">
        <v>20</v>
      </c>
      <c r="Q2888" s="87"/>
      <c r="R2888" s="88" t="s">
        <v>28</v>
      </c>
      <c r="S2888" s="89"/>
      <c r="T2888" s="1">
        <v>3050</v>
      </c>
      <c r="U2888" s="90">
        <v>2135</v>
      </c>
      <c r="V2888" s="91">
        <v>0.3</v>
      </c>
      <c r="W2888" s="92" t="s">
        <v>11038</v>
      </c>
      <c r="X2888" s="83">
        <v>90119000000</v>
      </c>
      <c r="Y2888" s="83" t="s">
        <v>994</v>
      </c>
      <c r="Z2888" s="83" t="s">
        <v>739</v>
      </c>
    </row>
    <row r="2889" spans="1:26" x14ac:dyDescent="0.25">
      <c r="A2889" t="s">
        <v>8215</v>
      </c>
      <c r="B2889" t="s">
        <v>8215</v>
      </c>
      <c r="C2889" s="94" t="s">
        <v>8216</v>
      </c>
      <c r="D2889" s="93" t="s">
        <v>8217</v>
      </c>
      <c r="E2889" s="93" t="s">
        <v>704</v>
      </c>
      <c r="F2889" s="93" t="s">
        <v>22</v>
      </c>
      <c r="G2889" s="83" t="s">
        <v>23</v>
      </c>
      <c r="H2889" s="93"/>
      <c r="I2889" s="93" t="s">
        <v>24</v>
      </c>
      <c r="J2889" s="93" t="s">
        <v>24</v>
      </c>
      <c r="K2889" s="2">
        <v>100210040941</v>
      </c>
      <c r="L2889" t="s">
        <v>25</v>
      </c>
      <c r="M2889" t="s">
        <v>5198</v>
      </c>
      <c r="N2889" t="s">
        <v>5199</v>
      </c>
      <c r="O2889" t="s">
        <v>5200</v>
      </c>
      <c r="P2889" s="86">
        <v>20</v>
      </c>
      <c r="Q2889" s="87"/>
      <c r="R2889" s="88" t="s">
        <v>28</v>
      </c>
      <c r="S2889" s="89"/>
      <c r="T2889" s="1">
        <v>35862</v>
      </c>
      <c r="U2889" s="90">
        <v>25103.4</v>
      </c>
      <c r="V2889" s="91">
        <v>0.29999999999999993</v>
      </c>
      <c r="W2889" s="92" t="s">
        <v>11038</v>
      </c>
      <c r="X2889" s="83">
        <v>90021900000</v>
      </c>
      <c r="Y2889" s="83" t="s">
        <v>994</v>
      </c>
      <c r="Z2889" s="83" t="s">
        <v>739</v>
      </c>
    </row>
    <row r="2890" spans="1:26" x14ac:dyDescent="0.25">
      <c r="A2890" s="3" t="s">
        <v>8218</v>
      </c>
      <c r="B2890" s="3" t="s">
        <v>8218</v>
      </c>
      <c r="C2890" s="94" t="s">
        <v>8219</v>
      </c>
      <c r="D2890" s="93" t="s">
        <v>8220</v>
      </c>
      <c r="E2890" s="88" t="s">
        <v>704</v>
      </c>
      <c r="F2890" s="88" t="s">
        <v>22</v>
      </c>
      <c r="G2890" s="83" t="s">
        <v>23</v>
      </c>
      <c r="H2890" s="88"/>
      <c r="I2890" s="93" t="s">
        <v>24</v>
      </c>
      <c r="J2890" s="93" t="s">
        <v>24</v>
      </c>
      <c r="K2890" s="4">
        <v>100210040941</v>
      </c>
      <c r="L2890" s="3" t="s">
        <v>25</v>
      </c>
      <c r="M2890" s="3" t="s">
        <v>5198</v>
      </c>
      <c r="N2890" s="3" t="s">
        <v>5199</v>
      </c>
      <c r="O2890" s="3" t="s">
        <v>5200</v>
      </c>
      <c r="P2890" s="86">
        <v>20</v>
      </c>
      <c r="Q2890" s="87"/>
      <c r="R2890" s="88" t="s">
        <v>28</v>
      </c>
      <c r="S2890" s="89"/>
      <c r="T2890" s="1">
        <v>35862</v>
      </c>
      <c r="U2890" s="90">
        <v>25103.4</v>
      </c>
      <c r="V2890" s="91">
        <v>0.29999999999999993</v>
      </c>
      <c r="W2890" s="92" t="s">
        <v>11038</v>
      </c>
      <c r="X2890" s="83">
        <v>90021900000</v>
      </c>
      <c r="Y2890" s="83" t="s">
        <v>994</v>
      </c>
      <c r="Z2890" s="83" t="s">
        <v>739</v>
      </c>
    </row>
    <row r="2891" spans="1:26" x14ac:dyDescent="0.25">
      <c r="A2891" t="s">
        <v>6909</v>
      </c>
      <c r="B2891" t="s">
        <v>6909</v>
      </c>
      <c r="C2891" s="94" t="s">
        <v>6910</v>
      </c>
      <c r="D2891" s="93" t="s">
        <v>6911</v>
      </c>
      <c r="E2891" s="93" t="s">
        <v>704</v>
      </c>
      <c r="F2891" s="93" t="s">
        <v>22</v>
      </c>
      <c r="G2891" s="83" t="s">
        <v>23</v>
      </c>
      <c r="H2891" s="93"/>
      <c r="I2891" s="93" t="s">
        <v>24</v>
      </c>
      <c r="J2891" s="93" t="s">
        <v>24</v>
      </c>
      <c r="K2891" s="2">
        <v>100210010603</v>
      </c>
      <c r="L2891" t="s">
        <v>25</v>
      </c>
      <c r="M2891" t="s">
        <v>1019</v>
      </c>
      <c r="N2891" t="s">
        <v>1303</v>
      </c>
      <c r="O2891" t="s">
        <v>4433</v>
      </c>
      <c r="P2891" s="86">
        <v>20</v>
      </c>
      <c r="Q2891" s="96"/>
      <c r="R2891" s="88" t="s">
        <v>28</v>
      </c>
      <c r="S2891" s="84"/>
      <c r="T2891" s="1">
        <v>584</v>
      </c>
      <c r="U2891" s="90">
        <v>303.68</v>
      </c>
      <c r="V2891" s="91">
        <v>0.48</v>
      </c>
      <c r="W2891" s="92" t="s">
        <v>11035</v>
      </c>
      <c r="X2891" s="83">
        <v>90029000900</v>
      </c>
      <c r="Y2891" s="83" t="s">
        <v>994</v>
      </c>
      <c r="Z2891" s="83" t="s">
        <v>31</v>
      </c>
    </row>
    <row r="2892" spans="1:26" x14ac:dyDescent="0.25">
      <c r="A2892" t="s">
        <v>6912</v>
      </c>
      <c r="B2892" t="s">
        <v>6912</v>
      </c>
      <c r="C2892" s="94" t="s">
        <v>6913</v>
      </c>
      <c r="D2892" s="93" t="s">
        <v>11849</v>
      </c>
      <c r="E2892" s="93" t="s">
        <v>704</v>
      </c>
      <c r="F2892" s="93" t="s">
        <v>22</v>
      </c>
      <c r="G2892" s="83" t="s">
        <v>752</v>
      </c>
      <c r="H2892" s="93"/>
      <c r="I2892" s="93" t="s">
        <v>24</v>
      </c>
      <c r="J2892" s="93" t="s">
        <v>24</v>
      </c>
      <c r="K2892" s="2">
        <v>100210010725</v>
      </c>
      <c r="L2892" t="s">
        <v>25</v>
      </c>
      <c r="M2892" t="s">
        <v>1019</v>
      </c>
      <c r="N2892" t="s">
        <v>2639</v>
      </c>
      <c r="O2892" t="s">
        <v>5676</v>
      </c>
      <c r="P2892" s="86">
        <v>2</v>
      </c>
      <c r="Q2892" s="87"/>
      <c r="R2892" s="88" t="s">
        <v>28</v>
      </c>
      <c r="S2892" s="98"/>
      <c r="T2892" s="1">
        <v>18478</v>
      </c>
      <c r="U2892" s="90">
        <v>9608.56</v>
      </c>
      <c r="V2892" s="91">
        <v>0.48000000000000004</v>
      </c>
      <c r="W2892" s="92" t="s">
        <v>11035</v>
      </c>
      <c r="X2892" s="83">
        <v>90021900000</v>
      </c>
      <c r="Y2892" s="83" t="s">
        <v>994</v>
      </c>
      <c r="Z2892" s="83" t="s">
        <v>31</v>
      </c>
    </row>
    <row r="2893" spans="1:26" x14ac:dyDescent="0.25">
      <c r="A2893" t="s">
        <v>6917</v>
      </c>
      <c r="B2893" t="s">
        <v>6917</v>
      </c>
      <c r="C2893" s="94" t="s">
        <v>6918</v>
      </c>
      <c r="D2893" s="93" t="s">
        <v>11850</v>
      </c>
      <c r="E2893" s="93" t="s">
        <v>704</v>
      </c>
      <c r="F2893" s="93" t="s">
        <v>22</v>
      </c>
      <c r="G2893" s="83" t="s">
        <v>752</v>
      </c>
      <c r="H2893" s="93"/>
      <c r="I2893" s="93" t="s">
        <v>24</v>
      </c>
      <c r="J2893" s="93" t="s">
        <v>24</v>
      </c>
      <c r="K2893" s="2">
        <v>100210010725</v>
      </c>
      <c r="L2893" t="s">
        <v>25</v>
      </c>
      <c r="M2893" t="s">
        <v>1019</v>
      </c>
      <c r="N2893" t="s">
        <v>2639</v>
      </c>
      <c r="O2893" t="s">
        <v>5676</v>
      </c>
      <c r="P2893" s="86">
        <v>2</v>
      </c>
      <c r="Q2893" s="87"/>
      <c r="R2893" s="88" t="s">
        <v>28</v>
      </c>
      <c r="S2893" s="89"/>
      <c r="T2893" s="1">
        <v>1869</v>
      </c>
      <c r="U2893" s="90">
        <v>971.88</v>
      </c>
      <c r="V2893" s="91">
        <v>0.48</v>
      </c>
      <c r="W2893" s="92" t="s">
        <v>11035</v>
      </c>
      <c r="X2893" s="83">
        <v>90021900000</v>
      </c>
      <c r="Y2893" s="83" t="s">
        <v>994</v>
      </c>
      <c r="Z2893" s="83" t="s">
        <v>31</v>
      </c>
    </row>
    <row r="2894" spans="1:26" x14ac:dyDescent="0.25">
      <c r="A2894" t="s">
        <v>6920</v>
      </c>
      <c r="B2894" t="s">
        <v>6920</v>
      </c>
      <c r="C2894" s="94" t="s">
        <v>6921</v>
      </c>
      <c r="D2894" s="93" t="s">
        <v>6922</v>
      </c>
      <c r="E2894" s="93" t="s">
        <v>704</v>
      </c>
      <c r="F2894" s="93" t="s">
        <v>22</v>
      </c>
      <c r="G2894" s="83" t="s">
        <v>752</v>
      </c>
      <c r="H2894" s="93"/>
      <c r="I2894" s="93" t="s">
        <v>24</v>
      </c>
      <c r="J2894" s="93" t="s">
        <v>24</v>
      </c>
      <c r="K2894" s="2">
        <v>100210010725</v>
      </c>
      <c r="L2894" t="s">
        <v>25</v>
      </c>
      <c r="M2894" t="s">
        <v>1019</v>
      </c>
      <c r="N2894" t="s">
        <v>2639</v>
      </c>
      <c r="O2894" t="s">
        <v>5676</v>
      </c>
      <c r="P2894" s="86">
        <v>2</v>
      </c>
      <c r="Q2894" s="87"/>
      <c r="R2894" s="88" t="s">
        <v>28</v>
      </c>
      <c r="S2894" s="89"/>
      <c r="T2894" s="1">
        <v>2832</v>
      </c>
      <c r="U2894" s="90">
        <v>1472.64</v>
      </c>
      <c r="V2894" s="91">
        <v>0.48</v>
      </c>
      <c r="W2894" s="92" t="s">
        <v>11035</v>
      </c>
      <c r="X2894" s="83">
        <v>90021900000</v>
      </c>
      <c r="Y2894" s="83" t="s">
        <v>994</v>
      </c>
      <c r="Z2894" s="83" t="s">
        <v>31</v>
      </c>
    </row>
    <row r="2895" spans="1:26" x14ac:dyDescent="0.25">
      <c r="A2895" t="s">
        <v>6923</v>
      </c>
      <c r="B2895" t="s">
        <v>6923</v>
      </c>
      <c r="C2895" s="94" t="s">
        <v>6924</v>
      </c>
      <c r="D2895" s="93" t="s">
        <v>11851</v>
      </c>
      <c r="E2895" s="93" t="s">
        <v>704</v>
      </c>
      <c r="F2895" s="93" t="s">
        <v>22</v>
      </c>
      <c r="G2895" s="83" t="s">
        <v>752</v>
      </c>
      <c r="H2895" s="93"/>
      <c r="I2895" s="93" t="s">
        <v>24</v>
      </c>
      <c r="J2895" s="93" t="s">
        <v>24</v>
      </c>
      <c r="K2895" s="2">
        <v>100210010725</v>
      </c>
      <c r="L2895" t="s">
        <v>25</v>
      </c>
      <c r="M2895" t="s">
        <v>1019</v>
      </c>
      <c r="N2895" t="s">
        <v>2639</v>
      </c>
      <c r="O2895" t="s">
        <v>5676</v>
      </c>
      <c r="P2895" s="86">
        <v>2</v>
      </c>
      <c r="Q2895" s="87"/>
      <c r="R2895" s="88" t="s">
        <v>28</v>
      </c>
      <c r="S2895" s="89"/>
      <c r="T2895" s="1">
        <v>3329</v>
      </c>
      <c r="U2895" s="90">
        <v>1731.08</v>
      </c>
      <c r="V2895" s="91">
        <v>0.48000000000000004</v>
      </c>
      <c r="W2895" s="92" t="s">
        <v>11035</v>
      </c>
      <c r="X2895" s="83">
        <v>90021900000</v>
      </c>
      <c r="Y2895" s="83" t="s">
        <v>994</v>
      </c>
      <c r="Z2895" s="83" t="s">
        <v>31</v>
      </c>
    </row>
    <row r="2896" spans="1:26" x14ac:dyDescent="0.25">
      <c r="A2896" t="s">
        <v>6926</v>
      </c>
      <c r="B2896" t="s">
        <v>6926</v>
      </c>
      <c r="C2896" s="94" t="s">
        <v>6927</v>
      </c>
      <c r="D2896" s="93" t="s">
        <v>6928</v>
      </c>
      <c r="E2896" s="93" t="s">
        <v>704</v>
      </c>
      <c r="F2896" s="93" t="s">
        <v>22</v>
      </c>
      <c r="G2896" s="83" t="s">
        <v>752</v>
      </c>
      <c r="H2896" s="93"/>
      <c r="I2896" s="93" t="s">
        <v>24</v>
      </c>
      <c r="J2896" s="93" t="s">
        <v>24</v>
      </c>
      <c r="K2896" s="2">
        <v>100210010725</v>
      </c>
      <c r="L2896" t="s">
        <v>25</v>
      </c>
      <c r="M2896" t="s">
        <v>1019</v>
      </c>
      <c r="N2896" t="s">
        <v>2639</v>
      </c>
      <c r="O2896" t="s">
        <v>5676</v>
      </c>
      <c r="P2896" s="86">
        <v>2</v>
      </c>
      <c r="Q2896" s="87"/>
      <c r="R2896" s="88" t="s">
        <v>28</v>
      </c>
      <c r="S2896" s="89"/>
      <c r="T2896" s="1">
        <v>5032</v>
      </c>
      <c r="U2896" s="90">
        <v>2616.64</v>
      </c>
      <c r="V2896" s="91">
        <v>0.48000000000000004</v>
      </c>
      <c r="W2896" s="92" t="s">
        <v>11035</v>
      </c>
      <c r="X2896" s="83">
        <v>90021900000</v>
      </c>
      <c r="Y2896" s="83" t="s">
        <v>994</v>
      </c>
      <c r="Z2896" s="83" t="s">
        <v>31</v>
      </c>
    </row>
    <row r="2897" spans="1:26" x14ac:dyDescent="0.25">
      <c r="A2897" t="s">
        <v>6929</v>
      </c>
      <c r="B2897" t="s">
        <v>6929</v>
      </c>
      <c r="C2897" s="94" t="s">
        <v>6930</v>
      </c>
      <c r="D2897" s="93" t="s">
        <v>11852</v>
      </c>
      <c r="E2897" s="93" t="s">
        <v>704</v>
      </c>
      <c r="F2897" s="93" t="s">
        <v>22</v>
      </c>
      <c r="G2897" s="83" t="s">
        <v>752</v>
      </c>
      <c r="H2897" s="93"/>
      <c r="I2897" s="93" t="s">
        <v>24</v>
      </c>
      <c r="J2897" s="93" t="s">
        <v>24</v>
      </c>
      <c r="K2897" s="2">
        <v>100210010725</v>
      </c>
      <c r="L2897" t="s">
        <v>25</v>
      </c>
      <c r="M2897" t="s">
        <v>1019</v>
      </c>
      <c r="N2897" t="s">
        <v>2639</v>
      </c>
      <c r="O2897" t="s">
        <v>5676</v>
      </c>
      <c r="P2897" s="86">
        <v>2</v>
      </c>
      <c r="Q2897" s="87"/>
      <c r="R2897" s="88" t="s">
        <v>28</v>
      </c>
      <c r="S2897" s="89"/>
      <c r="T2897" s="1">
        <v>9963</v>
      </c>
      <c r="U2897" s="90">
        <v>5180.76</v>
      </c>
      <c r="V2897" s="91">
        <v>0.48</v>
      </c>
      <c r="W2897" s="92" t="s">
        <v>11035</v>
      </c>
      <c r="X2897" s="83">
        <v>90021900000</v>
      </c>
      <c r="Y2897" s="83" t="s">
        <v>994</v>
      </c>
      <c r="Z2897" s="83" t="s">
        <v>31</v>
      </c>
    </row>
    <row r="2898" spans="1:26" x14ac:dyDescent="0.25">
      <c r="A2898" t="s">
        <v>6932</v>
      </c>
      <c r="B2898" t="s">
        <v>6932</v>
      </c>
      <c r="C2898" s="94" t="s">
        <v>6933</v>
      </c>
      <c r="D2898" s="93" t="s">
        <v>11853</v>
      </c>
      <c r="E2898" s="93" t="s">
        <v>704</v>
      </c>
      <c r="F2898" s="93" t="s">
        <v>22</v>
      </c>
      <c r="G2898" s="83" t="s">
        <v>752</v>
      </c>
      <c r="H2898" s="93"/>
      <c r="I2898" s="93" t="s">
        <v>24</v>
      </c>
      <c r="J2898" s="93" t="s">
        <v>24</v>
      </c>
      <c r="K2898" s="2">
        <v>100210010725</v>
      </c>
      <c r="L2898" t="s">
        <v>25</v>
      </c>
      <c r="M2898" t="s">
        <v>1019</v>
      </c>
      <c r="N2898" t="s">
        <v>2639</v>
      </c>
      <c r="O2898" t="s">
        <v>5676</v>
      </c>
      <c r="P2898" s="86">
        <v>2</v>
      </c>
      <c r="Q2898" s="87"/>
      <c r="R2898" s="88" t="s">
        <v>28</v>
      </c>
      <c r="S2898" s="89"/>
      <c r="T2898" s="1">
        <v>6783</v>
      </c>
      <c r="U2898" s="90">
        <v>3527.16</v>
      </c>
      <c r="V2898" s="91">
        <v>0.48000000000000004</v>
      </c>
      <c r="W2898" s="92" t="s">
        <v>11035</v>
      </c>
      <c r="X2898" s="83">
        <v>90021900000</v>
      </c>
      <c r="Y2898" s="83" t="s">
        <v>994</v>
      </c>
      <c r="Z2898" s="83" t="s">
        <v>31</v>
      </c>
    </row>
    <row r="2899" spans="1:26" x14ac:dyDescent="0.25">
      <c r="A2899" t="s">
        <v>6935</v>
      </c>
      <c r="B2899" t="s">
        <v>6935</v>
      </c>
      <c r="C2899" s="94" t="s">
        <v>6936</v>
      </c>
      <c r="D2899" s="93" t="s">
        <v>11854</v>
      </c>
      <c r="E2899" s="93" t="s">
        <v>704</v>
      </c>
      <c r="F2899" s="93" t="s">
        <v>22</v>
      </c>
      <c r="G2899" s="83" t="s">
        <v>752</v>
      </c>
      <c r="H2899" s="93"/>
      <c r="I2899" s="93" t="s">
        <v>24</v>
      </c>
      <c r="J2899" s="93" t="s">
        <v>24</v>
      </c>
      <c r="K2899" s="2">
        <v>100210010725</v>
      </c>
      <c r="L2899" t="s">
        <v>25</v>
      </c>
      <c r="M2899" t="s">
        <v>1019</v>
      </c>
      <c r="N2899" t="s">
        <v>2639</v>
      </c>
      <c r="O2899" t="s">
        <v>5676</v>
      </c>
      <c r="P2899" s="86">
        <v>2</v>
      </c>
      <c r="Q2899" s="87"/>
      <c r="R2899" s="88" t="s">
        <v>28</v>
      </c>
      <c r="S2899" s="89"/>
      <c r="T2899" s="1">
        <v>7925</v>
      </c>
      <c r="U2899" s="90">
        <v>4121</v>
      </c>
      <c r="V2899" s="91">
        <v>0.48</v>
      </c>
      <c r="W2899" s="92" t="s">
        <v>11035</v>
      </c>
      <c r="X2899" s="83">
        <v>90021900000</v>
      </c>
      <c r="Y2899" s="83" t="s">
        <v>994</v>
      </c>
      <c r="Z2899" s="83" t="s">
        <v>31</v>
      </c>
    </row>
    <row r="2900" spans="1:26" x14ac:dyDescent="0.25">
      <c r="A2900" s="93" t="s">
        <v>6940</v>
      </c>
      <c r="B2900" s="93" t="s">
        <v>6940</v>
      </c>
      <c r="C2900" s="94" t="s">
        <v>6941</v>
      </c>
      <c r="D2900" s="93" t="s">
        <v>6942</v>
      </c>
      <c r="E2900" s="93" t="s">
        <v>704</v>
      </c>
      <c r="F2900" s="93" t="s">
        <v>22</v>
      </c>
      <c r="G2900" s="83" t="s">
        <v>752</v>
      </c>
      <c r="H2900" s="93"/>
      <c r="I2900" s="93" t="s">
        <v>24</v>
      </c>
      <c r="J2900" s="93" t="s">
        <v>24</v>
      </c>
      <c r="K2900" s="95">
        <v>100210010725</v>
      </c>
      <c r="L2900" s="93" t="s">
        <v>25</v>
      </c>
      <c r="M2900" s="93" t="s">
        <v>1019</v>
      </c>
      <c r="N2900" s="93" t="s">
        <v>2639</v>
      </c>
      <c r="O2900" s="93" t="s">
        <v>5676</v>
      </c>
      <c r="P2900" s="86">
        <v>20</v>
      </c>
      <c r="Q2900" s="87"/>
      <c r="R2900" s="88" t="s">
        <v>28</v>
      </c>
      <c r="S2900" s="89"/>
      <c r="T2900" s="1">
        <v>8147</v>
      </c>
      <c r="U2900" s="90">
        <v>4236.4399999999996</v>
      </c>
      <c r="V2900" s="91">
        <v>0.48000000000000004</v>
      </c>
      <c r="W2900" s="92" t="s">
        <v>11035</v>
      </c>
      <c r="X2900" s="83">
        <v>90021900000</v>
      </c>
      <c r="Y2900" s="83" t="s">
        <v>994</v>
      </c>
      <c r="Z2900" s="83" t="s">
        <v>31</v>
      </c>
    </row>
    <row r="2901" spans="1:26" x14ac:dyDescent="0.25">
      <c r="A2901" t="s">
        <v>6943</v>
      </c>
      <c r="B2901" t="s">
        <v>6943</v>
      </c>
      <c r="C2901" s="94" t="s">
        <v>6944</v>
      </c>
      <c r="D2901" s="93" t="s">
        <v>11855</v>
      </c>
      <c r="E2901" s="93" t="s">
        <v>704</v>
      </c>
      <c r="F2901" s="93" t="s">
        <v>22</v>
      </c>
      <c r="G2901" s="83" t="s">
        <v>752</v>
      </c>
      <c r="H2901" s="93"/>
      <c r="I2901" s="93" t="s">
        <v>24</v>
      </c>
      <c r="J2901" s="93" t="s">
        <v>24</v>
      </c>
      <c r="K2901" s="2">
        <v>100210010731</v>
      </c>
      <c r="L2901" t="s">
        <v>25</v>
      </c>
      <c r="M2901" t="s">
        <v>1019</v>
      </c>
      <c r="N2901" t="s">
        <v>2639</v>
      </c>
      <c r="O2901" t="s">
        <v>6186</v>
      </c>
      <c r="P2901" s="86">
        <v>2</v>
      </c>
      <c r="Q2901" s="87"/>
      <c r="R2901" s="88" t="s">
        <v>7847</v>
      </c>
      <c r="S2901" s="89" t="s">
        <v>10640</v>
      </c>
      <c r="T2901" s="1">
        <v>8213</v>
      </c>
      <c r="U2901" s="90">
        <v>4270.76</v>
      </c>
      <c r="V2901" s="91">
        <v>0.48</v>
      </c>
      <c r="W2901" s="92" t="s">
        <v>11035</v>
      </c>
      <c r="X2901" s="83">
        <v>90021900000</v>
      </c>
      <c r="Y2901" s="83" t="s">
        <v>994</v>
      </c>
      <c r="Z2901" s="83" t="s">
        <v>31</v>
      </c>
    </row>
    <row r="2902" spans="1:26" x14ac:dyDescent="0.25">
      <c r="A2902" t="s">
        <v>6946</v>
      </c>
      <c r="B2902" t="s">
        <v>6946</v>
      </c>
      <c r="C2902" s="94" t="s">
        <v>6947</v>
      </c>
      <c r="D2902" s="93" t="s">
        <v>6948</v>
      </c>
      <c r="E2902" s="93" t="s">
        <v>704</v>
      </c>
      <c r="F2902" s="93" t="s">
        <v>22</v>
      </c>
      <c r="G2902" s="83" t="s">
        <v>752</v>
      </c>
      <c r="H2902" s="93"/>
      <c r="I2902" s="93" t="s">
        <v>24</v>
      </c>
      <c r="J2902" s="93" t="s">
        <v>24</v>
      </c>
      <c r="K2902" s="2">
        <v>100210010724</v>
      </c>
      <c r="L2902" t="s">
        <v>25</v>
      </c>
      <c r="M2902" t="s">
        <v>1019</v>
      </c>
      <c r="N2902" t="s">
        <v>2639</v>
      </c>
      <c r="O2902" t="s">
        <v>5655</v>
      </c>
      <c r="P2902" s="86">
        <v>2</v>
      </c>
      <c r="Q2902" s="87"/>
      <c r="R2902" s="88" t="s">
        <v>7847</v>
      </c>
      <c r="S2902" s="89" t="s">
        <v>10640</v>
      </c>
      <c r="T2902" s="1">
        <v>3666</v>
      </c>
      <c r="U2902" s="90">
        <v>1906.32</v>
      </c>
      <c r="V2902" s="91">
        <v>0.48000000000000004</v>
      </c>
      <c r="W2902" s="92" t="s">
        <v>11035</v>
      </c>
      <c r="X2902" s="83">
        <v>90021900000</v>
      </c>
      <c r="Y2902" s="83" t="s">
        <v>994</v>
      </c>
      <c r="Z2902" s="83" t="s">
        <v>31</v>
      </c>
    </row>
    <row r="2903" spans="1:26" x14ac:dyDescent="0.25">
      <c r="A2903" s="3" t="s">
        <v>6949</v>
      </c>
      <c r="B2903" s="3" t="s">
        <v>6949</v>
      </c>
      <c r="C2903" s="94" t="s">
        <v>6950</v>
      </c>
      <c r="D2903" s="93" t="s">
        <v>6951</v>
      </c>
      <c r="E2903" s="88" t="s">
        <v>704</v>
      </c>
      <c r="F2903" s="88" t="s">
        <v>22</v>
      </c>
      <c r="G2903" s="83" t="s">
        <v>752</v>
      </c>
      <c r="H2903" s="88"/>
      <c r="I2903" s="93" t="s">
        <v>745</v>
      </c>
      <c r="J2903" s="93" t="s">
        <v>24</v>
      </c>
      <c r="K2903" s="4">
        <v>100210010724</v>
      </c>
      <c r="L2903" s="3" t="s">
        <v>25</v>
      </c>
      <c r="M2903" s="3" t="s">
        <v>1019</v>
      </c>
      <c r="N2903" s="3" t="s">
        <v>2639</v>
      </c>
      <c r="O2903" s="3" t="s">
        <v>5655</v>
      </c>
      <c r="P2903" s="86">
        <v>2</v>
      </c>
      <c r="Q2903" s="87"/>
      <c r="R2903" s="88" t="s">
        <v>7847</v>
      </c>
      <c r="S2903" s="89" t="s">
        <v>10640</v>
      </c>
      <c r="T2903" s="1">
        <v>4535</v>
      </c>
      <c r="U2903" s="90">
        <v>2358.1999999999998</v>
      </c>
      <c r="V2903" s="91">
        <v>0.48000000000000004</v>
      </c>
      <c r="W2903" s="92" t="s">
        <v>11035</v>
      </c>
      <c r="X2903" s="83">
        <v>90119000000</v>
      </c>
      <c r="Y2903" s="83" t="s">
        <v>994</v>
      </c>
      <c r="Z2903" s="83" t="s">
        <v>31</v>
      </c>
    </row>
    <row r="2904" spans="1:26" x14ac:dyDescent="0.25">
      <c r="A2904" s="3" t="s">
        <v>6952</v>
      </c>
      <c r="B2904" s="3" t="s">
        <v>6952</v>
      </c>
      <c r="C2904" s="94" t="s">
        <v>6953</v>
      </c>
      <c r="D2904" s="93" t="s">
        <v>6954</v>
      </c>
      <c r="E2904" s="88" t="s">
        <v>704</v>
      </c>
      <c r="F2904" s="88" t="s">
        <v>22</v>
      </c>
      <c r="G2904" s="83" t="s">
        <v>752</v>
      </c>
      <c r="H2904" s="88"/>
      <c r="I2904" s="93" t="s">
        <v>745</v>
      </c>
      <c r="J2904" s="93" t="s">
        <v>24</v>
      </c>
      <c r="K2904" s="4">
        <v>100210010724</v>
      </c>
      <c r="L2904" s="3" t="s">
        <v>25</v>
      </c>
      <c r="M2904" s="3" t="s">
        <v>1019</v>
      </c>
      <c r="N2904" s="3" t="s">
        <v>2639</v>
      </c>
      <c r="O2904" s="3" t="s">
        <v>5655</v>
      </c>
      <c r="P2904" s="86">
        <v>2</v>
      </c>
      <c r="Q2904" s="87"/>
      <c r="R2904" s="88" t="s">
        <v>28</v>
      </c>
      <c r="S2904" s="89"/>
      <c r="T2904" s="1">
        <v>2735</v>
      </c>
      <c r="U2904" s="90">
        <v>1422.2</v>
      </c>
      <c r="V2904" s="91">
        <v>0.48</v>
      </c>
      <c r="W2904" s="92" t="s">
        <v>11035</v>
      </c>
      <c r="X2904" s="83">
        <v>90021900000</v>
      </c>
      <c r="Y2904" s="83" t="s">
        <v>994</v>
      </c>
      <c r="Z2904" s="83" t="s">
        <v>31</v>
      </c>
    </row>
    <row r="2905" spans="1:26" x14ac:dyDescent="0.25">
      <c r="A2905" s="3" t="s">
        <v>6957</v>
      </c>
      <c r="B2905" s="3" t="s">
        <v>6957</v>
      </c>
      <c r="C2905" s="94" t="s">
        <v>6958</v>
      </c>
      <c r="D2905" s="93" t="s">
        <v>6959</v>
      </c>
      <c r="E2905" s="88" t="s">
        <v>704</v>
      </c>
      <c r="F2905" s="88" t="s">
        <v>22</v>
      </c>
      <c r="G2905" s="93" t="s">
        <v>752</v>
      </c>
      <c r="H2905" s="88"/>
      <c r="I2905" s="93" t="s">
        <v>745</v>
      </c>
      <c r="J2905" s="93" t="s">
        <v>24</v>
      </c>
      <c r="K2905" s="4">
        <v>100210010724</v>
      </c>
      <c r="L2905" s="3" t="s">
        <v>25</v>
      </c>
      <c r="M2905" s="3" t="s">
        <v>1019</v>
      </c>
      <c r="N2905" s="3" t="s">
        <v>2639</v>
      </c>
      <c r="O2905" s="3" t="s">
        <v>5655</v>
      </c>
      <c r="P2905" s="86">
        <v>2</v>
      </c>
      <c r="Q2905" s="87"/>
      <c r="R2905" s="88" t="s">
        <v>28</v>
      </c>
      <c r="S2905" s="89"/>
      <c r="T2905" s="1">
        <v>4967</v>
      </c>
      <c r="U2905" s="90">
        <v>2582.84</v>
      </c>
      <c r="V2905" s="91">
        <v>0.48</v>
      </c>
      <c r="W2905" s="92" t="s">
        <v>11035</v>
      </c>
      <c r="X2905" s="83">
        <v>90021900000</v>
      </c>
      <c r="Y2905" s="83" t="s">
        <v>994</v>
      </c>
      <c r="Z2905" s="83" t="s">
        <v>31</v>
      </c>
    </row>
    <row r="2906" spans="1:26" x14ac:dyDescent="0.25">
      <c r="A2906" s="3" t="s">
        <v>6963</v>
      </c>
      <c r="B2906" s="3" t="s">
        <v>6963</v>
      </c>
      <c r="C2906" s="94" t="s">
        <v>6964</v>
      </c>
      <c r="D2906" s="93" t="s">
        <v>6965</v>
      </c>
      <c r="E2906" s="88" t="s">
        <v>704</v>
      </c>
      <c r="F2906" s="88" t="s">
        <v>22</v>
      </c>
      <c r="G2906" s="83" t="s">
        <v>752</v>
      </c>
      <c r="H2906" s="88"/>
      <c r="I2906" s="93" t="s">
        <v>745</v>
      </c>
      <c r="J2906" s="93" t="s">
        <v>24</v>
      </c>
      <c r="K2906" s="4">
        <v>100210010724</v>
      </c>
      <c r="L2906" s="3" t="s">
        <v>25</v>
      </c>
      <c r="M2906" s="3" t="s">
        <v>1019</v>
      </c>
      <c r="N2906" s="3" t="s">
        <v>2639</v>
      </c>
      <c r="O2906" s="3" t="s">
        <v>5655</v>
      </c>
      <c r="P2906" s="86">
        <v>20</v>
      </c>
      <c r="Q2906" s="87"/>
      <c r="R2906" s="88" t="s">
        <v>28</v>
      </c>
      <c r="S2906" s="89"/>
      <c r="T2906" s="1">
        <v>3894</v>
      </c>
      <c r="U2906" s="90">
        <v>2024.88</v>
      </c>
      <c r="V2906" s="91">
        <v>0.48</v>
      </c>
      <c r="W2906" s="92" t="s">
        <v>11035</v>
      </c>
      <c r="X2906" s="83">
        <v>90021900000</v>
      </c>
      <c r="Y2906" s="83" t="s">
        <v>994</v>
      </c>
      <c r="Z2906" s="83" t="s">
        <v>31</v>
      </c>
    </row>
    <row r="2907" spans="1:26" x14ac:dyDescent="0.25">
      <c r="A2907" s="3" t="s">
        <v>6966</v>
      </c>
      <c r="B2907" s="3" t="s">
        <v>6966</v>
      </c>
      <c r="C2907" s="94" t="s">
        <v>6967</v>
      </c>
      <c r="D2907" s="93" t="s">
        <v>6968</v>
      </c>
      <c r="E2907" s="88" t="s">
        <v>704</v>
      </c>
      <c r="F2907" s="88" t="s">
        <v>22</v>
      </c>
      <c r="G2907" s="93" t="s">
        <v>23</v>
      </c>
      <c r="H2907" s="88"/>
      <c r="I2907" s="93" t="s">
        <v>24</v>
      </c>
      <c r="J2907" s="93" t="s">
        <v>24</v>
      </c>
      <c r="K2907" s="4">
        <v>100210010607</v>
      </c>
      <c r="L2907" s="3" t="s">
        <v>25</v>
      </c>
      <c r="M2907" s="3" t="s">
        <v>1019</v>
      </c>
      <c r="N2907" s="3" t="s">
        <v>1303</v>
      </c>
      <c r="O2907" s="3" t="s">
        <v>4558</v>
      </c>
      <c r="P2907" s="86">
        <v>2</v>
      </c>
      <c r="Q2907" s="87"/>
      <c r="R2907" s="88" t="s">
        <v>28</v>
      </c>
      <c r="S2907" s="89"/>
      <c r="T2907" s="1">
        <v>932</v>
      </c>
      <c r="U2907" s="90">
        <v>484.64</v>
      </c>
      <c r="V2907" s="91">
        <v>0.48000000000000004</v>
      </c>
      <c r="W2907" s="92" t="s">
        <v>11035</v>
      </c>
      <c r="X2907" s="83">
        <v>90119000000</v>
      </c>
      <c r="Y2907" s="83" t="s">
        <v>994</v>
      </c>
      <c r="Z2907" s="83" t="s">
        <v>31</v>
      </c>
    </row>
    <row r="2908" spans="1:26" x14ac:dyDescent="0.25">
      <c r="A2908" s="3" t="s">
        <v>6971</v>
      </c>
      <c r="B2908" s="3" t="s">
        <v>6971</v>
      </c>
      <c r="C2908" s="94" t="s">
        <v>6972</v>
      </c>
      <c r="D2908" s="93" t="s">
        <v>6973</v>
      </c>
      <c r="E2908" s="88" t="s">
        <v>704</v>
      </c>
      <c r="F2908" s="88" t="s">
        <v>22</v>
      </c>
      <c r="G2908" s="93" t="s">
        <v>752</v>
      </c>
      <c r="H2908" s="88"/>
      <c r="I2908" s="93" t="s">
        <v>24</v>
      </c>
      <c r="J2908" s="93" t="s">
        <v>24</v>
      </c>
      <c r="K2908" s="4">
        <v>100210011401</v>
      </c>
      <c r="L2908" s="3" t="s">
        <v>25</v>
      </c>
      <c r="M2908" s="3" t="s">
        <v>1019</v>
      </c>
      <c r="N2908" s="3" t="s">
        <v>6969</v>
      </c>
      <c r="O2908" s="3" t="s">
        <v>6970</v>
      </c>
      <c r="P2908" s="86" t="s">
        <v>11037</v>
      </c>
      <c r="Q2908" s="87"/>
      <c r="R2908" s="88" t="s">
        <v>28</v>
      </c>
      <c r="S2908" s="89"/>
      <c r="T2908" s="1">
        <v>4112</v>
      </c>
      <c r="U2908" s="90">
        <v>2138.2399999999998</v>
      </c>
      <c r="V2908" s="91">
        <v>0.48000000000000004</v>
      </c>
      <c r="W2908" s="92" t="s">
        <v>11035</v>
      </c>
      <c r="X2908" s="83">
        <v>49011000009</v>
      </c>
      <c r="Y2908" s="83" t="s">
        <v>30</v>
      </c>
      <c r="Z2908" s="83" t="s">
        <v>31</v>
      </c>
    </row>
    <row r="2909" spans="1:26" x14ac:dyDescent="0.25">
      <c r="A2909" s="3" t="s">
        <v>6974</v>
      </c>
      <c r="B2909" s="3" t="s">
        <v>6974</v>
      </c>
      <c r="C2909" s="94" t="s">
        <v>6975</v>
      </c>
      <c r="D2909" s="93" t="s">
        <v>6976</v>
      </c>
      <c r="E2909" s="88" t="s">
        <v>704</v>
      </c>
      <c r="F2909" s="88" t="s">
        <v>22</v>
      </c>
      <c r="G2909" s="93" t="s">
        <v>23</v>
      </c>
      <c r="H2909" s="88"/>
      <c r="I2909" s="93" t="s">
        <v>24</v>
      </c>
      <c r="J2909" s="93" t="s">
        <v>24</v>
      </c>
      <c r="K2909" s="4">
        <v>100210040941</v>
      </c>
      <c r="L2909" s="3" t="s">
        <v>25</v>
      </c>
      <c r="M2909" s="3" t="s">
        <v>5198</v>
      </c>
      <c r="N2909" s="3" t="s">
        <v>5199</v>
      </c>
      <c r="O2909" s="3" t="s">
        <v>5200</v>
      </c>
      <c r="P2909" s="86">
        <v>20</v>
      </c>
      <c r="Q2909" s="87"/>
      <c r="R2909" s="88" t="s">
        <v>28</v>
      </c>
      <c r="S2909" s="89"/>
      <c r="T2909" s="1">
        <v>2517</v>
      </c>
      <c r="U2909" s="90">
        <v>1308.8399999999999</v>
      </c>
      <c r="V2909" s="91">
        <v>0.48000000000000004</v>
      </c>
      <c r="W2909" s="92" t="s">
        <v>11035</v>
      </c>
      <c r="X2909" s="83">
        <v>90119000000</v>
      </c>
      <c r="Y2909" s="83" t="s">
        <v>994</v>
      </c>
      <c r="Z2909" s="83" t="s">
        <v>739</v>
      </c>
    </row>
    <row r="2910" spans="1:26" x14ac:dyDescent="0.25">
      <c r="A2910" s="3" t="s">
        <v>6977</v>
      </c>
      <c r="B2910" s="3" t="s">
        <v>6977</v>
      </c>
      <c r="C2910" s="94" t="s">
        <v>6978</v>
      </c>
      <c r="D2910" s="93" t="s">
        <v>6978</v>
      </c>
      <c r="E2910" s="88" t="s">
        <v>704</v>
      </c>
      <c r="F2910" s="88" t="s">
        <v>22</v>
      </c>
      <c r="G2910" s="83" t="s">
        <v>23</v>
      </c>
      <c r="H2910" s="88"/>
      <c r="I2910" s="93" t="s">
        <v>24</v>
      </c>
      <c r="J2910" s="93" t="s">
        <v>24</v>
      </c>
      <c r="K2910" s="4">
        <v>100210010727</v>
      </c>
      <c r="L2910" s="3" t="s">
        <v>25</v>
      </c>
      <c r="M2910" s="3" t="s">
        <v>1019</v>
      </c>
      <c r="N2910" s="3" t="s">
        <v>2639</v>
      </c>
      <c r="O2910" s="3" t="s">
        <v>5704</v>
      </c>
      <c r="P2910" s="86">
        <v>20</v>
      </c>
      <c r="Q2910" s="87"/>
      <c r="R2910" s="88" t="s">
        <v>28</v>
      </c>
      <c r="S2910" s="89"/>
      <c r="T2910" s="1">
        <v>41767</v>
      </c>
      <c r="U2910" s="90">
        <v>21718.84</v>
      </c>
      <c r="V2910" s="91">
        <v>0.48</v>
      </c>
      <c r="W2910" s="92" t="s">
        <v>11035</v>
      </c>
      <c r="X2910" s="83">
        <v>90021900000</v>
      </c>
      <c r="Y2910" s="83" t="s">
        <v>994</v>
      </c>
      <c r="Z2910" s="83" t="s">
        <v>739</v>
      </c>
    </row>
    <row r="2911" spans="1:26" x14ac:dyDescent="0.25">
      <c r="A2911" s="3" t="s">
        <v>6979</v>
      </c>
      <c r="B2911" s="3" t="s">
        <v>6979</v>
      </c>
      <c r="C2911" s="94" t="s">
        <v>6980</v>
      </c>
      <c r="D2911" s="93" t="s">
        <v>6981</v>
      </c>
      <c r="E2911" s="88" t="s">
        <v>704</v>
      </c>
      <c r="F2911" s="88" t="s">
        <v>22</v>
      </c>
      <c r="G2911" s="83" t="s">
        <v>23</v>
      </c>
      <c r="H2911" s="88"/>
      <c r="I2911" s="93" t="s">
        <v>24</v>
      </c>
      <c r="J2911" s="93" t="s">
        <v>24</v>
      </c>
      <c r="K2911" s="4">
        <v>100210040941</v>
      </c>
      <c r="L2911" s="3" t="s">
        <v>25</v>
      </c>
      <c r="M2911" s="3" t="s">
        <v>5198</v>
      </c>
      <c r="N2911" s="3" t="s">
        <v>5199</v>
      </c>
      <c r="O2911" s="3" t="s">
        <v>5200</v>
      </c>
      <c r="P2911" s="86">
        <v>20</v>
      </c>
      <c r="Q2911" s="87"/>
      <c r="R2911" s="88" t="s">
        <v>28</v>
      </c>
      <c r="S2911" s="89"/>
      <c r="T2911" s="1">
        <v>27792</v>
      </c>
      <c r="U2911" s="90">
        <v>14451.84</v>
      </c>
      <c r="V2911" s="91">
        <v>0.48</v>
      </c>
      <c r="W2911" s="92" t="s">
        <v>11035</v>
      </c>
      <c r="X2911" s="83">
        <v>90021900000</v>
      </c>
      <c r="Y2911" s="83" t="s">
        <v>994</v>
      </c>
      <c r="Z2911" s="83" t="s">
        <v>31</v>
      </c>
    </row>
    <row r="2912" spans="1:26" x14ac:dyDescent="0.25">
      <c r="A2912" s="3" t="s">
        <v>6982</v>
      </c>
      <c r="B2912" s="3" t="s">
        <v>6982</v>
      </c>
      <c r="C2912" s="94" t="s">
        <v>6983</v>
      </c>
      <c r="D2912" s="93" t="s">
        <v>6984</v>
      </c>
      <c r="E2912" s="88" t="s">
        <v>704</v>
      </c>
      <c r="F2912" s="88" t="s">
        <v>22</v>
      </c>
      <c r="G2912" s="83" t="s">
        <v>23</v>
      </c>
      <c r="H2912" s="88"/>
      <c r="I2912" s="93" t="s">
        <v>24</v>
      </c>
      <c r="J2912" s="93" t="s">
        <v>24</v>
      </c>
      <c r="K2912" s="4">
        <v>100210040941</v>
      </c>
      <c r="L2912" s="3" t="s">
        <v>25</v>
      </c>
      <c r="M2912" s="3" t="s">
        <v>5198</v>
      </c>
      <c r="N2912" s="3" t="s">
        <v>5199</v>
      </c>
      <c r="O2912" s="3" t="s">
        <v>5200</v>
      </c>
      <c r="P2912" s="86">
        <v>20</v>
      </c>
      <c r="Q2912" s="87"/>
      <c r="R2912" s="88" t="s">
        <v>28</v>
      </c>
      <c r="S2912" s="89"/>
      <c r="T2912" s="1">
        <v>29401</v>
      </c>
      <c r="U2912" s="90">
        <v>15288.52</v>
      </c>
      <c r="V2912" s="91">
        <v>0.48</v>
      </c>
      <c r="W2912" s="92" t="s">
        <v>11035</v>
      </c>
      <c r="X2912" s="83">
        <v>90021900000</v>
      </c>
      <c r="Y2912" s="83" t="s">
        <v>994</v>
      </c>
      <c r="Z2912" s="83" t="s">
        <v>31</v>
      </c>
    </row>
    <row r="2913" spans="1:26" x14ac:dyDescent="0.25">
      <c r="A2913" s="3" t="s">
        <v>6985</v>
      </c>
      <c r="B2913" s="3" t="s">
        <v>6985</v>
      </c>
      <c r="C2913" s="94" t="s">
        <v>6986</v>
      </c>
      <c r="D2913" s="93" t="s">
        <v>6987</v>
      </c>
      <c r="E2913" s="88" t="s">
        <v>704</v>
      </c>
      <c r="F2913" s="88" t="s">
        <v>22</v>
      </c>
      <c r="G2913" s="83" t="s">
        <v>23</v>
      </c>
      <c r="H2913" s="88"/>
      <c r="I2913" s="93" t="s">
        <v>24</v>
      </c>
      <c r="J2913" s="93" t="s">
        <v>24</v>
      </c>
      <c r="K2913" s="4">
        <v>100210011404</v>
      </c>
      <c r="L2913" s="3" t="s">
        <v>25</v>
      </c>
      <c r="M2913" s="3" t="s">
        <v>1019</v>
      </c>
      <c r="N2913" s="3" t="s">
        <v>6969</v>
      </c>
      <c r="O2913" s="3" t="s">
        <v>6988</v>
      </c>
      <c r="P2913" s="86">
        <v>73</v>
      </c>
      <c r="Q2913" s="87"/>
      <c r="R2913" s="88" t="s">
        <v>28</v>
      </c>
      <c r="S2913" s="89"/>
      <c r="T2913" s="1">
        <v>26838</v>
      </c>
      <c r="U2913" s="90">
        <v>13955.76</v>
      </c>
      <c r="V2913" s="91">
        <v>0.48</v>
      </c>
      <c r="W2913" s="92" t="s">
        <v>11035</v>
      </c>
      <c r="X2913" s="83">
        <v>49119900000</v>
      </c>
      <c r="Y2913" s="83" t="s">
        <v>994</v>
      </c>
      <c r="Z2913" s="83" t="s">
        <v>31</v>
      </c>
    </row>
    <row r="2914" spans="1:26" x14ac:dyDescent="0.25">
      <c r="A2914" s="3" t="s">
        <v>6989</v>
      </c>
      <c r="B2914" s="3" t="s">
        <v>6989</v>
      </c>
      <c r="C2914" s="94" t="s">
        <v>6990</v>
      </c>
      <c r="D2914" s="93" t="s">
        <v>6991</v>
      </c>
      <c r="E2914" s="88" t="s">
        <v>704</v>
      </c>
      <c r="F2914" s="88" t="s">
        <v>22</v>
      </c>
      <c r="G2914" s="83" t="s">
        <v>23</v>
      </c>
      <c r="H2914" s="88"/>
      <c r="I2914" s="93" t="s">
        <v>24</v>
      </c>
      <c r="J2914" s="93" t="s">
        <v>24</v>
      </c>
      <c r="K2914" s="4">
        <v>100210011404</v>
      </c>
      <c r="L2914" s="3" t="s">
        <v>25</v>
      </c>
      <c r="M2914" s="3" t="s">
        <v>1019</v>
      </c>
      <c r="N2914" s="3" t="s">
        <v>6969</v>
      </c>
      <c r="O2914" s="3" t="s">
        <v>6988</v>
      </c>
      <c r="P2914" s="86">
        <v>72</v>
      </c>
      <c r="Q2914" s="96"/>
      <c r="R2914" s="88" t="s">
        <v>28</v>
      </c>
      <c r="S2914" s="84"/>
      <c r="T2914" s="1">
        <v>2609</v>
      </c>
      <c r="U2914" s="90">
        <v>1356.68</v>
      </c>
      <c r="V2914" s="91">
        <v>0.48</v>
      </c>
      <c r="W2914" s="92" t="s">
        <v>11035</v>
      </c>
      <c r="X2914" s="83">
        <v>49119900000</v>
      </c>
      <c r="Y2914" s="83" t="s">
        <v>994</v>
      </c>
      <c r="Z2914" s="83" t="s">
        <v>31</v>
      </c>
    </row>
    <row r="2915" spans="1:26" x14ac:dyDescent="0.25">
      <c r="A2915" s="3" t="s">
        <v>6992</v>
      </c>
      <c r="B2915" s="3" t="s">
        <v>6992</v>
      </c>
      <c r="C2915" s="94" t="s">
        <v>6993</v>
      </c>
      <c r="D2915" s="93" t="s">
        <v>6994</v>
      </c>
      <c r="E2915" s="88" t="s">
        <v>704</v>
      </c>
      <c r="F2915" s="88" t="s">
        <v>22</v>
      </c>
      <c r="G2915" s="83" t="s">
        <v>23</v>
      </c>
      <c r="H2915" s="88"/>
      <c r="I2915" s="93" t="s">
        <v>24</v>
      </c>
      <c r="J2915" s="93" t="s">
        <v>24</v>
      </c>
      <c r="K2915" s="4">
        <v>100210011404</v>
      </c>
      <c r="L2915" s="3" t="s">
        <v>25</v>
      </c>
      <c r="M2915" s="3" t="s">
        <v>1019</v>
      </c>
      <c r="N2915" s="3" t="s">
        <v>6969</v>
      </c>
      <c r="O2915" s="3" t="s">
        <v>6988</v>
      </c>
      <c r="P2915" s="86">
        <v>72</v>
      </c>
      <c r="Q2915" s="87"/>
      <c r="R2915" s="88" t="s">
        <v>28</v>
      </c>
      <c r="S2915" s="89"/>
      <c r="T2915" s="1">
        <v>2609</v>
      </c>
      <c r="U2915" s="90">
        <v>1356.68</v>
      </c>
      <c r="V2915" s="91">
        <v>0.48</v>
      </c>
      <c r="W2915" s="92" t="s">
        <v>11035</v>
      </c>
      <c r="X2915" s="83">
        <v>49119900000</v>
      </c>
      <c r="Y2915" s="83" t="s">
        <v>994</v>
      </c>
      <c r="Z2915" s="83" t="s">
        <v>31</v>
      </c>
    </row>
    <row r="2916" spans="1:26" x14ac:dyDescent="0.25">
      <c r="A2916" s="3" t="s">
        <v>6995</v>
      </c>
      <c r="B2916" s="3" t="s">
        <v>6995</v>
      </c>
      <c r="C2916" s="94" t="s">
        <v>6996</v>
      </c>
      <c r="D2916" s="93" t="s">
        <v>6997</v>
      </c>
      <c r="E2916" s="88" t="s">
        <v>704</v>
      </c>
      <c r="F2916" s="88" t="s">
        <v>22</v>
      </c>
      <c r="G2916" s="83" t="s">
        <v>23</v>
      </c>
      <c r="H2916" s="88"/>
      <c r="I2916" s="93" t="s">
        <v>24</v>
      </c>
      <c r="J2916" s="93" t="s">
        <v>24</v>
      </c>
      <c r="K2916" s="4">
        <v>100210011404</v>
      </c>
      <c r="L2916" s="3" t="s">
        <v>25</v>
      </c>
      <c r="M2916" s="3" t="s">
        <v>1019</v>
      </c>
      <c r="N2916" s="3" t="s">
        <v>6969</v>
      </c>
      <c r="O2916" s="3" t="s">
        <v>6988</v>
      </c>
      <c r="P2916" s="86">
        <v>72</v>
      </c>
      <c r="Q2916" s="87"/>
      <c r="R2916" s="88" t="s">
        <v>28</v>
      </c>
      <c r="S2916" s="89"/>
      <c r="T2916" s="1">
        <v>2609</v>
      </c>
      <c r="U2916" s="90">
        <v>1356.68</v>
      </c>
      <c r="V2916" s="91">
        <v>0.48</v>
      </c>
      <c r="W2916" s="92" t="s">
        <v>11035</v>
      </c>
      <c r="X2916" s="83">
        <v>49119900000</v>
      </c>
      <c r="Y2916" s="83" t="s">
        <v>994</v>
      </c>
      <c r="Z2916" s="83" t="s">
        <v>31</v>
      </c>
    </row>
    <row r="2917" spans="1:26" x14ac:dyDescent="0.25">
      <c r="A2917" s="3" t="s">
        <v>6998</v>
      </c>
      <c r="B2917" s="3" t="s">
        <v>6998</v>
      </c>
      <c r="C2917" s="94" t="s">
        <v>6999</v>
      </c>
      <c r="D2917" s="93" t="s">
        <v>11856</v>
      </c>
      <c r="E2917" s="88" t="s">
        <v>704</v>
      </c>
      <c r="F2917" s="88" t="s">
        <v>22</v>
      </c>
      <c r="G2917" s="83" t="s">
        <v>752</v>
      </c>
      <c r="H2917" s="88"/>
      <c r="I2917" s="93" t="s">
        <v>24</v>
      </c>
      <c r="J2917" s="93" t="s">
        <v>24</v>
      </c>
      <c r="K2917" s="4">
        <v>100210010517</v>
      </c>
      <c r="L2917" s="3" t="s">
        <v>25</v>
      </c>
      <c r="M2917" s="3" t="s">
        <v>1019</v>
      </c>
      <c r="N2917" s="3" t="s">
        <v>5182</v>
      </c>
      <c r="O2917" s="3" t="s">
        <v>5290</v>
      </c>
      <c r="P2917" s="86">
        <v>2</v>
      </c>
      <c r="Q2917" s="87"/>
      <c r="R2917" s="88" t="s">
        <v>28</v>
      </c>
      <c r="S2917" s="89"/>
      <c r="T2917" s="1">
        <v>5892</v>
      </c>
      <c r="U2917" s="90">
        <v>3063.84</v>
      </c>
      <c r="V2917" s="91">
        <v>0.48</v>
      </c>
      <c r="W2917" s="92" t="s">
        <v>11035</v>
      </c>
      <c r="X2917" s="83">
        <v>90118000000</v>
      </c>
      <c r="Y2917" s="83" t="s">
        <v>994</v>
      </c>
      <c r="Z2917" s="83" t="s">
        <v>739</v>
      </c>
    </row>
    <row r="2918" spans="1:26" x14ac:dyDescent="0.25">
      <c r="A2918" t="s">
        <v>7001</v>
      </c>
      <c r="B2918" t="s">
        <v>7001</v>
      </c>
      <c r="C2918" s="94" t="s">
        <v>7002</v>
      </c>
      <c r="D2918" s="93" t="s">
        <v>7003</v>
      </c>
      <c r="E2918" s="93" t="s">
        <v>704</v>
      </c>
      <c r="F2918" s="93" t="s">
        <v>22</v>
      </c>
      <c r="G2918" s="83" t="s">
        <v>23</v>
      </c>
      <c r="H2918" s="93"/>
      <c r="I2918" s="93" t="s">
        <v>24</v>
      </c>
      <c r="J2918" s="93" t="s">
        <v>24</v>
      </c>
      <c r="K2918" s="2">
        <v>100210010604</v>
      </c>
      <c r="L2918" t="s">
        <v>25</v>
      </c>
      <c r="M2918" t="s">
        <v>1019</v>
      </c>
      <c r="N2918" t="s">
        <v>1303</v>
      </c>
      <c r="O2918" t="s">
        <v>4562</v>
      </c>
      <c r="P2918" s="86">
        <v>2</v>
      </c>
      <c r="Q2918" s="87"/>
      <c r="R2918" s="88" t="s">
        <v>28</v>
      </c>
      <c r="S2918" s="89"/>
      <c r="T2918" s="1">
        <v>996</v>
      </c>
      <c r="U2918" s="90">
        <v>517.91999999999996</v>
      </c>
      <c r="V2918" s="91">
        <v>0.48000000000000004</v>
      </c>
      <c r="W2918" s="92" t="s">
        <v>11035</v>
      </c>
      <c r="X2918" s="83">
        <v>90119000000</v>
      </c>
      <c r="Y2918" s="83" t="s">
        <v>994</v>
      </c>
      <c r="Z2918" s="83" t="s">
        <v>31</v>
      </c>
    </row>
    <row r="2919" spans="1:26" x14ac:dyDescent="0.25">
      <c r="A2919" t="s">
        <v>7004</v>
      </c>
      <c r="B2919" t="s">
        <v>7004</v>
      </c>
      <c r="C2919" s="94" t="s">
        <v>7005</v>
      </c>
      <c r="D2919" s="93" t="s">
        <v>11857</v>
      </c>
      <c r="E2919" s="93" t="s">
        <v>704</v>
      </c>
      <c r="F2919" s="93" t="s">
        <v>22</v>
      </c>
      <c r="G2919" s="83" t="s">
        <v>23</v>
      </c>
      <c r="H2919" s="93"/>
      <c r="I2919" s="93" t="s">
        <v>24</v>
      </c>
      <c r="J2919" s="93" t="s">
        <v>24</v>
      </c>
      <c r="K2919" s="2">
        <v>100210010604</v>
      </c>
      <c r="L2919" t="s">
        <v>25</v>
      </c>
      <c r="M2919" t="s">
        <v>1019</v>
      </c>
      <c r="N2919" t="s">
        <v>1303</v>
      </c>
      <c r="O2919" t="s">
        <v>4562</v>
      </c>
      <c r="P2919" s="86">
        <v>2</v>
      </c>
      <c r="Q2919" s="96"/>
      <c r="R2919" s="88" t="s">
        <v>28</v>
      </c>
      <c r="S2919" s="84"/>
      <c r="T2919" s="1">
        <v>2137</v>
      </c>
      <c r="U2919" s="90">
        <v>1111.24</v>
      </c>
      <c r="V2919" s="91">
        <v>0.48</v>
      </c>
      <c r="W2919" s="92" t="s">
        <v>11035</v>
      </c>
      <c r="X2919" s="83">
        <v>90119000000</v>
      </c>
      <c r="Y2919" s="83" t="s">
        <v>994</v>
      </c>
      <c r="Z2919" s="83" t="s">
        <v>31</v>
      </c>
    </row>
    <row r="2920" spans="1:26" x14ac:dyDescent="0.25">
      <c r="A2920" s="3" t="s">
        <v>7006</v>
      </c>
      <c r="B2920" s="3" t="s">
        <v>7006</v>
      </c>
      <c r="C2920" s="94" t="s">
        <v>7007</v>
      </c>
      <c r="D2920" s="93" t="s">
        <v>7008</v>
      </c>
      <c r="E2920" s="88" t="s">
        <v>704</v>
      </c>
      <c r="F2920" s="88" t="s">
        <v>22</v>
      </c>
      <c r="G2920" s="83" t="s">
        <v>23</v>
      </c>
      <c r="H2920" s="88"/>
      <c r="I2920" s="93" t="s">
        <v>24</v>
      </c>
      <c r="J2920" s="93" t="s">
        <v>24</v>
      </c>
      <c r="K2920" s="4">
        <v>100210010608</v>
      </c>
      <c r="L2920" s="3" t="s">
        <v>25</v>
      </c>
      <c r="M2920" s="3" t="s">
        <v>1019</v>
      </c>
      <c r="N2920" s="3" t="s">
        <v>1303</v>
      </c>
      <c r="O2920" s="3" t="s">
        <v>1304</v>
      </c>
      <c r="P2920" s="86">
        <v>2</v>
      </c>
      <c r="Q2920" s="87"/>
      <c r="R2920" s="88" t="s">
        <v>28</v>
      </c>
      <c r="S2920" s="89"/>
      <c r="T2920" s="1">
        <v>311</v>
      </c>
      <c r="U2920" s="90">
        <v>161.72</v>
      </c>
      <c r="V2920" s="91">
        <v>0.48</v>
      </c>
      <c r="W2920" s="92" t="s">
        <v>11035</v>
      </c>
      <c r="X2920" s="83">
        <v>85444290900</v>
      </c>
      <c r="Y2920" s="83" t="s">
        <v>903</v>
      </c>
      <c r="Z2920" s="83" t="s">
        <v>31</v>
      </c>
    </row>
    <row r="2921" spans="1:26" x14ac:dyDescent="0.25">
      <c r="A2921" s="3" t="s">
        <v>7009</v>
      </c>
      <c r="B2921" s="3" t="s">
        <v>7009</v>
      </c>
      <c r="C2921" s="94" t="s">
        <v>7010</v>
      </c>
      <c r="D2921" s="93" t="s">
        <v>11858</v>
      </c>
      <c r="E2921" s="88" t="s">
        <v>704</v>
      </c>
      <c r="F2921" s="88" t="s">
        <v>22</v>
      </c>
      <c r="G2921" s="83" t="s">
        <v>23</v>
      </c>
      <c r="H2921" s="88"/>
      <c r="I2921" s="93" t="s">
        <v>24</v>
      </c>
      <c r="J2921" s="93" t="s">
        <v>24</v>
      </c>
      <c r="K2921" s="4">
        <v>100210010630</v>
      </c>
      <c r="L2921" s="3" t="s">
        <v>25</v>
      </c>
      <c r="M2921" s="3" t="s">
        <v>1019</v>
      </c>
      <c r="N2921" s="3" t="s">
        <v>1303</v>
      </c>
      <c r="O2921" s="3" t="s">
        <v>6126</v>
      </c>
      <c r="P2921" s="86">
        <v>2</v>
      </c>
      <c r="Q2921" s="87"/>
      <c r="R2921" s="88" t="s">
        <v>28</v>
      </c>
      <c r="S2921" s="89"/>
      <c r="T2921" s="1">
        <v>4075</v>
      </c>
      <c r="U2921" s="90">
        <v>2119</v>
      </c>
      <c r="V2921" s="91">
        <v>0.48</v>
      </c>
      <c r="W2921" s="92" t="s">
        <v>11035</v>
      </c>
      <c r="X2921" s="83">
        <v>90119000000</v>
      </c>
      <c r="Y2921" s="83" t="s">
        <v>994</v>
      </c>
      <c r="Z2921" s="83" t="s">
        <v>31</v>
      </c>
    </row>
    <row r="2922" spans="1:26" x14ac:dyDescent="0.25">
      <c r="A2922" s="3" t="s">
        <v>7011</v>
      </c>
      <c r="B2922" s="3" t="s">
        <v>7011</v>
      </c>
      <c r="C2922" s="94" t="s">
        <v>7012</v>
      </c>
      <c r="D2922" s="93" t="s">
        <v>7013</v>
      </c>
      <c r="E2922" s="88" t="s">
        <v>704</v>
      </c>
      <c r="F2922" s="88" t="s">
        <v>22</v>
      </c>
      <c r="G2922" s="83" t="s">
        <v>23</v>
      </c>
      <c r="H2922" s="88"/>
      <c r="I2922" s="93" t="s">
        <v>24</v>
      </c>
      <c r="J2922" s="93" t="s">
        <v>24</v>
      </c>
      <c r="K2922" s="4">
        <v>100210010620</v>
      </c>
      <c r="L2922" s="3" t="s">
        <v>25</v>
      </c>
      <c r="M2922" s="3" t="s">
        <v>1019</v>
      </c>
      <c r="N2922" s="3" t="s">
        <v>1303</v>
      </c>
      <c r="O2922" s="3" t="s">
        <v>2009</v>
      </c>
      <c r="P2922" s="86">
        <v>2</v>
      </c>
      <c r="Q2922" s="87"/>
      <c r="R2922" s="88" t="s">
        <v>28</v>
      </c>
      <c r="S2922" s="89"/>
      <c r="T2922" s="1">
        <v>833</v>
      </c>
      <c r="U2922" s="90">
        <v>433.16</v>
      </c>
      <c r="V2922" s="91">
        <v>0.48</v>
      </c>
      <c r="W2922" s="92" t="s">
        <v>11035</v>
      </c>
      <c r="X2922" s="83">
        <v>85365019900</v>
      </c>
      <c r="Y2922" s="83" t="s">
        <v>994</v>
      </c>
      <c r="Z2922" s="83" t="s">
        <v>31</v>
      </c>
    </row>
    <row r="2923" spans="1:26" x14ac:dyDescent="0.25">
      <c r="A2923" t="s">
        <v>7014</v>
      </c>
      <c r="B2923" t="s">
        <v>7014</v>
      </c>
      <c r="C2923" s="94" t="s">
        <v>7015</v>
      </c>
      <c r="D2923" s="93" t="s">
        <v>7016</v>
      </c>
      <c r="E2923" s="93" t="s">
        <v>704</v>
      </c>
      <c r="F2923" s="93" t="s">
        <v>22</v>
      </c>
      <c r="G2923" s="83" t="s">
        <v>23</v>
      </c>
      <c r="H2923" s="93"/>
      <c r="I2923" s="93" t="s">
        <v>24</v>
      </c>
      <c r="J2923" s="93" t="s">
        <v>24</v>
      </c>
      <c r="K2923" s="2">
        <v>100210010608</v>
      </c>
      <c r="L2923" t="s">
        <v>25</v>
      </c>
      <c r="M2923" t="s">
        <v>1019</v>
      </c>
      <c r="N2923" t="s">
        <v>1303</v>
      </c>
      <c r="O2923" t="s">
        <v>1304</v>
      </c>
      <c r="P2923" s="86">
        <v>20</v>
      </c>
      <c r="Q2923" s="87"/>
      <c r="R2923" s="88" t="s">
        <v>28</v>
      </c>
      <c r="S2923" s="89"/>
      <c r="T2923" s="1">
        <v>270</v>
      </c>
      <c r="U2923" s="90">
        <v>140.4</v>
      </c>
      <c r="V2923" s="91">
        <v>0.48</v>
      </c>
      <c r="W2923" s="92" t="s">
        <v>11035</v>
      </c>
      <c r="X2923" s="83">
        <v>85444290900</v>
      </c>
      <c r="Y2923" s="83" t="s">
        <v>994</v>
      </c>
      <c r="Z2923" s="83" t="s">
        <v>31</v>
      </c>
    </row>
    <row r="2924" spans="1:26" x14ac:dyDescent="0.25">
      <c r="A2924" s="83" t="s">
        <v>7017</v>
      </c>
      <c r="B2924" s="83" t="s">
        <v>7017</v>
      </c>
      <c r="C2924" s="84" t="s">
        <v>7018</v>
      </c>
      <c r="D2924" s="93" t="s">
        <v>7019</v>
      </c>
      <c r="E2924" s="83" t="s">
        <v>704</v>
      </c>
      <c r="F2924" s="83" t="s">
        <v>22</v>
      </c>
      <c r="G2924" s="93" t="s">
        <v>23</v>
      </c>
      <c r="H2924" s="83"/>
      <c r="I2924" s="93" t="s">
        <v>24</v>
      </c>
      <c r="J2924" s="93" t="s">
        <v>24</v>
      </c>
      <c r="K2924" s="85">
        <v>100210010660</v>
      </c>
      <c r="L2924" s="83" t="s">
        <v>25</v>
      </c>
      <c r="M2924" s="83" t="s">
        <v>1019</v>
      </c>
      <c r="N2924" s="83" t="s">
        <v>1303</v>
      </c>
      <c r="O2924" s="83" t="s">
        <v>4456</v>
      </c>
      <c r="P2924" s="86">
        <v>20</v>
      </c>
      <c r="Q2924" s="87"/>
      <c r="R2924" s="88" t="s">
        <v>28</v>
      </c>
      <c r="S2924" s="89"/>
      <c r="T2924" s="1">
        <v>3267</v>
      </c>
      <c r="U2924" s="90">
        <v>1698.84</v>
      </c>
      <c r="V2924" s="91">
        <v>0.48000000000000004</v>
      </c>
      <c r="W2924" s="92" t="s">
        <v>11035</v>
      </c>
      <c r="X2924" s="83">
        <v>90119000000</v>
      </c>
      <c r="Y2924" s="83" t="s">
        <v>994</v>
      </c>
      <c r="Z2924" s="83" t="s">
        <v>31</v>
      </c>
    </row>
    <row r="2925" spans="1:26" x14ac:dyDescent="0.25">
      <c r="A2925" t="s">
        <v>7020</v>
      </c>
      <c r="B2925" t="s">
        <v>7020</v>
      </c>
      <c r="C2925" s="94" t="s">
        <v>7021</v>
      </c>
      <c r="D2925" s="93" t="s">
        <v>7022</v>
      </c>
      <c r="E2925" s="93" t="s">
        <v>704</v>
      </c>
      <c r="F2925" s="93" t="s">
        <v>22</v>
      </c>
      <c r="G2925" s="83" t="s">
        <v>752</v>
      </c>
      <c r="H2925" s="93"/>
      <c r="I2925" s="93" t="s">
        <v>24</v>
      </c>
      <c r="J2925" s="93" t="s">
        <v>24</v>
      </c>
      <c r="K2925" s="2">
        <v>100210010607</v>
      </c>
      <c r="L2925" t="s">
        <v>25</v>
      </c>
      <c r="M2925" t="s">
        <v>1019</v>
      </c>
      <c r="N2925" t="s">
        <v>1303</v>
      </c>
      <c r="O2925" t="s">
        <v>4558</v>
      </c>
      <c r="P2925" s="86">
        <v>2</v>
      </c>
      <c r="Q2925" s="96"/>
      <c r="R2925" s="88" t="s">
        <v>28</v>
      </c>
      <c r="S2925" s="84"/>
      <c r="T2925" s="1">
        <v>3577</v>
      </c>
      <c r="U2925" s="90">
        <v>1860.04</v>
      </c>
      <c r="V2925" s="91">
        <v>0.48000000000000004</v>
      </c>
      <c r="W2925" s="92" t="s">
        <v>11035</v>
      </c>
      <c r="X2925" s="83">
        <v>94054990900</v>
      </c>
      <c r="Y2925" s="83" t="s">
        <v>903</v>
      </c>
      <c r="Z2925" s="83" t="s">
        <v>31</v>
      </c>
    </row>
    <row r="2926" spans="1:26" x14ac:dyDescent="0.25">
      <c r="A2926" t="s">
        <v>7023</v>
      </c>
      <c r="B2926" t="s">
        <v>7023</v>
      </c>
      <c r="C2926" s="94" t="s">
        <v>7024</v>
      </c>
      <c r="D2926" s="93" t="s">
        <v>7025</v>
      </c>
      <c r="E2926" s="93" t="s">
        <v>704</v>
      </c>
      <c r="F2926" s="93" t="s">
        <v>22</v>
      </c>
      <c r="G2926" s="83" t="s">
        <v>23</v>
      </c>
      <c r="H2926" s="93"/>
      <c r="I2926" s="93" t="s">
        <v>24</v>
      </c>
      <c r="J2926" s="93" t="s">
        <v>24</v>
      </c>
      <c r="K2926" s="2">
        <v>100210010607</v>
      </c>
      <c r="L2926" t="s">
        <v>25</v>
      </c>
      <c r="M2926" t="s">
        <v>1019</v>
      </c>
      <c r="N2926" t="s">
        <v>1303</v>
      </c>
      <c r="O2926" t="s">
        <v>4558</v>
      </c>
      <c r="P2926" s="86">
        <v>20</v>
      </c>
      <c r="Q2926" s="87"/>
      <c r="R2926" s="88" t="s">
        <v>28</v>
      </c>
      <c r="S2926" s="83"/>
      <c r="T2926" s="1">
        <v>1139</v>
      </c>
      <c r="U2926" s="90">
        <v>592.28</v>
      </c>
      <c r="V2926" s="91">
        <v>0.48000000000000004</v>
      </c>
      <c r="W2926" s="92" t="s">
        <v>11035</v>
      </c>
      <c r="X2926" s="83">
        <v>94054990900</v>
      </c>
      <c r="Y2926" s="83" t="s">
        <v>994</v>
      </c>
      <c r="Z2926" s="83" t="s">
        <v>31</v>
      </c>
    </row>
    <row r="2927" spans="1:26" x14ac:dyDescent="0.25">
      <c r="A2927" s="83" t="s">
        <v>7026</v>
      </c>
      <c r="B2927" s="83" t="s">
        <v>7026</v>
      </c>
      <c r="C2927" s="84" t="s">
        <v>7027</v>
      </c>
      <c r="D2927" s="83" t="s">
        <v>7028</v>
      </c>
      <c r="E2927" s="83" t="s">
        <v>704</v>
      </c>
      <c r="F2927" s="83" t="s">
        <v>22</v>
      </c>
      <c r="G2927" s="93" t="s">
        <v>23</v>
      </c>
      <c r="H2927" s="83"/>
      <c r="I2927" s="93" t="s">
        <v>24</v>
      </c>
      <c r="J2927" s="93" t="s">
        <v>24</v>
      </c>
      <c r="K2927" s="85">
        <v>100210010607</v>
      </c>
      <c r="L2927" s="83" t="s">
        <v>25</v>
      </c>
      <c r="M2927" s="83" t="s">
        <v>1019</v>
      </c>
      <c r="N2927" s="83" t="s">
        <v>1303</v>
      </c>
      <c r="O2927" s="83" t="s">
        <v>4558</v>
      </c>
      <c r="P2927" s="86">
        <v>2</v>
      </c>
      <c r="Q2927" s="87"/>
      <c r="R2927" s="88" t="s">
        <v>28</v>
      </c>
      <c r="S2927" s="89"/>
      <c r="T2927" s="1">
        <v>2789</v>
      </c>
      <c r="U2927" s="90">
        <v>1450.28</v>
      </c>
      <c r="V2927" s="91">
        <v>0.48</v>
      </c>
      <c r="W2927" s="92" t="s">
        <v>11035</v>
      </c>
      <c r="X2927" s="83">
        <v>85041080900</v>
      </c>
      <c r="Y2927" s="83" t="s">
        <v>994</v>
      </c>
      <c r="Z2927" s="83" t="s">
        <v>31</v>
      </c>
    </row>
    <row r="2928" spans="1:26" x14ac:dyDescent="0.25">
      <c r="A2928" s="83" t="s">
        <v>7029</v>
      </c>
      <c r="B2928" s="83" t="s">
        <v>7029</v>
      </c>
      <c r="C2928" s="84" t="s">
        <v>7030</v>
      </c>
      <c r="D2928" s="93" t="s">
        <v>7030</v>
      </c>
      <c r="E2928" s="83" t="s">
        <v>704</v>
      </c>
      <c r="F2928" s="83" t="s">
        <v>22</v>
      </c>
      <c r="G2928" s="83" t="s">
        <v>752</v>
      </c>
      <c r="H2928" s="83"/>
      <c r="I2928" s="93" t="s">
        <v>24</v>
      </c>
      <c r="J2928" s="93" t="s">
        <v>24</v>
      </c>
      <c r="K2928" s="85">
        <v>100210010607</v>
      </c>
      <c r="L2928" s="83" t="s">
        <v>25</v>
      </c>
      <c r="M2928" s="83" t="s">
        <v>1019</v>
      </c>
      <c r="N2928" s="83" t="s">
        <v>1303</v>
      </c>
      <c r="O2928" s="83" t="s">
        <v>4558</v>
      </c>
      <c r="P2928" s="86" t="s">
        <v>11037</v>
      </c>
      <c r="Q2928" s="87"/>
      <c r="R2928" s="88" t="s">
        <v>28</v>
      </c>
      <c r="S2928" s="89"/>
      <c r="T2928" s="1">
        <v>490</v>
      </c>
      <c r="U2928" s="90">
        <v>254.8</v>
      </c>
      <c r="V2928" s="91">
        <v>0.48</v>
      </c>
      <c r="W2928" s="92" t="s">
        <v>11035</v>
      </c>
      <c r="X2928" s="83">
        <v>90119000000</v>
      </c>
      <c r="Y2928" s="83" t="s">
        <v>903</v>
      </c>
      <c r="Z2928" s="83" t="s">
        <v>31</v>
      </c>
    </row>
    <row r="2929" spans="1:26" x14ac:dyDescent="0.25">
      <c r="A2929" s="83" t="s">
        <v>7031</v>
      </c>
      <c r="B2929" s="83" t="s">
        <v>7031</v>
      </c>
      <c r="C2929" s="84" t="s">
        <v>7032</v>
      </c>
      <c r="D2929" s="83" t="s">
        <v>11859</v>
      </c>
      <c r="E2929" s="83" t="s">
        <v>704</v>
      </c>
      <c r="F2929" s="83" t="s">
        <v>22</v>
      </c>
      <c r="G2929" s="83" t="s">
        <v>23</v>
      </c>
      <c r="H2929" s="83"/>
      <c r="I2929" s="93" t="s">
        <v>24</v>
      </c>
      <c r="J2929" s="93" t="s">
        <v>24</v>
      </c>
      <c r="K2929" s="85">
        <v>100210010608</v>
      </c>
      <c r="L2929" s="83" t="s">
        <v>25</v>
      </c>
      <c r="M2929" s="83" t="s">
        <v>1019</v>
      </c>
      <c r="N2929" s="83" t="s">
        <v>1303</v>
      </c>
      <c r="O2929" s="83" t="s">
        <v>1304</v>
      </c>
      <c r="P2929" s="86">
        <v>20</v>
      </c>
      <c r="Q2929" s="87"/>
      <c r="R2929" s="88" t="s">
        <v>28</v>
      </c>
      <c r="S2929" s="89"/>
      <c r="T2929" s="1">
        <v>863</v>
      </c>
      <c r="U2929" s="90">
        <v>448.76</v>
      </c>
      <c r="V2929" s="91">
        <v>0.48000000000000004</v>
      </c>
      <c r="W2929" s="92" t="s">
        <v>11035</v>
      </c>
      <c r="X2929" s="83">
        <v>85043180900</v>
      </c>
      <c r="Y2929" s="83" t="s">
        <v>994</v>
      </c>
      <c r="Z2929" s="83" t="s">
        <v>31</v>
      </c>
    </row>
    <row r="2930" spans="1:26" x14ac:dyDescent="0.25">
      <c r="A2930" t="s">
        <v>7033</v>
      </c>
      <c r="B2930" t="s">
        <v>7033</v>
      </c>
      <c r="C2930" s="94" t="s">
        <v>7034</v>
      </c>
      <c r="D2930" s="93" t="s">
        <v>7035</v>
      </c>
      <c r="E2930" s="93" t="s">
        <v>704</v>
      </c>
      <c r="F2930" s="93" t="s">
        <v>22</v>
      </c>
      <c r="G2930" s="83" t="s">
        <v>752</v>
      </c>
      <c r="H2930" s="93"/>
      <c r="I2930" s="93" t="s">
        <v>24</v>
      </c>
      <c r="J2930" s="93" t="s">
        <v>24</v>
      </c>
      <c r="K2930" s="2">
        <v>100210010608</v>
      </c>
      <c r="L2930" t="s">
        <v>25</v>
      </c>
      <c r="M2930" t="s">
        <v>1019</v>
      </c>
      <c r="N2930" t="s">
        <v>1303</v>
      </c>
      <c r="O2930" t="s">
        <v>1304</v>
      </c>
      <c r="P2930" s="86" t="s">
        <v>11037</v>
      </c>
      <c r="Q2930" s="87"/>
      <c r="R2930" s="88" t="s">
        <v>28</v>
      </c>
      <c r="S2930" s="89"/>
      <c r="T2930" s="1">
        <v>292</v>
      </c>
      <c r="U2930" s="90">
        <v>151.84</v>
      </c>
      <c r="V2930" s="91">
        <v>0.48</v>
      </c>
      <c r="W2930" s="92" t="s">
        <v>11035</v>
      </c>
      <c r="X2930" s="83">
        <v>85444290900</v>
      </c>
      <c r="Y2930" s="83" t="s">
        <v>994</v>
      </c>
      <c r="Z2930" s="83" t="s">
        <v>31</v>
      </c>
    </row>
    <row r="2931" spans="1:26" x14ac:dyDescent="0.25">
      <c r="A2931" s="83" t="s">
        <v>7036</v>
      </c>
      <c r="B2931" s="83" t="s">
        <v>7036</v>
      </c>
      <c r="C2931" s="84" t="s">
        <v>7037</v>
      </c>
      <c r="D2931" s="83" t="s">
        <v>7038</v>
      </c>
      <c r="E2931" s="83" t="s">
        <v>704</v>
      </c>
      <c r="F2931" s="83" t="s">
        <v>22</v>
      </c>
      <c r="G2931" s="83" t="s">
        <v>23</v>
      </c>
      <c r="H2931" s="83"/>
      <c r="I2931" s="93" t="s">
        <v>24</v>
      </c>
      <c r="J2931" s="93" t="s">
        <v>24</v>
      </c>
      <c r="K2931" s="85">
        <v>100210010601</v>
      </c>
      <c r="L2931" s="83" t="s">
        <v>25</v>
      </c>
      <c r="M2931" s="83" t="s">
        <v>1019</v>
      </c>
      <c r="N2931" s="83" t="s">
        <v>1303</v>
      </c>
      <c r="O2931" s="83" t="s">
        <v>4371</v>
      </c>
      <c r="P2931" s="86">
        <v>2</v>
      </c>
      <c r="Q2931" s="96"/>
      <c r="R2931" s="88" t="s">
        <v>28</v>
      </c>
      <c r="S2931" s="84"/>
      <c r="T2931" s="1">
        <v>64</v>
      </c>
      <c r="U2931" s="90">
        <v>33.28</v>
      </c>
      <c r="V2931" s="91">
        <v>0.48</v>
      </c>
      <c r="W2931" s="92" t="s">
        <v>11035</v>
      </c>
      <c r="X2931" s="83">
        <v>90019000900</v>
      </c>
      <c r="Y2931" s="83" t="s">
        <v>994</v>
      </c>
      <c r="Z2931" s="83" t="s">
        <v>31</v>
      </c>
    </row>
    <row r="2932" spans="1:26" x14ac:dyDescent="0.25">
      <c r="A2932" s="83" t="s">
        <v>7039</v>
      </c>
      <c r="B2932" s="83" t="s">
        <v>7039</v>
      </c>
      <c r="C2932" s="84" t="s">
        <v>7040</v>
      </c>
      <c r="D2932" s="83" t="s">
        <v>7040</v>
      </c>
      <c r="E2932" s="83" t="s">
        <v>704</v>
      </c>
      <c r="F2932" s="83" t="s">
        <v>22</v>
      </c>
      <c r="G2932" s="83" t="s">
        <v>23</v>
      </c>
      <c r="H2932" s="83"/>
      <c r="I2932" s="93" t="s">
        <v>24</v>
      </c>
      <c r="J2932" s="93" t="s">
        <v>24</v>
      </c>
      <c r="K2932" s="85">
        <v>100210010601</v>
      </c>
      <c r="L2932" s="83" t="s">
        <v>25</v>
      </c>
      <c r="M2932" s="83" t="s">
        <v>1019</v>
      </c>
      <c r="N2932" s="83" t="s">
        <v>1303</v>
      </c>
      <c r="O2932" s="83" t="s">
        <v>4371</v>
      </c>
      <c r="P2932" s="86">
        <v>2</v>
      </c>
      <c r="Q2932" s="96"/>
      <c r="R2932" s="88" t="s">
        <v>28</v>
      </c>
      <c r="S2932" s="84"/>
      <c r="T2932" s="1">
        <v>109</v>
      </c>
      <c r="U2932" s="90">
        <v>56.68</v>
      </c>
      <c r="V2932" s="91">
        <v>0.48</v>
      </c>
      <c r="W2932" s="92" t="s">
        <v>11035</v>
      </c>
      <c r="X2932" s="83">
        <v>90019000900</v>
      </c>
      <c r="Y2932" s="83" t="s">
        <v>994</v>
      </c>
      <c r="Z2932" s="83" t="s">
        <v>31</v>
      </c>
    </row>
    <row r="2933" spans="1:26" x14ac:dyDescent="0.25">
      <c r="A2933" s="83" t="s">
        <v>7041</v>
      </c>
      <c r="B2933" s="83" t="s">
        <v>7041</v>
      </c>
      <c r="C2933" s="84" t="s">
        <v>7042</v>
      </c>
      <c r="D2933" s="83" t="s">
        <v>7043</v>
      </c>
      <c r="E2933" s="83" t="s">
        <v>704</v>
      </c>
      <c r="F2933" s="83" t="s">
        <v>22</v>
      </c>
      <c r="G2933" s="83" t="s">
        <v>23</v>
      </c>
      <c r="H2933" s="83"/>
      <c r="I2933" s="93" t="s">
        <v>24</v>
      </c>
      <c r="J2933" s="93" t="s">
        <v>24</v>
      </c>
      <c r="K2933" s="85">
        <v>100210010601</v>
      </c>
      <c r="L2933" s="83" t="s">
        <v>25</v>
      </c>
      <c r="M2933" s="83" t="s">
        <v>1019</v>
      </c>
      <c r="N2933" s="83" t="s">
        <v>1303</v>
      </c>
      <c r="O2933" s="83" t="s">
        <v>4371</v>
      </c>
      <c r="P2933" s="86">
        <v>20</v>
      </c>
      <c r="Q2933" s="96"/>
      <c r="R2933" s="88" t="s">
        <v>28</v>
      </c>
      <c r="S2933" s="84"/>
      <c r="T2933" s="1">
        <v>152</v>
      </c>
      <c r="U2933" s="90">
        <v>79.040000000000006</v>
      </c>
      <c r="V2933" s="91">
        <v>0.48</v>
      </c>
      <c r="W2933" s="92" t="s">
        <v>11035</v>
      </c>
      <c r="X2933" s="83">
        <v>90022000900</v>
      </c>
      <c r="Y2933" s="83" t="s">
        <v>994</v>
      </c>
      <c r="Z2933" s="83" t="s">
        <v>31</v>
      </c>
    </row>
    <row r="2934" spans="1:26" x14ac:dyDescent="0.25">
      <c r="A2934" t="s">
        <v>7044</v>
      </c>
      <c r="B2934" t="s">
        <v>7044</v>
      </c>
      <c r="C2934" s="94" t="s">
        <v>7045</v>
      </c>
      <c r="D2934" s="93" t="s">
        <v>7046</v>
      </c>
      <c r="E2934" s="93" t="s">
        <v>704</v>
      </c>
      <c r="F2934" s="93" t="s">
        <v>22</v>
      </c>
      <c r="G2934" s="83" t="s">
        <v>23</v>
      </c>
      <c r="H2934" s="93"/>
      <c r="I2934" s="93" t="s">
        <v>24</v>
      </c>
      <c r="J2934" s="93" t="s">
        <v>24</v>
      </c>
      <c r="K2934" s="2">
        <v>100210010601</v>
      </c>
      <c r="L2934" t="s">
        <v>25</v>
      </c>
      <c r="M2934" t="s">
        <v>1019</v>
      </c>
      <c r="N2934" t="s">
        <v>1303</v>
      </c>
      <c r="O2934" t="s">
        <v>4371</v>
      </c>
      <c r="P2934" s="86">
        <v>20</v>
      </c>
      <c r="Q2934" s="87"/>
      <c r="R2934" s="88" t="s">
        <v>28</v>
      </c>
      <c r="S2934" s="89"/>
      <c r="T2934" s="1">
        <v>171</v>
      </c>
      <c r="U2934" s="90">
        <v>88.92</v>
      </c>
      <c r="V2934" s="91">
        <v>0.48</v>
      </c>
      <c r="W2934" s="92" t="s">
        <v>11035</v>
      </c>
      <c r="X2934" s="83">
        <v>90022000900</v>
      </c>
      <c r="Y2934" s="83" t="s">
        <v>994</v>
      </c>
      <c r="Z2934" s="83" t="s">
        <v>31</v>
      </c>
    </row>
    <row r="2935" spans="1:26" x14ac:dyDescent="0.25">
      <c r="A2935" s="83" t="s">
        <v>7047</v>
      </c>
      <c r="B2935" s="83" t="s">
        <v>7047</v>
      </c>
      <c r="C2935" s="84" t="s">
        <v>7048</v>
      </c>
      <c r="D2935" s="83" t="s">
        <v>7049</v>
      </c>
      <c r="E2935" s="83" t="s">
        <v>704</v>
      </c>
      <c r="F2935" s="83" t="s">
        <v>22</v>
      </c>
      <c r="G2935" s="93" t="s">
        <v>23</v>
      </c>
      <c r="H2935" s="83"/>
      <c r="I2935" s="93" t="s">
        <v>24</v>
      </c>
      <c r="J2935" s="93" t="s">
        <v>24</v>
      </c>
      <c r="K2935" s="85">
        <v>100210010609</v>
      </c>
      <c r="L2935" s="83" t="s">
        <v>25</v>
      </c>
      <c r="M2935" s="83" t="s">
        <v>1019</v>
      </c>
      <c r="N2935" s="83" t="s">
        <v>1303</v>
      </c>
      <c r="O2935" s="83" t="s">
        <v>4378</v>
      </c>
      <c r="P2935" s="86">
        <v>2</v>
      </c>
      <c r="Q2935" s="87"/>
      <c r="R2935" s="88" t="s">
        <v>28</v>
      </c>
      <c r="S2935" s="89"/>
      <c r="T2935" s="1">
        <v>981</v>
      </c>
      <c r="U2935" s="90">
        <v>510.12</v>
      </c>
      <c r="V2935" s="91">
        <v>0.48</v>
      </c>
      <c r="W2935" s="92" t="s">
        <v>11035</v>
      </c>
      <c r="X2935" s="83">
        <v>90022000900</v>
      </c>
      <c r="Y2935" s="83" t="s">
        <v>994</v>
      </c>
      <c r="Z2935" s="83" t="s">
        <v>31</v>
      </c>
    </row>
    <row r="2936" spans="1:26" x14ac:dyDescent="0.25">
      <c r="A2936" s="83" t="s">
        <v>7050</v>
      </c>
      <c r="B2936" s="83" t="s">
        <v>7050</v>
      </c>
      <c r="C2936" s="84" t="s">
        <v>7051</v>
      </c>
      <c r="D2936" s="83" t="s">
        <v>7052</v>
      </c>
      <c r="E2936" s="83" t="s">
        <v>704</v>
      </c>
      <c r="F2936" s="83" t="s">
        <v>22</v>
      </c>
      <c r="G2936" s="83" t="s">
        <v>23</v>
      </c>
      <c r="H2936" s="83"/>
      <c r="I2936" s="93" t="s">
        <v>24</v>
      </c>
      <c r="J2936" s="93" t="s">
        <v>24</v>
      </c>
      <c r="K2936" s="85">
        <v>100210010603</v>
      </c>
      <c r="L2936" s="83" t="s">
        <v>25</v>
      </c>
      <c r="M2936" s="83" t="s">
        <v>1019</v>
      </c>
      <c r="N2936" s="83" t="s">
        <v>1303</v>
      </c>
      <c r="O2936" s="83" t="s">
        <v>4433</v>
      </c>
      <c r="P2936" s="86">
        <v>2</v>
      </c>
      <c r="Q2936" s="87"/>
      <c r="R2936" s="88" t="s">
        <v>28</v>
      </c>
      <c r="S2936" s="89"/>
      <c r="T2936" s="1">
        <v>3156</v>
      </c>
      <c r="U2936" s="90">
        <v>1641.12</v>
      </c>
      <c r="V2936" s="91">
        <v>0.48000000000000004</v>
      </c>
      <c r="W2936" s="92" t="s">
        <v>11035</v>
      </c>
      <c r="X2936" s="83">
        <v>90119000000</v>
      </c>
      <c r="Y2936" s="83" t="s">
        <v>994</v>
      </c>
      <c r="Z2936" s="83" t="s">
        <v>31</v>
      </c>
    </row>
    <row r="2937" spans="1:26" x14ac:dyDescent="0.25">
      <c r="A2937" s="83" t="s">
        <v>7053</v>
      </c>
      <c r="B2937" s="83" t="s">
        <v>7053</v>
      </c>
      <c r="C2937" s="84" t="s">
        <v>7054</v>
      </c>
      <c r="D2937" s="83" t="s">
        <v>7055</v>
      </c>
      <c r="E2937" s="83" t="s">
        <v>704</v>
      </c>
      <c r="F2937" s="83" t="s">
        <v>22</v>
      </c>
      <c r="G2937" s="83" t="s">
        <v>23</v>
      </c>
      <c r="H2937" s="83"/>
      <c r="I2937" s="93" t="s">
        <v>24</v>
      </c>
      <c r="J2937" s="93" t="s">
        <v>24</v>
      </c>
      <c r="K2937" s="85">
        <v>100210010807</v>
      </c>
      <c r="L2937" s="83" t="s">
        <v>25</v>
      </c>
      <c r="M2937" s="83" t="s">
        <v>1019</v>
      </c>
      <c r="N2937" s="83" t="s">
        <v>4364</v>
      </c>
      <c r="O2937" s="83" t="s">
        <v>4650</v>
      </c>
      <c r="P2937" s="86">
        <v>2</v>
      </c>
      <c r="Q2937" s="87"/>
      <c r="R2937" s="88" t="s">
        <v>28</v>
      </c>
      <c r="S2937" s="89"/>
      <c r="T2937" s="1">
        <v>328</v>
      </c>
      <c r="U2937" s="90">
        <v>170.56</v>
      </c>
      <c r="V2937" s="91">
        <v>0.48</v>
      </c>
      <c r="W2937" s="92" t="s">
        <v>11035</v>
      </c>
      <c r="X2937" s="83">
        <v>90021900000</v>
      </c>
      <c r="Y2937" s="83" t="s">
        <v>903</v>
      </c>
      <c r="Z2937" s="83" t="s">
        <v>31</v>
      </c>
    </row>
    <row r="2938" spans="1:26" x14ac:dyDescent="0.25">
      <c r="A2938" t="s">
        <v>7056</v>
      </c>
      <c r="B2938" t="s">
        <v>7056</v>
      </c>
      <c r="C2938" s="94" t="s">
        <v>7057</v>
      </c>
      <c r="D2938" s="93" t="s">
        <v>7058</v>
      </c>
      <c r="E2938" s="93" t="s">
        <v>704</v>
      </c>
      <c r="F2938" s="93" t="s">
        <v>22</v>
      </c>
      <c r="G2938" s="83" t="s">
        <v>23</v>
      </c>
      <c r="H2938" s="93"/>
      <c r="I2938" s="93" t="s">
        <v>24</v>
      </c>
      <c r="J2938" s="93" t="s">
        <v>24</v>
      </c>
      <c r="K2938" s="2">
        <v>100210010807</v>
      </c>
      <c r="L2938" t="s">
        <v>25</v>
      </c>
      <c r="M2938" t="s">
        <v>1019</v>
      </c>
      <c r="N2938" t="s">
        <v>4364</v>
      </c>
      <c r="O2938" t="s">
        <v>4650</v>
      </c>
      <c r="P2938" s="86">
        <v>2</v>
      </c>
      <c r="Q2938" s="87"/>
      <c r="R2938" s="88" t="s">
        <v>28</v>
      </c>
      <c r="S2938" s="89"/>
      <c r="T2938" s="1">
        <v>407</v>
      </c>
      <c r="U2938" s="90">
        <v>211.64</v>
      </c>
      <c r="V2938" s="91">
        <v>0.48000000000000004</v>
      </c>
      <c r="W2938" s="92" t="s">
        <v>11035</v>
      </c>
      <c r="X2938" s="83">
        <v>90021900000</v>
      </c>
      <c r="Y2938" s="83" t="s">
        <v>903</v>
      </c>
      <c r="Z2938" s="83" t="s">
        <v>31</v>
      </c>
    </row>
    <row r="2939" spans="1:26" x14ac:dyDescent="0.25">
      <c r="A2939" s="83" t="s">
        <v>7059</v>
      </c>
      <c r="B2939" s="83" t="s">
        <v>7059</v>
      </c>
      <c r="C2939" s="84" t="s">
        <v>7060</v>
      </c>
      <c r="D2939" s="83" t="s">
        <v>7060</v>
      </c>
      <c r="E2939" s="83" t="s">
        <v>704</v>
      </c>
      <c r="F2939" s="83" t="s">
        <v>22</v>
      </c>
      <c r="G2939" s="83" t="s">
        <v>23</v>
      </c>
      <c r="H2939" s="83"/>
      <c r="I2939" s="93" t="s">
        <v>24</v>
      </c>
      <c r="J2939" s="93" t="s">
        <v>24</v>
      </c>
      <c r="K2939" s="85">
        <v>100210010810</v>
      </c>
      <c r="L2939" s="83" t="s">
        <v>25</v>
      </c>
      <c r="M2939" s="83" t="s">
        <v>1019</v>
      </c>
      <c r="N2939" s="83" t="s">
        <v>4364</v>
      </c>
      <c r="O2939" s="83" t="s">
        <v>4365</v>
      </c>
      <c r="P2939" s="86">
        <v>2</v>
      </c>
      <c r="Q2939" s="87"/>
      <c r="R2939" s="88" t="s">
        <v>28</v>
      </c>
      <c r="S2939" s="89"/>
      <c r="T2939" s="1">
        <v>339</v>
      </c>
      <c r="U2939" s="90">
        <v>176.28</v>
      </c>
      <c r="V2939" s="91">
        <v>0.48</v>
      </c>
      <c r="W2939" s="92" t="s">
        <v>11035</v>
      </c>
      <c r="X2939" s="83">
        <v>90119000000</v>
      </c>
      <c r="Y2939" s="83" t="s">
        <v>994</v>
      </c>
      <c r="Z2939" s="83" t="s">
        <v>31</v>
      </c>
    </row>
    <row r="2940" spans="1:26" x14ac:dyDescent="0.25">
      <c r="A2940" s="83" t="s">
        <v>7061</v>
      </c>
      <c r="B2940" s="83" t="s">
        <v>7061</v>
      </c>
      <c r="C2940" s="84" t="s">
        <v>7062</v>
      </c>
      <c r="D2940" s="83" t="s">
        <v>7063</v>
      </c>
      <c r="E2940" s="83" t="s">
        <v>704</v>
      </c>
      <c r="F2940" s="83" t="s">
        <v>22</v>
      </c>
      <c r="G2940" s="83" t="s">
        <v>23</v>
      </c>
      <c r="H2940" s="83"/>
      <c r="I2940" s="93" t="s">
        <v>24</v>
      </c>
      <c r="J2940" s="93" t="s">
        <v>24</v>
      </c>
      <c r="K2940" s="85">
        <v>100210010605</v>
      </c>
      <c r="L2940" s="83" t="s">
        <v>25</v>
      </c>
      <c r="M2940" s="83" t="s">
        <v>1019</v>
      </c>
      <c r="N2940" s="83" t="s">
        <v>1303</v>
      </c>
      <c r="O2940" s="83" t="s">
        <v>1464</v>
      </c>
      <c r="P2940" s="86">
        <v>2</v>
      </c>
      <c r="Q2940" s="87"/>
      <c r="R2940" s="88" t="s">
        <v>28</v>
      </c>
      <c r="S2940" s="89"/>
      <c r="T2940" s="1">
        <v>2353</v>
      </c>
      <c r="U2940" s="90">
        <v>1223.56</v>
      </c>
      <c r="V2940" s="91">
        <v>0.48000000000000004</v>
      </c>
      <c r="W2940" s="92" t="s">
        <v>11035</v>
      </c>
      <c r="X2940" s="83">
        <v>90119000000</v>
      </c>
      <c r="Y2940" s="83" t="s">
        <v>994</v>
      </c>
      <c r="Z2940" s="83" t="s">
        <v>31</v>
      </c>
    </row>
    <row r="2941" spans="1:26" x14ac:dyDescent="0.25">
      <c r="A2941" t="s">
        <v>7064</v>
      </c>
      <c r="B2941" t="s">
        <v>7064</v>
      </c>
      <c r="C2941" s="94" t="s">
        <v>7065</v>
      </c>
      <c r="D2941" s="93" t="s">
        <v>7066</v>
      </c>
      <c r="E2941" s="93" t="s">
        <v>704</v>
      </c>
      <c r="F2941" s="93" t="s">
        <v>22</v>
      </c>
      <c r="G2941" s="83" t="s">
        <v>23</v>
      </c>
      <c r="H2941" s="93"/>
      <c r="I2941" s="93" t="s">
        <v>24</v>
      </c>
      <c r="J2941" s="93" t="s">
        <v>24</v>
      </c>
      <c r="K2941" s="2">
        <v>100210010606</v>
      </c>
      <c r="L2941" t="s">
        <v>25</v>
      </c>
      <c r="M2941" t="s">
        <v>1019</v>
      </c>
      <c r="N2941" t="s">
        <v>1303</v>
      </c>
      <c r="O2941" t="s">
        <v>4601</v>
      </c>
      <c r="P2941" s="86">
        <v>2</v>
      </c>
      <c r="Q2941" s="87"/>
      <c r="R2941" s="88" t="s">
        <v>28</v>
      </c>
      <c r="S2941" s="89"/>
      <c r="T2941" s="1">
        <v>5088</v>
      </c>
      <c r="U2941" s="90">
        <v>2645.76</v>
      </c>
      <c r="V2941" s="91">
        <v>0.48</v>
      </c>
      <c r="W2941" s="92" t="s">
        <v>11035</v>
      </c>
      <c r="X2941" s="83">
        <v>90021900000</v>
      </c>
      <c r="Y2941" s="83" t="s">
        <v>994</v>
      </c>
      <c r="Z2941" s="83" t="s">
        <v>31</v>
      </c>
    </row>
    <row r="2942" spans="1:26" x14ac:dyDescent="0.25">
      <c r="A2942" t="s">
        <v>7067</v>
      </c>
      <c r="B2942" t="s">
        <v>7067</v>
      </c>
      <c r="C2942" s="94" t="s">
        <v>7068</v>
      </c>
      <c r="D2942" s="93" t="s">
        <v>11860</v>
      </c>
      <c r="E2942" s="93" t="s">
        <v>704</v>
      </c>
      <c r="F2942" s="93" t="s">
        <v>22</v>
      </c>
      <c r="G2942" s="83" t="s">
        <v>23</v>
      </c>
      <c r="H2942" s="93"/>
      <c r="I2942" s="93" t="s">
        <v>24</v>
      </c>
      <c r="J2942" s="93" t="s">
        <v>24</v>
      </c>
      <c r="K2942" s="2">
        <v>100210010606</v>
      </c>
      <c r="L2942" t="s">
        <v>25</v>
      </c>
      <c r="M2942" t="s">
        <v>1019</v>
      </c>
      <c r="N2942" t="s">
        <v>1303</v>
      </c>
      <c r="O2942" t="s">
        <v>4601</v>
      </c>
      <c r="P2942" s="86">
        <v>2</v>
      </c>
      <c r="Q2942" s="87"/>
      <c r="R2942" s="88" t="s">
        <v>28</v>
      </c>
      <c r="S2942" s="89"/>
      <c r="T2942" s="1">
        <v>6016</v>
      </c>
      <c r="U2942" s="90">
        <v>3128.32</v>
      </c>
      <c r="V2942" s="91">
        <v>0.48</v>
      </c>
      <c r="W2942" s="92" t="s">
        <v>11035</v>
      </c>
      <c r="X2942" s="83">
        <v>90021900000</v>
      </c>
      <c r="Y2942" s="83" t="s">
        <v>994</v>
      </c>
      <c r="Z2942" s="83" t="s">
        <v>31</v>
      </c>
    </row>
    <row r="2943" spans="1:26" x14ac:dyDescent="0.25">
      <c r="A2943" t="s">
        <v>7069</v>
      </c>
      <c r="B2943" t="s">
        <v>7069</v>
      </c>
      <c r="C2943" s="94" t="s">
        <v>7070</v>
      </c>
      <c r="D2943" s="93" t="s">
        <v>11861</v>
      </c>
      <c r="E2943" s="93" t="s">
        <v>704</v>
      </c>
      <c r="F2943" s="93" t="s">
        <v>22</v>
      </c>
      <c r="G2943" s="83" t="s">
        <v>23</v>
      </c>
      <c r="H2943" s="93"/>
      <c r="I2943" s="93" t="s">
        <v>24</v>
      </c>
      <c r="J2943" s="93" t="s">
        <v>24</v>
      </c>
      <c r="K2943" s="2">
        <v>100210010726</v>
      </c>
      <c r="L2943" t="s">
        <v>25</v>
      </c>
      <c r="M2943" t="s">
        <v>1019</v>
      </c>
      <c r="N2943" t="s">
        <v>2639</v>
      </c>
      <c r="O2943" t="s">
        <v>2640</v>
      </c>
      <c r="P2943" s="86">
        <v>20</v>
      </c>
      <c r="Q2943" s="87"/>
      <c r="R2943" s="88" t="s">
        <v>28</v>
      </c>
      <c r="S2943" s="89"/>
      <c r="T2943" s="1">
        <v>1543</v>
      </c>
      <c r="U2943" s="90">
        <v>802.36</v>
      </c>
      <c r="V2943" s="91">
        <v>0.48</v>
      </c>
      <c r="W2943" s="92" t="s">
        <v>11035</v>
      </c>
      <c r="X2943" s="83">
        <v>90021900000</v>
      </c>
      <c r="Y2943" s="83" t="s">
        <v>994</v>
      </c>
      <c r="Z2943" s="83" t="s">
        <v>31</v>
      </c>
    </row>
    <row r="2944" spans="1:26" x14ac:dyDescent="0.25">
      <c r="A2944" t="s">
        <v>7072</v>
      </c>
      <c r="B2944" t="s">
        <v>7072</v>
      </c>
      <c r="C2944" s="94" t="s">
        <v>7073</v>
      </c>
      <c r="D2944" s="93" t="s">
        <v>8950</v>
      </c>
      <c r="E2944" s="93" t="s">
        <v>704</v>
      </c>
      <c r="F2944" s="93" t="s">
        <v>22</v>
      </c>
      <c r="G2944" s="83" t="s">
        <v>752</v>
      </c>
      <c r="H2944" s="93"/>
      <c r="I2944" s="93" t="s">
        <v>24</v>
      </c>
      <c r="J2944" s="93" t="s">
        <v>24</v>
      </c>
      <c r="K2944" s="2">
        <v>100210010126</v>
      </c>
      <c r="L2944" t="s">
        <v>25</v>
      </c>
      <c r="M2944" t="s">
        <v>1019</v>
      </c>
      <c r="N2944" t="s">
        <v>5234</v>
      </c>
      <c r="O2944" t="s">
        <v>5235</v>
      </c>
      <c r="P2944" s="86">
        <v>2</v>
      </c>
      <c r="Q2944" s="87"/>
      <c r="R2944" s="88" t="s">
        <v>28</v>
      </c>
      <c r="S2944" s="89"/>
      <c r="T2944" s="1">
        <v>2291</v>
      </c>
      <c r="U2944" s="90">
        <v>1191.32</v>
      </c>
      <c r="V2944" s="91">
        <v>0.48000000000000004</v>
      </c>
      <c r="W2944" s="92" t="s">
        <v>11035</v>
      </c>
      <c r="X2944" s="83">
        <v>90118000000</v>
      </c>
      <c r="Y2944" s="83" t="s">
        <v>994</v>
      </c>
      <c r="Z2944" s="83" t="s">
        <v>739</v>
      </c>
    </row>
    <row r="2945" spans="1:26" x14ac:dyDescent="0.25">
      <c r="A2945" t="s">
        <v>7074</v>
      </c>
      <c r="B2945" t="s">
        <v>7074</v>
      </c>
      <c r="C2945" s="94" t="s">
        <v>7075</v>
      </c>
      <c r="D2945" s="93" t="s">
        <v>7076</v>
      </c>
      <c r="E2945" s="93" t="s">
        <v>704</v>
      </c>
      <c r="F2945" s="93" t="s">
        <v>22</v>
      </c>
      <c r="G2945" s="83" t="s">
        <v>752</v>
      </c>
      <c r="H2945" s="93"/>
      <c r="I2945" s="93" t="s">
        <v>24</v>
      </c>
      <c r="J2945" s="93" t="s">
        <v>24</v>
      </c>
      <c r="K2945" s="2">
        <v>100210010126</v>
      </c>
      <c r="L2945" t="s">
        <v>25</v>
      </c>
      <c r="M2945" t="s">
        <v>1019</v>
      </c>
      <c r="N2945" t="s">
        <v>5234</v>
      </c>
      <c r="O2945" t="s">
        <v>5235</v>
      </c>
      <c r="P2945" s="86">
        <v>2</v>
      </c>
      <c r="Q2945" s="87"/>
      <c r="R2945" s="88" t="s">
        <v>7847</v>
      </c>
      <c r="S2945" s="89" t="s">
        <v>10640</v>
      </c>
      <c r="T2945" s="1">
        <v>3778</v>
      </c>
      <c r="U2945" s="90">
        <v>1964.56</v>
      </c>
      <c r="V2945" s="91">
        <v>0.48000000000000004</v>
      </c>
      <c r="W2945" s="92" t="s">
        <v>11035</v>
      </c>
      <c r="X2945" s="83">
        <v>90118000000</v>
      </c>
      <c r="Y2945" s="83" t="s">
        <v>994</v>
      </c>
      <c r="Z2945" s="83" t="s">
        <v>739</v>
      </c>
    </row>
    <row r="2946" spans="1:26" x14ac:dyDescent="0.25">
      <c r="A2946" t="s">
        <v>7077</v>
      </c>
      <c r="B2946" t="s">
        <v>7077</v>
      </c>
      <c r="C2946" s="94" t="s">
        <v>7078</v>
      </c>
      <c r="D2946" s="93" t="s">
        <v>7079</v>
      </c>
      <c r="E2946" s="93" t="s">
        <v>704</v>
      </c>
      <c r="F2946" s="93" t="s">
        <v>22</v>
      </c>
      <c r="G2946" s="83" t="s">
        <v>23</v>
      </c>
      <c r="H2946" s="93"/>
      <c r="I2946" s="93" t="s">
        <v>24</v>
      </c>
      <c r="J2946" s="93" t="s">
        <v>24</v>
      </c>
      <c r="K2946" s="2">
        <v>100210010630</v>
      </c>
      <c r="L2946" t="s">
        <v>25</v>
      </c>
      <c r="M2946" t="s">
        <v>1019</v>
      </c>
      <c r="N2946" t="s">
        <v>1303</v>
      </c>
      <c r="O2946" t="s">
        <v>6126</v>
      </c>
      <c r="P2946" s="86">
        <v>2</v>
      </c>
      <c r="Q2946" s="87"/>
      <c r="R2946" s="88" t="s">
        <v>28</v>
      </c>
      <c r="S2946" s="89"/>
      <c r="T2946" s="1">
        <v>1891</v>
      </c>
      <c r="U2946" s="90">
        <v>983.32</v>
      </c>
      <c r="V2946" s="91">
        <v>0.48</v>
      </c>
      <c r="W2946" s="92" t="s">
        <v>11035</v>
      </c>
      <c r="X2946" s="83">
        <v>90119000000</v>
      </c>
      <c r="Y2946" s="83" t="s">
        <v>994</v>
      </c>
      <c r="Z2946" s="83" t="s">
        <v>31</v>
      </c>
    </row>
    <row r="2947" spans="1:26" x14ac:dyDescent="0.25">
      <c r="A2947" t="s">
        <v>7080</v>
      </c>
      <c r="B2947" t="s">
        <v>7080</v>
      </c>
      <c r="C2947" s="94" t="s">
        <v>7081</v>
      </c>
      <c r="D2947" s="93" t="s">
        <v>7082</v>
      </c>
      <c r="E2947" s="93" t="s">
        <v>704</v>
      </c>
      <c r="F2947" s="93" t="s">
        <v>22</v>
      </c>
      <c r="G2947" s="83" t="s">
        <v>752</v>
      </c>
      <c r="H2947" s="93"/>
      <c r="I2947" s="93" t="s">
        <v>24</v>
      </c>
      <c r="J2947" s="93" t="s">
        <v>24</v>
      </c>
      <c r="K2947" s="2">
        <v>100210010367</v>
      </c>
      <c r="L2947" t="s">
        <v>25</v>
      </c>
      <c r="M2947" t="s">
        <v>1019</v>
      </c>
      <c r="N2947" t="s">
        <v>4654</v>
      </c>
      <c r="O2947" t="s">
        <v>7083</v>
      </c>
      <c r="P2947" s="86">
        <v>2</v>
      </c>
      <c r="Q2947" s="87"/>
      <c r="R2947" s="88" t="s">
        <v>28</v>
      </c>
      <c r="S2947" s="98"/>
      <c r="T2947" s="1">
        <v>2658</v>
      </c>
      <c r="U2947" s="90">
        <v>1382.16</v>
      </c>
      <c r="V2947" s="91">
        <v>0.48</v>
      </c>
      <c r="W2947" s="92" t="s">
        <v>11035</v>
      </c>
      <c r="X2947" s="83">
        <v>90118000000</v>
      </c>
      <c r="Y2947" s="83" t="s">
        <v>994</v>
      </c>
      <c r="Z2947" s="83" t="s">
        <v>739</v>
      </c>
    </row>
    <row r="2948" spans="1:26" x14ac:dyDescent="0.25">
      <c r="A2948" t="s">
        <v>7084</v>
      </c>
      <c r="B2948" t="s">
        <v>7084</v>
      </c>
      <c r="C2948" s="94" t="s">
        <v>7085</v>
      </c>
      <c r="D2948" s="93" t="s">
        <v>7086</v>
      </c>
      <c r="E2948" s="93" t="s">
        <v>704</v>
      </c>
      <c r="F2948" s="93" t="s">
        <v>22</v>
      </c>
      <c r="G2948" s="83" t="s">
        <v>752</v>
      </c>
      <c r="H2948" s="93"/>
      <c r="I2948" s="93" t="s">
        <v>24</v>
      </c>
      <c r="J2948" s="93" t="s">
        <v>24</v>
      </c>
      <c r="K2948" s="2">
        <v>100210010367</v>
      </c>
      <c r="L2948" t="s">
        <v>25</v>
      </c>
      <c r="M2948" t="s">
        <v>1019</v>
      </c>
      <c r="N2948" t="s">
        <v>4654</v>
      </c>
      <c r="O2948" t="s">
        <v>7083</v>
      </c>
      <c r="P2948" s="86">
        <v>2</v>
      </c>
      <c r="Q2948" s="87"/>
      <c r="R2948" s="88" t="s">
        <v>28</v>
      </c>
      <c r="S2948" s="89"/>
      <c r="T2948" s="1">
        <v>4844</v>
      </c>
      <c r="U2948" s="90">
        <v>2518.88</v>
      </c>
      <c r="V2948" s="91">
        <v>0.48</v>
      </c>
      <c r="W2948" s="92" t="s">
        <v>11035</v>
      </c>
      <c r="X2948" s="83">
        <v>90118000000</v>
      </c>
      <c r="Y2948" s="83" t="s">
        <v>994</v>
      </c>
      <c r="Z2948" s="83" t="s">
        <v>739</v>
      </c>
    </row>
    <row r="2949" spans="1:26" x14ac:dyDescent="0.25">
      <c r="A2949" t="s">
        <v>7087</v>
      </c>
      <c r="B2949" t="s">
        <v>7087</v>
      </c>
      <c r="C2949" s="94" t="s">
        <v>7088</v>
      </c>
      <c r="D2949" s="93" t="s">
        <v>11862</v>
      </c>
      <c r="E2949" s="93" t="s">
        <v>704</v>
      </c>
      <c r="F2949" s="93" t="s">
        <v>22</v>
      </c>
      <c r="G2949" s="83" t="s">
        <v>23</v>
      </c>
      <c r="H2949" s="93"/>
      <c r="I2949" s="93" t="s">
        <v>24</v>
      </c>
      <c r="J2949" s="93" t="s">
        <v>24</v>
      </c>
      <c r="K2949" s="2">
        <v>100210010630</v>
      </c>
      <c r="L2949" t="s">
        <v>25</v>
      </c>
      <c r="M2949" t="s">
        <v>1019</v>
      </c>
      <c r="N2949" t="s">
        <v>1303</v>
      </c>
      <c r="O2949" t="s">
        <v>6126</v>
      </c>
      <c r="P2949" s="86">
        <v>2</v>
      </c>
      <c r="Q2949" s="87"/>
      <c r="R2949" s="88" t="s">
        <v>28</v>
      </c>
      <c r="S2949" s="89"/>
      <c r="T2949" s="1">
        <v>3732</v>
      </c>
      <c r="U2949" s="90">
        <v>1940.64</v>
      </c>
      <c r="V2949" s="91">
        <v>0.48</v>
      </c>
      <c r="W2949" s="92" t="s">
        <v>11035</v>
      </c>
      <c r="X2949" s="83">
        <v>90119000000</v>
      </c>
      <c r="Y2949" s="83" t="s">
        <v>994</v>
      </c>
      <c r="Z2949" s="83" t="s">
        <v>31</v>
      </c>
    </row>
    <row r="2950" spans="1:26" x14ac:dyDescent="0.25">
      <c r="A2950" t="s">
        <v>7090</v>
      </c>
      <c r="B2950" t="s">
        <v>7090</v>
      </c>
      <c r="C2950" s="94" t="s">
        <v>7091</v>
      </c>
      <c r="D2950" s="93" t="s">
        <v>7092</v>
      </c>
      <c r="E2950" s="93" t="s">
        <v>704</v>
      </c>
      <c r="F2950" s="93" t="s">
        <v>22</v>
      </c>
      <c r="G2950" s="83" t="s">
        <v>752</v>
      </c>
      <c r="H2950" s="93"/>
      <c r="I2950" s="93" t="s">
        <v>24</v>
      </c>
      <c r="J2950" s="93" t="s">
        <v>24</v>
      </c>
      <c r="K2950" s="2">
        <v>100210010630</v>
      </c>
      <c r="L2950" t="s">
        <v>25</v>
      </c>
      <c r="M2950" t="s">
        <v>1019</v>
      </c>
      <c r="N2950" t="s">
        <v>1303</v>
      </c>
      <c r="O2950" t="s">
        <v>6126</v>
      </c>
      <c r="P2950" s="86">
        <v>2</v>
      </c>
      <c r="Q2950" s="87"/>
      <c r="R2950" s="88" t="s">
        <v>28</v>
      </c>
      <c r="S2950" s="89"/>
      <c r="T2950" s="1">
        <v>3700</v>
      </c>
      <c r="U2950" s="90">
        <v>1924</v>
      </c>
      <c r="V2950" s="91">
        <v>0.48</v>
      </c>
      <c r="W2950" s="92" t="s">
        <v>11035</v>
      </c>
      <c r="X2950" s="83">
        <v>90119000000</v>
      </c>
      <c r="Y2950" s="83" t="s">
        <v>994</v>
      </c>
      <c r="Z2950" s="83" t="s">
        <v>31</v>
      </c>
    </row>
    <row r="2951" spans="1:26" x14ac:dyDescent="0.25">
      <c r="A2951" t="s">
        <v>7093</v>
      </c>
      <c r="B2951" t="s">
        <v>7093</v>
      </c>
      <c r="C2951" s="94" t="s">
        <v>7094</v>
      </c>
      <c r="D2951" s="93" t="s">
        <v>7095</v>
      </c>
      <c r="E2951" s="93" t="s">
        <v>704</v>
      </c>
      <c r="F2951" s="93" t="s">
        <v>22</v>
      </c>
      <c r="G2951" s="83" t="s">
        <v>752</v>
      </c>
      <c r="H2951" s="93"/>
      <c r="I2951" s="93" t="s">
        <v>24</v>
      </c>
      <c r="J2951" s="93" t="s">
        <v>24</v>
      </c>
      <c r="K2951" s="2">
        <v>100210010607</v>
      </c>
      <c r="L2951" t="s">
        <v>25</v>
      </c>
      <c r="M2951" t="s">
        <v>1019</v>
      </c>
      <c r="N2951" t="s">
        <v>1303</v>
      </c>
      <c r="O2951" t="s">
        <v>4558</v>
      </c>
      <c r="P2951" s="86">
        <v>20</v>
      </c>
      <c r="Q2951" s="87"/>
      <c r="R2951" s="88" t="s">
        <v>28</v>
      </c>
      <c r="S2951" s="89"/>
      <c r="T2951" s="1">
        <v>946</v>
      </c>
      <c r="U2951" s="90">
        <v>491.92</v>
      </c>
      <c r="V2951" s="91">
        <v>0.48</v>
      </c>
      <c r="W2951" s="92" t="s">
        <v>11035</v>
      </c>
      <c r="X2951" s="83">
        <v>85043180900</v>
      </c>
      <c r="Y2951" s="83" t="s">
        <v>994</v>
      </c>
      <c r="Z2951" s="83" t="s">
        <v>31</v>
      </c>
    </row>
    <row r="2952" spans="1:26" x14ac:dyDescent="0.25">
      <c r="A2952" t="s">
        <v>7096</v>
      </c>
      <c r="B2952" t="s">
        <v>7096</v>
      </c>
      <c r="C2952" s="94" t="s">
        <v>7097</v>
      </c>
      <c r="D2952" s="93" t="s">
        <v>7098</v>
      </c>
      <c r="E2952" s="93" t="s">
        <v>704</v>
      </c>
      <c r="F2952" s="93" t="s">
        <v>22</v>
      </c>
      <c r="G2952" s="83" t="s">
        <v>23</v>
      </c>
      <c r="H2952" s="93"/>
      <c r="I2952" s="93" t="s">
        <v>24</v>
      </c>
      <c r="J2952" s="93" t="s">
        <v>24</v>
      </c>
      <c r="K2952" s="2">
        <v>100210010318</v>
      </c>
      <c r="L2952" t="s">
        <v>25</v>
      </c>
      <c r="M2952" t="s">
        <v>1019</v>
      </c>
      <c r="N2952" t="s">
        <v>4654</v>
      </c>
      <c r="O2952" t="s">
        <v>7099</v>
      </c>
      <c r="P2952" s="86">
        <v>2</v>
      </c>
      <c r="Q2952" s="87"/>
      <c r="R2952" s="88" t="s">
        <v>28</v>
      </c>
      <c r="S2952" s="89"/>
      <c r="T2952" s="1">
        <v>9475</v>
      </c>
      <c r="U2952" s="90">
        <v>4927</v>
      </c>
      <c r="V2952" s="91">
        <v>0.48</v>
      </c>
      <c r="W2952" s="92" t="s">
        <v>11035</v>
      </c>
      <c r="X2952" s="83">
        <v>90118000000</v>
      </c>
      <c r="Y2952" s="83" t="s">
        <v>994</v>
      </c>
      <c r="Z2952" s="83" t="s">
        <v>739</v>
      </c>
    </row>
    <row r="2953" spans="1:26" x14ac:dyDescent="0.25">
      <c r="A2953" t="s">
        <v>7100</v>
      </c>
      <c r="B2953" t="s">
        <v>7100</v>
      </c>
      <c r="C2953" s="94" t="s">
        <v>7101</v>
      </c>
      <c r="D2953" s="93" t="s">
        <v>11863</v>
      </c>
      <c r="E2953" s="93" t="s">
        <v>704</v>
      </c>
      <c r="F2953" s="93" t="s">
        <v>22</v>
      </c>
      <c r="G2953" s="83" t="s">
        <v>23</v>
      </c>
      <c r="H2953" s="93"/>
      <c r="I2953" s="93" t="s">
        <v>24</v>
      </c>
      <c r="J2953" s="93" t="s">
        <v>24</v>
      </c>
      <c r="K2953" s="2">
        <v>100210010656</v>
      </c>
      <c r="L2953" t="s">
        <v>25</v>
      </c>
      <c r="M2953" t="s">
        <v>1019</v>
      </c>
      <c r="N2953" t="s">
        <v>1303</v>
      </c>
      <c r="O2953" t="s">
        <v>4464</v>
      </c>
      <c r="P2953" s="86">
        <v>2</v>
      </c>
      <c r="Q2953" s="87"/>
      <c r="R2953" s="88" t="s">
        <v>28</v>
      </c>
      <c r="S2953" s="98"/>
      <c r="T2953" s="1">
        <v>4774</v>
      </c>
      <c r="U2953" s="90">
        <v>2482.48</v>
      </c>
      <c r="V2953" s="91">
        <v>0.48</v>
      </c>
      <c r="W2953" s="92" t="s">
        <v>11035</v>
      </c>
      <c r="X2953" s="83">
        <v>94054990900</v>
      </c>
      <c r="Y2953" s="83" t="s">
        <v>994</v>
      </c>
      <c r="Z2953" s="83" t="s">
        <v>739</v>
      </c>
    </row>
    <row r="2954" spans="1:26" x14ac:dyDescent="0.25">
      <c r="A2954" t="s">
        <v>7103</v>
      </c>
      <c r="B2954" t="s">
        <v>7103</v>
      </c>
      <c r="C2954" s="94" t="s">
        <v>7104</v>
      </c>
      <c r="D2954" s="93" t="s">
        <v>7105</v>
      </c>
      <c r="E2954" s="93" t="s">
        <v>704</v>
      </c>
      <c r="F2954" s="93" t="s">
        <v>22</v>
      </c>
      <c r="G2954" s="83" t="s">
        <v>752</v>
      </c>
      <c r="H2954" s="93"/>
      <c r="I2954" s="93" t="s">
        <v>24</v>
      </c>
      <c r="J2954" s="93" t="s">
        <v>24</v>
      </c>
      <c r="K2954" s="2">
        <v>100210010127</v>
      </c>
      <c r="L2954" t="s">
        <v>25</v>
      </c>
      <c r="M2954" t="s">
        <v>1019</v>
      </c>
      <c r="N2954" t="s">
        <v>5234</v>
      </c>
      <c r="O2954" t="s">
        <v>5291</v>
      </c>
      <c r="P2954" s="86" t="s">
        <v>11037</v>
      </c>
      <c r="Q2954" s="87"/>
      <c r="R2954" s="88" t="s">
        <v>28</v>
      </c>
      <c r="S2954" s="89"/>
      <c r="T2954" s="1">
        <v>1594</v>
      </c>
      <c r="U2954" s="90">
        <v>828.88</v>
      </c>
      <c r="V2954" s="91">
        <v>0.48</v>
      </c>
      <c r="W2954" s="92" t="s">
        <v>11035</v>
      </c>
      <c r="X2954" s="83">
        <v>90118000000</v>
      </c>
      <c r="Y2954" s="83" t="s">
        <v>903</v>
      </c>
      <c r="Z2954" s="83" t="s">
        <v>739</v>
      </c>
    </row>
    <row r="2955" spans="1:26" x14ac:dyDescent="0.25">
      <c r="A2955" t="s">
        <v>7106</v>
      </c>
      <c r="B2955" t="s">
        <v>7106</v>
      </c>
      <c r="C2955" s="94" t="s">
        <v>7107</v>
      </c>
      <c r="D2955" s="93" t="s">
        <v>11864</v>
      </c>
      <c r="E2955" s="93" t="s">
        <v>704</v>
      </c>
      <c r="F2955" s="93" t="s">
        <v>22</v>
      </c>
      <c r="G2955" s="83" t="s">
        <v>752</v>
      </c>
      <c r="H2955" s="93"/>
      <c r="I2955" s="93" t="s">
        <v>24</v>
      </c>
      <c r="J2955" s="93" t="s">
        <v>24</v>
      </c>
      <c r="K2955" s="2">
        <v>100210010127</v>
      </c>
      <c r="L2955" t="s">
        <v>25</v>
      </c>
      <c r="M2955" t="s">
        <v>1019</v>
      </c>
      <c r="N2955" t="s">
        <v>5234</v>
      </c>
      <c r="O2955" t="s">
        <v>5291</v>
      </c>
      <c r="P2955" s="86" t="s">
        <v>11037</v>
      </c>
      <c r="Q2955" s="87"/>
      <c r="R2955" s="88" t="s">
        <v>28</v>
      </c>
      <c r="S2955" s="89"/>
      <c r="T2955" s="1">
        <v>1256</v>
      </c>
      <c r="U2955" s="90">
        <v>653.12</v>
      </c>
      <c r="V2955" s="91">
        <v>0.48</v>
      </c>
      <c r="W2955" s="92" t="s">
        <v>11035</v>
      </c>
      <c r="X2955" s="83">
        <v>90118000000</v>
      </c>
      <c r="Y2955" s="83" t="s">
        <v>903</v>
      </c>
      <c r="Z2955" s="83" t="s">
        <v>739</v>
      </c>
    </row>
    <row r="2956" spans="1:26" x14ac:dyDescent="0.25">
      <c r="A2956" t="s">
        <v>7109</v>
      </c>
      <c r="B2956" t="s">
        <v>7109</v>
      </c>
      <c r="C2956" s="94" t="s">
        <v>7110</v>
      </c>
      <c r="D2956" s="93" t="s">
        <v>7111</v>
      </c>
      <c r="E2956" s="93" t="s">
        <v>704</v>
      </c>
      <c r="F2956" s="93" t="s">
        <v>22</v>
      </c>
      <c r="G2956" s="83" t="s">
        <v>752</v>
      </c>
      <c r="H2956" s="93"/>
      <c r="I2956" s="93" t="s">
        <v>24</v>
      </c>
      <c r="J2956" s="93" t="s">
        <v>24</v>
      </c>
      <c r="K2956" s="2">
        <v>100210010127</v>
      </c>
      <c r="L2956" t="s">
        <v>25</v>
      </c>
      <c r="M2956" t="s">
        <v>1019</v>
      </c>
      <c r="N2956" t="s">
        <v>5234</v>
      </c>
      <c r="O2956" t="s">
        <v>5291</v>
      </c>
      <c r="P2956" s="86" t="s">
        <v>11037</v>
      </c>
      <c r="Q2956" s="87"/>
      <c r="R2956" s="88" t="s">
        <v>28</v>
      </c>
      <c r="S2956" s="98"/>
      <c r="T2956" s="1">
        <v>1751</v>
      </c>
      <c r="U2956" s="90">
        <v>910.52</v>
      </c>
      <c r="V2956" s="91">
        <v>0.48000000000000004</v>
      </c>
      <c r="W2956" s="92" t="s">
        <v>11035</v>
      </c>
      <c r="X2956" s="83">
        <v>90118000000</v>
      </c>
      <c r="Y2956" s="83" t="s">
        <v>903</v>
      </c>
      <c r="Z2956" s="83" t="s">
        <v>739</v>
      </c>
    </row>
    <row r="2957" spans="1:26" x14ac:dyDescent="0.25">
      <c r="A2957" t="s">
        <v>7112</v>
      </c>
      <c r="B2957" t="s">
        <v>7112</v>
      </c>
      <c r="C2957" s="94" t="s">
        <v>7113</v>
      </c>
      <c r="D2957" s="93" t="s">
        <v>11865</v>
      </c>
      <c r="E2957" s="93" t="s">
        <v>704</v>
      </c>
      <c r="F2957" s="93" t="s">
        <v>22</v>
      </c>
      <c r="G2957" s="83" t="s">
        <v>752</v>
      </c>
      <c r="H2957" s="93"/>
      <c r="I2957" s="93" t="s">
        <v>24</v>
      </c>
      <c r="J2957" s="93" t="s">
        <v>24</v>
      </c>
      <c r="K2957" s="2">
        <v>100210010127</v>
      </c>
      <c r="L2957" t="s">
        <v>25</v>
      </c>
      <c r="M2957" t="s">
        <v>1019</v>
      </c>
      <c r="N2957" t="s">
        <v>5234</v>
      </c>
      <c r="O2957" t="s">
        <v>5291</v>
      </c>
      <c r="P2957" s="86">
        <v>2</v>
      </c>
      <c r="Q2957" s="87"/>
      <c r="R2957" s="88" t="s">
        <v>28</v>
      </c>
      <c r="S2957" s="89"/>
      <c r="T2957" s="1">
        <v>2694</v>
      </c>
      <c r="U2957" s="90">
        <v>1400.88</v>
      </c>
      <c r="V2957" s="91">
        <v>0.48</v>
      </c>
      <c r="W2957" s="92" t="s">
        <v>11035</v>
      </c>
      <c r="X2957" s="83">
        <v>90118000000</v>
      </c>
      <c r="Y2957" s="83" t="s">
        <v>903</v>
      </c>
      <c r="Z2957" s="83" t="s">
        <v>739</v>
      </c>
    </row>
    <row r="2958" spans="1:26" x14ac:dyDescent="0.25">
      <c r="A2958" s="3" t="s">
        <v>7115</v>
      </c>
      <c r="B2958" s="3" t="s">
        <v>7115</v>
      </c>
      <c r="C2958" s="94" t="s">
        <v>7116</v>
      </c>
      <c r="D2958" s="93" t="s">
        <v>11866</v>
      </c>
      <c r="E2958" s="88" t="s">
        <v>704</v>
      </c>
      <c r="F2958" s="88" t="s">
        <v>22</v>
      </c>
      <c r="G2958" s="83" t="s">
        <v>23</v>
      </c>
      <c r="H2958" s="88"/>
      <c r="I2958" s="93" t="s">
        <v>24</v>
      </c>
      <c r="J2958" s="93" t="s">
        <v>24</v>
      </c>
      <c r="K2958" s="4">
        <v>100210010127</v>
      </c>
      <c r="L2958" s="3" t="s">
        <v>25</v>
      </c>
      <c r="M2958" s="3" t="s">
        <v>1019</v>
      </c>
      <c r="N2958" s="3" t="s">
        <v>5234</v>
      </c>
      <c r="O2958" s="3" t="s">
        <v>5291</v>
      </c>
      <c r="P2958" s="86">
        <v>20</v>
      </c>
      <c r="Q2958" s="87"/>
      <c r="R2958" s="88" t="s">
        <v>28</v>
      </c>
      <c r="S2958" s="89"/>
      <c r="T2958" s="1">
        <v>3018</v>
      </c>
      <c r="U2958" s="90">
        <v>1569.36</v>
      </c>
      <c r="V2958" s="91">
        <v>0.48000000000000004</v>
      </c>
      <c r="W2958" s="92" t="s">
        <v>11035</v>
      </c>
      <c r="X2958" s="83">
        <v>90118000000</v>
      </c>
      <c r="Y2958" s="83" t="s">
        <v>903</v>
      </c>
      <c r="Z2958" s="83" t="s">
        <v>739</v>
      </c>
    </row>
    <row r="2959" spans="1:26" x14ac:dyDescent="0.25">
      <c r="A2959" s="83" t="s">
        <v>7118</v>
      </c>
      <c r="B2959" s="83" t="s">
        <v>7118</v>
      </c>
      <c r="C2959" s="84" t="s">
        <v>7119</v>
      </c>
      <c r="D2959" s="83" t="s">
        <v>7120</v>
      </c>
      <c r="E2959" s="83" t="s">
        <v>704</v>
      </c>
      <c r="F2959" s="83" t="s">
        <v>22</v>
      </c>
      <c r="G2959" s="83" t="s">
        <v>752</v>
      </c>
      <c r="H2959" s="83"/>
      <c r="I2959" s="93" t="s">
        <v>24</v>
      </c>
      <c r="J2959" s="93" t="s">
        <v>24</v>
      </c>
      <c r="K2959" s="85">
        <v>100210010127</v>
      </c>
      <c r="L2959" s="83" t="s">
        <v>25</v>
      </c>
      <c r="M2959" s="83" t="s">
        <v>1019</v>
      </c>
      <c r="N2959" s="83" t="s">
        <v>5234</v>
      </c>
      <c r="O2959" s="83" t="s">
        <v>5291</v>
      </c>
      <c r="P2959" s="86">
        <v>2</v>
      </c>
      <c r="Q2959" s="87"/>
      <c r="R2959" s="88" t="s">
        <v>28</v>
      </c>
      <c r="S2959" s="89"/>
      <c r="T2959" s="1">
        <v>1919</v>
      </c>
      <c r="U2959" s="90">
        <v>997.88</v>
      </c>
      <c r="V2959" s="91">
        <v>0.48</v>
      </c>
      <c r="W2959" s="92" t="s">
        <v>11035</v>
      </c>
      <c r="X2959" s="83">
        <v>90118000000</v>
      </c>
      <c r="Y2959" s="83" t="s">
        <v>903</v>
      </c>
      <c r="Z2959" s="83" t="s">
        <v>739</v>
      </c>
    </row>
    <row r="2960" spans="1:26" x14ac:dyDescent="0.25">
      <c r="A2960" t="s">
        <v>7121</v>
      </c>
      <c r="B2960" t="s">
        <v>7121</v>
      </c>
      <c r="C2960" s="94" t="s">
        <v>7122</v>
      </c>
      <c r="D2960" s="93" t="s">
        <v>7122</v>
      </c>
      <c r="E2960" s="93" t="s">
        <v>704</v>
      </c>
      <c r="F2960" s="93" t="s">
        <v>22</v>
      </c>
      <c r="G2960" s="83" t="s">
        <v>752</v>
      </c>
      <c r="H2960" s="93"/>
      <c r="I2960" s="93" t="s">
        <v>24</v>
      </c>
      <c r="J2960" s="93" t="s">
        <v>24</v>
      </c>
      <c r="K2960" s="2">
        <v>100210010127</v>
      </c>
      <c r="L2960" t="s">
        <v>25</v>
      </c>
      <c r="M2960" t="s">
        <v>1019</v>
      </c>
      <c r="N2960" t="s">
        <v>5234</v>
      </c>
      <c r="O2960" t="s">
        <v>5291</v>
      </c>
      <c r="P2960" s="86">
        <v>20</v>
      </c>
      <c r="Q2960" s="87"/>
      <c r="R2960" s="88" t="s">
        <v>7847</v>
      </c>
      <c r="S2960" s="89" t="s">
        <v>10640</v>
      </c>
      <c r="T2960" s="1">
        <v>2168</v>
      </c>
      <c r="U2960" s="90">
        <v>1127.3599999999999</v>
      </c>
      <c r="V2960" s="91">
        <v>0.48000000000000004</v>
      </c>
      <c r="W2960" s="92" t="s">
        <v>11035</v>
      </c>
      <c r="X2960" s="83">
        <v>90118000000</v>
      </c>
      <c r="Y2960" s="83" t="s">
        <v>903</v>
      </c>
      <c r="Z2960" s="83" t="s">
        <v>739</v>
      </c>
    </row>
    <row r="2961" spans="1:26" x14ac:dyDescent="0.25">
      <c r="A2961" t="s">
        <v>7123</v>
      </c>
      <c r="B2961" t="s">
        <v>7123</v>
      </c>
      <c r="C2961" s="94" t="s">
        <v>7124</v>
      </c>
      <c r="D2961" s="93" t="s">
        <v>7125</v>
      </c>
      <c r="E2961" s="93" t="s">
        <v>704</v>
      </c>
      <c r="F2961" s="93" t="s">
        <v>22</v>
      </c>
      <c r="G2961" s="83" t="s">
        <v>752</v>
      </c>
      <c r="H2961" s="93"/>
      <c r="I2961" s="93" t="s">
        <v>24</v>
      </c>
      <c r="J2961" s="93" t="s">
        <v>24</v>
      </c>
      <c r="K2961" s="2">
        <v>100210010513</v>
      </c>
      <c r="L2961" t="s">
        <v>25</v>
      </c>
      <c r="M2961" t="s">
        <v>1019</v>
      </c>
      <c r="N2961" t="s">
        <v>5182</v>
      </c>
      <c r="O2961" t="s">
        <v>7126</v>
      </c>
      <c r="P2961" s="86">
        <v>2</v>
      </c>
      <c r="Q2961" s="87"/>
      <c r="R2961" s="88" t="s">
        <v>28</v>
      </c>
      <c r="S2961" s="89"/>
      <c r="T2961" s="1">
        <v>3838</v>
      </c>
      <c r="U2961" s="90">
        <v>1995.76</v>
      </c>
      <c r="V2961" s="91">
        <v>0.48</v>
      </c>
      <c r="W2961" s="92" t="s">
        <v>11035</v>
      </c>
      <c r="X2961" s="83">
        <v>90118000000</v>
      </c>
      <c r="Y2961" s="83" t="s">
        <v>903</v>
      </c>
      <c r="Z2961" s="83" t="s">
        <v>739</v>
      </c>
    </row>
    <row r="2962" spans="1:26" x14ac:dyDescent="0.25">
      <c r="A2962" s="3" t="s">
        <v>7127</v>
      </c>
      <c r="B2962" s="3" t="s">
        <v>7127</v>
      </c>
      <c r="C2962" s="94" t="s">
        <v>7128</v>
      </c>
      <c r="D2962" s="93" t="s">
        <v>7129</v>
      </c>
      <c r="E2962" s="88" t="s">
        <v>704</v>
      </c>
      <c r="F2962" s="88" t="s">
        <v>22</v>
      </c>
      <c r="G2962" s="83" t="s">
        <v>23</v>
      </c>
      <c r="H2962" s="88"/>
      <c r="I2962" s="93" t="s">
        <v>24</v>
      </c>
      <c r="J2962" s="93" t="s">
        <v>24</v>
      </c>
      <c r="K2962" s="4">
        <v>100210010601</v>
      </c>
      <c r="L2962" s="3" t="s">
        <v>25</v>
      </c>
      <c r="M2962" s="3" t="s">
        <v>1019</v>
      </c>
      <c r="N2962" s="3" t="s">
        <v>1303</v>
      </c>
      <c r="O2962" s="3" t="s">
        <v>4371</v>
      </c>
      <c r="P2962" s="86">
        <v>2</v>
      </c>
      <c r="Q2962" s="87"/>
      <c r="R2962" s="88" t="s">
        <v>28</v>
      </c>
      <c r="S2962" s="89"/>
      <c r="T2962" s="1">
        <v>346</v>
      </c>
      <c r="U2962" s="90">
        <v>179.92</v>
      </c>
      <c r="V2962" s="91">
        <v>0.48000000000000004</v>
      </c>
      <c r="W2962" s="92" t="s">
        <v>11035</v>
      </c>
      <c r="X2962" s="83">
        <v>90029000000</v>
      </c>
      <c r="Y2962" s="83" t="s">
        <v>994</v>
      </c>
      <c r="Z2962" s="83" t="s">
        <v>31</v>
      </c>
    </row>
    <row r="2963" spans="1:26" x14ac:dyDescent="0.25">
      <c r="A2963" t="s">
        <v>7130</v>
      </c>
      <c r="B2963" t="s">
        <v>7130</v>
      </c>
      <c r="C2963" s="94" t="s">
        <v>7131</v>
      </c>
      <c r="D2963" s="93" t="s">
        <v>7132</v>
      </c>
      <c r="E2963" s="93" t="s">
        <v>704</v>
      </c>
      <c r="F2963" s="93" t="s">
        <v>22</v>
      </c>
      <c r="G2963" s="83" t="s">
        <v>23</v>
      </c>
      <c r="H2963" s="93"/>
      <c r="I2963" s="93" t="s">
        <v>24</v>
      </c>
      <c r="J2963" s="93" t="s">
        <v>24</v>
      </c>
      <c r="K2963" s="2">
        <v>100210010601</v>
      </c>
      <c r="L2963" t="s">
        <v>25</v>
      </c>
      <c r="M2963" t="s">
        <v>1019</v>
      </c>
      <c r="N2963" t="s">
        <v>1303</v>
      </c>
      <c r="O2963" t="s">
        <v>4371</v>
      </c>
      <c r="P2963" s="86">
        <v>2</v>
      </c>
      <c r="Q2963" s="87"/>
      <c r="R2963" s="88" t="s">
        <v>28</v>
      </c>
      <c r="S2963" s="89"/>
      <c r="T2963" s="1">
        <v>350</v>
      </c>
      <c r="U2963" s="90">
        <v>182</v>
      </c>
      <c r="V2963" s="91">
        <v>0.48</v>
      </c>
      <c r="W2963" s="92" t="s">
        <v>11035</v>
      </c>
      <c r="X2963" s="83">
        <v>90029000000</v>
      </c>
      <c r="Y2963" s="83" t="s">
        <v>994</v>
      </c>
      <c r="Z2963" s="83" t="s">
        <v>31</v>
      </c>
    </row>
    <row r="2964" spans="1:26" x14ac:dyDescent="0.25">
      <c r="A2964" t="s">
        <v>7133</v>
      </c>
      <c r="B2964" t="s">
        <v>7133</v>
      </c>
      <c r="C2964" s="94" t="s">
        <v>7134</v>
      </c>
      <c r="D2964" s="93" t="s">
        <v>7135</v>
      </c>
      <c r="E2964" s="93" t="s">
        <v>704</v>
      </c>
      <c r="F2964" s="93" t="s">
        <v>22</v>
      </c>
      <c r="G2964" s="83" t="s">
        <v>23</v>
      </c>
      <c r="H2964" s="93"/>
      <c r="I2964" s="93" t="s">
        <v>24</v>
      </c>
      <c r="J2964" s="93" t="s">
        <v>24</v>
      </c>
      <c r="K2964" s="2">
        <v>100210010601</v>
      </c>
      <c r="L2964" t="s">
        <v>25</v>
      </c>
      <c r="M2964" t="s">
        <v>1019</v>
      </c>
      <c r="N2964" t="s">
        <v>1303</v>
      </c>
      <c r="O2964" t="s">
        <v>4371</v>
      </c>
      <c r="P2964" s="86">
        <v>20</v>
      </c>
      <c r="Q2964" s="87"/>
      <c r="R2964" s="88" t="s">
        <v>28</v>
      </c>
      <c r="S2964" s="89"/>
      <c r="T2964" s="1">
        <v>346</v>
      </c>
      <c r="U2964" s="90">
        <v>179.92</v>
      </c>
      <c r="V2964" s="91">
        <v>0.48000000000000004</v>
      </c>
      <c r="W2964" s="92" t="s">
        <v>11035</v>
      </c>
      <c r="X2964" s="83">
        <v>90029000000</v>
      </c>
      <c r="Y2964" s="83" t="s">
        <v>994</v>
      </c>
      <c r="Z2964" s="83" t="s">
        <v>31</v>
      </c>
    </row>
    <row r="2965" spans="1:26" x14ac:dyDescent="0.25">
      <c r="A2965" t="s">
        <v>7136</v>
      </c>
      <c r="B2965" t="s">
        <v>7136</v>
      </c>
      <c r="C2965" s="94" t="s">
        <v>7137</v>
      </c>
      <c r="D2965" s="93" t="s">
        <v>7138</v>
      </c>
      <c r="E2965" s="93" t="s">
        <v>704</v>
      </c>
      <c r="F2965" s="93" t="s">
        <v>22</v>
      </c>
      <c r="G2965" s="83" t="s">
        <v>23</v>
      </c>
      <c r="H2965" s="93"/>
      <c r="I2965" s="93" t="s">
        <v>24</v>
      </c>
      <c r="J2965" s="93" t="s">
        <v>24</v>
      </c>
      <c r="K2965" s="2">
        <v>100210010601</v>
      </c>
      <c r="L2965" t="s">
        <v>25</v>
      </c>
      <c r="M2965" t="s">
        <v>1019</v>
      </c>
      <c r="N2965" t="s">
        <v>1303</v>
      </c>
      <c r="O2965" t="s">
        <v>4371</v>
      </c>
      <c r="P2965" s="86">
        <v>2</v>
      </c>
      <c r="Q2965" s="87"/>
      <c r="R2965" s="88" t="s">
        <v>28</v>
      </c>
      <c r="S2965" s="89"/>
      <c r="T2965" s="1">
        <v>167</v>
      </c>
      <c r="U2965" s="90">
        <v>86.84</v>
      </c>
      <c r="V2965" s="91">
        <v>0.48</v>
      </c>
      <c r="W2965" s="92" t="s">
        <v>11035</v>
      </c>
      <c r="X2965" s="83">
        <v>90029000000</v>
      </c>
      <c r="Y2965" s="83" t="s">
        <v>994</v>
      </c>
      <c r="Z2965" s="83" t="s">
        <v>31</v>
      </c>
    </row>
    <row r="2966" spans="1:26" x14ac:dyDescent="0.25">
      <c r="A2966" t="s">
        <v>7139</v>
      </c>
      <c r="B2966" t="s">
        <v>7139</v>
      </c>
      <c r="C2966" s="94" t="s">
        <v>7140</v>
      </c>
      <c r="D2966" s="93" t="s">
        <v>7141</v>
      </c>
      <c r="E2966" s="93" t="s">
        <v>704</v>
      </c>
      <c r="F2966" s="93" t="s">
        <v>22</v>
      </c>
      <c r="G2966" s="83" t="s">
        <v>23</v>
      </c>
      <c r="H2966" s="93"/>
      <c r="I2966" s="93" t="s">
        <v>24</v>
      </c>
      <c r="J2966" s="93" t="s">
        <v>24</v>
      </c>
      <c r="K2966" s="2">
        <v>100210010601</v>
      </c>
      <c r="L2966" t="s">
        <v>25</v>
      </c>
      <c r="M2966" t="s">
        <v>1019</v>
      </c>
      <c r="N2966" t="s">
        <v>1303</v>
      </c>
      <c r="O2966" t="s">
        <v>4371</v>
      </c>
      <c r="P2966" s="86">
        <v>2</v>
      </c>
      <c r="Q2966" s="87"/>
      <c r="R2966" s="88" t="s">
        <v>28</v>
      </c>
      <c r="S2966" s="89"/>
      <c r="T2966" s="1">
        <v>386</v>
      </c>
      <c r="U2966" s="90">
        <v>200.72</v>
      </c>
      <c r="V2966" s="91">
        <v>0.48</v>
      </c>
      <c r="W2966" s="92" t="s">
        <v>11035</v>
      </c>
      <c r="X2966" s="83">
        <v>90029000000</v>
      </c>
      <c r="Y2966" s="83" t="s">
        <v>994</v>
      </c>
      <c r="Z2966" s="83" t="s">
        <v>31</v>
      </c>
    </row>
    <row r="2967" spans="1:26" x14ac:dyDescent="0.25">
      <c r="A2967" t="s">
        <v>7142</v>
      </c>
      <c r="B2967" t="s">
        <v>7142</v>
      </c>
      <c r="C2967" s="94" t="s">
        <v>7143</v>
      </c>
      <c r="D2967" s="93" t="s">
        <v>7144</v>
      </c>
      <c r="E2967" s="93" t="s">
        <v>704</v>
      </c>
      <c r="F2967" s="93" t="s">
        <v>22</v>
      </c>
      <c r="G2967" s="83" t="s">
        <v>23</v>
      </c>
      <c r="H2967" s="93"/>
      <c r="I2967" s="93" t="s">
        <v>24</v>
      </c>
      <c r="J2967" s="93" t="s">
        <v>24</v>
      </c>
      <c r="K2967" s="2">
        <v>100210010601</v>
      </c>
      <c r="L2967" t="s">
        <v>25</v>
      </c>
      <c r="M2967" t="s">
        <v>1019</v>
      </c>
      <c r="N2967" t="s">
        <v>1303</v>
      </c>
      <c r="O2967" t="s">
        <v>4371</v>
      </c>
      <c r="P2967" s="86">
        <v>2</v>
      </c>
      <c r="Q2967" s="87"/>
      <c r="R2967" s="88" t="s">
        <v>28</v>
      </c>
      <c r="S2967" s="89"/>
      <c r="T2967" s="1">
        <v>491</v>
      </c>
      <c r="U2967" s="90">
        <v>255.32</v>
      </c>
      <c r="V2967" s="91">
        <v>0.48000000000000004</v>
      </c>
      <c r="W2967" s="92" t="s">
        <v>11035</v>
      </c>
      <c r="X2967" s="83">
        <v>90029000000</v>
      </c>
      <c r="Y2967" s="83" t="s">
        <v>994</v>
      </c>
      <c r="Z2967" s="83" t="s">
        <v>31</v>
      </c>
    </row>
    <row r="2968" spans="1:26" x14ac:dyDescent="0.25">
      <c r="A2968" t="s">
        <v>7145</v>
      </c>
      <c r="B2968" t="s">
        <v>7145</v>
      </c>
      <c r="C2968" s="94" t="s">
        <v>7146</v>
      </c>
      <c r="D2968" s="93" t="s">
        <v>7147</v>
      </c>
      <c r="E2968" s="93" t="s">
        <v>704</v>
      </c>
      <c r="F2968" s="93" t="s">
        <v>22</v>
      </c>
      <c r="G2968" s="83" t="s">
        <v>23</v>
      </c>
      <c r="H2968" s="93"/>
      <c r="I2968" s="93" t="s">
        <v>24</v>
      </c>
      <c r="J2968" s="93" t="s">
        <v>24</v>
      </c>
      <c r="K2968" s="2">
        <v>100210010601</v>
      </c>
      <c r="L2968" t="s">
        <v>25</v>
      </c>
      <c r="M2968" t="s">
        <v>1019</v>
      </c>
      <c r="N2968" t="s">
        <v>1303</v>
      </c>
      <c r="O2968" t="s">
        <v>4371</v>
      </c>
      <c r="P2968" s="86">
        <v>2</v>
      </c>
      <c r="Q2968" s="87"/>
      <c r="R2968" s="88" t="s">
        <v>28</v>
      </c>
      <c r="S2968" s="89"/>
      <c r="T2968" s="1">
        <v>379</v>
      </c>
      <c r="U2968" s="90">
        <v>197.08</v>
      </c>
      <c r="V2968" s="91">
        <v>0.48</v>
      </c>
      <c r="W2968" s="92" t="s">
        <v>11035</v>
      </c>
      <c r="X2968" s="83">
        <v>90029000000</v>
      </c>
      <c r="Y2968" s="83" t="s">
        <v>994</v>
      </c>
      <c r="Z2968" s="83" t="s">
        <v>31</v>
      </c>
    </row>
    <row r="2969" spans="1:26" x14ac:dyDescent="0.25">
      <c r="A2969" t="s">
        <v>7148</v>
      </c>
      <c r="B2969" t="s">
        <v>7148</v>
      </c>
      <c r="C2969" s="94" t="s">
        <v>7149</v>
      </c>
      <c r="D2969" s="93" t="s">
        <v>7150</v>
      </c>
      <c r="E2969" s="93" t="s">
        <v>704</v>
      </c>
      <c r="F2969" s="93" t="s">
        <v>22</v>
      </c>
      <c r="G2969" s="83" t="s">
        <v>23</v>
      </c>
      <c r="H2969" s="93"/>
      <c r="I2969" s="93" t="s">
        <v>24</v>
      </c>
      <c r="J2969" s="93" t="s">
        <v>24</v>
      </c>
      <c r="K2969" s="2">
        <v>100210010601</v>
      </c>
      <c r="L2969" t="s">
        <v>25</v>
      </c>
      <c r="M2969" t="s">
        <v>1019</v>
      </c>
      <c r="N2969" t="s">
        <v>1303</v>
      </c>
      <c r="O2969" t="s">
        <v>4371</v>
      </c>
      <c r="P2969" s="86">
        <v>2</v>
      </c>
      <c r="Q2969" s="87"/>
      <c r="R2969" s="88" t="s">
        <v>28</v>
      </c>
      <c r="S2969" s="89"/>
      <c r="T2969" s="1">
        <v>405</v>
      </c>
      <c r="U2969" s="90">
        <v>210.6</v>
      </c>
      <c r="V2969" s="91">
        <v>0.48000000000000004</v>
      </c>
      <c r="W2969" s="92" t="s">
        <v>11035</v>
      </c>
      <c r="X2969" s="83">
        <v>90029000000</v>
      </c>
      <c r="Y2969" s="83" t="s">
        <v>994</v>
      </c>
      <c r="Z2969" s="83" t="s">
        <v>31</v>
      </c>
    </row>
    <row r="2970" spans="1:26" x14ac:dyDescent="0.25">
      <c r="A2970" t="s">
        <v>7151</v>
      </c>
      <c r="B2970" t="s">
        <v>7151</v>
      </c>
      <c r="C2970" s="94" t="s">
        <v>7152</v>
      </c>
      <c r="D2970" s="93" t="s">
        <v>7153</v>
      </c>
      <c r="E2970" s="93" t="s">
        <v>704</v>
      </c>
      <c r="F2970" s="93" t="s">
        <v>22</v>
      </c>
      <c r="G2970" s="83" t="s">
        <v>23</v>
      </c>
      <c r="H2970" s="93"/>
      <c r="I2970" s="93" t="s">
        <v>24</v>
      </c>
      <c r="J2970" s="93" t="s">
        <v>24</v>
      </c>
      <c r="K2970" s="2">
        <v>100210010601</v>
      </c>
      <c r="L2970" t="s">
        <v>25</v>
      </c>
      <c r="M2970" t="s">
        <v>1019</v>
      </c>
      <c r="N2970" t="s">
        <v>1303</v>
      </c>
      <c r="O2970" t="s">
        <v>4371</v>
      </c>
      <c r="P2970" s="86">
        <v>2</v>
      </c>
      <c r="Q2970" s="87"/>
      <c r="R2970" s="88" t="s">
        <v>28</v>
      </c>
      <c r="S2970" s="89"/>
      <c r="T2970" s="1">
        <v>195</v>
      </c>
      <c r="U2970" s="90">
        <v>101.4</v>
      </c>
      <c r="V2970" s="91">
        <v>0.48</v>
      </c>
      <c r="W2970" s="92" t="s">
        <v>11035</v>
      </c>
      <c r="X2970" s="83">
        <v>90029000900</v>
      </c>
      <c r="Y2970" s="83" t="s">
        <v>994</v>
      </c>
      <c r="Z2970" s="83" t="s">
        <v>31</v>
      </c>
    </row>
    <row r="2971" spans="1:26" x14ac:dyDescent="0.25">
      <c r="A2971" t="s">
        <v>7154</v>
      </c>
      <c r="B2971" t="s">
        <v>7154</v>
      </c>
      <c r="C2971" s="94" t="s">
        <v>7155</v>
      </c>
      <c r="D2971" s="93" t="s">
        <v>7156</v>
      </c>
      <c r="E2971" s="93" t="s">
        <v>704</v>
      </c>
      <c r="F2971" s="93" t="s">
        <v>22</v>
      </c>
      <c r="G2971" s="93" t="s">
        <v>23</v>
      </c>
      <c r="H2971" s="93"/>
      <c r="I2971" s="93" t="s">
        <v>24</v>
      </c>
      <c r="J2971" s="93" t="s">
        <v>24</v>
      </c>
      <c r="K2971" s="2">
        <v>100210010607</v>
      </c>
      <c r="L2971" t="s">
        <v>25</v>
      </c>
      <c r="M2971" t="s">
        <v>1019</v>
      </c>
      <c r="N2971" t="s">
        <v>1303</v>
      </c>
      <c r="O2971" t="s">
        <v>4558</v>
      </c>
      <c r="P2971" s="86">
        <v>2</v>
      </c>
      <c r="Q2971" s="87"/>
      <c r="R2971" s="88" t="s">
        <v>28</v>
      </c>
      <c r="S2971" s="84"/>
      <c r="T2971" s="1">
        <v>1760</v>
      </c>
      <c r="U2971" s="90">
        <v>915.2</v>
      </c>
      <c r="V2971" s="91">
        <v>0.48</v>
      </c>
      <c r="W2971" s="92" t="s">
        <v>11035</v>
      </c>
      <c r="X2971" s="83">
        <v>94054990900</v>
      </c>
      <c r="Y2971" s="83" t="s">
        <v>903</v>
      </c>
      <c r="Z2971" s="83" t="s">
        <v>739</v>
      </c>
    </row>
    <row r="2972" spans="1:26" x14ac:dyDescent="0.25">
      <c r="A2972" t="s">
        <v>7157</v>
      </c>
      <c r="B2972" t="s">
        <v>7157</v>
      </c>
      <c r="C2972" s="94" t="s">
        <v>7158</v>
      </c>
      <c r="D2972" s="93" t="s">
        <v>7159</v>
      </c>
      <c r="E2972" s="93" t="s">
        <v>704</v>
      </c>
      <c r="F2972" s="93" t="s">
        <v>22</v>
      </c>
      <c r="G2972" s="83" t="s">
        <v>23</v>
      </c>
      <c r="H2972" s="93"/>
      <c r="I2972" s="93" t="s">
        <v>24</v>
      </c>
      <c r="J2972" s="93" t="s">
        <v>24</v>
      </c>
      <c r="K2972" s="2">
        <v>100210010607</v>
      </c>
      <c r="L2972" t="s">
        <v>25</v>
      </c>
      <c r="M2972" t="s">
        <v>1019</v>
      </c>
      <c r="N2972" t="s">
        <v>1303</v>
      </c>
      <c r="O2972" t="s">
        <v>4558</v>
      </c>
      <c r="P2972" s="86">
        <v>2</v>
      </c>
      <c r="Q2972" s="87"/>
      <c r="R2972" s="88" t="s">
        <v>28</v>
      </c>
      <c r="S2972" s="89"/>
      <c r="T2972" s="1">
        <v>1593</v>
      </c>
      <c r="U2972" s="90">
        <v>828.36</v>
      </c>
      <c r="V2972" s="91">
        <v>0.48</v>
      </c>
      <c r="W2972" s="92" t="s">
        <v>11035</v>
      </c>
      <c r="X2972" s="83">
        <v>94054990900</v>
      </c>
      <c r="Y2972" s="83" t="s">
        <v>903</v>
      </c>
      <c r="Z2972" s="83" t="s">
        <v>739</v>
      </c>
    </row>
    <row r="2973" spans="1:26" x14ac:dyDescent="0.25">
      <c r="A2973" t="s">
        <v>7160</v>
      </c>
      <c r="B2973" t="s">
        <v>7160</v>
      </c>
      <c r="C2973" s="94" t="s">
        <v>7161</v>
      </c>
      <c r="D2973" s="93" t="s">
        <v>7162</v>
      </c>
      <c r="E2973" s="93" t="s">
        <v>704</v>
      </c>
      <c r="F2973" s="93" t="s">
        <v>22</v>
      </c>
      <c r="G2973" s="83" t="s">
        <v>23</v>
      </c>
      <c r="H2973" s="93"/>
      <c r="I2973" s="93" t="s">
        <v>24</v>
      </c>
      <c r="J2973" s="93" t="s">
        <v>24</v>
      </c>
      <c r="K2973" s="2">
        <v>100210010640</v>
      </c>
      <c r="L2973" t="s">
        <v>25</v>
      </c>
      <c r="M2973" t="s">
        <v>1019</v>
      </c>
      <c r="N2973" t="s">
        <v>1303</v>
      </c>
      <c r="O2973" t="s">
        <v>3183</v>
      </c>
      <c r="P2973" s="86">
        <v>2</v>
      </c>
      <c r="Q2973" s="87"/>
      <c r="R2973" s="88" t="s">
        <v>28</v>
      </c>
      <c r="S2973" s="89"/>
      <c r="T2973" s="1">
        <v>962</v>
      </c>
      <c r="U2973" s="90">
        <v>500.24</v>
      </c>
      <c r="V2973" s="91">
        <v>0.48</v>
      </c>
      <c r="W2973" s="92" t="s">
        <v>11035</v>
      </c>
      <c r="X2973" s="83">
        <v>90119000000</v>
      </c>
      <c r="Y2973" s="83" t="s">
        <v>994</v>
      </c>
      <c r="Z2973" s="83" t="s">
        <v>31</v>
      </c>
    </row>
    <row r="2974" spans="1:26" x14ac:dyDescent="0.25">
      <c r="A2974" t="s">
        <v>7163</v>
      </c>
      <c r="B2974" t="s">
        <v>7163</v>
      </c>
      <c r="C2974" s="94" t="s">
        <v>7164</v>
      </c>
      <c r="D2974" s="93" t="s">
        <v>7165</v>
      </c>
      <c r="E2974" s="93" t="s">
        <v>704</v>
      </c>
      <c r="F2974" s="93" t="s">
        <v>22</v>
      </c>
      <c r="G2974" s="83" t="s">
        <v>23</v>
      </c>
      <c r="H2974" s="93"/>
      <c r="I2974" s="93" t="s">
        <v>24</v>
      </c>
      <c r="J2974" s="93" t="s">
        <v>24</v>
      </c>
      <c r="K2974" s="2">
        <v>100210010640</v>
      </c>
      <c r="L2974" t="s">
        <v>25</v>
      </c>
      <c r="M2974" t="s">
        <v>1019</v>
      </c>
      <c r="N2974" t="s">
        <v>1303</v>
      </c>
      <c r="O2974" t="s">
        <v>3183</v>
      </c>
      <c r="P2974" s="86">
        <v>2</v>
      </c>
      <c r="Q2974" s="87"/>
      <c r="R2974" s="88" t="s">
        <v>28</v>
      </c>
      <c r="S2974" s="89"/>
      <c r="T2974" s="1">
        <v>383</v>
      </c>
      <c r="U2974" s="90">
        <v>199.16</v>
      </c>
      <c r="V2974" s="91">
        <v>0.48</v>
      </c>
      <c r="W2974" s="92" t="s">
        <v>11035</v>
      </c>
      <c r="X2974" s="83">
        <v>90119000000</v>
      </c>
      <c r="Y2974" s="83" t="s">
        <v>994</v>
      </c>
      <c r="Z2974" s="83" t="s">
        <v>31</v>
      </c>
    </row>
    <row r="2975" spans="1:26" x14ac:dyDescent="0.25">
      <c r="A2975" t="s">
        <v>7166</v>
      </c>
      <c r="B2975" t="s">
        <v>7166</v>
      </c>
      <c r="C2975" s="94" t="s">
        <v>7167</v>
      </c>
      <c r="D2975" s="93" t="s">
        <v>7167</v>
      </c>
      <c r="E2975" s="93" t="s">
        <v>704</v>
      </c>
      <c r="F2975" s="93" t="s">
        <v>22</v>
      </c>
      <c r="G2975" s="93" t="s">
        <v>752</v>
      </c>
      <c r="H2975" s="93"/>
      <c r="I2975" s="93" t="s">
        <v>24</v>
      </c>
      <c r="J2975" s="93" t="s">
        <v>24</v>
      </c>
      <c r="K2975" s="2">
        <v>100210010630</v>
      </c>
      <c r="L2975" t="s">
        <v>25</v>
      </c>
      <c r="M2975" t="s">
        <v>1019</v>
      </c>
      <c r="N2975" t="s">
        <v>1303</v>
      </c>
      <c r="O2975" t="s">
        <v>6126</v>
      </c>
      <c r="P2975" s="86" t="s">
        <v>11037</v>
      </c>
      <c r="Q2975" s="87"/>
      <c r="R2975" s="88" t="s">
        <v>28</v>
      </c>
      <c r="S2975" s="84"/>
      <c r="T2975" s="1">
        <v>8012</v>
      </c>
      <c r="U2975" s="90">
        <v>4166.24</v>
      </c>
      <c r="V2975" s="91">
        <v>0.48000000000000004</v>
      </c>
      <c r="W2975" s="92" t="s">
        <v>11035</v>
      </c>
      <c r="X2975" s="83">
        <v>90119000000</v>
      </c>
      <c r="Y2975" s="83" t="s">
        <v>994</v>
      </c>
      <c r="Z2975" s="83" t="s">
        <v>31</v>
      </c>
    </row>
    <row r="2976" spans="1:26" x14ac:dyDescent="0.25">
      <c r="A2976" t="s">
        <v>7168</v>
      </c>
      <c r="B2976" t="s">
        <v>7168</v>
      </c>
      <c r="C2976" s="94" t="s">
        <v>7169</v>
      </c>
      <c r="D2976" s="93" t="s">
        <v>7169</v>
      </c>
      <c r="E2976" s="93" t="s">
        <v>704</v>
      </c>
      <c r="F2976" s="93" t="s">
        <v>22</v>
      </c>
      <c r="G2976" s="83" t="s">
        <v>23</v>
      </c>
      <c r="H2976" s="93"/>
      <c r="I2976" s="93" t="s">
        <v>24</v>
      </c>
      <c r="J2976" s="93" t="s">
        <v>24</v>
      </c>
      <c r="K2976" s="2">
        <v>100210010630</v>
      </c>
      <c r="L2976" t="s">
        <v>25</v>
      </c>
      <c r="M2976" t="s">
        <v>1019</v>
      </c>
      <c r="N2976" t="s">
        <v>1303</v>
      </c>
      <c r="O2976" t="s">
        <v>6126</v>
      </c>
      <c r="P2976" s="86">
        <v>20</v>
      </c>
      <c r="Q2976" s="87"/>
      <c r="R2976" s="88" t="s">
        <v>28</v>
      </c>
      <c r="S2976" s="89"/>
      <c r="T2976" s="1">
        <v>257</v>
      </c>
      <c r="U2976" s="90">
        <v>133.63999999999999</v>
      </c>
      <c r="V2976" s="91">
        <v>0.48000000000000004</v>
      </c>
      <c r="W2976" s="92" t="s">
        <v>11035</v>
      </c>
      <c r="X2976" s="83">
        <v>85444290900</v>
      </c>
      <c r="Y2976" s="83" t="s">
        <v>994</v>
      </c>
      <c r="Z2976" s="83" t="s">
        <v>31</v>
      </c>
    </row>
    <row r="2977" spans="1:26" x14ac:dyDescent="0.25">
      <c r="A2977" s="3" t="s">
        <v>7170</v>
      </c>
      <c r="B2977" s="3" t="s">
        <v>7170</v>
      </c>
      <c r="C2977" s="94" t="s">
        <v>7171</v>
      </c>
      <c r="D2977" s="93" t="s">
        <v>11867</v>
      </c>
      <c r="E2977" s="88" t="s">
        <v>704</v>
      </c>
      <c r="F2977" s="88" t="s">
        <v>22</v>
      </c>
      <c r="G2977" s="83" t="s">
        <v>23</v>
      </c>
      <c r="H2977" s="88"/>
      <c r="I2977" s="93" t="s">
        <v>24</v>
      </c>
      <c r="J2977" s="93" t="s">
        <v>24</v>
      </c>
      <c r="K2977" s="4">
        <v>100210011510</v>
      </c>
      <c r="L2977" s="3" t="s">
        <v>25</v>
      </c>
      <c r="M2977" s="3" t="s">
        <v>1019</v>
      </c>
      <c r="N2977" s="3" t="s">
        <v>5229</v>
      </c>
      <c r="O2977" s="3" t="s">
        <v>5247</v>
      </c>
      <c r="P2977" s="86">
        <v>2</v>
      </c>
      <c r="Q2977" s="87"/>
      <c r="R2977" s="88" t="s">
        <v>28</v>
      </c>
      <c r="S2977" s="89"/>
      <c r="T2977" s="1">
        <v>1229</v>
      </c>
      <c r="U2977" s="90">
        <v>639.08000000000004</v>
      </c>
      <c r="V2977" s="91">
        <v>0.48</v>
      </c>
      <c r="W2977" s="92" t="s">
        <v>11035</v>
      </c>
      <c r="X2977" s="83">
        <v>90119000000</v>
      </c>
      <c r="Y2977" s="83" t="s">
        <v>994</v>
      </c>
      <c r="Z2977" s="83" t="s">
        <v>31</v>
      </c>
    </row>
    <row r="2978" spans="1:26" x14ac:dyDescent="0.25">
      <c r="A2978" t="s">
        <v>7172</v>
      </c>
      <c r="B2978" t="s">
        <v>7172</v>
      </c>
      <c r="C2978" s="94" t="s">
        <v>7173</v>
      </c>
      <c r="D2978" s="93" t="s">
        <v>11868</v>
      </c>
      <c r="E2978" s="93" t="s">
        <v>704</v>
      </c>
      <c r="F2978" s="93" t="s">
        <v>22</v>
      </c>
      <c r="G2978" s="83" t="s">
        <v>23</v>
      </c>
      <c r="H2978" s="93"/>
      <c r="I2978" s="93" t="s">
        <v>24</v>
      </c>
      <c r="J2978" s="93" t="s">
        <v>24</v>
      </c>
      <c r="K2978" s="2">
        <v>100210011510</v>
      </c>
      <c r="L2978" t="s">
        <v>25</v>
      </c>
      <c r="M2978" t="s">
        <v>1019</v>
      </c>
      <c r="N2978" t="s">
        <v>5229</v>
      </c>
      <c r="O2978" t="s">
        <v>5247</v>
      </c>
      <c r="P2978" s="86">
        <v>2</v>
      </c>
      <c r="Q2978" s="87"/>
      <c r="R2978" s="88" t="s">
        <v>28</v>
      </c>
      <c r="S2978" s="89"/>
      <c r="T2978" s="1">
        <v>1246</v>
      </c>
      <c r="U2978" s="90">
        <v>647.91999999999996</v>
      </c>
      <c r="V2978" s="91">
        <v>0.48000000000000004</v>
      </c>
      <c r="W2978" s="92" t="s">
        <v>11035</v>
      </c>
      <c r="X2978" s="83">
        <v>90119000000</v>
      </c>
      <c r="Y2978" s="83" t="s">
        <v>994</v>
      </c>
      <c r="Z2978" s="83" t="s">
        <v>31</v>
      </c>
    </row>
    <row r="2979" spans="1:26" x14ac:dyDescent="0.25">
      <c r="A2979" s="3" t="s">
        <v>7174</v>
      </c>
      <c r="B2979" s="3" t="s">
        <v>7174</v>
      </c>
      <c r="C2979" s="94" t="s">
        <v>7175</v>
      </c>
      <c r="D2979" s="93" t="s">
        <v>11869</v>
      </c>
      <c r="E2979" s="88" t="s">
        <v>704</v>
      </c>
      <c r="F2979" s="88" t="s">
        <v>22</v>
      </c>
      <c r="G2979" s="83" t="s">
        <v>23</v>
      </c>
      <c r="H2979" s="88"/>
      <c r="I2979" s="93" t="s">
        <v>24</v>
      </c>
      <c r="J2979" s="93" t="s">
        <v>24</v>
      </c>
      <c r="K2979" s="4">
        <v>100210011510</v>
      </c>
      <c r="L2979" s="3" t="s">
        <v>25</v>
      </c>
      <c r="M2979" s="3" t="s">
        <v>1019</v>
      </c>
      <c r="N2979" s="3" t="s">
        <v>5229</v>
      </c>
      <c r="O2979" s="3" t="s">
        <v>5247</v>
      </c>
      <c r="P2979" s="86">
        <v>2</v>
      </c>
      <c r="Q2979" s="87"/>
      <c r="R2979" s="88" t="s">
        <v>28</v>
      </c>
      <c r="S2979" s="89"/>
      <c r="T2979" s="1">
        <v>4552</v>
      </c>
      <c r="U2979" s="90">
        <v>2367.04</v>
      </c>
      <c r="V2979" s="91">
        <v>0.48</v>
      </c>
      <c r="W2979" s="92" t="s">
        <v>11035</v>
      </c>
      <c r="X2979" s="83">
        <v>90021900000</v>
      </c>
      <c r="Y2979" s="83" t="s">
        <v>994</v>
      </c>
      <c r="Z2979" s="83" t="s">
        <v>31</v>
      </c>
    </row>
    <row r="2980" spans="1:26" x14ac:dyDescent="0.25">
      <c r="A2980" t="s">
        <v>7176</v>
      </c>
      <c r="B2980" t="s">
        <v>7176</v>
      </c>
      <c r="C2980" s="94" t="s">
        <v>7177</v>
      </c>
      <c r="D2980" s="93" t="s">
        <v>11870</v>
      </c>
      <c r="E2980" s="93" t="s">
        <v>704</v>
      </c>
      <c r="F2980" s="93" t="s">
        <v>22</v>
      </c>
      <c r="G2980" s="83" t="s">
        <v>23</v>
      </c>
      <c r="H2980" s="93"/>
      <c r="I2980" s="93" t="s">
        <v>24</v>
      </c>
      <c r="J2980" s="93" t="s">
        <v>24</v>
      </c>
      <c r="K2980" s="2">
        <v>100210011510</v>
      </c>
      <c r="L2980" t="s">
        <v>25</v>
      </c>
      <c r="M2980" t="s">
        <v>1019</v>
      </c>
      <c r="N2980" t="s">
        <v>5229</v>
      </c>
      <c r="O2980" t="s">
        <v>5247</v>
      </c>
      <c r="P2980" s="86">
        <v>2</v>
      </c>
      <c r="Q2980" s="87"/>
      <c r="R2980" s="88" t="s">
        <v>28</v>
      </c>
      <c r="S2980" s="89"/>
      <c r="T2980" s="1">
        <v>3643</v>
      </c>
      <c r="U2980" s="90">
        <v>1894.36</v>
      </c>
      <c r="V2980" s="91">
        <v>0.48000000000000004</v>
      </c>
      <c r="W2980" s="92" t="s">
        <v>11035</v>
      </c>
      <c r="X2980" s="83">
        <v>90021900000</v>
      </c>
      <c r="Y2980" s="83" t="s">
        <v>994</v>
      </c>
      <c r="Z2980" s="83" t="s">
        <v>31</v>
      </c>
    </row>
    <row r="2981" spans="1:26" x14ac:dyDescent="0.25">
      <c r="A2981" t="s">
        <v>7178</v>
      </c>
      <c r="B2981" t="s">
        <v>7178</v>
      </c>
      <c r="C2981" s="94" t="s">
        <v>7179</v>
      </c>
      <c r="D2981" s="93" t="s">
        <v>11871</v>
      </c>
      <c r="E2981" s="93" t="s">
        <v>704</v>
      </c>
      <c r="F2981" s="93" t="s">
        <v>22</v>
      </c>
      <c r="G2981" s="83" t="s">
        <v>23</v>
      </c>
      <c r="H2981" s="93"/>
      <c r="I2981" s="93" t="s">
        <v>24</v>
      </c>
      <c r="J2981" s="93" t="s">
        <v>24</v>
      </c>
      <c r="K2981" s="2">
        <v>100210011510</v>
      </c>
      <c r="L2981" t="s">
        <v>25</v>
      </c>
      <c r="M2981" t="s">
        <v>1019</v>
      </c>
      <c r="N2981" t="s">
        <v>5229</v>
      </c>
      <c r="O2981" t="s">
        <v>5247</v>
      </c>
      <c r="P2981" s="86">
        <v>2</v>
      </c>
      <c r="Q2981" s="87"/>
      <c r="R2981" s="88" t="s">
        <v>28</v>
      </c>
      <c r="S2981" s="98"/>
      <c r="T2981" s="1">
        <v>4552</v>
      </c>
      <c r="U2981" s="90">
        <v>2367.04</v>
      </c>
      <c r="V2981" s="91">
        <v>0.48</v>
      </c>
      <c r="W2981" s="92" t="s">
        <v>11035</v>
      </c>
      <c r="X2981" s="83">
        <v>90021900000</v>
      </c>
      <c r="Y2981" s="83" t="s">
        <v>994</v>
      </c>
      <c r="Z2981" s="83" t="s">
        <v>31</v>
      </c>
    </row>
    <row r="2982" spans="1:26" x14ac:dyDescent="0.25">
      <c r="A2982" s="3" t="s">
        <v>7180</v>
      </c>
      <c r="B2982" s="3" t="s">
        <v>7180</v>
      </c>
      <c r="C2982" s="94" t="s">
        <v>7181</v>
      </c>
      <c r="D2982" s="93" t="s">
        <v>11872</v>
      </c>
      <c r="E2982" s="88" t="s">
        <v>704</v>
      </c>
      <c r="F2982" s="88" t="s">
        <v>22</v>
      </c>
      <c r="G2982" s="83" t="s">
        <v>23</v>
      </c>
      <c r="H2982" s="88"/>
      <c r="I2982" s="93" t="s">
        <v>24</v>
      </c>
      <c r="J2982" s="93" t="s">
        <v>24</v>
      </c>
      <c r="K2982" s="4">
        <v>100210011510</v>
      </c>
      <c r="L2982" s="3" t="s">
        <v>25</v>
      </c>
      <c r="M2982" s="3" t="s">
        <v>1019</v>
      </c>
      <c r="N2982" s="3" t="s">
        <v>5229</v>
      </c>
      <c r="O2982" s="3" t="s">
        <v>5247</v>
      </c>
      <c r="P2982" s="86">
        <v>2</v>
      </c>
      <c r="Q2982" s="87"/>
      <c r="R2982" s="88" t="s">
        <v>28</v>
      </c>
      <c r="S2982" s="98"/>
      <c r="T2982" s="1">
        <v>5267</v>
      </c>
      <c r="U2982" s="90">
        <v>2738.84</v>
      </c>
      <c r="V2982" s="91">
        <v>0.48</v>
      </c>
      <c r="W2982" s="92" t="s">
        <v>11035</v>
      </c>
      <c r="X2982" s="83">
        <v>90021900000</v>
      </c>
      <c r="Y2982" s="83" t="s">
        <v>994</v>
      </c>
      <c r="Z2982" s="83" t="s">
        <v>31</v>
      </c>
    </row>
    <row r="2983" spans="1:26" x14ac:dyDescent="0.25">
      <c r="A2983" s="93" t="s">
        <v>7182</v>
      </c>
      <c r="B2983" s="93" t="s">
        <v>7182</v>
      </c>
      <c r="C2983" s="94" t="s">
        <v>7183</v>
      </c>
      <c r="D2983" s="93" t="s">
        <v>11873</v>
      </c>
      <c r="E2983" s="93" t="s">
        <v>704</v>
      </c>
      <c r="F2983" s="93" t="s">
        <v>22</v>
      </c>
      <c r="G2983" s="83" t="s">
        <v>23</v>
      </c>
      <c r="H2983" s="93"/>
      <c r="I2983" s="93" t="s">
        <v>24</v>
      </c>
      <c r="J2983" s="93" t="s">
        <v>24</v>
      </c>
      <c r="K2983" s="95">
        <v>100210011510</v>
      </c>
      <c r="L2983" s="93" t="s">
        <v>25</v>
      </c>
      <c r="M2983" s="93" t="s">
        <v>1019</v>
      </c>
      <c r="N2983" s="93" t="s">
        <v>5229</v>
      </c>
      <c r="O2983" s="93" t="s">
        <v>5247</v>
      </c>
      <c r="P2983" s="86">
        <v>2</v>
      </c>
      <c r="Q2983" s="87"/>
      <c r="R2983" s="88" t="s">
        <v>28</v>
      </c>
      <c r="S2983" s="98"/>
      <c r="T2983" s="1">
        <v>5370</v>
      </c>
      <c r="U2983" s="90">
        <v>2792.4</v>
      </c>
      <c r="V2983" s="91">
        <v>0.48</v>
      </c>
      <c r="W2983" s="92" t="s">
        <v>11035</v>
      </c>
      <c r="X2983" s="83">
        <v>90021900000</v>
      </c>
      <c r="Y2983" s="83" t="s">
        <v>994</v>
      </c>
      <c r="Z2983" s="83" t="s">
        <v>31</v>
      </c>
    </row>
    <row r="2984" spans="1:26" x14ac:dyDescent="0.25">
      <c r="A2984" s="93" t="s">
        <v>7184</v>
      </c>
      <c r="B2984" s="93" t="s">
        <v>7184</v>
      </c>
      <c r="C2984" s="94" t="s">
        <v>7185</v>
      </c>
      <c r="D2984" s="93" t="s">
        <v>11874</v>
      </c>
      <c r="E2984" s="93" t="s">
        <v>704</v>
      </c>
      <c r="F2984" s="93" t="s">
        <v>22</v>
      </c>
      <c r="G2984" s="93" t="s">
        <v>23</v>
      </c>
      <c r="H2984" s="93"/>
      <c r="I2984" s="93" t="s">
        <v>24</v>
      </c>
      <c r="J2984" s="93" t="s">
        <v>24</v>
      </c>
      <c r="K2984" s="95">
        <v>100210011510</v>
      </c>
      <c r="L2984" s="93" t="s">
        <v>25</v>
      </c>
      <c r="M2984" s="93" t="s">
        <v>1019</v>
      </c>
      <c r="N2984" s="93" t="s">
        <v>5229</v>
      </c>
      <c r="O2984" s="93" t="s">
        <v>5247</v>
      </c>
      <c r="P2984" s="86">
        <v>2</v>
      </c>
      <c r="Q2984" s="87"/>
      <c r="R2984" s="88" t="s">
        <v>28</v>
      </c>
      <c r="S2984" s="84"/>
      <c r="T2984" s="1">
        <v>5267</v>
      </c>
      <c r="U2984" s="90">
        <v>2738.84</v>
      </c>
      <c r="V2984" s="91">
        <v>0.48</v>
      </c>
      <c r="W2984" s="92" t="s">
        <v>11035</v>
      </c>
      <c r="X2984" s="83">
        <v>90021900000</v>
      </c>
      <c r="Y2984" s="83" t="s">
        <v>994</v>
      </c>
      <c r="Z2984" s="83" t="s">
        <v>31</v>
      </c>
    </row>
    <row r="2985" spans="1:26" x14ac:dyDescent="0.25">
      <c r="A2985" s="93" t="s">
        <v>7186</v>
      </c>
      <c r="B2985" s="93" t="s">
        <v>7186</v>
      </c>
      <c r="C2985" s="94" t="s">
        <v>7187</v>
      </c>
      <c r="D2985" s="93" t="s">
        <v>11875</v>
      </c>
      <c r="E2985" s="93" t="s">
        <v>704</v>
      </c>
      <c r="F2985" s="93" t="s">
        <v>22</v>
      </c>
      <c r="G2985" s="83" t="s">
        <v>23</v>
      </c>
      <c r="H2985" s="93"/>
      <c r="I2985" s="93" t="s">
        <v>24</v>
      </c>
      <c r="J2985" s="93" t="s">
        <v>24</v>
      </c>
      <c r="K2985" s="95">
        <v>100210011510</v>
      </c>
      <c r="L2985" s="93" t="s">
        <v>25</v>
      </c>
      <c r="M2985" s="93" t="s">
        <v>1019</v>
      </c>
      <c r="N2985" s="93" t="s">
        <v>5229</v>
      </c>
      <c r="O2985" s="93" t="s">
        <v>5247</v>
      </c>
      <c r="P2985" s="86">
        <v>2</v>
      </c>
      <c r="Q2985" s="87"/>
      <c r="R2985" s="88" t="s">
        <v>28</v>
      </c>
      <c r="S2985" s="89"/>
      <c r="T2985" s="1">
        <v>6995</v>
      </c>
      <c r="U2985" s="90">
        <v>3637.4</v>
      </c>
      <c r="V2985" s="91">
        <v>0.48</v>
      </c>
      <c r="W2985" s="92" t="s">
        <v>11035</v>
      </c>
      <c r="X2985" s="83">
        <v>90021900000</v>
      </c>
      <c r="Y2985" s="83" t="s">
        <v>994</v>
      </c>
      <c r="Z2985" s="83" t="s">
        <v>31</v>
      </c>
    </row>
    <row r="2986" spans="1:26" x14ac:dyDescent="0.25">
      <c r="A2986" s="93" t="s">
        <v>7188</v>
      </c>
      <c r="B2986" s="93" t="s">
        <v>7188</v>
      </c>
      <c r="C2986" s="94" t="s">
        <v>7189</v>
      </c>
      <c r="D2986" s="93" t="s">
        <v>11876</v>
      </c>
      <c r="E2986" s="93" t="s">
        <v>704</v>
      </c>
      <c r="F2986" s="93" t="s">
        <v>22</v>
      </c>
      <c r="G2986" s="83" t="s">
        <v>23</v>
      </c>
      <c r="H2986" s="93"/>
      <c r="I2986" s="93" t="s">
        <v>24</v>
      </c>
      <c r="J2986" s="93" t="s">
        <v>24</v>
      </c>
      <c r="K2986" s="95">
        <v>100210011510</v>
      </c>
      <c r="L2986" s="93" t="s">
        <v>25</v>
      </c>
      <c r="M2986" s="93" t="s">
        <v>1019</v>
      </c>
      <c r="N2986" s="93" t="s">
        <v>5229</v>
      </c>
      <c r="O2986" s="93" t="s">
        <v>5247</v>
      </c>
      <c r="P2986" s="86">
        <v>2</v>
      </c>
      <c r="Q2986" s="87"/>
      <c r="R2986" s="88" t="s">
        <v>28</v>
      </c>
      <c r="S2986" s="89"/>
      <c r="T2986" s="1">
        <v>2031</v>
      </c>
      <c r="U2986" s="90">
        <v>1056.1199999999999</v>
      </c>
      <c r="V2986" s="91">
        <v>0.48000000000000004</v>
      </c>
      <c r="W2986" s="92" t="s">
        <v>11035</v>
      </c>
      <c r="X2986" s="83">
        <v>90119000000</v>
      </c>
      <c r="Y2986" s="83" t="s">
        <v>994</v>
      </c>
      <c r="Z2986" s="83" t="s">
        <v>739</v>
      </c>
    </row>
    <row r="2987" spans="1:26" x14ac:dyDescent="0.25">
      <c r="A2987" s="93" t="s">
        <v>7190</v>
      </c>
      <c r="B2987" s="93" t="s">
        <v>7190</v>
      </c>
      <c r="C2987" s="94" t="s">
        <v>7191</v>
      </c>
      <c r="D2987" s="93" t="s">
        <v>11877</v>
      </c>
      <c r="E2987" s="93" t="s">
        <v>704</v>
      </c>
      <c r="F2987" s="93" t="s">
        <v>22</v>
      </c>
      <c r="G2987" s="83" t="s">
        <v>23</v>
      </c>
      <c r="H2987" s="93"/>
      <c r="I2987" s="93" t="s">
        <v>24</v>
      </c>
      <c r="J2987" s="93" t="s">
        <v>24</v>
      </c>
      <c r="K2987" s="95">
        <v>100210011510</v>
      </c>
      <c r="L2987" s="93" t="s">
        <v>25</v>
      </c>
      <c r="M2987" s="93" t="s">
        <v>1019</v>
      </c>
      <c r="N2987" s="93" t="s">
        <v>5229</v>
      </c>
      <c r="O2987" s="93" t="s">
        <v>5247</v>
      </c>
      <c r="P2987" s="86">
        <v>2</v>
      </c>
      <c r="Q2987" s="87"/>
      <c r="R2987" s="88" t="s">
        <v>28</v>
      </c>
      <c r="S2987" s="89"/>
      <c r="T2987" s="1">
        <v>2031</v>
      </c>
      <c r="U2987" s="90">
        <v>1056.1199999999999</v>
      </c>
      <c r="V2987" s="91">
        <v>0.48000000000000004</v>
      </c>
      <c r="W2987" s="92" t="s">
        <v>11035</v>
      </c>
      <c r="X2987" s="83">
        <v>90119000000</v>
      </c>
      <c r="Y2987" s="83" t="s">
        <v>994</v>
      </c>
      <c r="Z2987" s="83" t="s">
        <v>739</v>
      </c>
    </row>
    <row r="2988" spans="1:26" x14ac:dyDescent="0.25">
      <c r="A2988" s="93" t="s">
        <v>7192</v>
      </c>
      <c r="B2988" s="93" t="s">
        <v>7192</v>
      </c>
      <c r="C2988" s="94" t="s">
        <v>7193</v>
      </c>
      <c r="D2988" s="93" t="s">
        <v>11878</v>
      </c>
      <c r="E2988" s="93" t="s">
        <v>704</v>
      </c>
      <c r="F2988" s="93" t="s">
        <v>22</v>
      </c>
      <c r="G2988" s="93" t="s">
        <v>23</v>
      </c>
      <c r="H2988" s="93"/>
      <c r="I2988" s="93" t="s">
        <v>24</v>
      </c>
      <c r="J2988" s="93" t="s">
        <v>24</v>
      </c>
      <c r="K2988" s="95">
        <v>100210011510</v>
      </c>
      <c r="L2988" s="93" t="s">
        <v>25</v>
      </c>
      <c r="M2988" s="93" t="s">
        <v>1019</v>
      </c>
      <c r="N2988" s="93" t="s">
        <v>5229</v>
      </c>
      <c r="O2988" s="93" t="s">
        <v>5247</v>
      </c>
      <c r="P2988" s="86">
        <v>2</v>
      </c>
      <c r="Q2988" s="87"/>
      <c r="R2988" s="88" t="s">
        <v>28</v>
      </c>
      <c r="S2988" s="84"/>
      <c r="T2988" s="1">
        <v>2382</v>
      </c>
      <c r="U2988" s="90">
        <v>1238.6400000000001</v>
      </c>
      <c r="V2988" s="91">
        <v>0.48</v>
      </c>
      <c r="W2988" s="92" t="s">
        <v>11035</v>
      </c>
      <c r="X2988" s="83">
        <v>90119000000</v>
      </c>
      <c r="Y2988" s="83" t="s">
        <v>994</v>
      </c>
      <c r="Z2988" s="83" t="s">
        <v>739</v>
      </c>
    </row>
    <row r="2989" spans="1:26" x14ac:dyDescent="0.25">
      <c r="A2989" s="93" t="s">
        <v>7194</v>
      </c>
      <c r="B2989" s="93" t="s">
        <v>7194</v>
      </c>
      <c r="C2989" s="94" t="s">
        <v>7195</v>
      </c>
      <c r="D2989" s="93" t="s">
        <v>7196</v>
      </c>
      <c r="E2989" s="93" t="s">
        <v>704</v>
      </c>
      <c r="F2989" s="93" t="s">
        <v>22</v>
      </c>
      <c r="G2989" s="83" t="s">
        <v>752</v>
      </c>
      <c r="H2989" s="93"/>
      <c r="I2989" s="93" t="s">
        <v>24</v>
      </c>
      <c r="J2989" s="93" t="s">
        <v>24</v>
      </c>
      <c r="K2989" s="95">
        <v>100210011510</v>
      </c>
      <c r="L2989" s="93" t="s">
        <v>25</v>
      </c>
      <c r="M2989" s="93" t="s">
        <v>1019</v>
      </c>
      <c r="N2989" s="93" t="s">
        <v>5229</v>
      </c>
      <c r="O2989" s="93" t="s">
        <v>5247</v>
      </c>
      <c r="P2989" s="86" t="s">
        <v>8797</v>
      </c>
      <c r="Q2989" s="87"/>
      <c r="R2989" s="88" t="s">
        <v>28</v>
      </c>
      <c r="S2989" s="89"/>
      <c r="T2989" s="1">
        <v>1590</v>
      </c>
      <c r="U2989" s="90">
        <v>826.8</v>
      </c>
      <c r="V2989" s="91">
        <v>0.48000000000000004</v>
      </c>
      <c r="W2989" s="92" t="s">
        <v>11035</v>
      </c>
      <c r="X2989" s="83">
        <v>90119000000</v>
      </c>
      <c r="Y2989" s="83" t="s">
        <v>994</v>
      </c>
      <c r="Z2989" s="83" t="s">
        <v>31</v>
      </c>
    </row>
    <row r="2990" spans="1:26" x14ac:dyDescent="0.25">
      <c r="A2990" s="93" t="s">
        <v>7197</v>
      </c>
      <c r="B2990" s="93" t="s">
        <v>7197</v>
      </c>
      <c r="C2990" s="94" t="s">
        <v>7198</v>
      </c>
      <c r="D2990" s="93" t="s">
        <v>7199</v>
      </c>
      <c r="E2990" s="93" t="s">
        <v>704</v>
      </c>
      <c r="F2990" s="93" t="s">
        <v>22</v>
      </c>
      <c r="G2990" s="83" t="s">
        <v>23</v>
      </c>
      <c r="H2990" s="93"/>
      <c r="I2990" s="93" t="s">
        <v>24</v>
      </c>
      <c r="J2990" s="93" t="s">
        <v>24</v>
      </c>
      <c r="K2990" s="95">
        <v>100210011510</v>
      </c>
      <c r="L2990" s="93" t="s">
        <v>25</v>
      </c>
      <c r="M2990" s="93" t="s">
        <v>1019</v>
      </c>
      <c r="N2990" s="93" t="s">
        <v>5229</v>
      </c>
      <c r="O2990" s="93" t="s">
        <v>5247</v>
      </c>
      <c r="P2990" s="86">
        <v>78</v>
      </c>
      <c r="Q2990" s="87"/>
      <c r="R2990" s="88" t="s">
        <v>28</v>
      </c>
      <c r="S2990" s="89"/>
      <c r="T2990" s="1">
        <v>5228</v>
      </c>
      <c r="U2990" s="90">
        <v>2718.56</v>
      </c>
      <c r="V2990" s="91">
        <v>0.48000000000000004</v>
      </c>
      <c r="W2990" s="92" t="s">
        <v>11035</v>
      </c>
      <c r="X2990" s="83">
        <v>90119000000</v>
      </c>
      <c r="Y2990" s="83" t="s">
        <v>994</v>
      </c>
      <c r="Z2990" s="83" t="s">
        <v>31</v>
      </c>
    </row>
    <row r="2991" spans="1:26" x14ac:dyDescent="0.25">
      <c r="A2991" s="93" t="s">
        <v>7200</v>
      </c>
      <c r="B2991" s="93" t="s">
        <v>7200</v>
      </c>
      <c r="C2991" s="94" t="s">
        <v>7201</v>
      </c>
      <c r="D2991" s="93" t="s">
        <v>11879</v>
      </c>
      <c r="E2991" s="93" t="s">
        <v>704</v>
      </c>
      <c r="F2991" s="93" t="s">
        <v>22</v>
      </c>
      <c r="G2991" s="83" t="s">
        <v>23</v>
      </c>
      <c r="H2991" s="93"/>
      <c r="I2991" s="93" t="s">
        <v>24</v>
      </c>
      <c r="J2991" s="93" t="s">
        <v>24</v>
      </c>
      <c r="K2991" s="95">
        <v>100210011510</v>
      </c>
      <c r="L2991" s="93" t="s">
        <v>25</v>
      </c>
      <c r="M2991" s="93" t="s">
        <v>1019</v>
      </c>
      <c r="N2991" s="93" t="s">
        <v>5229</v>
      </c>
      <c r="O2991" s="93" t="s">
        <v>5247</v>
      </c>
      <c r="P2991" s="86">
        <v>79</v>
      </c>
      <c r="Q2991" s="87"/>
      <c r="R2991" s="88" t="s">
        <v>28</v>
      </c>
      <c r="S2991" s="89"/>
      <c r="T2991" s="1">
        <v>2707</v>
      </c>
      <c r="U2991" s="90">
        <v>1407.64</v>
      </c>
      <c r="V2991" s="91">
        <v>0.48</v>
      </c>
      <c r="W2991" s="92" t="s">
        <v>11035</v>
      </c>
      <c r="X2991" s="83">
        <v>94054990900</v>
      </c>
      <c r="Y2991" s="83" t="s">
        <v>994</v>
      </c>
      <c r="Z2991" s="83" t="s">
        <v>31</v>
      </c>
    </row>
    <row r="2992" spans="1:26" x14ac:dyDescent="0.25">
      <c r="A2992" s="93" t="s">
        <v>7202</v>
      </c>
      <c r="B2992" s="93" t="s">
        <v>7202</v>
      </c>
      <c r="C2992" s="94" t="s">
        <v>7203</v>
      </c>
      <c r="D2992" s="93" t="s">
        <v>11880</v>
      </c>
      <c r="E2992" s="93" t="s">
        <v>704</v>
      </c>
      <c r="F2992" s="93" t="s">
        <v>22</v>
      </c>
      <c r="G2992" s="83" t="s">
        <v>23</v>
      </c>
      <c r="H2992" s="93"/>
      <c r="I2992" s="93" t="s">
        <v>24</v>
      </c>
      <c r="J2992" s="93" t="s">
        <v>24</v>
      </c>
      <c r="K2992" s="95">
        <v>100210011510</v>
      </c>
      <c r="L2992" s="93" t="s">
        <v>25</v>
      </c>
      <c r="M2992" s="93" t="s">
        <v>1019</v>
      </c>
      <c r="N2992" s="93" t="s">
        <v>5229</v>
      </c>
      <c r="O2992" s="93" t="s">
        <v>5247</v>
      </c>
      <c r="P2992" s="86">
        <v>49</v>
      </c>
      <c r="Q2992" s="87"/>
      <c r="R2992" s="88" t="s">
        <v>28</v>
      </c>
      <c r="S2992" s="89"/>
      <c r="T2992" s="1">
        <v>1627</v>
      </c>
      <c r="U2992" s="90">
        <v>846.04</v>
      </c>
      <c r="V2992" s="91">
        <v>0.48000000000000004</v>
      </c>
      <c r="W2992" s="92" t="s">
        <v>11035</v>
      </c>
      <c r="X2992" s="83">
        <v>85234910009</v>
      </c>
      <c r="Y2992" s="83" t="s">
        <v>994</v>
      </c>
      <c r="Z2992" s="83" t="s">
        <v>31</v>
      </c>
    </row>
    <row r="2993" spans="1:26" x14ac:dyDescent="0.25">
      <c r="A2993" s="93" t="s">
        <v>7204</v>
      </c>
      <c r="B2993" s="93" t="s">
        <v>7204</v>
      </c>
      <c r="C2993" s="94" t="s">
        <v>7205</v>
      </c>
      <c r="D2993" s="93" t="s">
        <v>11881</v>
      </c>
      <c r="E2993" s="93" t="s">
        <v>704</v>
      </c>
      <c r="F2993" s="93" t="s">
        <v>22</v>
      </c>
      <c r="G2993" s="83" t="s">
        <v>23</v>
      </c>
      <c r="H2993" s="93"/>
      <c r="I2993" s="93" t="s">
        <v>24</v>
      </c>
      <c r="J2993" s="93" t="s">
        <v>24</v>
      </c>
      <c r="K2993" s="95">
        <v>100210011510</v>
      </c>
      <c r="L2993" s="93" t="s">
        <v>25</v>
      </c>
      <c r="M2993" s="93" t="s">
        <v>1019</v>
      </c>
      <c r="N2993" s="93" t="s">
        <v>5229</v>
      </c>
      <c r="O2993" s="93" t="s">
        <v>5247</v>
      </c>
      <c r="P2993" s="86">
        <v>49</v>
      </c>
      <c r="Q2993" s="87"/>
      <c r="R2993" s="88" t="s">
        <v>28</v>
      </c>
      <c r="S2993" s="89"/>
      <c r="T2993" s="1">
        <v>1627</v>
      </c>
      <c r="U2993" s="90">
        <v>846.04</v>
      </c>
      <c r="V2993" s="91">
        <v>0.48000000000000004</v>
      </c>
      <c r="W2993" s="92" t="s">
        <v>11035</v>
      </c>
      <c r="X2993" s="83">
        <v>85234910009</v>
      </c>
      <c r="Y2993" s="83" t="s">
        <v>994</v>
      </c>
      <c r="Z2993" s="83" t="s">
        <v>31</v>
      </c>
    </row>
    <row r="2994" spans="1:26" x14ac:dyDescent="0.25">
      <c r="A2994" s="93" t="s">
        <v>7206</v>
      </c>
      <c r="B2994" s="93" t="s">
        <v>7206</v>
      </c>
      <c r="C2994" s="94" t="s">
        <v>7207</v>
      </c>
      <c r="D2994" s="93" t="s">
        <v>11882</v>
      </c>
      <c r="E2994" s="93" t="s">
        <v>704</v>
      </c>
      <c r="F2994" s="93" t="s">
        <v>22</v>
      </c>
      <c r="G2994" s="83" t="s">
        <v>23</v>
      </c>
      <c r="H2994" s="93"/>
      <c r="I2994" s="93" t="s">
        <v>24</v>
      </c>
      <c r="J2994" s="93" t="s">
        <v>24</v>
      </c>
      <c r="K2994" s="95">
        <v>100210011510</v>
      </c>
      <c r="L2994" s="93" t="s">
        <v>25</v>
      </c>
      <c r="M2994" s="93" t="s">
        <v>1019</v>
      </c>
      <c r="N2994" s="93" t="s">
        <v>5229</v>
      </c>
      <c r="O2994" s="93" t="s">
        <v>5247</v>
      </c>
      <c r="P2994" s="86">
        <v>2</v>
      </c>
      <c r="Q2994" s="87"/>
      <c r="R2994" s="88" t="s">
        <v>28</v>
      </c>
      <c r="S2994" s="89"/>
      <c r="T2994" s="1">
        <v>139</v>
      </c>
      <c r="U2994" s="90">
        <v>72.28</v>
      </c>
      <c r="V2994" s="91">
        <v>0.48</v>
      </c>
      <c r="W2994" s="92" t="s">
        <v>11035</v>
      </c>
      <c r="X2994" s="83">
        <v>39269097900</v>
      </c>
      <c r="Y2994" s="83" t="s">
        <v>994</v>
      </c>
      <c r="Z2994" s="83" t="s">
        <v>31</v>
      </c>
    </row>
    <row r="2995" spans="1:26" x14ac:dyDescent="0.25">
      <c r="A2995" s="3" t="s">
        <v>7208</v>
      </c>
      <c r="B2995" s="3" t="s">
        <v>7208</v>
      </c>
      <c r="C2995" s="94" t="s">
        <v>7209</v>
      </c>
      <c r="D2995" s="93" t="s">
        <v>11883</v>
      </c>
      <c r="E2995" s="88" t="s">
        <v>704</v>
      </c>
      <c r="F2995" s="88" t="s">
        <v>22</v>
      </c>
      <c r="G2995" s="83" t="s">
        <v>23</v>
      </c>
      <c r="H2995" s="88"/>
      <c r="I2995" s="93" t="s">
        <v>24</v>
      </c>
      <c r="J2995" s="93" t="s">
        <v>24</v>
      </c>
      <c r="K2995" s="4">
        <v>100210011510</v>
      </c>
      <c r="L2995" s="3" t="s">
        <v>25</v>
      </c>
      <c r="M2995" s="3" t="s">
        <v>1019</v>
      </c>
      <c r="N2995" s="3" t="s">
        <v>5229</v>
      </c>
      <c r="O2995" s="3" t="s">
        <v>5247</v>
      </c>
      <c r="P2995" s="86">
        <v>2</v>
      </c>
      <c r="Q2995" s="87"/>
      <c r="R2995" s="88" t="s">
        <v>28</v>
      </c>
      <c r="S2995" s="89"/>
      <c r="T2995" s="1">
        <v>316</v>
      </c>
      <c r="U2995" s="90">
        <v>164.32</v>
      </c>
      <c r="V2995" s="91">
        <v>0.48000000000000004</v>
      </c>
      <c r="W2995" s="92" t="s">
        <v>11035</v>
      </c>
      <c r="X2995" s="83">
        <v>90119000000</v>
      </c>
      <c r="Y2995" s="83" t="s">
        <v>994</v>
      </c>
      <c r="Z2995" s="83" t="s">
        <v>31</v>
      </c>
    </row>
    <row r="2996" spans="1:26" x14ac:dyDescent="0.25">
      <c r="A2996" s="3" t="s">
        <v>7210</v>
      </c>
      <c r="B2996" s="3" t="s">
        <v>7210</v>
      </c>
      <c r="C2996" s="94" t="s">
        <v>7211</v>
      </c>
      <c r="D2996" s="93" t="s">
        <v>7212</v>
      </c>
      <c r="E2996" s="88" t="s">
        <v>704</v>
      </c>
      <c r="F2996" s="88" t="s">
        <v>22</v>
      </c>
      <c r="G2996" s="83" t="s">
        <v>23</v>
      </c>
      <c r="H2996" s="88"/>
      <c r="I2996" s="93" t="s">
        <v>24</v>
      </c>
      <c r="J2996" s="93" t="s">
        <v>24</v>
      </c>
      <c r="K2996" s="4">
        <v>100210010726</v>
      </c>
      <c r="L2996" s="3" t="s">
        <v>25</v>
      </c>
      <c r="M2996" s="3" t="s">
        <v>1019</v>
      </c>
      <c r="N2996" s="3" t="s">
        <v>2639</v>
      </c>
      <c r="O2996" s="3" t="s">
        <v>2640</v>
      </c>
      <c r="P2996" s="86">
        <v>2</v>
      </c>
      <c r="Q2996" s="87"/>
      <c r="R2996" s="88" t="s">
        <v>28</v>
      </c>
      <c r="S2996" s="89"/>
      <c r="T2996" s="1">
        <v>676</v>
      </c>
      <c r="U2996" s="90">
        <v>351.52</v>
      </c>
      <c r="V2996" s="91">
        <v>0.48000000000000004</v>
      </c>
      <c r="W2996" s="92" t="s">
        <v>11035</v>
      </c>
      <c r="X2996" s="83">
        <v>90021900000</v>
      </c>
      <c r="Y2996" s="83" t="s">
        <v>903</v>
      </c>
      <c r="Z2996" s="83" t="s">
        <v>31</v>
      </c>
    </row>
    <row r="2997" spans="1:26" x14ac:dyDescent="0.25">
      <c r="A2997" t="s">
        <v>7213</v>
      </c>
      <c r="B2997" t="s">
        <v>7213</v>
      </c>
      <c r="C2997" s="94" t="s">
        <v>7214</v>
      </c>
      <c r="D2997" s="93" t="s">
        <v>7215</v>
      </c>
      <c r="E2997" s="93" t="s">
        <v>704</v>
      </c>
      <c r="F2997" s="93" t="s">
        <v>22</v>
      </c>
      <c r="G2997" s="83" t="s">
        <v>752</v>
      </c>
      <c r="H2997" s="93"/>
      <c r="I2997" s="93" t="s">
        <v>24</v>
      </c>
      <c r="J2997" s="93" t="s">
        <v>24</v>
      </c>
      <c r="K2997" s="2">
        <v>100210010726</v>
      </c>
      <c r="L2997" t="s">
        <v>25</v>
      </c>
      <c r="M2997" t="s">
        <v>1019</v>
      </c>
      <c r="N2997" t="s">
        <v>2639</v>
      </c>
      <c r="O2997" t="s">
        <v>2640</v>
      </c>
      <c r="P2997" s="86">
        <v>2</v>
      </c>
      <c r="Q2997" s="87"/>
      <c r="R2997" s="88" t="s">
        <v>28</v>
      </c>
      <c r="S2997" s="89"/>
      <c r="T2997" s="1">
        <v>292</v>
      </c>
      <c r="U2997" s="90">
        <v>151.84</v>
      </c>
      <c r="V2997" s="91">
        <v>0.48</v>
      </c>
      <c r="W2997" s="92" t="s">
        <v>11035</v>
      </c>
      <c r="X2997" s="83">
        <v>90021900000</v>
      </c>
      <c r="Y2997" s="83" t="s">
        <v>903</v>
      </c>
      <c r="Z2997" s="83" t="s">
        <v>31</v>
      </c>
    </row>
    <row r="2998" spans="1:26" x14ac:dyDescent="0.25">
      <c r="A2998" t="s">
        <v>7216</v>
      </c>
      <c r="B2998" t="s">
        <v>7216</v>
      </c>
      <c r="C2998" s="94" t="s">
        <v>7217</v>
      </c>
      <c r="D2998" s="93" t="s">
        <v>7218</v>
      </c>
      <c r="E2998" s="93" t="s">
        <v>704</v>
      </c>
      <c r="F2998" s="93" t="s">
        <v>22</v>
      </c>
      <c r="G2998" s="83" t="s">
        <v>752</v>
      </c>
      <c r="H2998" s="93"/>
      <c r="I2998" s="93" t="s">
        <v>24</v>
      </c>
      <c r="J2998" s="93" t="s">
        <v>24</v>
      </c>
      <c r="K2998" s="2">
        <v>100210011103</v>
      </c>
      <c r="L2998" t="s">
        <v>25</v>
      </c>
      <c r="M2998" t="s">
        <v>1019</v>
      </c>
      <c r="N2998" t="s">
        <v>6049</v>
      </c>
      <c r="O2998" t="s">
        <v>6050</v>
      </c>
      <c r="P2998" s="86" t="s">
        <v>11037</v>
      </c>
      <c r="Q2998" s="87"/>
      <c r="R2998" s="88" t="s">
        <v>28</v>
      </c>
      <c r="S2998" s="89"/>
      <c r="T2998" s="1">
        <v>1314</v>
      </c>
      <c r="U2998" s="90">
        <v>683.28</v>
      </c>
      <c r="V2998" s="91">
        <v>0.48000000000000004</v>
      </c>
      <c r="W2998" s="92" t="s">
        <v>11035</v>
      </c>
      <c r="X2998" s="83">
        <v>90119000000</v>
      </c>
      <c r="Y2998" s="83" t="s">
        <v>994</v>
      </c>
      <c r="Z2998" s="83" t="s">
        <v>739</v>
      </c>
    </row>
    <row r="2999" spans="1:26" x14ac:dyDescent="0.25">
      <c r="A2999" t="s">
        <v>7219</v>
      </c>
      <c r="B2999" t="s">
        <v>7219</v>
      </c>
      <c r="C2999" s="94" t="s">
        <v>7220</v>
      </c>
      <c r="D2999" s="93" t="s">
        <v>11884</v>
      </c>
      <c r="E2999" s="93" t="s">
        <v>704</v>
      </c>
      <c r="F2999" s="93" t="s">
        <v>22</v>
      </c>
      <c r="G2999" s="83" t="s">
        <v>752</v>
      </c>
      <c r="H2999" s="93"/>
      <c r="I2999" s="93" t="s">
        <v>24</v>
      </c>
      <c r="J2999" s="93" t="s">
        <v>24</v>
      </c>
      <c r="K2999" s="2">
        <v>100210010126</v>
      </c>
      <c r="L2999" t="s">
        <v>25</v>
      </c>
      <c r="M2999" t="s">
        <v>1019</v>
      </c>
      <c r="N2999" t="s">
        <v>5234</v>
      </c>
      <c r="O2999" t="s">
        <v>5235</v>
      </c>
      <c r="P2999" s="86">
        <v>2</v>
      </c>
      <c r="Q2999" s="87"/>
      <c r="R2999" s="88" t="s">
        <v>28</v>
      </c>
      <c r="S2999" s="89"/>
      <c r="T2999" s="1">
        <v>4594</v>
      </c>
      <c r="U2999" s="90">
        <v>2388.88</v>
      </c>
      <c r="V2999" s="91">
        <v>0.48</v>
      </c>
      <c r="W2999" s="92" t="s">
        <v>11035</v>
      </c>
      <c r="X2999" s="83">
        <v>90119000000</v>
      </c>
      <c r="Y2999" s="83" t="s">
        <v>994</v>
      </c>
      <c r="Z2999" s="83" t="s">
        <v>739</v>
      </c>
    </row>
    <row r="3000" spans="1:26" x14ac:dyDescent="0.25">
      <c r="A3000" t="s">
        <v>7221</v>
      </c>
      <c r="B3000" t="s">
        <v>7221</v>
      </c>
      <c r="C3000" s="94" t="s">
        <v>7222</v>
      </c>
      <c r="D3000" s="93" t="s">
        <v>7223</v>
      </c>
      <c r="E3000" s="93" t="s">
        <v>704</v>
      </c>
      <c r="F3000" s="93" t="s">
        <v>22</v>
      </c>
      <c r="G3000" s="83" t="s">
        <v>23</v>
      </c>
      <c r="H3000" s="93"/>
      <c r="I3000" s="93" t="s">
        <v>24</v>
      </c>
      <c r="J3000" s="93" t="s">
        <v>24</v>
      </c>
      <c r="K3000" s="2">
        <v>100210010607</v>
      </c>
      <c r="L3000" t="s">
        <v>25</v>
      </c>
      <c r="M3000" t="s">
        <v>1019</v>
      </c>
      <c r="N3000" t="s">
        <v>1303</v>
      </c>
      <c r="O3000" t="s">
        <v>4558</v>
      </c>
      <c r="P3000" s="86">
        <v>2</v>
      </c>
      <c r="Q3000" s="87"/>
      <c r="R3000" s="88" t="s">
        <v>28</v>
      </c>
      <c r="S3000" s="89"/>
      <c r="T3000" s="1">
        <v>1215</v>
      </c>
      <c r="U3000" s="90">
        <v>631.79999999999995</v>
      </c>
      <c r="V3000" s="91">
        <v>0.48000000000000004</v>
      </c>
      <c r="W3000" s="83" t="s">
        <v>11035</v>
      </c>
      <c r="X3000" s="83">
        <v>94054990900</v>
      </c>
      <c r="Y3000" s="83" t="s">
        <v>903</v>
      </c>
      <c r="Z3000" s="83" t="s">
        <v>31</v>
      </c>
    </row>
    <row r="3001" spans="1:26" x14ac:dyDescent="0.25">
      <c r="A3001" t="s">
        <v>7224</v>
      </c>
      <c r="B3001" t="s">
        <v>7224</v>
      </c>
      <c r="C3001" s="94" t="s">
        <v>7225</v>
      </c>
      <c r="D3001" s="93" t="s">
        <v>7226</v>
      </c>
      <c r="E3001" s="93" t="s">
        <v>704</v>
      </c>
      <c r="F3001" s="93" t="s">
        <v>22</v>
      </c>
      <c r="G3001" s="83" t="s">
        <v>23</v>
      </c>
      <c r="H3001" s="93"/>
      <c r="I3001" s="93" t="s">
        <v>24</v>
      </c>
      <c r="J3001" s="93" t="s">
        <v>24</v>
      </c>
      <c r="K3001" s="2">
        <v>100210010620</v>
      </c>
      <c r="L3001" t="s">
        <v>25</v>
      </c>
      <c r="M3001" t="s">
        <v>1019</v>
      </c>
      <c r="N3001" t="s">
        <v>1303</v>
      </c>
      <c r="O3001" t="s">
        <v>2009</v>
      </c>
      <c r="P3001" s="86">
        <v>2</v>
      </c>
      <c r="Q3001" s="87"/>
      <c r="R3001" s="88" t="s">
        <v>28</v>
      </c>
      <c r="S3001" s="89"/>
      <c r="T3001" s="1">
        <v>238</v>
      </c>
      <c r="U3001" s="90">
        <v>123.76</v>
      </c>
      <c r="V3001" s="91">
        <v>0.48</v>
      </c>
      <c r="W3001" s="92" t="s">
        <v>11035</v>
      </c>
      <c r="X3001" s="83">
        <v>90119000000</v>
      </c>
      <c r="Y3001" s="83" t="s">
        <v>903</v>
      </c>
      <c r="Z3001" s="83" t="s">
        <v>31</v>
      </c>
    </row>
    <row r="3002" spans="1:26" x14ac:dyDescent="0.25">
      <c r="A3002" t="s">
        <v>7227</v>
      </c>
      <c r="B3002" t="s">
        <v>7227</v>
      </c>
      <c r="C3002" s="94" t="s">
        <v>7228</v>
      </c>
      <c r="D3002" s="93" t="s">
        <v>7229</v>
      </c>
      <c r="E3002" s="93" t="s">
        <v>704</v>
      </c>
      <c r="F3002" s="93" t="s">
        <v>22</v>
      </c>
      <c r="G3002" s="83" t="s">
        <v>23</v>
      </c>
      <c r="H3002" s="93"/>
      <c r="I3002" s="93" t="s">
        <v>24</v>
      </c>
      <c r="J3002" s="93" t="s">
        <v>24</v>
      </c>
      <c r="K3002" s="2">
        <v>100210010609</v>
      </c>
      <c r="L3002" t="s">
        <v>25</v>
      </c>
      <c r="M3002" t="s">
        <v>1019</v>
      </c>
      <c r="N3002" t="s">
        <v>1303</v>
      </c>
      <c r="O3002" t="s">
        <v>4378</v>
      </c>
      <c r="P3002" s="86">
        <v>2</v>
      </c>
      <c r="Q3002" s="87"/>
      <c r="R3002" s="88" t="s">
        <v>28</v>
      </c>
      <c r="S3002" s="98"/>
      <c r="T3002" s="1">
        <v>174</v>
      </c>
      <c r="U3002" s="90">
        <v>90.48</v>
      </c>
      <c r="V3002" s="91">
        <v>0.48</v>
      </c>
      <c r="W3002" s="83" t="s">
        <v>11035</v>
      </c>
      <c r="X3002" s="83">
        <v>90022000000</v>
      </c>
      <c r="Y3002" s="83" t="s">
        <v>994</v>
      </c>
      <c r="Z3002" s="83" t="s">
        <v>31</v>
      </c>
    </row>
    <row r="3003" spans="1:26" x14ac:dyDescent="0.25">
      <c r="A3003" t="s">
        <v>7230</v>
      </c>
      <c r="B3003" t="s">
        <v>7230</v>
      </c>
      <c r="C3003" s="94" t="s">
        <v>7231</v>
      </c>
      <c r="D3003" s="93" t="s">
        <v>7232</v>
      </c>
      <c r="E3003" s="93" t="s">
        <v>704</v>
      </c>
      <c r="F3003" s="93" t="s">
        <v>22</v>
      </c>
      <c r="G3003" s="83" t="s">
        <v>23</v>
      </c>
      <c r="H3003" s="93"/>
      <c r="I3003" s="93" t="s">
        <v>24</v>
      </c>
      <c r="J3003" s="93" t="s">
        <v>24</v>
      </c>
      <c r="K3003" s="2">
        <v>100210010602</v>
      </c>
      <c r="L3003" t="s">
        <v>25</v>
      </c>
      <c r="M3003" t="s">
        <v>1019</v>
      </c>
      <c r="N3003" t="s">
        <v>1303</v>
      </c>
      <c r="O3003" t="s">
        <v>4440</v>
      </c>
      <c r="P3003" s="86">
        <v>20</v>
      </c>
      <c r="Q3003" s="87"/>
      <c r="R3003" s="88" t="s">
        <v>28</v>
      </c>
      <c r="S3003" s="89"/>
      <c r="T3003" s="1">
        <v>12534</v>
      </c>
      <c r="U3003" s="90">
        <v>6517.68</v>
      </c>
      <c r="V3003" s="91">
        <v>0.48</v>
      </c>
      <c r="W3003" s="92" t="s">
        <v>11035</v>
      </c>
      <c r="X3003" s="83">
        <v>90029000900</v>
      </c>
      <c r="Y3003" s="83" t="s">
        <v>994</v>
      </c>
      <c r="Z3003" s="83" t="s">
        <v>31</v>
      </c>
    </row>
    <row r="3004" spans="1:26" x14ac:dyDescent="0.25">
      <c r="A3004" t="s">
        <v>7233</v>
      </c>
      <c r="B3004" t="s">
        <v>7233</v>
      </c>
      <c r="C3004" s="94" t="s">
        <v>7234</v>
      </c>
      <c r="D3004" s="93" t="s">
        <v>7235</v>
      </c>
      <c r="E3004" s="93" t="s">
        <v>704</v>
      </c>
      <c r="F3004" s="93" t="s">
        <v>22</v>
      </c>
      <c r="G3004" s="83" t="s">
        <v>23</v>
      </c>
      <c r="H3004" s="93"/>
      <c r="I3004" s="93" t="s">
        <v>24</v>
      </c>
      <c r="J3004" s="93" t="s">
        <v>24</v>
      </c>
      <c r="K3004" s="2">
        <v>100210010602</v>
      </c>
      <c r="L3004" t="s">
        <v>25</v>
      </c>
      <c r="M3004" t="s">
        <v>1019</v>
      </c>
      <c r="N3004" t="s">
        <v>1303</v>
      </c>
      <c r="O3004" t="s">
        <v>4440</v>
      </c>
      <c r="P3004" s="86">
        <v>2</v>
      </c>
      <c r="Q3004" s="87"/>
      <c r="R3004" s="88" t="s">
        <v>28</v>
      </c>
      <c r="S3004" s="98"/>
      <c r="T3004" s="1">
        <v>2942</v>
      </c>
      <c r="U3004" s="90">
        <v>1529.84</v>
      </c>
      <c r="V3004" s="91">
        <v>0.48000000000000004</v>
      </c>
      <c r="W3004" s="92" t="s">
        <v>11035</v>
      </c>
      <c r="X3004" s="83">
        <v>90029000900</v>
      </c>
      <c r="Y3004" s="83" t="s">
        <v>994</v>
      </c>
      <c r="Z3004" s="83" t="s">
        <v>31</v>
      </c>
    </row>
    <row r="3005" spans="1:26" x14ac:dyDescent="0.25">
      <c r="A3005" t="s">
        <v>7236</v>
      </c>
      <c r="B3005" t="s">
        <v>7236</v>
      </c>
      <c r="C3005" s="94" t="s">
        <v>7237</v>
      </c>
      <c r="D3005" s="93" t="s">
        <v>7238</v>
      </c>
      <c r="E3005" s="93" t="s">
        <v>704</v>
      </c>
      <c r="F3005" s="93" t="s">
        <v>22</v>
      </c>
      <c r="G3005" s="83" t="s">
        <v>23</v>
      </c>
      <c r="H3005" s="93"/>
      <c r="I3005" s="93" t="s">
        <v>24</v>
      </c>
      <c r="J3005" s="93" t="s">
        <v>24</v>
      </c>
      <c r="K3005" s="2">
        <v>100210010605</v>
      </c>
      <c r="L3005" t="s">
        <v>25</v>
      </c>
      <c r="M3005" t="s">
        <v>1019</v>
      </c>
      <c r="N3005" t="s">
        <v>1303</v>
      </c>
      <c r="O3005" t="s">
        <v>1464</v>
      </c>
      <c r="P3005" s="86">
        <v>2</v>
      </c>
      <c r="Q3005" s="87"/>
      <c r="R3005" s="88" t="s">
        <v>28</v>
      </c>
      <c r="S3005" s="98"/>
      <c r="T3005" s="1">
        <v>220</v>
      </c>
      <c r="U3005" s="90">
        <v>114.4</v>
      </c>
      <c r="V3005" s="91">
        <v>0.48</v>
      </c>
      <c r="W3005" s="83" t="s">
        <v>11035</v>
      </c>
      <c r="X3005" s="83">
        <v>90119000000</v>
      </c>
      <c r="Y3005" s="83" t="s">
        <v>903</v>
      </c>
      <c r="Z3005" s="83" t="s">
        <v>31</v>
      </c>
    </row>
    <row r="3006" spans="1:26" x14ac:dyDescent="0.25">
      <c r="A3006" t="s">
        <v>7239</v>
      </c>
      <c r="B3006" t="s">
        <v>7239</v>
      </c>
      <c r="C3006" s="94" t="s">
        <v>7240</v>
      </c>
      <c r="D3006" s="93" t="s">
        <v>7241</v>
      </c>
      <c r="E3006" s="93" t="s">
        <v>704</v>
      </c>
      <c r="F3006" s="93" t="s">
        <v>22</v>
      </c>
      <c r="G3006" s="83" t="s">
        <v>23</v>
      </c>
      <c r="H3006" s="93"/>
      <c r="I3006" s="93" t="s">
        <v>24</v>
      </c>
      <c r="J3006" s="93" t="s">
        <v>24</v>
      </c>
      <c r="K3006" s="2">
        <v>100210010630</v>
      </c>
      <c r="L3006" t="s">
        <v>25</v>
      </c>
      <c r="M3006" t="s">
        <v>1019</v>
      </c>
      <c r="N3006" t="s">
        <v>1303</v>
      </c>
      <c r="O3006" t="s">
        <v>6126</v>
      </c>
      <c r="P3006" s="86">
        <v>2</v>
      </c>
      <c r="Q3006" s="87"/>
      <c r="R3006" s="88" t="s">
        <v>28</v>
      </c>
      <c r="S3006" s="89"/>
      <c r="T3006" s="1">
        <v>4873</v>
      </c>
      <c r="U3006" s="90">
        <v>2533.96</v>
      </c>
      <c r="V3006" s="91">
        <v>0.48</v>
      </c>
      <c r="W3006" s="92" t="s">
        <v>11035</v>
      </c>
      <c r="X3006" s="83">
        <v>85371098990</v>
      </c>
      <c r="Y3006" s="83" t="s">
        <v>994</v>
      </c>
      <c r="Z3006" s="83" t="s">
        <v>31</v>
      </c>
    </row>
    <row r="3007" spans="1:26" x14ac:dyDescent="0.25">
      <c r="A3007" t="s">
        <v>7242</v>
      </c>
      <c r="B3007" t="s">
        <v>7242</v>
      </c>
      <c r="C3007" s="94" t="s">
        <v>7243</v>
      </c>
      <c r="D3007" s="93" t="s">
        <v>7243</v>
      </c>
      <c r="E3007" s="93" t="s">
        <v>704</v>
      </c>
      <c r="F3007" s="93" t="s">
        <v>22</v>
      </c>
      <c r="G3007" s="83" t="s">
        <v>23</v>
      </c>
      <c r="H3007" s="93"/>
      <c r="I3007" s="93" t="s">
        <v>24</v>
      </c>
      <c r="J3007" s="93" t="s">
        <v>24</v>
      </c>
      <c r="K3007" s="2">
        <v>100210010608</v>
      </c>
      <c r="L3007" t="s">
        <v>25</v>
      </c>
      <c r="M3007" t="s">
        <v>1019</v>
      </c>
      <c r="N3007" t="s">
        <v>1303</v>
      </c>
      <c r="O3007" t="s">
        <v>1304</v>
      </c>
      <c r="P3007" s="86">
        <v>71</v>
      </c>
      <c r="Q3007" s="87"/>
      <c r="R3007" s="88" t="s">
        <v>28</v>
      </c>
      <c r="S3007" s="89"/>
      <c r="T3007" s="1">
        <v>330</v>
      </c>
      <c r="U3007" s="90">
        <v>171.6</v>
      </c>
      <c r="V3007" s="91">
        <v>0.48000000000000004</v>
      </c>
      <c r="W3007" s="92" t="s">
        <v>11035</v>
      </c>
      <c r="X3007" s="83">
        <v>85444290900</v>
      </c>
      <c r="Y3007" s="83" t="s">
        <v>994</v>
      </c>
      <c r="Z3007" s="83" t="s">
        <v>31</v>
      </c>
    </row>
    <row r="3008" spans="1:26" x14ac:dyDescent="0.25">
      <c r="A3008" t="s">
        <v>7244</v>
      </c>
      <c r="B3008" t="s">
        <v>7244</v>
      </c>
      <c r="C3008" s="94" t="s">
        <v>7245</v>
      </c>
      <c r="D3008" s="93" t="s">
        <v>7246</v>
      </c>
      <c r="E3008" s="93" t="s">
        <v>704</v>
      </c>
      <c r="F3008" s="93" t="s">
        <v>22</v>
      </c>
      <c r="G3008" s="83" t="s">
        <v>23</v>
      </c>
      <c r="H3008" s="93"/>
      <c r="I3008" s="93" t="s">
        <v>24</v>
      </c>
      <c r="J3008" s="93" t="s">
        <v>24</v>
      </c>
      <c r="K3008" s="2">
        <v>100210010722</v>
      </c>
      <c r="L3008" t="s">
        <v>25</v>
      </c>
      <c r="M3008" t="s">
        <v>1019</v>
      </c>
      <c r="N3008" t="s">
        <v>2639</v>
      </c>
      <c r="O3008" t="s">
        <v>5577</v>
      </c>
      <c r="P3008" s="86">
        <v>20</v>
      </c>
      <c r="Q3008" s="87"/>
      <c r="R3008" s="88" t="s">
        <v>28</v>
      </c>
      <c r="S3008" s="89"/>
      <c r="T3008" s="1">
        <v>1541</v>
      </c>
      <c r="U3008" s="90">
        <v>801.32</v>
      </c>
      <c r="V3008" s="91">
        <v>0.48</v>
      </c>
      <c r="W3008" s="83" t="s">
        <v>11035</v>
      </c>
      <c r="X3008" s="83">
        <v>90021900000</v>
      </c>
      <c r="Y3008" s="83" t="s">
        <v>994</v>
      </c>
      <c r="Z3008" s="83" t="s">
        <v>31</v>
      </c>
    </row>
    <row r="3009" spans="1:26" x14ac:dyDescent="0.25">
      <c r="A3009" t="s">
        <v>7247</v>
      </c>
      <c r="B3009" t="s">
        <v>7247</v>
      </c>
      <c r="C3009" s="94" t="s">
        <v>7248</v>
      </c>
      <c r="D3009" s="93" t="s">
        <v>7249</v>
      </c>
      <c r="E3009" s="93" t="s">
        <v>704</v>
      </c>
      <c r="F3009" s="93" t="s">
        <v>22</v>
      </c>
      <c r="G3009" s="83" t="s">
        <v>23</v>
      </c>
      <c r="H3009" s="93"/>
      <c r="I3009" s="93" t="s">
        <v>24</v>
      </c>
      <c r="J3009" s="93" t="s">
        <v>24</v>
      </c>
      <c r="K3009" s="2">
        <v>100210010630</v>
      </c>
      <c r="L3009" t="s">
        <v>25</v>
      </c>
      <c r="M3009" t="s">
        <v>1019</v>
      </c>
      <c r="N3009" t="s">
        <v>1303</v>
      </c>
      <c r="O3009" t="s">
        <v>6126</v>
      </c>
      <c r="P3009" s="86">
        <v>2</v>
      </c>
      <c r="Q3009" s="87"/>
      <c r="R3009" s="88" t="s">
        <v>28</v>
      </c>
      <c r="S3009" s="89"/>
      <c r="T3009" s="1">
        <v>634</v>
      </c>
      <c r="U3009" s="90">
        <v>329.68</v>
      </c>
      <c r="V3009" s="91">
        <v>0.48</v>
      </c>
      <c r="W3009" s="92" t="s">
        <v>11035</v>
      </c>
      <c r="X3009" s="83">
        <v>85365019900</v>
      </c>
      <c r="Y3009" s="83" t="s">
        <v>994</v>
      </c>
      <c r="Z3009" s="83" t="s">
        <v>31</v>
      </c>
    </row>
    <row r="3010" spans="1:26" x14ac:dyDescent="0.25">
      <c r="A3010" t="s">
        <v>7250</v>
      </c>
      <c r="B3010" t="s">
        <v>7250</v>
      </c>
      <c r="C3010" s="94" t="s">
        <v>7251</v>
      </c>
      <c r="D3010" s="93" t="s">
        <v>7252</v>
      </c>
      <c r="E3010" s="93" t="s">
        <v>704</v>
      </c>
      <c r="F3010" s="93" t="s">
        <v>22</v>
      </c>
      <c r="G3010" s="83" t="s">
        <v>23</v>
      </c>
      <c r="H3010" s="93"/>
      <c r="I3010" s="93" t="s">
        <v>24</v>
      </c>
      <c r="J3010" s="93" t="s">
        <v>24</v>
      </c>
      <c r="K3010" s="2">
        <v>100210010605</v>
      </c>
      <c r="L3010" t="s">
        <v>25</v>
      </c>
      <c r="M3010" t="s">
        <v>1019</v>
      </c>
      <c r="N3010" t="s">
        <v>1303</v>
      </c>
      <c r="O3010" t="s">
        <v>1464</v>
      </c>
      <c r="P3010" s="86">
        <v>2</v>
      </c>
      <c r="Q3010" s="87"/>
      <c r="R3010" s="88" t="s">
        <v>28</v>
      </c>
      <c r="S3010" s="89"/>
      <c r="T3010" s="1">
        <v>136</v>
      </c>
      <c r="U3010" s="90">
        <v>70.72</v>
      </c>
      <c r="V3010" s="91">
        <v>0.48</v>
      </c>
      <c r="W3010" s="83" t="s">
        <v>11035</v>
      </c>
      <c r="X3010" s="83">
        <v>90119000000</v>
      </c>
      <c r="Y3010" s="83" t="s">
        <v>994</v>
      </c>
      <c r="Z3010" s="83" t="s">
        <v>31</v>
      </c>
    </row>
    <row r="3011" spans="1:26" x14ac:dyDescent="0.25">
      <c r="A3011" t="s">
        <v>7253</v>
      </c>
      <c r="B3011" t="s">
        <v>7253</v>
      </c>
      <c r="C3011" s="94" t="s">
        <v>7254</v>
      </c>
      <c r="D3011" s="93" t="s">
        <v>7255</v>
      </c>
      <c r="E3011" s="93" t="s">
        <v>704</v>
      </c>
      <c r="F3011" s="93" t="s">
        <v>22</v>
      </c>
      <c r="G3011" s="83" t="s">
        <v>752</v>
      </c>
      <c r="H3011" s="93"/>
      <c r="I3011" s="93" t="s">
        <v>24</v>
      </c>
      <c r="J3011" s="93" t="s">
        <v>24</v>
      </c>
      <c r="K3011" s="2">
        <v>100210010656</v>
      </c>
      <c r="L3011" t="s">
        <v>25</v>
      </c>
      <c r="M3011" t="s">
        <v>1019</v>
      </c>
      <c r="N3011" t="s">
        <v>1303</v>
      </c>
      <c r="O3011" t="s">
        <v>4464</v>
      </c>
      <c r="P3011" s="86">
        <v>2</v>
      </c>
      <c r="Q3011" s="87"/>
      <c r="R3011" s="88" t="s">
        <v>28</v>
      </c>
      <c r="S3011" s="89"/>
      <c r="T3011" s="1">
        <v>6743</v>
      </c>
      <c r="U3011" s="90">
        <v>3506.36</v>
      </c>
      <c r="V3011" s="91">
        <v>0.48</v>
      </c>
      <c r="W3011" s="92" t="s">
        <v>11035</v>
      </c>
      <c r="X3011" s="83">
        <v>90029000900</v>
      </c>
      <c r="Y3011" s="83" t="s">
        <v>994</v>
      </c>
      <c r="Z3011" s="83" t="s">
        <v>31</v>
      </c>
    </row>
    <row r="3012" spans="1:26" x14ac:dyDescent="0.25">
      <c r="A3012" t="s">
        <v>7256</v>
      </c>
      <c r="B3012" t="s">
        <v>7256</v>
      </c>
      <c r="C3012" s="94" t="s">
        <v>7257</v>
      </c>
      <c r="D3012" s="93" t="s">
        <v>7258</v>
      </c>
      <c r="E3012" s="93" t="s">
        <v>704</v>
      </c>
      <c r="F3012" s="93" t="s">
        <v>22</v>
      </c>
      <c r="G3012" s="83" t="s">
        <v>752</v>
      </c>
      <c r="H3012" s="93"/>
      <c r="I3012" s="93" t="s">
        <v>24</v>
      </c>
      <c r="J3012" s="93" t="s">
        <v>24</v>
      </c>
      <c r="K3012" s="2">
        <v>100210010656</v>
      </c>
      <c r="L3012" t="s">
        <v>25</v>
      </c>
      <c r="M3012" t="s">
        <v>1019</v>
      </c>
      <c r="N3012" t="s">
        <v>1303</v>
      </c>
      <c r="O3012" t="s">
        <v>4464</v>
      </c>
      <c r="P3012" s="86">
        <v>2</v>
      </c>
      <c r="Q3012" s="87"/>
      <c r="R3012" s="88" t="s">
        <v>28</v>
      </c>
      <c r="S3012" s="89"/>
      <c r="T3012" s="1">
        <v>6202</v>
      </c>
      <c r="U3012" s="90">
        <v>3225.04</v>
      </c>
      <c r="V3012" s="91">
        <v>0.48</v>
      </c>
      <c r="W3012" s="83" t="s">
        <v>11035</v>
      </c>
      <c r="X3012" s="83">
        <v>90029000900</v>
      </c>
      <c r="Y3012" s="83" t="s">
        <v>903</v>
      </c>
      <c r="Z3012" s="83" t="s">
        <v>31</v>
      </c>
    </row>
    <row r="3013" spans="1:26" x14ac:dyDescent="0.25">
      <c r="A3013" t="s">
        <v>7259</v>
      </c>
      <c r="B3013" t="s">
        <v>7259</v>
      </c>
      <c r="C3013" s="94" t="s">
        <v>7260</v>
      </c>
      <c r="D3013" s="93" t="s">
        <v>7261</v>
      </c>
      <c r="E3013" s="93" t="s">
        <v>704</v>
      </c>
      <c r="F3013" s="93" t="s">
        <v>22</v>
      </c>
      <c r="G3013" s="83" t="s">
        <v>752</v>
      </c>
      <c r="H3013" s="93"/>
      <c r="I3013" s="93" t="s">
        <v>24</v>
      </c>
      <c r="J3013" s="93" t="s">
        <v>24</v>
      </c>
      <c r="K3013" s="2">
        <v>100210010656</v>
      </c>
      <c r="L3013" t="s">
        <v>25</v>
      </c>
      <c r="M3013" t="s">
        <v>1019</v>
      </c>
      <c r="N3013" t="s">
        <v>1303</v>
      </c>
      <c r="O3013" t="s">
        <v>4464</v>
      </c>
      <c r="P3013" s="86">
        <v>2</v>
      </c>
      <c r="Q3013" s="87"/>
      <c r="R3013" s="88" t="s">
        <v>28</v>
      </c>
      <c r="S3013" s="89"/>
      <c r="T3013" s="1">
        <v>4302</v>
      </c>
      <c r="U3013" s="90">
        <v>2237.04</v>
      </c>
      <c r="V3013" s="91">
        <v>0.48</v>
      </c>
      <c r="W3013" s="92" t="s">
        <v>11035</v>
      </c>
      <c r="X3013" s="83">
        <v>90029000900</v>
      </c>
      <c r="Y3013" s="83" t="s">
        <v>903</v>
      </c>
      <c r="Z3013" s="83" t="s">
        <v>31</v>
      </c>
    </row>
    <row r="3014" spans="1:26" x14ac:dyDescent="0.25">
      <c r="A3014" t="s">
        <v>7262</v>
      </c>
      <c r="B3014" t="s">
        <v>7262</v>
      </c>
      <c r="C3014" s="94" t="s">
        <v>7263</v>
      </c>
      <c r="D3014" s="93" t="s">
        <v>7264</v>
      </c>
      <c r="E3014" s="93" t="s">
        <v>704</v>
      </c>
      <c r="F3014" s="93" t="s">
        <v>22</v>
      </c>
      <c r="G3014" s="83" t="s">
        <v>23</v>
      </c>
      <c r="H3014" s="93"/>
      <c r="I3014" s="93" t="s">
        <v>24</v>
      </c>
      <c r="J3014" s="93" t="s">
        <v>24</v>
      </c>
      <c r="K3014" s="2">
        <v>100210010606</v>
      </c>
      <c r="L3014" t="s">
        <v>25</v>
      </c>
      <c r="M3014" t="s">
        <v>1019</v>
      </c>
      <c r="N3014" t="s">
        <v>1303</v>
      </c>
      <c r="O3014" t="s">
        <v>4601</v>
      </c>
      <c r="P3014" s="86">
        <v>2</v>
      </c>
      <c r="Q3014" s="87"/>
      <c r="R3014" s="88" t="s">
        <v>28</v>
      </c>
      <c r="S3014" s="89"/>
      <c r="T3014" s="1">
        <v>5384</v>
      </c>
      <c r="U3014" s="90">
        <v>2799.68</v>
      </c>
      <c r="V3014" s="91">
        <v>0.48000000000000004</v>
      </c>
      <c r="W3014" s="92" t="s">
        <v>11035</v>
      </c>
      <c r="X3014" s="83">
        <v>90029000900</v>
      </c>
      <c r="Y3014" s="83" t="s">
        <v>994</v>
      </c>
      <c r="Z3014" s="83" t="s">
        <v>31</v>
      </c>
    </row>
    <row r="3015" spans="1:26" x14ac:dyDescent="0.25">
      <c r="A3015" t="s">
        <v>7265</v>
      </c>
      <c r="B3015" t="s">
        <v>7265</v>
      </c>
      <c r="C3015" s="94" t="s">
        <v>7266</v>
      </c>
      <c r="D3015" s="93" t="s">
        <v>7267</v>
      </c>
      <c r="E3015" s="93" t="s">
        <v>704</v>
      </c>
      <c r="F3015" s="93" t="s">
        <v>22</v>
      </c>
      <c r="G3015" s="83" t="s">
        <v>23</v>
      </c>
      <c r="H3015" s="93"/>
      <c r="I3015" s="93" t="s">
        <v>24</v>
      </c>
      <c r="J3015" s="93" t="s">
        <v>24</v>
      </c>
      <c r="K3015" s="2">
        <v>100210010630</v>
      </c>
      <c r="L3015" t="s">
        <v>25</v>
      </c>
      <c r="M3015" t="s">
        <v>1019</v>
      </c>
      <c r="N3015" t="s">
        <v>1303</v>
      </c>
      <c r="O3015" t="s">
        <v>6126</v>
      </c>
      <c r="P3015" s="86">
        <v>2</v>
      </c>
      <c r="Q3015" s="87"/>
      <c r="R3015" s="88" t="s">
        <v>28</v>
      </c>
      <c r="S3015" s="89"/>
      <c r="T3015" s="1">
        <v>834</v>
      </c>
      <c r="U3015" s="90">
        <v>433.68</v>
      </c>
      <c r="V3015" s="91">
        <v>0.48</v>
      </c>
      <c r="W3015" s="92" t="s">
        <v>11035</v>
      </c>
      <c r="X3015" s="83">
        <v>90119000000</v>
      </c>
      <c r="Y3015" s="83" t="s">
        <v>994</v>
      </c>
      <c r="Z3015" s="83" t="s">
        <v>31</v>
      </c>
    </row>
    <row r="3016" spans="1:26" x14ac:dyDescent="0.25">
      <c r="A3016" t="s">
        <v>7268</v>
      </c>
      <c r="B3016" t="s">
        <v>7268</v>
      </c>
      <c r="C3016" s="94" t="s">
        <v>7269</v>
      </c>
      <c r="D3016" s="93" t="s">
        <v>7270</v>
      </c>
      <c r="E3016" s="93" t="s">
        <v>704</v>
      </c>
      <c r="F3016" s="93" t="s">
        <v>22</v>
      </c>
      <c r="G3016" s="93" t="s">
        <v>23</v>
      </c>
      <c r="H3016" s="93"/>
      <c r="I3016" s="93" t="s">
        <v>24</v>
      </c>
      <c r="J3016" s="93" t="s">
        <v>24</v>
      </c>
      <c r="K3016" s="2">
        <v>100210010604</v>
      </c>
      <c r="L3016" t="s">
        <v>25</v>
      </c>
      <c r="M3016" t="s">
        <v>1019</v>
      </c>
      <c r="N3016" t="s">
        <v>1303</v>
      </c>
      <c r="O3016" t="s">
        <v>4562</v>
      </c>
      <c r="P3016" s="86">
        <v>2</v>
      </c>
      <c r="Q3016" s="87"/>
      <c r="R3016" s="88" t="s">
        <v>28</v>
      </c>
      <c r="S3016" s="89"/>
      <c r="T3016" s="1">
        <v>1087</v>
      </c>
      <c r="U3016" s="90">
        <v>565.24</v>
      </c>
      <c r="V3016" s="91">
        <v>0.48</v>
      </c>
      <c r="W3016" s="92" t="s">
        <v>11035</v>
      </c>
      <c r="X3016" s="83">
        <v>90119000000</v>
      </c>
      <c r="Y3016" s="83" t="s">
        <v>994</v>
      </c>
      <c r="Z3016" s="83" t="s">
        <v>31</v>
      </c>
    </row>
    <row r="3017" spans="1:26" x14ac:dyDescent="0.25">
      <c r="A3017" t="s">
        <v>7271</v>
      </c>
      <c r="B3017" t="s">
        <v>7271</v>
      </c>
      <c r="C3017" s="94" t="s">
        <v>7272</v>
      </c>
      <c r="D3017" s="93" t="s">
        <v>7273</v>
      </c>
      <c r="E3017" s="93" t="s">
        <v>704</v>
      </c>
      <c r="F3017" s="93" t="s">
        <v>22</v>
      </c>
      <c r="G3017" s="83" t="s">
        <v>23</v>
      </c>
      <c r="H3017" s="93"/>
      <c r="I3017" s="93" t="s">
        <v>24</v>
      </c>
      <c r="J3017" s="93" t="s">
        <v>24</v>
      </c>
      <c r="K3017" s="2">
        <v>100210010604</v>
      </c>
      <c r="L3017" t="s">
        <v>25</v>
      </c>
      <c r="M3017" t="s">
        <v>1019</v>
      </c>
      <c r="N3017" t="s">
        <v>1303</v>
      </c>
      <c r="O3017" t="s">
        <v>4562</v>
      </c>
      <c r="P3017" s="86">
        <v>2</v>
      </c>
      <c r="Q3017" s="87"/>
      <c r="R3017" s="88" t="s">
        <v>28</v>
      </c>
      <c r="S3017" s="89"/>
      <c r="T3017" s="1">
        <v>1068</v>
      </c>
      <c r="U3017" s="90">
        <v>555.36</v>
      </c>
      <c r="V3017" s="91">
        <v>0.48</v>
      </c>
      <c r="W3017" s="92" t="s">
        <v>11035</v>
      </c>
      <c r="X3017" s="83">
        <v>90119000000</v>
      </c>
      <c r="Y3017" s="83" t="s">
        <v>994</v>
      </c>
      <c r="Z3017" s="83" t="s">
        <v>31</v>
      </c>
    </row>
    <row r="3018" spans="1:26" x14ac:dyDescent="0.25">
      <c r="A3018" t="s">
        <v>7274</v>
      </c>
      <c r="B3018" t="s">
        <v>7274</v>
      </c>
      <c r="C3018" s="94" t="s">
        <v>7275</v>
      </c>
      <c r="D3018" s="93" t="s">
        <v>7276</v>
      </c>
      <c r="E3018" s="93" t="s">
        <v>704</v>
      </c>
      <c r="F3018" s="93" t="s">
        <v>22</v>
      </c>
      <c r="G3018" s="83" t="s">
        <v>23</v>
      </c>
      <c r="H3018" s="93"/>
      <c r="I3018" s="93" t="s">
        <v>24</v>
      </c>
      <c r="J3018" s="93" t="s">
        <v>24</v>
      </c>
      <c r="K3018" s="2">
        <v>100210010604</v>
      </c>
      <c r="L3018" t="s">
        <v>25</v>
      </c>
      <c r="M3018" t="s">
        <v>1019</v>
      </c>
      <c r="N3018" t="s">
        <v>1303</v>
      </c>
      <c r="O3018" t="s">
        <v>4562</v>
      </c>
      <c r="P3018" s="86">
        <v>2</v>
      </c>
      <c r="Q3018" s="87"/>
      <c r="R3018" s="88" t="s">
        <v>28</v>
      </c>
      <c r="S3018" s="89"/>
      <c r="T3018" s="1">
        <v>324</v>
      </c>
      <c r="U3018" s="90">
        <v>168.48</v>
      </c>
      <c r="V3018" s="91">
        <v>0.48000000000000004</v>
      </c>
      <c r="W3018" s="92" t="s">
        <v>11035</v>
      </c>
      <c r="X3018" s="83">
        <v>85444290900</v>
      </c>
      <c r="Y3018" s="83" t="s">
        <v>994</v>
      </c>
      <c r="Z3018" s="83" t="s">
        <v>31</v>
      </c>
    </row>
    <row r="3019" spans="1:26" x14ac:dyDescent="0.25">
      <c r="A3019" t="s">
        <v>7277</v>
      </c>
      <c r="B3019" t="s">
        <v>7277</v>
      </c>
      <c r="C3019" s="94" t="s">
        <v>7278</v>
      </c>
      <c r="D3019" s="93" t="s">
        <v>7279</v>
      </c>
      <c r="E3019" s="93" t="s">
        <v>704</v>
      </c>
      <c r="F3019" s="93" t="s">
        <v>22</v>
      </c>
      <c r="G3019" s="83" t="s">
        <v>23</v>
      </c>
      <c r="H3019" s="93"/>
      <c r="I3019" s="93" t="s">
        <v>24</v>
      </c>
      <c r="J3019" s="93" t="s">
        <v>24</v>
      </c>
      <c r="K3019" s="2">
        <v>100210010602</v>
      </c>
      <c r="L3019" t="s">
        <v>25</v>
      </c>
      <c r="M3019" t="s">
        <v>1019</v>
      </c>
      <c r="N3019" t="s">
        <v>1303</v>
      </c>
      <c r="O3019" t="s">
        <v>4440</v>
      </c>
      <c r="P3019" s="86">
        <v>2</v>
      </c>
      <c r="Q3019" s="87"/>
      <c r="R3019" s="88" t="s">
        <v>28</v>
      </c>
      <c r="S3019" s="89"/>
      <c r="T3019" s="1">
        <v>3869</v>
      </c>
      <c r="U3019" s="90">
        <v>2011.88</v>
      </c>
      <c r="V3019" s="91">
        <v>0.48</v>
      </c>
      <c r="W3019" s="92" t="s">
        <v>11035</v>
      </c>
      <c r="X3019" s="83">
        <v>90119000000</v>
      </c>
      <c r="Y3019" s="83" t="s">
        <v>994</v>
      </c>
      <c r="Z3019" s="83" t="s">
        <v>31</v>
      </c>
    </row>
    <row r="3020" spans="1:26" x14ac:dyDescent="0.25">
      <c r="A3020" t="s">
        <v>7280</v>
      </c>
      <c r="B3020" t="s">
        <v>7280</v>
      </c>
      <c r="C3020" s="94" t="s">
        <v>7281</v>
      </c>
      <c r="D3020" s="93" t="s">
        <v>7282</v>
      </c>
      <c r="E3020" s="93" t="s">
        <v>704</v>
      </c>
      <c r="F3020" s="93" t="s">
        <v>22</v>
      </c>
      <c r="G3020" s="83" t="s">
        <v>23</v>
      </c>
      <c r="H3020" s="93"/>
      <c r="I3020" s="93" t="s">
        <v>24</v>
      </c>
      <c r="J3020" s="93" t="s">
        <v>24</v>
      </c>
      <c r="K3020" s="2">
        <v>100210010602</v>
      </c>
      <c r="L3020" t="s">
        <v>25</v>
      </c>
      <c r="M3020" t="s">
        <v>1019</v>
      </c>
      <c r="N3020" t="s">
        <v>1303</v>
      </c>
      <c r="O3020" t="s">
        <v>4440</v>
      </c>
      <c r="P3020" s="86">
        <v>2</v>
      </c>
      <c r="Q3020" s="87"/>
      <c r="R3020" s="88" t="s">
        <v>28</v>
      </c>
      <c r="S3020" s="89"/>
      <c r="T3020" s="1">
        <v>5229</v>
      </c>
      <c r="U3020" s="90">
        <v>2719.08</v>
      </c>
      <c r="V3020" s="91">
        <v>0.48000000000000004</v>
      </c>
      <c r="W3020" s="92" t="s">
        <v>11035</v>
      </c>
      <c r="X3020" s="83">
        <v>90119000000</v>
      </c>
      <c r="Y3020" s="83" t="s">
        <v>994</v>
      </c>
      <c r="Z3020" s="83" t="s">
        <v>31</v>
      </c>
    </row>
    <row r="3021" spans="1:26" x14ac:dyDescent="0.25">
      <c r="A3021" t="s">
        <v>7283</v>
      </c>
      <c r="B3021" t="s">
        <v>7283</v>
      </c>
      <c r="C3021" s="94" t="s">
        <v>7284</v>
      </c>
      <c r="D3021" s="93" t="s">
        <v>7285</v>
      </c>
      <c r="E3021" s="93" t="s">
        <v>704</v>
      </c>
      <c r="F3021" s="93" t="s">
        <v>22</v>
      </c>
      <c r="G3021" s="83" t="s">
        <v>23</v>
      </c>
      <c r="H3021" s="93"/>
      <c r="I3021" s="93" t="s">
        <v>24</v>
      </c>
      <c r="J3021" s="93" t="s">
        <v>24</v>
      </c>
      <c r="K3021" s="2">
        <v>100210010602</v>
      </c>
      <c r="L3021" t="s">
        <v>25</v>
      </c>
      <c r="M3021" t="s">
        <v>1019</v>
      </c>
      <c r="N3021" t="s">
        <v>1303</v>
      </c>
      <c r="O3021" t="s">
        <v>4440</v>
      </c>
      <c r="P3021" s="86">
        <v>2</v>
      </c>
      <c r="Q3021" s="87"/>
      <c r="R3021" s="88" t="s">
        <v>28</v>
      </c>
      <c r="S3021" s="89"/>
      <c r="T3021" s="1">
        <v>4146</v>
      </c>
      <c r="U3021" s="90">
        <v>2155.92</v>
      </c>
      <c r="V3021" s="91">
        <v>0.48</v>
      </c>
      <c r="W3021" s="92" t="s">
        <v>11035</v>
      </c>
      <c r="X3021" s="83">
        <v>90029000900</v>
      </c>
      <c r="Y3021" s="83" t="s">
        <v>994</v>
      </c>
      <c r="Z3021" s="83" t="s">
        <v>31</v>
      </c>
    </row>
    <row r="3022" spans="1:26" x14ac:dyDescent="0.25">
      <c r="A3022" t="s">
        <v>7286</v>
      </c>
      <c r="B3022" t="s">
        <v>7286</v>
      </c>
      <c r="C3022" s="94" t="s">
        <v>7287</v>
      </c>
      <c r="D3022" s="93" t="s">
        <v>7288</v>
      </c>
      <c r="E3022" s="93" t="s">
        <v>704</v>
      </c>
      <c r="F3022" s="93" t="s">
        <v>22</v>
      </c>
      <c r="G3022" s="83" t="s">
        <v>23</v>
      </c>
      <c r="H3022" s="93"/>
      <c r="I3022" s="93" t="s">
        <v>24</v>
      </c>
      <c r="J3022" s="93" t="s">
        <v>24</v>
      </c>
      <c r="K3022" s="2">
        <v>100210010602</v>
      </c>
      <c r="L3022" t="s">
        <v>25</v>
      </c>
      <c r="M3022" t="s">
        <v>1019</v>
      </c>
      <c r="N3022" t="s">
        <v>1303</v>
      </c>
      <c r="O3022" t="s">
        <v>4440</v>
      </c>
      <c r="P3022" s="86">
        <v>2</v>
      </c>
      <c r="Q3022" s="87"/>
      <c r="R3022" s="88" t="s">
        <v>28</v>
      </c>
      <c r="S3022" s="89"/>
      <c r="T3022" s="1">
        <v>9277</v>
      </c>
      <c r="U3022" s="90">
        <v>4824.04</v>
      </c>
      <c r="V3022" s="91">
        <v>0.48</v>
      </c>
      <c r="W3022" s="92" t="s">
        <v>11035</v>
      </c>
      <c r="X3022" s="83">
        <v>90029000900</v>
      </c>
      <c r="Y3022" s="83" t="s">
        <v>994</v>
      </c>
      <c r="Z3022" s="83" t="s">
        <v>31</v>
      </c>
    </row>
    <row r="3023" spans="1:26" x14ac:dyDescent="0.25">
      <c r="A3023" t="s">
        <v>7289</v>
      </c>
      <c r="B3023" t="s">
        <v>7289</v>
      </c>
      <c r="C3023" s="94" t="s">
        <v>7290</v>
      </c>
      <c r="D3023" s="93" t="s">
        <v>7291</v>
      </c>
      <c r="E3023" s="93" t="s">
        <v>704</v>
      </c>
      <c r="F3023" s="93" t="s">
        <v>22</v>
      </c>
      <c r="G3023" s="83" t="s">
        <v>23</v>
      </c>
      <c r="H3023" s="93"/>
      <c r="I3023" s="93" t="s">
        <v>24</v>
      </c>
      <c r="J3023" s="93" t="s">
        <v>24</v>
      </c>
      <c r="K3023" s="2">
        <v>100210010606</v>
      </c>
      <c r="L3023" t="s">
        <v>25</v>
      </c>
      <c r="M3023" t="s">
        <v>1019</v>
      </c>
      <c r="N3023" t="s">
        <v>1303</v>
      </c>
      <c r="O3023" t="s">
        <v>4601</v>
      </c>
      <c r="P3023" s="86">
        <v>2</v>
      </c>
      <c r="Q3023" s="87"/>
      <c r="R3023" s="88" t="s">
        <v>28</v>
      </c>
      <c r="S3023" s="89"/>
      <c r="T3023" s="1">
        <v>4054</v>
      </c>
      <c r="U3023" s="90">
        <v>2108.08</v>
      </c>
      <c r="V3023" s="91">
        <v>0.48000000000000004</v>
      </c>
      <c r="W3023" s="92" t="s">
        <v>11035</v>
      </c>
      <c r="X3023" s="83">
        <v>90029000900</v>
      </c>
      <c r="Y3023" s="83" t="s">
        <v>994</v>
      </c>
      <c r="Z3023" s="83" t="s">
        <v>31</v>
      </c>
    </row>
    <row r="3024" spans="1:26" x14ac:dyDescent="0.25">
      <c r="A3024" t="s">
        <v>7292</v>
      </c>
      <c r="B3024" t="s">
        <v>7292</v>
      </c>
      <c r="C3024" s="94" t="s">
        <v>7293</v>
      </c>
      <c r="D3024" s="93" t="s">
        <v>7294</v>
      </c>
      <c r="E3024" s="93" t="s">
        <v>704</v>
      </c>
      <c r="F3024" s="93" t="s">
        <v>22</v>
      </c>
      <c r="G3024" s="93" t="s">
        <v>23</v>
      </c>
      <c r="H3024" s="93"/>
      <c r="I3024" s="93" t="s">
        <v>24</v>
      </c>
      <c r="J3024" s="93" t="s">
        <v>24</v>
      </c>
      <c r="K3024" s="2">
        <v>100210010606</v>
      </c>
      <c r="L3024" t="s">
        <v>25</v>
      </c>
      <c r="M3024" t="s">
        <v>1019</v>
      </c>
      <c r="N3024" t="s">
        <v>1303</v>
      </c>
      <c r="O3024" t="s">
        <v>4601</v>
      </c>
      <c r="P3024" s="86">
        <v>2</v>
      </c>
      <c r="Q3024" s="87"/>
      <c r="R3024" s="88" t="s">
        <v>28</v>
      </c>
      <c r="S3024" s="84"/>
      <c r="T3024" s="1">
        <v>1736</v>
      </c>
      <c r="U3024" s="90">
        <v>902.72</v>
      </c>
      <c r="V3024" s="91">
        <v>0.48</v>
      </c>
      <c r="W3024" s="92" t="s">
        <v>11035</v>
      </c>
      <c r="X3024" s="83">
        <v>90029000900</v>
      </c>
      <c r="Y3024" s="83" t="s">
        <v>994</v>
      </c>
      <c r="Z3024" s="83" t="s">
        <v>31</v>
      </c>
    </row>
    <row r="3025" spans="1:26" x14ac:dyDescent="0.25">
      <c r="A3025" t="s">
        <v>7295</v>
      </c>
      <c r="B3025" t="s">
        <v>7295</v>
      </c>
      <c r="C3025" s="94" t="s">
        <v>7296</v>
      </c>
      <c r="D3025" s="93" t="s">
        <v>7297</v>
      </c>
      <c r="E3025" s="93" t="s">
        <v>704</v>
      </c>
      <c r="F3025" s="93" t="s">
        <v>22</v>
      </c>
      <c r="G3025" s="83" t="s">
        <v>23</v>
      </c>
      <c r="H3025" s="93"/>
      <c r="I3025" s="93" t="s">
        <v>24</v>
      </c>
      <c r="J3025" s="93" t="s">
        <v>24</v>
      </c>
      <c r="K3025" s="2">
        <v>100210010735</v>
      </c>
      <c r="L3025" t="s">
        <v>25</v>
      </c>
      <c r="M3025" t="s">
        <v>1019</v>
      </c>
      <c r="N3025" t="s">
        <v>2639</v>
      </c>
      <c r="O3025" t="s">
        <v>5963</v>
      </c>
      <c r="P3025" s="86">
        <v>2</v>
      </c>
      <c r="Q3025" s="87"/>
      <c r="R3025" s="88" t="s">
        <v>28</v>
      </c>
      <c r="S3025" s="98"/>
      <c r="T3025" s="1">
        <v>2446</v>
      </c>
      <c r="U3025" s="90">
        <v>1271.92</v>
      </c>
      <c r="V3025" s="91">
        <v>0.48</v>
      </c>
      <c r="W3025" s="92" t="s">
        <v>11035</v>
      </c>
      <c r="X3025" s="83">
        <v>90021900000</v>
      </c>
      <c r="Y3025" s="83" t="s">
        <v>903</v>
      </c>
      <c r="Z3025" s="83" t="s">
        <v>31</v>
      </c>
    </row>
    <row r="3026" spans="1:26" x14ac:dyDescent="0.25">
      <c r="A3026" t="s">
        <v>7298</v>
      </c>
      <c r="B3026" t="s">
        <v>7298</v>
      </c>
      <c r="C3026" s="94" t="s">
        <v>7299</v>
      </c>
      <c r="D3026" s="93" t="s">
        <v>7300</v>
      </c>
      <c r="E3026" s="93" t="s">
        <v>704</v>
      </c>
      <c r="F3026" s="93" t="s">
        <v>22</v>
      </c>
      <c r="G3026" s="83" t="s">
        <v>752</v>
      </c>
      <c r="H3026" s="93"/>
      <c r="I3026" s="93" t="s">
        <v>24</v>
      </c>
      <c r="J3026" s="93" t="s">
        <v>24</v>
      </c>
      <c r="K3026" s="2">
        <v>100210010735</v>
      </c>
      <c r="L3026" t="s">
        <v>25</v>
      </c>
      <c r="M3026" t="s">
        <v>1019</v>
      </c>
      <c r="N3026" t="s">
        <v>2639</v>
      </c>
      <c r="O3026" t="s">
        <v>5963</v>
      </c>
      <c r="P3026" s="86" t="s">
        <v>11037</v>
      </c>
      <c r="Q3026" s="87"/>
      <c r="R3026" s="88" t="s">
        <v>28</v>
      </c>
      <c r="S3026" s="89"/>
      <c r="T3026" s="1">
        <v>790</v>
      </c>
      <c r="U3026" s="90">
        <v>410.8</v>
      </c>
      <c r="V3026" s="91">
        <v>0.48</v>
      </c>
      <c r="W3026" s="92" t="s">
        <v>11035</v>
      </c>
      <c r="X3026" s="83">
        <v>90021900000</v>
      </c>
      <c r="Y3026" s="83" t="s">
        <v>903</v>
      </c>
      <c r="Z3026" s="83" t="s">
        <v>31</v>
      </c>
    </row>
    <row r="3027" spans="1:26" x14ac:dyDescent="0.25">
      <c r="A3027" t="s">
        <v>7301</v>
      </c>
      <c r="B3027" t="s">
        <v>7301</v>
      </c>
      <c r="C3027" s="94" t="s">
        <v>7302</v>
      </c>
      <c r="D3027" s="93" t="s">
        <v>7303</v>
      </c>
      <c r="E3027" s="93" t="s">
        <v>704</v>
      </c>
      <c r="F3027" s="93" t="s">
        <v>22</v>
      </c>
      <c r="G3027" s="83" t="s">
        <v>23</v>
      </c>
      <c r="H3027" s="93"/>
      <c r="I3027" s="93" t="s">
        <v>24</v>
      </c>
      <c r="J3027" s="93" t="s">
        <v>24</v>
      </c>
      <c r="K3027" s="2">
        <v>100210010735</v>
      </c>
      <c r="L3027" t="s">
        <v>25</v>
      </c>
      <c r="M3027" t="s">
        <v>1019</v>
      </c>
      <c r="N3027" t="s">
        <v>2639</v>
      </c>
      <c r="O3027" t="s">
        <v>5963</v>
      </c>
      <c r="P3027" s="86">
        <v>2</v>
      </c>
      <c r="Q3027" s="87"/>
      <c r="R3027" s="88" t="s">
        <v>28</v>
      </c>
      <c r="S3027" s="89"/>
      <c r="T3027" s="1">
        <v>993</v>
      </c>
      <c r="U3027" s="90">
        <v>516.36</v>
      </c>
      <c r="V3027" s="91">
        <v>0.48</v>
      </c>
      <c r="W3027" s="92" t="s">
        <v>11035</v>
      </c>
      <c r="X3027" s="83">
        <v>90021900000</v>
      </c>
      <c r="Y3027" s="83" t="s">
        <v>994</v>
      </c>
      <c r="Z3027" s="83" t="s">
        <v>31</v>
      </c>
    </row>
    <row r="3028" spans="1:26" x14ac:dyDescent="0.25">
      <c r="A3028" t="s">
        <v>7304</v>
      </c>
      <c r="B3028" t="s">
        <v>7304</v>
      </c>
      <c r="C3028" s="94" t="s">
        <v>7305</v>
      </c>
      <c r="D3028" s="93" t="s">
        <v>7306</v>
      </c>
      <c r="E3028" s="93" t="s">
        <v>704</v>
      </c>
      <c r="F3028" s="93" t="s">
        <v>22</v>
      </c>
      <c r="G3028" s="83" t="s">
        <v>752</v>
      </c>
      <c r="H3028" s="93"/>
      <c r="I3028" s="93" t="s">
        <v>24</v>
      </c>
      <c r="J3028" s="93" t="s">
        <v>24</v>
      </c>
      <c r="K3028" s="2">
        <v>100210010735</v>
      </c>
      <c r="L3028" t="s">
        <v>25</v>
      </c>
      <c r="M3028" t="s">
        <v>1019</v>
      </c>
      <c r="N3028" t="s">
        <v>2639</v>
      </c>
      <c r="O3028" t="s">
        <v>5963</v>
      </c>
      <c r="P3028" s="86">
        <v>2</v>
      </c>
      <c r="Q3028" s="87"/>
      <c r="R3028" s="88" t="s">
        <v>28</v>
      </c>
      <c r="S3028" s="89"/>
      <c r="T3028" s="1">
        <v>1008</v>
      </c>
      <c r="U3028" s="90">
        <v>524.16</v>
      </c>
      <c r="V3028" s="91">
        <v>0.48000000000000004</v>
      </c>
      <c r="W3028" s="92" t="s">
        <v>11035</v>
      </c>
      <c r="X3028" s="83">
        <v>90021900000</v>
      </c>
      <c r="Y3028" s="83" t="s">
        <v>903</v>
      </c>
      <c r="Z3028" s="83" t="s">
        <v>31</v>
      </c>
    </row>
    <row r="3029" spans="1:26" x14ac:dyDescent="0.25">
      <c r="A3029" t="s">
        <v>7307</v>
      </c>
      <c r="B3029" t="s">
        <v>7307</v>
      </c>
      <c r="C3029" s="94" t="s">
        <v>7308</v>
      </c>
      <c r="D3029" s="93" t="s">
        <v>7309</v>
      </c>
      <c r="E3029" s="93" t="s">
        <v>704</v>
      </c>
      <c r="F3029" s="93" t="s">
        <v>22</v>
      </c>
      <c r="G3029" s="83" t="s">
        <v>752</v>
      </c>
      <c r="H3029" s="93"/>
      <c r="I3029" s="93" t="s">
        <v>24</v>
      </c>
      <c r="J3029" s="93" t="s">
        <v>24</v>
      </c>
      <c r="K3029" s="2">
        <v>100210010735</v>
      </c>
      <c r="L3029" t="s">
        <v>25</v>
      </c>
      <c r="M3029" t="s">
        <v>1019</v>
      </c>
      <c r="N3029" t="s">
        <v>2639</v>
      </c>
      <c r="O3029" t="s">
        <v>5963</v>
      </c>
      <c r="P3029" s="86">
        <v>2</v>
      </c>
      <c r="Q3029" s="87"/>
      <c r="R3029" s="88" t="s">
        <v>28</v>
      </c>
      <c r="S3029" s="89"/>
      <c r="T3029" s="1">
        <v>1333</v>
      </c>
      <c r="U3029" s="90">
        <v>693.16</v>
      </c>
      <c r="V3029" s="91">
        <v>0.48000000000000004</v>
      </c>
      <c r="W3029" s="92" t="s">
        <v>11035</v>
      </c>
      <c r="X3029" s="83">
        <v>90021900000</v>
      </c>
      <c r="Y3029" s="83" t="s">
        <v>903</v>
      </c>
      <c r="Z3029" s="83" t="s">
        <v>31</v>
      </c>
    </row>
    <row r="3030" spans="1:26" x14ac:dyDescent="0.25">
      <c r="A3030" t="s">
        <v>7310</v>
      </c>
      <c r="B3030" t="s">
        <v>7310</v>
      </c>
      <c r="C3030" s="94" t="s">
        <v>7311</v>
      </c>
      <c r="D3030" s="93" t="s">
        <v>7312</v>
      </c>
      <c r="E3030" s="93" t="s">
        <v>704</v>
      </c>
      <c r="F3030" s="93" t="s">
        <v>22</v>
      </c>
      <c r="G3030" s="83" t="s">
        <v>752</v>
      </c>
      <c r="H3030" s="93"/>
      <c r="I3030" s="93" t="s">
        <v>24</v>
      </c>
      <c r="J3030" s="93" t="s">
        <v>24</v>
      </c>
      <c r="K3030" s="2">
        <v>100210010734</v>
      </c>
      <c r="L3030" t="s">
        <v>25</v>
      </c>
      <c r="M3030" t="s">
        <v>1019</v>
      </c>
      <c r="N3030" t="s">
        <v>2639</v>
      </c>
      <c r="O3030" t="s">
        <v>5970</v>
      </c>
      <c r="P3030" s="86">
        <v>2</v>
      </c>
      <c r="Q3030" s="87"/>
      <c r="R3030" s="88" t="s">
        <v>28</v>
      </c>
      <c r="S3030" s="89"/>
      <c r="T3030" s="1">
        <v>1644</v>
      </c>
      <c r="U3030" s="90">
        <v>854.88</v>
      </c>
      <c r="V3030" s="91">
        <v>0.48</v>
      </c>
      <c r="W3030" s="92" t="s">
        <v>11035</v>
      </c>
      <c r="X3030" s="83">
        <v>90021900000</v>
      </c>
      <c r="Y3030" s="83" t="s">
        <v>994</v>
      </c>
      <c r="Z3030" s="83" t="s">
        <v>31</v>
      </c>
    </row>
    <row r="3031" spans="1:26" x14ac:dyDescent="0.25">
      <c r="A3031" t="s">
        <v>7313</v>
      </c>
      <c r="B3031" t="s">
        <v>7313</v>
      </c>
      <c r="C3031" s="94" t="s">
        <v>7314</v>
      </c>
      <c r="D3031" s="93" t="s">
        <v>7315</v>
      </c>
      <c r="E3031" s="93" t="s">
        <v>704</v>
      </c>
      <c r="F3031" s="93" t="s">
        <v>22</v>
      </c>
      <c r="G3031" s="83" t="s">
        <v>752</v>
      </c>
      <c r="H3031" s="93"/>
      <c r="I3031" s="93" t="s">
        <v>24</v>
      </c>
      <c r="J3031" s="93" t="s">
        <v>24</v>
      </c>
      <c r="K3031" s="2">
        <v>100210010734</v>
      </c>
      <c r="L3031" t="s">
        <v>25</v>
      </c>
      <c r="M3031" t="s">
        <v>1019</v>
      </c>
      <c r="N3031" t="s">
        <v>2639</v>
      </c>
      <c r="O3031" t="s">
        <v>5970</v>
      </c>
      <c r="P3031" s="86">
        <v>2</v>
      </c>
      <c r="Q3031" s="87"/>
      <c r="R3031" s="88" t="s">
        <v>28</v>
      </c>
      <c r="S3031" s="89"/>
      <c r="T3031" s="1">
        <v>1200</v>
      </c>
      <c r="U3031" s="90">
        <v>624</v>
      </c>
      <c r="V3031" s="91">
        <v>0.48</v>
      </c>
      <c r="W3031" s="92" t="s">
        <v>11035</v>
      </c>
      <c r="X3031" s="83">
        <v>90021900000</v>
      </c>
      <c r="Y3031" s="83" t="s">
        <v>994</v>
      </c>
      <c r="Z3031" s="83" t="s">
        <v>31</v>
      </c>
    </row>
    <row r="3032" spans="1:26" x14ac:dyDescent="0.25">
      <c r="A3032" t="s">
        <v>7316</v>
      </c>
      <c r="B3032" t="s">
        <v>7316</v>
      </c>
      <c r="C3032" s="94" t="s">
        <v>7317</v>
      </c>
      <c r="D3032" s="93" t="s">
        <v>7318</v>
      </c>
      <c r="E3032" s="93" t="s">
        <v>704</v>
      </c>
      <c r="F3032" s="93" t="s">
        <v>22</v>
      </c>
      <c r="G3032" s="83" t="s">
        <v>752</v>
      </c>
      <c r="H3032" s="93"/>
      <c r="I3032" s="93" t="s">
        <v>24</v>
      </c>
      <c r="J3032" s="93" t="s">
        <v>24</v>
      </c>
      <c r="K3032" s="2">
        <v>100210010735</v>
      </c>
      <c r="L3032" t="s">
        <v>25</v>
      </c>
      <c r="M3032" t="s">
        <v>1019</v>
      </c>
      <c r="N3032" t="s">
        <v>2639</v>
      </c>
      <c r="O3032" t="s">
        <v>5963</v>
      </c>
      <c r="P3032" s="86" t="s">
        <v>8797</v>
      </c>
      <c r="Q3032" s="87"/>
      <c r="R3032" s="88" t="s">
        <v>28</v>
      </c>
      <c r="S3032" s="89"/>
      <c r="T3032" s="1">
        <v>1338</v>
      </c>
      <c r="U3032" s="90">
        <v>695.76</v>
      </c>
      <c r="V3032" s="91">
        <v>0.48</v>
      </c>
      <c r="W3032" s="92" t="s">
        <v>11035</v>
      </c>
      <c r="X3032" s="83">
        <v>90021900000</v>
      </c>
      <c r="Y3032" s="83" t="s">
        <v>994</v>
      </c>
      <c r="Z3032" s="83" t="s">
        <v>31</v>
      </c>
    </row>
    <row r="3033" spans="1:26" x14ac:dyDescent="0.25">
      <c r="A3033" t="s">
        <v>7321</v>
      </c>
      <c r="B3033" t="s">
        <v>7321</v>
      </c>
      <c r="C3033" s="94" t="s">
        <v>7322</v>
      </c>
      <c r="D3033" s="93" t="s">
        <v>11885</v>
      </c>
      <c r="E3033" s="93" t="s">
        <v>704</v>
      </c>
      <c r="F3033" s="93" t="s">
        <v>22</v>
      </c>
      <c r="G3033" s="83" t="s">
        <v>23</v>
      </c>
      <c r="H3033" s="93"/>
      <c r="I3033" s="93" t="s">
        <v>24</v>
      </c>
      <c r="J3033" s="93" t="s">
        <v>24</v>
      </c>
      <c r="K3033" s="2">
        <v>100210010602</v>
      </c>
      <c r="L3033" t="s">
        <v>25</v>
      </c>
      <c r="M3033" t="s">
        <v>1019</v>
      </c>
      <c r="N3033" t="s">
        <v>1303</v>
      </c>
      <c r="O3033" t="s">
        <v>4440</v>
      </c>
      <c r="P3033" s="86">
        <v>2</v>
      </c>
      <c r="Q3033" s="87"/>
      <c r="R3033" s="88" t="s">
        <v>28</v>
      </c>
      <c r="S3033" s="89"/>
      <c r="T3033" s="1">
        <v>3018</v>
      </c>
      <c r="U3033" s="90">
        <v>1569.36</v>
      </c>
      <c r="V3033" s="91">
        <v>0.48000000000000004</v>
      </c>
      <c r="W3033" s="92" t="s">
        <v>11035</v>
      </c>
      <c r="X3033" s="83">
        <v>90119000000</v>
      </c>
      <c r="Y3033" s="83" t="s">
        <v>994</v>
      </c>
      <c r="Z3033" s="83" t="s">
        <v>31</v>
      </c>
    </row>
    <row r="3034" spans="1:26" x14ac:dyDescent="0.25">
      <c r="A3034" t="s">
        <v>8221</v>
      </c>
      <c r="B3034" t="s">
        <v>8221</v>
      </c>
      <c r="C3034" s="94" t="s">
        <v>8222</v>
      </c>
      <c r="D3034" s="93" t="s">
        <v>8222</v>
      </c>
      <c r="E3034" s="93" t="s">
        <v>704</v>
      </c>
      <c r="F3034" s="93" t="s">
        <v>22</v>
      </c>
      <c r="G3034" s="83" t="s">
        <v>752</v>
      </c>
      <c r="H3034" s="93"/>
      <c r="I3034" s="93" t="s">
        <v>24</v>
      </c>
      <c r="J3034" s="93" t="s">
        <v>24</v>
      </c>
      <c r="K3034" s="2">
        <v>100210040941</v>
      </c>
      <c r="L3034" t="s">
        <v>25</v>
      </c>
      <c r="M3034" t="s">
        <v>5198</v>
      </c>
      <c r="N3034" t="s">
        <v>5199</v>
      </c>
      <c r="O3034" t="s">
        <v>5200</v>
      </c>
      <c r="P3034" s="86" t="s">
        <v>11037</v>
      </c>
      <c r="Q3034" s="87"/>
      <c r="R3034" s="88" t="s">
        <v>28</v>
      </c>
      <c r="S3034" s="89"/>
      <c r="T3034" s="1">
        <v>12527</v>
      </c>
      <c r="U3034" s="90">
        <v>8768.9</v>
      </c>
      <c r="V3034" s="91">
        <v>0.30000000000000004</v>
      </c>
      <c r="W3034" s="92" t="s">
        <v>11038</v>
      </c>
      <c r="X3034" s="83">
        <v>84733020000</v>
      </c>
      <c r="Y3034" s="83" t="s">
        <v>994</v>
      </c>
      <c r="Z3034" s="83" t="s">
        <v>739</v>
      </c>
    </row>
    <row r="3035" spans="1:26" x14ac:dyDescent="0.25">
      <c r="A3035" t="s">
        <v>7323</v>
      </c>
      <c r="B3035" t="s">
        <v>7323</v>
      </c>
      <c r="C3035" s="94" t="s">
        <v>7324</v>
      </c>
      <c r="D3035" s="93" t="s">
        <v>7324</v>
      </c>
      <c r="E3035" s="93" t="s">
        <v>704</v>
      </c>
      <c r="F3035" s="93" t="s">
        <v>22</v>
      </c>
      <c r="G3035" s="83" t="s">
        <v>23</v>
      </c>
      <c r="H3035" s="93"/>
      <c r="I3035" s="93" t="s">
        <v>24</v>
      </c>
      <c r="J3035" s="93" t="s">
        <v>24</v>
      </c>
      <c r="K3035" s="2">
        <v>100210011510</v>
      </c>
      <c r="L3035" t="s">
        <v>25</v>
      </c>
      <c r="M3035" t="s">
        <v>1019</v>
      </c>
      <c r="N3035" t="s">
        <v>5229</v>
      </c>
      <c r="O3035" t="s">
        <v>5247</v>
      </c>
      <c r="P3035" s="86">
        <v>85</v>
      </c>
      <c r="Q3035" s="87"/>
      <c r="R3035" s="88" t="s">
        <v>28</v>
      </c>
      <c r="S3035" s="89"/>
      <c r="T3035" s="1">
        <v>15466</v>
      </c>
      <c r="U3035" s="90">
        <v>8042.32</v>
      </c>
      <c r="V3035" s="91">
        <v>0.48000000000000004</v>
      </c>
      <c r="W3035" s="92" t="s">
        <v>11035</v>
      </c>
      <c r="X3035" s="83">
        <v>90119000000</v>
      </c>
      <c r="Y3035" s="83" t="s">
        <v>994</v>
      </c>
      <c r="Z3035" s="83" t="s">
        <v>739</v>
      </c>
    </row>
    <row r="3036" spans="1:26" x14ac:dyDescent="0.25">
      <c r="A3036" t="s">
        <v>7325</v>
      </c>
      <c r="B3036" t="s">
        <v>7325</v>
      </c>
      <c r="C3036" s="94" t="s">
        <v>7326</v>
      </c>
      <c r="D3036" s="93" t="s">
        <v>7327</v>
      </c>
      <c r="E3036" s="93" t="s">
        <v>704</v>
      </c>
      <c r="F3036" s="93" t="s">
        <v>22</v>
      </c>
      <c r="G3036" s="83" t="s">
        <v>23</v>
      </c>
      <c r="H3036" s="93"/>
      <c r="I3036" s="93" t="s">
        <v>24</v>
      </c>
      <c r="J3036" s="93" t="s">
        <v>24</v>
      </c>
      <c r="K3036" s="2">
        <v>100210011510</v>
      </c>
      <c r="L3036" t="s">
        <v>25</v>
      </c>
      <c r="M3036" t="s">
        <v>1019</v>
      </c>
      <c r="N3036" t="s">
        <v>5229</v>
      </c>
      <c r="O3036" t="s">
        <v>5247</v>
      </c>
      <c r="P3036" s="86">
        <v>85</v>
      </c>
      <c r="Q3036" s="87"/>
      <c r="R3036" s="88" t="s">
        <v>28</v>
      </c>
      <c r="S3036" s="89"/>
      <c r="T3036" s="1">
        <v>13356</v>
      </c>
      <c r="U3036" s="90">
        <v>6945.12</v>
      </c>
      <c r="V3036" s="91">
        <v>0.48</v>
      </c>
      <c r="W3036" s="92" t="s">
        <v>11035</v>
      </c>
      <c r="X3036" s="83">
        <v>90119000000</v>
      </c>
      <c r="Y3036" s="83" t="s">
        <v>994</v>
      </c>
      <c r="Z3036" s="83" t="s">
        <v>739</v>
      </c>
    </row>
    <row r="3037" spans="1:26" x14ac:dyDescent="0.25">
      <c r="A3037" t="s">
        <v>7328</v>
      </c>
      <c r="B3037" t="s">
        <v>7328</v>
      </c>
      <c r="C3037" s="94" t="s">
        <v>7329</v>
      </c>
      <c r="D3037" s="93" t="s">
        <v>11886</v>
      </c>
      <c r="E3037" s="93" t="s">
        <v>704</v>
      </c>
      <c r="F3037" s="93" t="s">
        <v>22</v>
      </c>
      <c r="G3037" s="83" t="s">
        <v>23</v>
      </c>
      <c r="H3037" s="93"/>
      <c r="I3037" s="93" t="s">
        <v>24</v>
      </c>
      <c r="J3037" s="93" t="s">
        <v>24</v>
      </c>
      <c r="K3037" s="2">
        <v>100210011103</v>
      </c>
      <c r="L3037" t="s">
        <v>25</v>
      </c>
      <c r="M3037" t="s">
        <v>1019</v>
      </c>
      <c r="N3037" t="s">
        <v>6049</v>
      </c>
      <c r="O3037" t="s">
        <v>6050</v>
      </c>
      <c r="P3037" s="86">
        <v>2</v>
      </c>
      <c r="Q3037" s="87"/>
      <c r="R3037" s="88" t="s">
        <v>28</v>
      </c>
      <c r="S3037" s="89"/>
      <c r="T3037" s="1">
        <v>10493</v>
      </c>
      <c r="U3037" s="90">
        <v>5456.36</v>
      </c>
      <c r="V3037" s="91">
        <v>0.48000000000000004</v>
      </c>
      <c r="W3037" s="92" t="s">
        <v>11035</v>
      </c>
      <c r="X3037" s="83">
        <v>85258900000</v>
      </c>
      <c r="Y3037" s="83" t="s">
        <v>994</v>
      </c>
      <c r="Z3037" s="83" t="s">
        <v>739</v>
      </c>
    </row>
    <row r="3038" spans="1:26" x14ac:dyDescent="0.25">
      <c r="A3038" t="s">
        <v>7331</v>
      </c>
      <c r="B3038" t="s">
        <v>7331</v>
      </c>
      <c r="C3038" s="94" t="s">
        <v>7332</v>
      </c>
      <c r="D3038" s="93" t="s">
        <v>7333</v>
      </c>
      <c r="E3038" s="93" t="s">
        <v>704</v>
      </c>
      <c r="F3038" s="93" t="s">
        <v>22</v>
      </c>
      <c r="G3038" s="83" t="s">
        <v>23</v>
      </c>
      <c r="H3038" s="93"/>
      <c r="I3038" s="93" t="s">
        <v>24</v>
      </c>
      <c r="J3038" s="93" t="s">
        <v>24</v>
      </c>
      <c r="K3038" s="2">
        <v>100210011103</v>
      </c>
      <c r="L3038" t="s">
        <v>25</v>
      </c>
      <c r="M3038" t="s">
        <v>1019</v>
      </c>
      <c r="N3038" t="s">
        <v>6049</v>
      </c>
      <c r="O3038" t="s">
        <v>6050</v>
      </c>
      <c r="P3038" s="86">
        <v>50</v>
      </c>
      <c r="Q3038" s="87"/>
      <c r="R3038" s="88" t="s">
        <v>28</v>
      </c>
      <c r="S3038" s="89"/>
      <c r="T3038" s="1">
        <v>1077</v>
      </c>
      <c r="U3038" s="90">
        <v>560.04</v>
      </c>
      <c r="V3038" s="91">
        <v>0.48000000000000004</v>
      </c>
      <c r="W3038" s="92" t="s">
        <v>11035</v>
      </c>
      <c r="X3038" s="83">
        <v>85234910009</v>
      </c>
      <c r="Y3038" s="83" t="s">
        <v>30</v>
      </c>
      <c r="Z3038" s="83" t="s">
        <v>31</v>
      </c>
    </row>
    <row r="3039" spans="1:26" x14ac:dyDescent="0.25">
      <c r="A3039" t="s">
        <v>7334</v>
      </c>
      <c r="B3039" t="s">
        <v>7334</v>
      </c>
      <c r="C3039" s="94" t="s">
        <v>7335</v>
      </c>
      <c r="D3039" s="93" t="s">
        <v>7336</v>
      </c>
      <c r="E3039" s="93" t="s">
        <v>704</v>
      </c>
      <c r="F3039" s="93" t="s">
        <v>22</v>
      </c>
      <c r="G3039" s="83" t="s">
        <v>23</v>
      </c>
      <c r="H3039" s="93"/>
      <c r="I3039" s="93" t="s">
        <v>24</v>
      </c>
      <c r="J3039" s="93" t="s">
        <v>24</v>
      </c>
      <c r="K3039" s="2">
        <v>100210011103</v>
      </c>
      <c r="L3039" t="s">
        <v>25</v>
      </c>
      <c r="M3039" t="s">
        <v>1019</v>
      </c>
      <c r="N3039" t="s">
        <v>6049</v>
      </c>
      <c r="O3039" t="s">
        <v>6050</v>
      </c>
      <c r="P3039" s="86">
        <v>63</v>
      </c>
      <c r="Q3039" s="87"/>
      <c r="R3039" s="88" t="s">
        <v>28</v>
      </c>
      <c r="S3039" s="89"/>
      <c r="T3039" s="1">
        <v>959</v>
      </c>
      <c r="U3039" s="90">
        <v>498.68</v>
      </c>
      <c r="V3039" s="91">
        <v>0.48</v>
      </c>
      <c r="W3039" s="92" t="s">
        <v>11035</v>
      </c>
      <c r="X3039" s="83">
        <v>85234910009</v>
      </c>
      <c r="Y3039" s="83" t="s">
        <v>994</v>
      </c>
      <c r="Z3039" s="83" t="s">
        <v>31</v>
      </c>
    </row>
    <row r="3040" spans="1:26" x14ac:dyDescent="0.25">
      <c r="A3040" t="s">
        <v>7337</v>
      </c>
      <c r="B3040" t="s">
        <v>7337</v>
      </c>
      <c r="C3040" s="94" t="s">
        <v>7338</v>
      </c>
      <c r="D3040" s="93" t="s">
        <v>7339</v>
      </c>
      <c r="E3040" s="93" t="s">
        <v>704</v>
      </c>
      <c r="F3040" s="93" t="s">
        <v>22</v>
      </c>
      <c r="G3040" s="83" t="s">
        <v>23</v>
      </c>
      <c r="H3040" s="93"/>
      <c r="I3040" s="93" t="s">
        <v>24</v>
      </c>
      <c r="J3040" s="93" t="s">
        <v>24</v>
      </c>
      <c r="K3040" s="2">
        <v>100210040175</v>
      </c>
      <c r="L3040" t="s">
        <v>25</v>
      </c>
      <c r="M3040" t="s">
        <v>5198</v>
      </c>
      <c r="N3040" t="s">
        <v>7340</v>
      </c>
      <c r="O3040" t="s">
        <v>7341</v>
      </c>
      <c r="P3040" s="86">
        <v>2</v>
      </c>
      <c r="Q3040" s="87"/>
      <c r="R3040" s="88" t="s">
        <v>28</v>
      </c>
      <c r="S3040" s="89"/>
      <c r="T3040" s="1">
        <v>13128</v>
      </c>
      <c r="U3040" s="90">
        <v>9189.6</v>
      </c>
      <c r="V3040" s="91">
        <v>0.3</v>
      </c>
      <c r="W3040" s="92" t="s">
        <v>11038</v>
      </c>
      <c r="X3040" s="83">
        <v>49119900000</v>
      </c>
      <c r="Y3040" s="83" t="s">
        <v>994</v>
      </c>
      <c r="Z3040" s="83" t="s">
        <v>739</v>
      </c>
    </row>
    <row r="3041" spans="1:26" x14ac:dyDescent="0.25">
      <c r="A3041" t="s">
        <v>7343</v>
      </c>
      <c r="B3041" t="s">
        <v>7343</v>
      </c>
      <c r="C3041" s="94" t="s">
        <v>7344</v>
      </c>
      <c r="D3041" s="93" t="s">
        <v>7345</v>
      </c>
      <c r="E3041" s="93" t="s">
        <v>704</v>
      </c>
      <c r="F3041" s="93" t="s">
        <v>22</v>
      </c>
      <c r="G3041" s="83" t="s">
        <v>23</v>
      </c>
      <c r="H3041" s="93"/>
      <c r="I3041" s="93" t="s">
        <v>24</v>
      </c>
      <c r="J3041" s="93" t="s">
        <v>24</v>
      </c>
      <c r="K3041" s="2">
        <v>100210010602</v>
      </c>
      <c r="L3041" t="s">
        <v>25</v>
      </c>
      <c r="M3041" t="s">
        <v>1019</v>
      </c>
      <c r="N3041" t="s">
        <v>1303</v>
      </c>
      <c r="O3041" t="s">
        <v>4440</v>
      </c>
      <c r="P3041" s="86">
        <v>2</v>
      </c>
      <c r="Q3041" s="87"/>
      <c r="R3041" s="88" t="s">
        <v>28</v>
      </c>
      <c r="S3041" s="89"/>
      <c r="T3041" s="1">
        <v>692</v>
      </c>
      <c r="U3041" s="90">
        <v>359.84</v>
      </c>
      <c r="V3041" s="91">
        <v>0.48000000000000004</v>
      </c>
      <c r="W3041" s="92" t="s">
        <v>11035</v>
      </c>
      <c r="X3041" s="83">
        <v>90029000900</v>
      </c>
      <c r="Y3041" s="83" t="s">
        <v>903</v>
      </c>
      <c r="Z3041" s="83" t="s">
        <v>31</v>
      </c>
    </row>
    <row r="3042" spans="1:26" x14ac:dyDescent="0.25">
      <c r="A3042" t="s">
        <v>7346</v>
      </c>
      <c r="B3042" t="s">
        <v>7346</v>
      </c>
      <c r="C3042" s="94" t="s">
        <v>7347</v>
      </c>
      <c r="D3042" s="93" t="s">
        <v>7347</v>
      </c>
      <c r="E3042" s="93" t="s">
        <v>704</v>
      </c>
      <c r="F3042" s="93" t="s">
        <v>22</v>
      </c>
      <c r="G3042" s="83" t="s">
        <v>752</v>
      </c>
      <c r="H3042" s="93"/>
      <c r="I3042" s="93" t="s">
        <v>24</v>
      </c>
      <c r="J3042" s="93" t="s">
        <v>24</v>
      </c>
      <c r="K3042" s="2">
        <v>100210010620</v>
      </c>
      <c r="L3042" t="s">
        <v>25</v>
      </c>
      <c r="M3042" t="s">
        <v>1019</v>
      </c>
      <c r="N3042" t="s">
        <v>1303</v>
      </c>
      <c r="O3042" t="s">
        <v>2009</v>
      </c>
      <c r="P3042" s="86" t="s">
        <v>11037</v>
      </c>
      <c r="Q3042" s="87"/>
      <c r="R3042" s="88" t="s">
        <v>28</v>
      </c>
      <c r="S3042" s="89"/>
      <c r="T3042" s="1">
        <v>34354</v>
      </c>
      <c r="U3042" s="90">
        <v>17864.080000000002</v>
      </c>
      <c r="V3042" s="91">
        <v>0.47999999999999993</v>
      </c>
      <c r="W3042" s="92" t="s">
        <v>11035</v>
      </c>
      <c r="X3042" s="83">
        <v>90118000000</v>
      </c>
      <c r="Y3042" s="83" t="s">
        <v>994</v>
      </c>
      <c r="Z3042" s="83" t="s">
        <v>739</v>
      </c>
    </row>
    <row r="3043" spans="1:26" x14ac:dyDescent="0.25">
      <c r="A3043" t="s">
        <v>8223</v>
      </c>
      <c r="B3043" t="s">
        <v>8223</v>
      </c>
      <c r="C3043" s="94" t="s">
        <v>8224</v>
      </c>
      <c r="D3043" s="93" t="s">
        <v>8225</v>
      </c>
      <c r="E3043" s="93" t="s">
        <v>704</v>
      </c>
      <c r="F3043" s="93" t="s">
        <v>22</v>
      </c>
      <c r="G3043" s="83" t="s">
        <v>752</v>
      </c>
      <c r="H3043" s="93"/>
      <c r="I3043" s="93" t="s">
        <v>24</v>
      </c>
      <c r="J3043" s="93" t="s">
        <v>24</v>
      </c>
      <c r="K3043" s="2">
        <v>100210011601</v>
      </c>
      <c r="L3043" t="s">
        <v>25</v>
      </c>
      <c r="M3043" t="s">
        <v>1019</v>
      </c>
      <c r="N3043" t="s">
        <v>8226</v>
      </c>
      <c r="O3043" t="s">
        <v>8227</v>
      </c>
      <c r="P3043" s="86" t="s">
        <v>11037</v>
      </c>
      <c r="Q3043" s="87"/>
      <c r="R3043" s="88" t="s">
        <v>28</v>
      </c>
      <c r="S3043" s="89"/>
      <c r="T3043" s="1">
        <v>42476</v>
      </c>
      <c r="U3043" s="90">
        <v>29733.200000000001</v>
      </c>
      <c r="V3043" s="91">
        <v>0.3</v>
      </c>
      <c r="W3043" s="92" t="s">
        <v>11038</v>
      </c>
      <c r="X3043" s="83">
        <v>90118000000</v>
      </c>
      <c r="Y3043" s="83" t="s">
        <v>994</v>
      </c>
      <c r="Z3043" s="83" t="s">
        <v>739</v>
      </c>
    </row>
    <row r="3044" spans="1:26" x14ac:dyDescent="0.25">
      <c r="A3044" t="s">
        <v>7348</v>
      </c>
      <c r="B3044" t="s">
        <v>7348</v>
      </c>
      <c r="C3044" s="94" t="s">
        <v>7349</v>
      </c>
      <c r="D3044" s="93" t="s">
        <v>7350</v>
      </c>
      <c r="E3044" s="93" t="s">
        <v>704</v>
      </c>
      <c r="F3044" s="93" t="s">
        <v>22</v>
      </c>
      <c r="G3044" s="83" t="s">
        <v>23</v>
      </c>
      <c r="H3044" s="93"/>
      <c r="I3044" s="93" t="s">
        <v>24</v>
      </c>
      <c r="J3044" s="93" t="s">
        <v>24</v>
      </c>
      <c r="K3044" s="2">
        <v>100210011404</v>
      </c>
      <c r="L3044" t="s">
        <v>25</v>
      </c>
      <c r="M3044" t="s">
        <v>1019</v>
      </c>
      <c r="N3044" t="s">
        <v>6969</v>
      </c>
      <c r="O3044" t="s">
        <v>6988</v>
      </c>
      <c r="P3044" s="86">
        <v>68</v>
      </c>
      <c r="Q3044" s="87"/>
      <c r="R3044" s="88" t="s">
        <v>28</v>
      </c>
      <c r="S3044" s="89"/>
      <c r="T3044" s="1">
        <v>4986</v>
      </c>
      <c r="U3044" s="90">
        <v>2592.7199999999998</v>
      </c>
      <c r="V3044" s="91">
        <v>0.48000000000000004</v>
      </c>
      <c r="W3044" s="92" t="s">
        <v>11035</v>
      </c>
      <c r="X3044" s="83">
        <v>49119900000</v>
      </c>
      <c r="Y3044" s="83" t="s">
        <v>994</v>
      </c>
      <c r="Z3044" s="83" t="s">
        <v>31</v>
      </c>
    </row>
    <row r="3045" spans="1:26" x14ac:dyDescent="0.25">
      <c r="A3045" s="83" t="s">
        <v>7351</v>
      </c>
      <c r="B3045" s="83" t="s">
        <v>7351</v>
      </c>
      <c r="C3045" s="84" t="s">
        <v>7352</v>
      </c>
      <c r="D3045" s="83" t="s">
        <v>7353</v>
      </c>
      <c r="E3045" s="83" t="s">
        <v>704</v>
      </c>
      <c r="F3045" s="83" t="s">
        <v>22</v>
      </c>
      <c r="G3045" s="83" t="s">
        <v>23</v>
      </c>
      <c r="H3045" s="83"/>
      <c r="I3045" s="93" t="s">
        <v>24</v>
      </c>
      <c r="J3045" s="93" t="s">
        <v>24</v>
      </c>
      <c r="K3045" s="85">
        <v>100210010620</v>
      </c>
      <c r="L3045" s="83" t="s">
        <v>25</v>
      </c>
      <c r="M3045" s="83" t="s">
        <v>1019</v>
      </c>
      <c r="N3045" s="83" t="s">
        <v>1303</v>
      </c>
      <c r="O3045" s="83" t="s">
        <v>2009</v>
      </c>
      <c r="P3045" s="86">
        <v>68</v>
      </c>
      <c r="Q3045" s="87"/>
      <c r="R3045" s="88" t="s">
        <v>28</v>
      </c>
      <c r="S3045" s="89"/>
      <c r="T3045" s="1">
        <v>15489</v>
      </c>
      <c r="U3045" s="90">
        <v>8054.28</v>
      </c>
      <c r="V3045" s="91">
        <v>0.48000000000000004</v>
      </c>
      <c r="W3045" s="92" t="s">
        <v>11035</v>
      </c>
      <c r="X3045" s="83">
        <v>90119000000</v>
      </c>
      <c r="Y3045" s="83" t="s">
        <v>994</v>
      </c>
      <c r="Z3045" s="83" t="s">
        <v>739</v>
      </c>
    </row>
    <row r="3046" spans="1:26" x14ac:dyDescent="0.25">
      <c r="A3046" s="83" t="s">
        <v>7354</v>
      </c>
      <c r="B3046" s="83" t="s">
        <v>7354</v>
      </c>
      <c r="C3046" s="84" t="s">
        <v>7355</v>
      </c>
      <c r="D3046" s="83" t="s">
        <v>7356</v>
      </c>
      <c r="E3046" s="83" t="s">
        <v>704</v>
      </c>
      <c r="F3046" s="83" t="s">
        <v>22</v>
      </c>
      <c r="G3046" s="83" t="s">
        <v>23</v>
      </c>
      <c r="H3046" s="83"/>
      <c r="I3046" s="93" t="s">
        <v>24</v>
      </c>
      <c r="J3046" s="93" t="s">
        <v>24</v>
      </c>
      <c r="K3046" s="85">
        <v>100210010560</v>
      </c>
      <c r="L3046" s="83" t="s">
        <v>25</v>
      </c>
      <c r="M3046" s="83" t="s">
        <v>1019</v>
      </c>
      <c r="N3046" s="83" t="s">
        <v>5182</v>
      </c>
      <c r="O3046" s="83" t="s">
        <v>7357</v>
      </c>
      <c r="P3046" s="86">
        <v>58</v>
      </c>
      <c r="Q3046" s="87"/>
      <c r="R3046" s="88" t="s">
        <v>28</v>
      </c>
      <c r="S3046" s="89"/>
      <c r="T3046" s="1">
        <v>26991</v>
      </c>
      <c r="U3046" s="90">
        <v>14035.32</v>
      </c>
      <c r="V3046" s="91">
        <v>0.48000000000000004</v>
      </c>
      <c r="W3046" s="92" t="s">
        <v>11035</v>
      </c>
      <c r="X3046" s="83">
        <v>90119000000</v>
      </c>
      <c r="Y3046" s="83" t="s">
        <v>994</v>
      </c>
      <c r="Z3046" s="83" t="s">
        <v>739</v>
      </c>
    </row>
    <row r="3047" spans="1:26" x14ac:dyDescent="0.25">
      <c r="A3047" s="83" t="s">
        <v>7358</v>
      </c>
      <c r="B3047" s="83" t="s">
        <v>7358</v>
      </c>
      <c r="C3047" s="84" t="s">
        <v>7359</v>
      </c>
      <c r="D3047" s="83" t="s">
        <v>7360</v>
      </c>
      <c r="E3047" s="83" t="s">
        <v>704</v>
      </c>
      <c r="F3047" s="83" t="s">
        <v>22</v>
      </c>
      <c r="G3047" s="83" t="s">
        <v>23</v>
      </c>
      <c r="H3047" s="83"/>
      <c r="I3047" s="93" t="s">
        <v>24</v>
      </c>
      <c r="J3047" s="93" t="s">
        <v>24</v>
      </c>
      <c r="K3047" s="85">
        <v>100210010607</v>
      </c>
      <c r="L3047" s="83" t="s">
        <v>25</v>
      </c>
      <c r="M3047" s="83" t="s">
        <v>1019</v>
      </c>
      <c r="N3047" s="83" t="s">
        <v>1303</v>
      </c>
      <c r="O3047" s="83" t="s">
        <v>4558</v>
      </c>
      <c r="P3047" s="86">
        <v>23</v>
      </c>
      <c r="Q3047" s="87"/>
      <c r="R3047" s="88" t="s">
        <v>28</v>
      </c>
      <c r="S3047" s="89"/>
      <c r="T3047" s="1">
        <v>6012</v>
      </c>
      <c r="U3047" s="90">
        <v>3126.24</v>
      </c>
      <c r="V3047" s="91">
        <v>0.48000000000000004</v>
      </c>
      <c r="W3047" s="92" t="s">
        <v>11035</v>
      </c>
      <c r="X3047" s="83">
        <v>94054990900</v>
      </c>
      <c r="Y3047" s="83" t="s">
        <v>994</v>
      </c>
      <c r="Z3047" s="83" t="s">
        <v>739</v>
      </c>
    </row>
    <row r="3048" spans="1:26" x14ac:dyDescent="0.25">
      <c r="A3048" t="s">
        <v>7361</v>
      </c>
      <c r="B3048" t="s">
        <v>7361</v>
      </c>
      <c r="C3048" s="94" t="s">
        <v>7362</v>
      </c>
      <c r="D3048" s="93" t="s">
        <v>7363</v>
      </c>
      <c r="E3048" s="93" t="s">
        <v>704</v>
      </c>
      <c r="F3048" s="93" t="s">
        <v>22</v>
      </c>
      <c r="G3048" s="83" t="s">
        <v>23</v>
      </c>
      <c r="H3048" s="93"/>
      <c r="I3048" s="93" t="s">
        <v>24</v>
      </c>
      <c r="J3048" s="93" t="s">
        <v>24</v>
      </c>
      <c r="K3048" s="2">
        <v>100210010607</v>
      </c>
      <c r="L3048" t="s">
        <v>25</v>
      </c>
      <c r="M3048" t="s">
        <v>1019</v>
      </c>
      <c r="N3048" t="s">
        <v>1303</v>
      </c>
      <c r="O3048" t="s">
        <v>4558</v>
      </c>
      <c r="P3048" s="86">
        <v>20</v>
      </c>
      <c r="Q3048" s="87"/>
      <c r="R3048" s="88" t="s">
        <v>28</v>
      </c>
      <c r="S3048" s="89"/>
      <c r="T3048" s="1">
        <v>11472</v>
      </c>
      <c r="U3048" s="90">
        <v>5965.44</v>
      </c>
      <c r="V3048" s="91">
        <v>0.48000000000000004</v>
      </c>
      <c r="W3048" s="92" t="s">
        <v>11035</v>
      </c>
      <c r="X3048" s="83">
        <v>94054990900</v>
      </c>
      <c r="Y3048" s="83" t="s">
        <v>994</v>
      </c>
      <c r="Z3048" s="83" t="s">
        <v>739</v>
      </c>
    </row>
    <row r="3049" spans="1:26" x14ac:dyDescent="0.25">
      <c r="A3049" s="83" t="s">
        <v>7364</v>
      </c>
      <c r="B3049" s="83" t="s">
        <v>7364</v>
      </c>
      <c r="C3049" s="84" t="s">
        <v>7365</v>
      </c>
      <c r="D3049" s="83" t="s">
        <v>7366</v>
      </c>
      <c r="E3049" s="83" t="s">
        <v>704</v>
      </c>
      <c r="F3049" s="83" t="s">
        <v>22</v>
      </c>
      <c r="G3049" s="83" t="s">
        <v>23</v>
      </c>
      <c r="H3049" s="83"/>
      <c r="I3049" s="93" t="s">
        <v>24</v>
      </c>
      <c r="J3049" s="93" t="s">
        <v>24</v>
      </c>
      <c r="K3049" s="85">
        <v>100210010607</v>
      </c>
      <c r="L3049" s="83" t="s">
        <v>25</v>
      </c>
      <c r="M3049" s="83" t="s">
        <v>1019</v>
      </c>
      <c r="N3049" s="83" t="s">
        <v>1303</v>
      </c>
      <c r="O3049" s="83" t="s">
        <v>4558</v>
      </c>
      <c r="P3049" s="86">
        <v>63</v>
      </c>
      <c r="Q3049" s="87"/>
      <c r="R3049" s="88" t="s">
        <v>28</v>
      </c>
      <c r="S3049" s="89"/>
      <c r="T3049" s="1">
        <v>11472</v>
      </c>
      <c r="U3049" s="90">
        <v>5965.44</v>
      </c>
      <c r="V3049" s="91">
        <v>0.48000000000000004</v>
      </c>
      <c r="W3049" s="92" t="s">
        <v>11035</v>
      </c>
      <c r="X3049" s="83">
        <v>94054990900</v>
      </c>
      <c r="Y3049" s="83" t="s">
        <v>994</v>
      </c>
      <c r="Z3049" s="83" t="s">
        <v>739</v>
      </c>
    </row>
    <row r="3050" spans="1:26" x14ac:dyDescent="0.25">
      <c r="A3050" t="s">
        <v>7367</v>
      </c>
      <c r="B3050" t="s">
        <v>7367</v>
      </c>
      <c r="C3050" s="94" t="s">
        <v>7368</v>
      </c>
      <c r="D3050" s="93" t="s">
        <v>7369</v>
      </c>
      <c r="E3050" s="93" t="s">
        <v>704</v>
      </c>
      <c r="F3050" s="93" t="s">
        <v>22</v>
      </c>
      <c r="G3050" s="83" t="s">
        <v>23</v>
      </c>
      <c r="H3050" s="93"/>
      <c r="I3050" s="93" t="s">
        <v>24</v>
      </c>
      <c r="J3050" s="93" t="s">
        <v>24</v>
      </c>
      <c r="K3050" s="2">
        <v>100210010560</v>
      </c>
      <c r="L3050" t="s">
        <v>25</v>
      </c>
      <c r="M3050" t="s">
        <v>1019</v>
      </c>
      <c r="N3050" t="s">
        <v>5182</v>
      </c>
      <c r="O3050" t="s">
        <v>7357</v>
      </c>
      <c r="P3050" s="86">
        <v>48</v>
      </c>
      <c r="Q3050" s="87"/>
      <c r="R3050" s="88" t="s">
        <v>28</v>
      </c>
      <c r="S3050" s="89"/>
      <c r="T3050" s="1">
        <v>5875</v>
      </c>
      <c r="U3050" s="90">
        <v>3055</v>
      </c>
      <c r="V3050" s="91">
        <v>0.48</v>
      </c>
      <c r="W3050" s="92" t="s">
        <v>11035</v>
      </c>
      <c r="X3050" s="83">
        <v>94054990900</v>
      </c>
      <c r="Y3050" s="83" t="s">
        <v>994</v>
      </c>
      <c r="Z3050" s="83" t="s">
        <v>739</v>
      </c>
    </row>
    <row r="3051" spans="1:26" x14ac:dyDescent="0.25">
      <c r="A3051" t="s">
        <v>7370</v>
      </c>
      <c r="B3051" t="s">
        <v>7370</v>
      </c>
      <c r="C3051" s="94" t="s">
        <v>7371</v>
      </c>
      <c r="D3051" s="93" t="s">
        <v>7372</v>
      </c>
      <c r="E3051" s="93" t="s">
        <v>704</v>
      </c>
      <c r="F3051" s="93" t="s">
        <v>22</v>
      </c>
      <c r="G3051" s="83" t="s">
        <v>752</v>
      </c>
      <c r="H3051" s="93"/>
      <c r="I3051" s="93" t="s">
        <v>24</v>
      </c>
      <c r="J3051" s="93" t="s">
        <v>24</v>
      </c>
      <c r="K3051" s="2">
        <v>100210010630</v>
      </c>
      <c r="L3051" t="s">
        <v>25</v>
      </c>
      <c r="M3051" t="s">
        <v>1019</v>
      </c>
      <c r="N3051" t="s">
        <v>1303</v>
      </c>
      <c r="O3051" t="s">
        <v>6126</v>
      </c>
      <c r="P3051" s="86">
        <v>48</v>
      </c>
      <c r="Q3051" s="87"/>
      <c r="R3051" s="88" t="s">
        <v>28</v>
      </c>
      <c r="S3051" s="89"/>
      <c r="T3051" s="1">
        <v>4050</v>
      </c>
      <c r="U3051" s="90">
        <v>2106</v>
      </c>
      <c r="V3051" s="91">
        <v>0.48</v>
      </c>
      <c r="W3051" s="92" t="s">
        <v>11035</v>
      </c>
      <c r="X3051" s="83">
        <v>90119000000</v>
      </c>
      <c r="Y3051" s="83" t="s">
        <v>994</v>
      </c>
      <c r="Z3051" s="83" t="s">
        <v>739</v>
      </c>
    </row>
    <row r="3052" spans="1:26" x14ac:dyDescent="0.25">
      <c r="A3052" t="s">
        <v>7375</v>
      </c>
      <c r="B3052" t="s">
        <v>7375</v>
      </c>
      <c r="C3052" s="94" t="s">
        <v>7376</v>
      </c>
      <c r="D3052" s="93" t="s">
        <v>7377</v>
      </c>
      <c r="E3052" s="93" t="s">
        <v>704</v>
      </c>
      <c r="F3052" s="93" t="s">
        <v>22</v>
      </c>
      <c r="G3052" s="93" t="s">
        <v>23</v>
      </c>
      <c r="H3052" s="93"/>
      <c r="I3052" s="93" t="s">
        <v>24</v>
      </c>
      <c r="J3052" s="93" t="s">
        <v>24</v>
      </c>
      <c r="K3052" s="2">
        <v>100210010608</v>
      </c>
      <c r="L3052" t="s">
        <v>25</v>
      </c>
      <c r="M3052" t="s">
        <v>1019</v>
      </c>
      <c r="N3052" t="s">
        <v>1303</v>
      </c>
      <c r="O3052" t="s">
        <v>1304</v>
      </c>
      <c r="P3052" s="86">
        <v>23</v>
      </c>
      <c r="Q3052" s="87"/>
      <c r="R3052" s="88" t="s">
        <v>28</v>
      </c>
      <c r="S3052" s="89"/>
      <c r="T3052" s="1">
        <v>313</v>
      </c>
      <c r="U3052" s="90">
        <v>162.76</v>
      </c>
      <c r="V3052" s="91">
        <v>0.48000000000000004</v>
      </c>
      <c r="W3052" s="92" t="s">
        <v>11035</v>
      </c>
      <c r="X3052" s="83">
        <v>85444290900</v>
      </c>
      <c r="Y3052" s="83" t="s">
        <v>994</v>
      </c>
      <c r="Z3052" s="83" t="s">
        <v>31</v>
      </c>
    </row>
    <row r="3053" spans="1:26" x14ac:dyDescent="0.25">
      <c r="A3053" t="s">
        <v>7378</v>
      </c>
      <c r="B3053" t="s">
        <v>7378</v>
      </c>
      <c r="C3053" s="94" t="s">
        <v>7379</v>
      </c>
      <c r="D3053" s="93" t="s">
        <v>7380</v>
      </c>
      <c r="E3053" s="93" t="s">
        <v>704</v>
      </c>
      <c r="F3053" s="93" t="s">
        <v>22</v>
      </c>
      <c r="G3053" s="83" t="s">
        <v>23</v>
      </c>
      <c r="H3053" s="93"/>
      <c r="I3053" s="93" t="s">
        <v>24</v>
      </c>
      <c r="J3053" s="93" t="s">
        <v>24</v>
      </c>
      <c r="K3053" s="2">
        <v>100210010608</v>
      </c>
      <c r="L3053" t="s">
        <v>25</v>
      </c>
      <c r="M3053" t="s">
        <v>1019</v>
      </c>
      <c r="N3053" t="s">
        <v>1303</v>
      </c>
      <c r="O3053" t="s">
        <v>1304</v>
      </c>
      <c r="P3053" s="86">
        <v>20</v>
      </c>
      <c r="Q3053" s="87"/>
      <c r="R3053" s="88" t="s">
        <v>28</v>
      </c>
      <c r="S3053" s="89"/>
      <c r="T3053" s="1">
        <v>351</v>
      </c>
      <c r="U3053" s="90">
        <v>182.52</v>
      </c>
      <c r="V3053" s="91">
        <v>0.48</v>
      </c>
      <c r="W3053" s="92" t="s">
        <v>11035</v>
      </c>
      <c r="X3053" s="83">
        <v>85444290900</v>
      </c>
      <c r="Y3053" s="83" t="s">
        <v>994</v>
      </c>
      <c r="Z3053" s="83" t="s">
        <v>31</v>
      </c>
    </row>
    <row r="3054" spans="1:26" x14ac:dyDescent="0.25">
      <c r="A3054" t="s">
        <v>7381</v>
      </c>
      <c r="B3054" t="s">
        <v>7381</v>
      </c>
      <c r="C3054" s="94" t="s">
        <v>7382</v>
      </c>
      <c r="D3054" s="93" t="s">
        <v>7383</v>
      </c>
      <c r="E3054" s="93" t="s">
        <v>704</v>
      </c>
      <c r="F3054" s="93" t="s">
        <v>22</v>
      </c>
      <c r="G3054" s="83" t="s">
        <v>23</v>
      </c>
      <c r="H3054" s="93"/>
      <c r="I3054" s="93" t="s">
        <v>24</v>
      </c>
      <c r="J3054" s="93" t="s">
        <v>24</v>
      </c>
      <c r="K3054" s="2">
        <v>100210010608</v>
      </c>
      <c r="L3054" t="s">
        <v>25</v>
      </c>
      <c r="M3054" t="s">
        <v>1019</v>
      </c>
      <c r="N3054" t="s">
        <v>1303</v>
      </c>
      <c r="O3054" t="s">
        <v>1304</v>
      </c>
      <c r="P3054" s="86">
        <v>83</v>
      </c>
      <c r="Q3054" s="87"/>
      <c r="R3054" s="88" t="s">
        <v>28</v>
      </c>
      <c r="S3054" s="89"/>
      <c r="T3054" s="1">
        <v>390</v>
      </c>
      <c r="U3054" s="90">
        <v>202.8</v>
      </c>
      <c r="V3054" s="91">
        <v>0.48</v>
      </c>
      <c r="W3054" s="92" t="s">
        <v>11035</v>
      </c>
      <c r="X3054" s="83">
        <v>85444290900</v>
      </c>
      <c r="Y3054" s="83" t="s">
        <v>994</v>
      </c>
      <c r="Z3054" s="83" t="s">
        <v>31</v>
      </c>
    </row>
    <row r="3055" spans="1:26" x14ac:dyDescent="0.25">
      <c r="A3055" t="s">
        <v>7384</v>
      </c>
      <c r="B3055" t="s">
        <v>7384</v>
      </c>
      <c r="C3055" s="94" t="s">
        <v>7385</v>
      </c>
      <c r="D3055" s="93" t="s">
        <v>7386</v>
      </c>
      <c r="E3055" s="93" t="s">
        <v>704</v>
      </c>
      <c r="F3055" s="93" t="s">
        <v>22</v>
      </c>
      <c r="G3055" s="93" t="s">
        <v>752</v>
      </c>
      <c r="H3055" s="93"/>
      <c r="I3055" s="93" t="s">
        <v>24</v>
      </c>
      <c r="J3055" s="93" t="s">
        <v>24</v>
      </c>
      <c r="K3055" s="2">
        <v>100210010630</v>
      </c>
      <c r="L3055" t="s">
        <v>25</v>
      </c>
      <c r="M3055" t="s">
        <v>1019</v>
      </c>
      <c r="N3055" t="s">
        <v>1303</v>
      </c>
      <c r="O3055" t="s">
        <v>6126</v>
      </c>
      <c r="P3055" s="86">
        <v>20</v>
      </c>
      <c r="Q3055" s="87"/>
      <c r="R3055" s="88" t="s">
        <v>28</v>
      </c>
      <c r="S3055" s="89"/>
      <c r="T3055" s="1">
        <v>2164</v>
      </c>
      <c r="U3055" s="90">
        <v>1125.28</v>
      </c>
      <c r="V3055" s="91">
        <v>0.48000000000000004</v>
      </c>
      <c r="W3055" s="92" t="s">
        <v>11035</v>
      </c>
      <c r="X3055" s="83">
        <v>90119000000</v>
      </c>
      <c r="Y3055" s="83" t="s">
        <v>994</v>
      </c>
      <c r="Z3055" s="83" t="s">
        <v>739</v>
      </c>
    </row>
    <row r="3056" spans="1:26" x14ac:dyDescent="0.25">
      <c r="A3056" t="s">
        <v>7387</v>
      </c>
      <c r="B3056" t="s">
        <v>7387</v>
      </c>
      <c r="C3056" s="94" t="s">
        <v>7388</v>
      </c>
      <c r="D3056" s="93" t="s">
        <v>7389</v>
      </c>
      <c r="E3056" s="93" t="s">
        <v>704</v>
      </c>
      <c r="F3056" s="93" t="s">
        <v>22</v>
      </c>
      <c r="G3056" s="83" t="s">
        <v>23</v>
      </c>
      <c r="H3056" s="93"/>
      <c r="I3056" s="93" t="s">
        <v>24</v>
      </c>
      <c r="J3056" s="93" t="s">
        <v>24</v>
      </c>
      <c r="K3056" s="2">
        <v>100210010608</v>
      </c>
      <c r="L3056" t="s">
        <v>25</v>
      </c>
      <c r="M3056" t="s">
        <v>1019</v>
      </c>
      <c r="N3056" t="s">
        <v>1303</v>
      </c>
      <c r="O3056" t="s">
        <v>1304</v>
      </c>
      <c r="P3056" s="86">
        <v>20</v>
      </c>
      <c r="Q3056" s="87"/>
      <c r="R3056" s="88" t="s">
        <v>28</v>
      </c>
      <c r="S3056" s="89"/>
      <c r="T3056" s="1">
        <v>324</v>
      </c>
      <c r="U3056" s="90">
        <v>168.48</v>
      </c>
      <c r="V3056" s="91">
        <v>0.48000000000000004</v>
      </c>
      <c r="W3056" s="92" t="s">
        <v>11035</v>
      </c>
      <c r="X3056" s="83">
        <v>85444290900</v>
      </c>
      <c r="Y3056" s="83" t="s">
        <v>994</v>
      </c>
      <c r="Z3056" s="83" t="s">
        <v>31</v>
      </c>
    </row>
    <row r="3057" spans="1:26" x14ac:dyDescent="0.25">
      <c r="A3057" t="s">
        <v>7390</v>
      </c>
      <c r="B3057" t="s">
        <v>7390</v>
      </c>
      <c r="C3057" s="94" t="s">
        <v>7391</v>
      </c>
      <c r="D3057" s="93" t="s">
        <v>7392</v>
      </c>
      <c r="E3057" s="93" t="s">
        <v>704</v>
      </c>
      <c r="F3057" s="93" t="s">
        <v>22</v>
      </c>
      <c r="G3057" s="83" t="s">
        <v>23</v>
      </c>
      <c r="H3057" s="93"/>
      <c r="I3057" s="93" t="s">
        <v>24</v>
      </c>
      <c r="J3057" s="93" t="s">
        <v>24</v>
      </c>
      <c r="K3057" s="2">
        <v>100210010620</v>
      </c>
      <c r="L3057" t="s">
        <v>25</v>
      </c>
      <c r="M3057" t="s">
        <v>1019</v>
      </c>
      <c r="N3057" t="s">
        <v>1303</v>
      </c>
      <c r="O3057" t="s">
        <v>2009</v>
      </c>
      <c r="P3057" s="86">
        <v>2</v>
      </c>
      <c r="Q3057" s="87"/>
      <c r="R3057" s="88" t="s">
        <v>28</v>
      </c>
      <c r="S3057" s="89"/>
      <c r="T3057" s="1">
        <v>809</v>
      </c>
      <c r="U3057" s="90">
        <v>420.68</v>
      </c>
      <c r="V3057" s="91">
        <v>0.48</v>
      </c>
      <c r="W3057" s="92" t="s">
        <v>11035</v>
      </c>
      <c r="X3057" s="83">
        <v>90119000000</v>
      </c>
      <c r="Y3057" s="83" t="s">
        <v>994</v>
      </c>
      <c r="Z3057" s="83" t="s">
        <v>739</v>
      </c>
    </row>
    <row r="3058" spans="1:26" x14ac:dyDescent="0.25">
      <c r="A3058" t="s">
        <v>7393</v>
      </c>
      <c r="B3058" t="s">
        <v>7393</v>
      </c>
      <c r="C3058" s="94" t="s">
        <v>7394</v>
      </c>
      <c r="D3058" s="93" t="s">
        <v>11887</v>
      </c>
      <c r="E3058" s="93" t="s">
        <v>704</v>
      </c>
      <c r="F3058" s="93" t="s">
        <v>22</v>
      </c>
      <c r="G3058" s="83" t="s">
        <v>23</v>
      </c>
      <c r="H3058" s="93"/>
      <c r="I3058" s="93" t="s">
        <v>24</v>
      </c>
      <c r="J3058" s="93" t="s">
        <v>24</v>
      </c>
      <c r="K3058" s="2">
        <v>100210010603</v>
      </c>
      <c r="L3058" t="s">
        <v>25</v>
      </c>
      <c r="M3058" t="s">
        <v>1019</v>
      </c>
      <c r="N3058" t="s">
        <v>1303</v>
      </c>
      <c r="O3058" t="s">
        <v>4433</v>
      </c>
      <c r="P3058" s="86">
        <v>2</v>
      </c>
      <c r="Q3058" s="96"/>
      <c r="R3058" s="88" t="s">
        <v>28</v>
      </c>
      <c r="S3058" s="84"/>
      <c r="T3058" s="1">
        <v>1149</v>
      </c>
      <c r="U3058" s="90">
        <v>597.48</v>
      </c>
      <c r="V3058" s="91">
        <v>0.48</v>
      </c>
      <c r="W3058" s="92" t="s">
        <v>11035</v>
      </c>
      <c r="X3058" s="83">
        <v>90021900000</v>
      </c>
      <c r="Y3058" s="83" t="s">
        <v>903</v>
      </c>
      <c r="Z3058" s="83" t="s">
        <v>31</v>
      </c>
    </row>
    <row r="3059" spans="1:26" x14ac:dyDescent="0.25">
      <c r="A3059" t="s">
        <v>7395</v>
      </c>
      <c r="B3059" t="s">
        <v>7395</v>
      </c>
      <c r="C3059" s="94" t="s">
        <v>7396</v>
      </c>
      <c r="D3059" s="93" t="s">
        <v>11888</v>
      </c>
      <c r="E3059" s="93" t="s">
        <v>704</v>
      </c>
      <c r="F3059" s="93" t="s">
        <v>22</v>
      </c>
      <c r="G3059" s="83" t="s">
        <v>23</v>
      </c>
      <c r="H3059" s="93"/>
      <c r="I3059" s="93" t="s">
        <v>24</v>
      </c>
      <c r="J3059" s="93" t="s">
        <v>24</v>
      </c>
      <c r="K3059" s="2">
        <v>100210010603</v>
      </c>
      <c r="L3059" t="s">
        <v>25</v>
      </c>
      <c r="M3059" t="s">
        <v>1019</v>
      </c>
      <c r="N3059" t="s">
        <v>1303</v>
      </c>
      <c r="O3059" t="s">
        <v>4433</v>
      </c>
      <c r="P3059" s="86">
        <v>63</v>
      </c>
      <c r="Q3059" s="87"/>
      <c r="R3059" s="88" t="s">
        <v>28</v>
      </c>
      <c r="S3059" s="89"/>
      <c r="T3059" s="1">
        <v>597</v>
      </c>
      <c r="U3059" s="90">
        <v>310.44</v>
      </c>
      <c r="V3059" s="91">
        <v>0.48</v>
      </c>
      <c r="W3059" s="92" t="s">
        <v>11035</v>
      </c>
      <c r="X3059" s="83">
        <v>90021900000</v>
      </c>
      <c r="Y3059" s="83" t="s">
        <v>994</v>
      </c>
      <c r="Z3059" s="83" t="s">
        <v>31</v>
      </c>
    </row>
    <row r="3060" spans="1:26" x14ac:dyDescent="0.25">
      <c r="A3060" s="3" t="s">
        <v>7397</v>
      </c>
      <c r="B3060" s="3" t="s">
        <v>7397</v>
      </c>
      <c r="C3060" s="94" t="s">
        <v>7398</v>
      </c>
      <c r="D3060" s="93" t="s">
        <v>7399</v>
      </c>
      <c r="E3060" s="88" t="s">
        <v>704</v>
      </c>
      <c r="F3060" s="88" t="s">
        <v>22</v>
      </c>
      <c r="G3060" s="83" t="s">
        <v>23</v>
      </c>
      <c r="H3060" s="88"/>
      <c r="I3060" s="93" t="s">
        <v>24</v>
      </c>
      <c r="J3060" s="93" t="s">
        <v>24</v>
      </c>
      <c r="K3060" s="4">
        <v>100210010730</v>
      </c>
      <c r="L3060" s="3" t="s">
        <v>25</v>
      </c>
      <c r="M3060" s="3" t="s">
        <v>1019</v>
      </c>
      <c r="N3060" s="3" t="s">
        <v>2639</v>
      </c>
      <c r="O3060" s="3" t="s">
        <v>5947</v>
      </c>
      <c r="P3060" s="86">
        <v>2</v>
      </c>
      <c r="Q3060" s="87"/>
      <c r="R3060" s="88" t="s">
        <v>28</v>
      </c>
      <c r="S3060" s="98"/>
      <c r="T3060" s="1">
        <v>2446</v>
      </c>
      <c r="U3060" s="90">
        <v>1271.92</v>
      </c>
      <c r="V3060" s="91">
        <v>0.48</v>
      </c>
      <c r="W3060" s="92" t="s">
        <v>11035</v>
      </c>
      <c r="X3060" s="83">
        <v>90021900000</v>
      </c>
      <c r="Y3060" s="83" t="s">
        <v>903</v>
      </c>
      <c r="Z3060" s="83" t="s">
        <v>31</v>
      </c>
    </row>
    <row r="3061" spans="1:26" x14ac:dyDescent="0.25">
      <c r="A3061" t="s">
        <v>7400</v>
      </c>
      <c r="B3061" t="s">
        <v>7400</v>
      </c>
      <c r="C3061" s="94" t="s">
        <v>7401</v>
      </c>
      <c r="D3061" s="93" t="s">
        <v>11889</v>
      </c>
      <c r="E3061" s="93" t="s">
        <v>704</v>
      </c>
      <c r="F3061" s="93" t="s">
        <v>22</v>
      </c>
      <c r="G3061" s="83" t="s">
        <v>752</v>
      </c>
      <c r="H3061" s="93"/>
      <c r="I3061" s="93" t="s">
        <v>24</v>
      </c>
      <c r="J3061" s="93" t="s">
        <v>24</v>
      </c>
      <c r="K3061" s="2">
        <v>100210010730</v>
      </c>
      <c r="L3061" t="s">
        <v>25</v>
      </c>
      <c r="M3061" t="s">
        <v>1019</v>
      </c>
      <c r="N3061" t="s">
        <v>2639</v>
      </c>
      <c r="O3061" t="s">
        <v>5947</v>
      </c>
      <c r="P3061" s="86">
        <v>2</v>
      </c>
      <c r="Q3061" s="87"/>
      <c r="R3061" s="88" t="s">
        <v>28</v>
      </c>
      <c r="S3061" s="89"/>
      <c r="T3061" s="1">
        <v>3194</v>
      </c>
      <c r="U3061" s="90">
        <v>1660.88</v>
      </c>
      <c r="V3061" s="91">
        <v>0.48</v>
      </c>
      <c r="W3061" s="92" t="s">
        <v>11035</v>
      </c>
      <c r="X3061" s="83">
        <v>90021900000</v>
      </c>
      <c r="Y3061" s="83" t="s">
        <v>994</v>
      </c>
      <c r="Z3061" s="83" t="s">
        <v>31</v>
      </c>
    </row>
    <row r="3062" spans="1:26" x14ac:dyDescent="0.25">
      <c r="A3062" t="s">
        <v>7402</v>
      </c>
      <c r="B3062" t="s">
        <v>7402</v>
      </c>
      <c r="C3062" s="94" t="s">
        <v>7403</v>
      </c>
      <c r="D3062" s="93" t="s">
        <v>7404</v>
      </c>
      <c r="E3062" s="93" t="s">
        <v>704</v>
      </c>
      <c r="F3062" s="93" t="s">
        <v>22</v>
      </c>
      <c r="G3062" s="83" t="s">
        <v>23</v>
      </c>
      <c r="H3062" s="93"/>
      <c r="I3062" s="93" t="s">
        <v>24</v>
      </c>
      <c r="J3062" s="93" t="s">
        <v>24</v>
      </c>
      <c r="K3062" s="2">
        <v>100210010730</v>
      </c>
      <c r="L3062" t="s">
        <v>25</v>
      </c>
      <c r="M3062" t="s">
        <v>1019</v>
      </c>
      <c r="N3062" t="s">
        <v>2639</v>
      </c>
      <c r="O3062" t="s">
        <v>5947</v>
      </c>
      <c r="P3062" s="86">
        <v>2</v>
      </c>
      <c r="Q3062" s="87"/>
      <c r="R3062" s="88" t="s">
        <v>28</v>
      </c>
      <c r="S3062" s="98"/>
      <c r="T3062" s="1">
        <v>790</v>
      </c>
      <c r="U3062" s="90">
        <v>410.8</v>
      </c>
      <c r="V3062" s="91">
        <v>0.48</v>
      </c>
      <c r="W3062" s="92" t="s">
        <v>11035</v>
      </c>
      <c r="X3062" s="83">
        <v>90021900000</v>
      </c>
      <c r="Y3062" s="83" t="s">
        <v>903</v>
      </c>
      <c r="Z3062" s="83" t="s">
        <v>31</v>
      </c>
    </row>
    <row r="3063" spans="1:26" x14ac:dyDescent="0.25">
      <c r="A3063" t="s">
        <v>7405</v>
      </c>
      <c r="B3063" t="s">
        <v>7405</v>
      </c>
      <c r="C3063" s="94" t="s">
        <v>7406</v>
      </c>
      <c r="D3063" s="93" t="s">
        <v>7407</v>
      </c>
      <c r="E3063" s="93" t="s">
        <v>704</v>
      </c>
      <c r="F3063" s="93" t="s">
        <v>22</v>
      </c>
      <c r="G3063" s="83" t="s">
        <v>752</v>
      </c>
      <c r="H3063" s="93"/>
      <c r="I3063" s="93" t="s">
        <v>24</v>
      </c>
      <c r="J3063" s="93" t="s">
        <v>24</v>
      </c>
      <c r="K3063" s="2">
        <v>100210010730</v>
      </c>
      <c r="L3063" t="s">
        <v>25</v>
      </c>
      <c r="M3063" t="s">
        <v>1019</v>
      </c>
      <c r="N3063" t="s">
        <v>2639</v>
      </c>
      <c r="O3063" t="s">
        <v>5947</v>
      </c>
      <c r="P3063" s="86">
        <v>2</v>
      </c>
      <c r="Q3063" s="87"/>
      <c r="R3063" s="88" t="s">
        <v>7847</v>
      </c>
      <c r="S3063" s="89" t="s">
        <v>10640</v>
      </c>
      <c r="T3063" s="1">
        <v>931</v>
      </c>
      <c r="U3063" s="90">
        <v>484.12</v>
      </c>
      <c r="V3063" s="91">
        <v>0.48</v>
      </c>
      <c r="W3063" s="92" t="s">
        <v>11035</v>
      </c>
      <c r="X3063" s="83">
        <v>90021900000</v>
      </c>
      <c r="Y3063" s="83" t="s">
        <v>994</v>
      </c>
      <c r="Z3063" s="83" t="s">
        <v>31</v>
      </c>
    </row>
    <row r="3064" spans="1:26" x14ac:dyDescent="0.25">
      <c r="A3064" t="s">
        <v>7409</v>
      </c>
      <c r="B3064" t="s">
        <v>7409</v>
      </c>
      <c r="C3064" s="94" t="s">
        <v>7410</v>
      </c>
      <c r="D3064" s="93" t="s">
        <v>11890</v>
      </c>
      <c r="E3064" s="93" t="s">
        <v>704</v>
      </c>
      <c r="F3064" s="93" t="s">
        <v>22</v>
      </c>
      <c r="G3064" s="83" t="s">
        <v>23</v>
      </c>
      <c r="H3064" s="93"/>
      <c r="I3064" s="93" t="s">
        <v>24</v>
      </c>
      <c r="J3064" s="93" t="s">
        <v>24</v>
      </c>
      <c r="K3064" s="2">
        <v>100210010730</v>
      </c>
      <c r="L3064" t="s">
        <v>25</v>
      </c>
      <c r="M3064" t="s">
        <v>1019</v>
      </c>
      <c r="N3064" t="s">
        <v>2639</v>
      </c>
      <c r="O3064" t="s">
        <v>5947</v>
      </c>
      <c r="P3064" s="86">
        <v>2</v>
      </c>
      <c r="Q3064" s="87"/>
      <c r="R3064" s="88" t="s">
        <v>28</v>
      </c>
      <c r="S3064" s="89"/>
      <c r="T3064" s="1">
        <v>4711</v>
      </c>
      <c r="U3064" s="90">
        <v>2449.7199999999998</v>
      </c>
      <c r="V3064" s="91">
        <v>0.48000000000000004</v>
      </c>
      <c r="W3064" s="92" t="s">
        <v>11035</v>
      </c>
      <c r="X3064" s="83">
        <v>90021900000</v>
      </c>
      <c r="Y3064" s="83" t="s">
        <v>994</v>
      </c>
      <c r="Z3064" s="83" t="s">
        <v>31</v>
      </c>
    </row>
    <row r="3065" spans="1:26" x14ac:dyDescent="0.25">
      <c r="A3065" s="93" t="s">
        <v>7411</v>
      </c>
      <c r="B3065" s="93" t="s">
        <v>7411</v>
      </c>
      <c r="C3065" s="94" t="s">
        <v>7412</v>
      </c>
      <c r="D3065" s="93" t="s">
        <v>11891</v>
      </c>
      <c r="E3065" s="93" t="s">
        <v>704</v>
      </c>
      <c r="F3065" s="93" t="s">
        <v>22</v>
      </c>
      <c r="G3065" s="83" t="s">
        <v>752</v>
      </c>
      <c r="H3065" s="93"/>
      <c r="I3065" s="93" t="s">
        <v>24</v>
      </c>
      <c r="J3065" s="93" t="s">
        <v>24</v>
      </c>
      <c r="K3065" s="95">
        <v>100210010730</v>
      </c>
      <c r="L3065" s="93" t="s">
        <v>25</v>
      </c>
      <c r="M3065" s="93" t="s">
        <v>1019</v>
      </c>
      <c r="N3065" s="93" t="s">
        <v>2639</v>
      </c>
      <c r="O3065" s="93" t="s">
        <v>5947</v>
      </c>
      <c r="P3065" s="86">
        <v>2</v>
      </c>
      <c r="Q3065" s="87"/>
      <c r="R3065" s="88" t="s">
        <v>28</v>
      </c>
      <c r="S3065" s="89"/>
      <c r="T3065" s="1">
        <v>6092</v>
      </c>
      <c r="U3065" s="90">
        <v>3167.84</v>
      </c>
      <c r="V3065" s="91">
        <v>0.48</v>
      </c>
      <c r="W3065" s="83" t="s">
        <v>11035</v>
      </c>
      <c r="X3065" s="83">
        <v>90021900000</v>
      </c>
      <c r="Y3065" s="83" t="s">
        <v>994</v>
      </c>
      <c r="Z3065" s="83" t="s">
        <v>31</v>
      </c>
    </row>
    <row r="3066" spans="1:26" x14ac:dyDescent="0.25">
      <c r="A3066" s="3" t="s">
        <v>7413</v>
      </c>
      <c r="B3066" s="3" t="s">
        <v>7413</v>
      </c>
      <c r="C3066" s="94" t="s">
        <v>7414</v>
      </c>
      <c r="D3066" s="93" t="s">
        <v>11892</v>
      </c>
      <c r="E3066" s="88" t="s">
        <v>704</v>
      </c>
      <c r="F3066" s="88" t="s">
        <v>22</v>
      </c>
      <c r="G3066" s="83" t="s">
        <v>752</v>
      </c>
      <c r="H3066" s="88"/>
      <c r="I3066" s="93" t="s">
        <v>24</v>
      </c>
      <c r="J3066" s="93" t="s">
        <v>24</v>
      </c>
      <c r="K3066" s="4">
        <v>100210010730</v>
      </c>
      <c r="L3066" s="3" t="s">
        <v>25</v>
      </c>
      <c r="M3066" s="3" t="s">
        <v>1019</v>
      </c>
      <c r="N3066" s="3" t="s">
        <v>2639</v>
      </c>
      <c r="O3066" s="3" t="s">
        <v>5947</v>
      </c>
      <c r="P3066" s="86">
        <v>2</v>
      </c>
      <c r="Q3066" s="87"/>
      <c r="R3066" s="88" t="s">
        <v>7847</v>
      </c>
      <c r="S3066" s="89" t="s">
        <v>10640</v>
      </c>
      <c r="T3066" s="1">
        <v>7165</v>
      </c>
      <c r="U3066" s="90">
        <v>3725.8</v>
      </c>
      <c r="V3066" s="91">
        <v>0.48</v>
      </c>
      <c r="W3066" s="92" t="s">
        <v>11035</v>
      </c>
      <c r="X3066" s="83">
        <v>90021900000</v>
      </c>
      <c r="Y3066" s="83" t="s">
        <v>994</v>
      </c>
      <c r="Z3066" s="83" t="s">
        <v>31</v>
      </c>
    </row>
    <row r="3067" spans="1:26" x14ac:dyDescent="0.25">
      <c r="A3067" t="s">
        <v>9674</v>
      </c>
      <c r="B3067" t="s">
        <v>9674</v>
      </c>
      <c r="C3067" s="94" t="s">
        <v>9675</v>
      </c>
      <c r="D3067" s="93" t="s">
        <v>9676</v>
      </c>
      <c r="E3067" s="93" t="s">
        <v>704</v>
      </c>
      <c r="F3067" s="93" t="s">
        <v>22</v>
      </c>
      <c r="G3067" s="83" t="s">
        <v>23</v>
      </c>
      <c r="H3067" s="93"/>
      <c r="I3067" s="93" t="s">
        <v>24</v>
      </c>
      <c r="J3067" s="93" t="s">
        <v>24</v>
      </c>
      <c r="K3067" s="2">
        <v>100210120201</v>
      </c>
      <c r="L3067" t="s">
        <v>25</v>
      </c>
      <c r="M3067" t="s">
        <v>6703</v>
      </c>
      <c r="N3067" t="s">
        <v>7319</v>
      </c>
      <c r="O3067" t="s">
        <v>7320</v>
      </c>
      <c r="P3067" s="86">
        <v>20</v>
      </c>
      <c r="Q3067" s="87"/>
      <c r="R3067" s="88" t="s">
        <v>28</v>
      </c>
      <c r="S3067" s="89"/>
      <c r="T3067" s="1">
        <v>8024</v>
      </c>
      <c r="U3067" s="90">
        <v>5616.8</v>
      </c>
      <c r="V3067" s="91">
        <v>0.3</v>
      </c>
      <c r="W3067" s="92" t="s">
        <v>11038</v>
      </c>
      <c r="X3067" s="83">
        <v>85285210000</v>
      </c>
      <c r="Y3067" s="83" t="s">
        <v>994</v>
      </c>
      <c r="Z3067" s="83" t="s">
        <v>739</v>
      </c>
    </row>
    <row r="3068" spans="1:26" x14ac:dyDescent="0.25">
      <c r="A3068" t="s">
        <v>7415</v>
      </c>
      <c r="B3068" t="s">
        <v>7415</v>
      </c>
      <c r="C3068" s="94" t="s">
        <v>7416</v>
      </c>
      <c r="D3068" s="93" t="s">
        <v>7416</v>
      </c>
      <c r="E3068" s="93" t="s">
        <v>704</v>
      </c>
      <c r="F3068" s="93" t="s">
        <v>22</v>
      </c>
      <c r="G3068" s="83" t="s">
        <v>23</v>
      </c>
      <c r="H3068" s="93"/>
      <c r="I3068" s="93" t="s">
        <v>24</v>
      </c>
      <c r="J3068" s="93" t="s">
        <v>24</v>
      </c>
      <c r="K3068" s="2">
        <v>100210010602</v>
      </c>
      <c r="L3068" t="s">
        <v>25</v>
      </c>
      <c r="M3068" t="s">
        <v>1019</v>
      </c>
      <c r="N3068" t="s">
        <v>1303</v>
      </c>
      <c r="O3068" t="s">
        <v>4440</v>
      </c>
      <c r="P3068" s="86">
        <v>2</v>
      </c>
      <c r="Q3068" s="87"/>
      <c r="R3068" s="88" t="s">
        <v>28</v>
      </c>
      <c r="S3068" s="98"/>
      <c r="T3068" s="1">
        <v>2826</v>
      </c>
      <c r="U3068" s="90">
        <v>1469.52</v>
      </c>
      <c r="V3068" s="91">
        <v>0.48</v>
      </c>
      <c r="W3068" s="92" t="s">
        <v>11035</v>
      </c>
      <c r="X3068" s="83">
        <v>90119000000</v>
      </c>
      <c r="Y3068" s="83" t="s">
        <v>994</v>
      </c>
      <c r="Z3068" s="83" t="s">
        <v>31</v>
      </c>
    </row>
    <row r="3069" spans="1:26" x14ac:dyDescent="0.25">
      <c r="A3069" s="3" t="s">
        <v>7417</v>
      </c>
      <c r="B3069" s="3" t="s">
        <v>7417</v>
      </c>
      <c r="C3069" s="94" t="s">
        <v>7418</v>
      </c>
      <c r="D3069" s="93" t="s">
        <v>11893</v>
      </c>
      <c r="E3069" s="88" t="s">
        <v>704</v>
      </c>
      <c r="F3069" s="88" t="s">
        <v>22</v>
      </c>
      <c r="G3069" s="83" t="s">
        <v>23</v>
      </c>
      <c r="H3069" s="88"/>
      <c r="I3069" s="93" t="s">
        <v>24</v>
      </c>
      <c r="J3069" s="93" t="s">
        <v>24</v>
      </c>
      <c r="K3069" s="4">
        <v>100210010602</v>
      </c>
      <c r="L3069" s="3" t="s">
        <v>25</v>
      </c>
      <c r="M3069" s="3" t="s">
        <v>1019</v>
      </c>
      <c r="N3069" s="3" t="s">
        <v>1303</v>
      </c>
      <c r="O3069" s="3" t="s">
        <v>4440</v>
      </c>
      <c r="P3069" s="86">
        <v>2</v>
      </c>
      <c r="Q3069" s="87"/>
      <c r="R3069" s="88" t="s">
        <v>28</v>
      </c>
      <c r="S3069" s="89"/>
      <c r="T3069" s="1">
        <v>2302</v>
      </c>
      <c r="U3069" s="90">
        <v>1197.04</v>
      </c>
      <c r="V3069" s="91">
        <v>0.48000000000000004</v>
      </c>
      <c r="W3069" s="92" t="s">
        <v>11035</v>
      </c>
      <c r="X3069" s="83">
        <v>90029000000</v>
      </c>
      <c r="Y3069" s="83" t="s">
        <v>994</v>
      </c>
      <c r="Z3069" s="83" t="s">
        <v>31</v>
      </c>
    </row>
    <row r="3070" spans="1:26" x14ac:dyDescent="0.25">
      <c r="A3070" t="s">
        <v>7419</v>
      </c>
      <c r="B3070" t="s">
        <v>7419</v>
      </c>
      <c r="C3070" s="94" t="s">
        <v>5441</v>
      </c>
      <c r="D3070" s="93" t="s">
        <v>11894</v>
      </c>
      <c r="E3070" s="93" t="s">
        <v>704</v>
      </c>
      <c r="F3070" s="93" t="s">
        <v>22</v>
      </c>
      <c r="G3070" s="83" t="s">
        <v>23</v>
      </c>
      <c r="H3070" s="93"/>
      <c r="I3070" s="93" t="s">
        <v>24</v>
      </c>
      <c r="J3070" s="93" t="s">
        <v>24</v>
      </c>
      <c r="K3070" s="2">
        <v>100210011510</v>
      </c>
      <c r="L3070" t="s">
        <v>25</v>
      </c>
      <c r="M3070" t="s">
        <v>1019</v>
      </c>
      <c r="N3070" t="s">
        <v>5229</v>
      </c>
      <c r="O3070" t="s">
        <v>5247</v>
      </c>
      <c r="P3070" s="86">
        <v>2</v>
      </c>
      <c r="Q3070" s="87"/>
      <c r="R3070" s="88" t="s">
        <v>28</v>
      </c>
      <c r="S3070" s="89"/>
      <c r="T3070" s="1">
        <v>492</v>
      </c>
      <c r="U3070" s="90">
        <v>255.84</v>
      </c>
      <c r="V3070" s="91">
        <v>0.48</v>
      </c>
      <c r="W3070" s="92" t="s">
        <v>11035</v>
      </c>
      <c r="X3070" s="83">
        <v>85285210000</v>
      </c>
      <c r="Y3070" s="83" t="s">
        <v>994</v>
      </c>
      <c r="Z3070" s="83" t="s">
        <v>31</v>
      </c>
    </row>
    <row r="3071" spans="1:26" x14ac:dyDescent="0.25">
      <c r="A3071" t="s">
        <v>8229</v>
      </c>
      <c r="B3071" t="s">
        <v>8229</v>
      </c>
      <c r="C3071" s="94" t="s">
        <v>8230</v>
      </c>
      <c r="D3071" s="93" t="s">
        <v>8231</v>
      </c>
      <c r="E3071" s="93" t="s">
        <v>704</v>
      </c>
      <c r="F3071" s="93" t="s">
        <v>22</v>
      </c>
      <c r="G3071" s="83" t="s">
        <v>23</v>
      </c>
      <c r="H3071" s="93"/>
      <c r="I3071" s="93" t="s">
        <v>24</v>
      </c>
      <c r="J3071" s="93" t="s">
        <v>24</v>
      </c>
      <c r="K3071" s="2">
        <v>100210041601</v>
      </c>
      <c r="L3071" t="s">
        <v>25</v>
      </c>
      <c r="M3071" t="s">
        <v>5198</v>
      </c>
      <c r="N3071" t="s">
        <v>8232</v>
      </c>
      <c r="O3071" t="s">
        <v>8232</v>
      </c>
      <c r="P3071" s="86">
        <v>20</v>
      </c>
      <c r="Q3071" s="87"/>
      <c r="R3071" s="88" t="s">
        <v>28</v>
      </c>
      <c r="S3071" s="89"/>
      <c r="T3071" s="1">
        <v>129010</v>
      </c>
      <c r="U3071" s="90">
        <v>90307</v>
      </c>
      <c r="V3071" s="91">
        <v>0.3</v>
      </c>
      <c r="W3071" s="92" t="s">
        <v>11038</v>
      </c>
      <c r="X3071" s="83">
        <v>90138080000</v>
      </c>
      <c r="Y3071" s="83" t="s">
        <v>994</v>
      </c>
      <c r="Z3071" s="83" t="s">
        <v>31</v>
      </c>
    </row>
    <row r="3072" spans="1:26" x14ac:dyDescent="0.25">
      <c r="A3072" t="s">
        <v>8233</v>
      </c>
      <c r="B3072" t="s">
        <v>8233</v>
      </c>
      <c r="C3072" s="94" t="s">
        <v>8234</v>
      </c>
      <c r="D3072" s="93" t="s">
        <v>11895</v>
      </c>
      <c r="E3072" s="93" t="s">
        <v>704</v>
      </c>
      <c r="F3072" s="93" t="s">
        <v>22</v>
      </c>
      <c r="G3072" s="83" t="s">
        <v>23</v>
      </c>
      <c r="H3072" s="93"/>
      <c r="I3072" s="93" t="s">
        <v>24</v>
      </c>
      <c r="J3072" s="93" t="s">
        <v>24</v>
      </c>
      <c r="K3072" s="2">
        <v>100210041601</v>
      </c>
      <c r="L3072" t="s">
        <v>25</v>
      </c>
      <c r="M3072" t="s">
        <v>5198</v>
      </c>
      <c r="N3072" t="s">
        <v>8232</v>
      </c>
      <c r="O3072" t="s">
        <v>8232</v>
      </c>
      <c r="P3072" s="86">
        <v>20</v>
      </c>
      <c r="Q3072" s="87"/>
      <c r="R3072" s="88" t="s">
        <v>28</v>
      </c>
      <c r="S3072" s="89"/>
      <c r="T3072" s="1">
        <v>181724</v>
      </c>
      <c r="U3072" s="90">
        <v>127206.8</v>
      </c>
      <c r="V3072" s="91">
        <v>0.3</v>
      </c>
      <c r="W3072" s="92" t="s">
        <v>11038</v>
      </c>
      <c r="X3072" s="83">
        <v>90138080000</v>
      </c>
      <c r="Y3072" s="83" t="s">
        <v>994</v>
      </c>
      <c r="Z3072" s="83" t="s">
        <v>31</v>
      </c>
    </row>
    <row r="3073" spans="1:26" x14ac:dyDescent="0.25">
      <c r="A3073" t="s">
        <v>8235</v>
      </c>
      <c r="B3073" t="s">
        <v>8235</v>
      </c>
      <c r="C3073" s="94" t="s">
        <v>8236</v>
      </c>
      <c r="D3073" s="93" t="s">
        <v>8237</v>
      </c>
      <c r="E3073" s="93" t="s">
        <v>704</v>
      </c>
      <c r="F3073" s="93" t="s">
        <v>22</v>
      </c>
      <c r="G3073" s="83" t="s">
        <v>23</v>
      </c>
      <c r="H3073" s="93"/>
      <c r="I3073" s="93" t="s">
        <v>24</v>
      </c>
      <c r="J3073" s="93" t="s">
        <v>24</v>
      </c>
      <c r="K3073" s="2">
        <v>100210041601</v>
      </c>
      <c r="L3073" t="s">
        <v>25</v>
      </c>
      <c r="M3073" t="s">
        <v>5198</v>
      </c>
      <c r="N3073" t="s">
        <v>8232</v>
      </c>
      <c r="O3073" t="s">
        <v>8232</v>
      </c>
      <c r="P3073" s="86">
        <v>20</v>
      </c>
      <c r="Q3073" s="87"/>
      <c r="R3073" s="88" t="s">
        <v>28</v>
      </c>
      <c r="S3073" s="89"/>
      <c r="T3073" s="1">
        <v>183388</v>
      </c>
      <c r="U3073" s="90">
        <v>128371.6</v>
      </c>
      <c r="V3073" s="91">
        <v>0.3</v>
      </c>
      <c r="W3073" s="92" t="s">
        <v>11038</v>
      </c>
      <c r="X3073" s="83">
        <v>90138080000</v>
      </c>
      <c r="Y3073" s="83" t="s">
        <v>994</v>
      </c>
      <c r="Z3073" s="83" t="s">
        <v>31</v>
      </c>
    </row>
    <row r="3074" spans="1:26" x14ac:dyDescent="0.25">
      <c r="A3074" t="s">
        <v>8238</v>
      </c>
      <c r="B3074" t="s">
        <v>8238</v>
      </c>
      <c r="C3074" s="94" t="s">
        <v>8239</v>
      </c>
      <c r="D3074" s="93" t="s">
        <v>11896</v>
      </c>
      <c r="E3074" s="93" t="s">
        <v>704</v>
      </c>
      <c r="F3074" s="93" t="s">
        <v>22</v>
      </c>
      <c r="G3074" s="83" t="s">
        <v>23</v>
      </c>
      <c r="H3074" s="93"/>
      <c r="I3074" s="93" t="s">
        <v>24</v>
      </c>
      <c r="J3074" s="93" t="s">
        <v>24</v>
      </c>
      <c r="K3074" s="2">
        <v>100210041601</v>
      </c>
      <c r="L3074" t="s">
        <v>25</v>
      </c>
      <c r="M3074" t="s">
        <v>5198</v>
      </c>
      <c r="N3074" t="s">
        <v>8232</v>
      </c>
      <c r="O3074" t="s">
        <v>8232</v>
      </c>
      <c r="P3074" s="86">
        <v>63</v>
      </c>
      <c r="Q3074" s="87"/>
      <c r="R3074" s="88" t="s">
        <v>28</v>
      </c>
      <c r="S3074" s="89"/>
      <c r="T3074" s="1">
        <v>242760</v>
      </c>
      <c r="U3074" s="90">
        <v>169932</v>
      </c>
      <c r="V3074" s="91">
        <v>0.3</v>
      </c>
      <c r="W3074" s="92" t="s">
        <v>11038</v>
      </c>
      <c r="X3074" s="83">
        <v>90138080000</v>
      </c>
      <c r="Y3074" s="83" t="s">
        <v>994</v>
      </c>
      <c r="Z3074" s="83" t="s">
        <v>31</v>
      </c>
    </row>
    <row r="3075" spans="1:26" x14ac:dyDescent="0.25">
      <c r="A3075" t="s">
        <v>8240</v>
      </c>
      <c r="B3075" t="s">
        <v>8240</v>
      </c>
      <c r="C3075" s="94" t="s">
        <v>8241</v>
      </c>
      <c r="D3075" s="93" t="s">
        <v>11897</v>
      </c>
      <c r="E3075" s="93" t="s">
        <v>704</v>
      </c>
      <c r="F3075" s="93" t="s">
        <v>22</v>
      </c>
      <c r="G3075" s="83" t="s">
        <v>23</v>
      </c>
      <c r="H3075" s="93"/>
      <c r="I3075" s="93" t="s">
        <v>24</v>
      </c>
      <c r="J3075" s="93" t="s">
        <v>24</v>
      </c>
      <c r="K3075" s="2">
        <v>100210041601</v>
      </c>
      <c r="L3075" t="s">
        <v>25</v>
      </c>
      <c r="M3075" t="s">
        <v>5198</v>
      </c>
      <c r="N3075" t="s">
        <v>8232</v>
      </c>
      <c r="O3075" t="s">
        <v>8232</v>
      </c>
      <c r="P3075" s="86">
        <v>20</v>
      </c>
      <c r="Q3075" s="87"/>
      <c r="R3075" s="88" t="s">
        <v>28</v>
      </c>
      <c r="S3075" s="89"/>
      <c r="T3075" s="1">
        <v>278134</v>
      </c>
      <c r="U3075" s="90">
        <v>194693.8</v>
      </c>
      <c r="V3075" s="91">
        <v>0.30000000000000004</v>
      </c>
      <c r="W3075" s="92" t="s">
        <v>11038</v>
      </c>
      <c r="X3075" s="83">
        <v>90138080000</v>
      </c>
      <c r="Y3075" s="83" t="s">
        <v>994</v>
      </c>
      <c r="Z3075" s="83" t="s">
        <v>31</v>
      </c>
    </row>
    <row r="3076" spans="1:26" x14ac:dyDescent="0.25">
      <c r="A3076" t="s">
        <v>7420</v>
      </c>
      <c r="B3076" t="s">
        <v>7420</v>
      </c>
      <c r="C3076" s="94" t="s">
        <v>7421</v>
      </c>
      <c r="D3076" s="93" t="s">
        <v>7422</v>
      </c>
      <c r="E3076" s="93" t="s">
        <v>704</v>
      </c>
      <c r="F3076" s="93" t="s">
        <v>22</v>
      </c>
      <c r="G3076" s="83" t="s">
        <v>23</v>
      </c>
      <c r="H3076" s="93"/>
      <c r="I3076" s="93" t="s">
        <v>24</v>
      </c>
      <c r="J3076" s="93" t="s">
        <v>24</v>
      </c>
      <c r="K3076" s="2">
        <v>100210010603</v>
      </c>
      <c r="L3076" t="s">
        <v>25</v>
      </c>
      <c r="M3076" t="s">
        <v>1019</v>
      </c>
      <c r="N3076" t="s">
        <v>1303</v>
      </c>
      <c r="O3076" t="s">
        <v>4433</v>
      </c>
      <c r="P3076" s="86">
        <v>20</v>
      </c>
      <c r="Q3076" s="87"/>
      <c r="R3076" s="88" t="s">
        <v>28</v>
      </c>
      <c r="S3076" s="89"/>
      <c r="T3076" s="1">
        <v>13565</v>
      </c>
      <c r="U3076" s="90">
        <v>7053.8</v>
      </c>
      <c r="V3076" s="91">
        <v>0.48</v>
      </c>
      <c r="W3076" s="92" t="s">
        <v>11035</v>
      </c>
      <c r="X3076" s="83">
        <v>90119000000</v>
      </c>
      <c r="Y3076" s="83" t="s">
        <v>994</v>
      </c>
      <c r="Z3076" s="83" t="s">
        <v>739</v>
      </c>
    </row>
    <row r="3077" spans="1:26" x14ac:dyDescent="0.25">
      <c r="A3077" t="s">
        <v>7423</v>
      </c>
      <c r="B3077" t="s">
        <v>7423</v>
      </c>
      <c r="C3077" s="94" t="s">
        <v>7424</v>
      </c>
      <c r="D3077" s="93" t="s">
        <v>11898</v>
      </c>
      <c r="E3077" s="93" t="s">
        <v>704</v>
      </c>
      <c r="F3077" s="93" t="s">
        <v>22</v>
      </c>
      <c r="G3077" s="93" t="s">
        <v>752</v>
      </c>
      <c r="H3077" s="93"/>
      <c r="I3077" s="93" t="s">
        <v>24</v>
      </c>
      <c r="J3077" s="93" t="s">
        <v>24</v>
      </c>
      <c r="K3077" s="2">
        <v>100210010517</v>
      </c>
      <c r="L3077" t="s">
        <v>25</v>
      </c>
      <c r="M3077" t="s">
        <v>1019</v>
      </c>
      <c r="N3077" t="s">
        <v>5182</v>
      </c>
      <c r="O3077" t="s">
        <v>5290</v>
      </c>
      <c r="P3077" s="86">
        <v>20</v>
      </c>
      <c r="Q3077" s="87"/>
      <c r="R3077" s="88" t="s">
        <v>28</v>
      </c>
      <c r="S3077" s="89"/>
      <c r="T3077" s="1">
        <v>17636</v>
      </c>
      <c r="U3077" s="90">
        <v>9170.7199999999993</v>
      </c>
      <c r="V3077" s="91">
        <v>0.48000000000000004</v>
      </c>
      <c r="W3077" s="92" t="s">
        <v>11035</v>
      </c>
      <c r="X3077" s="83">
        <v>90119000000</v>
      </c>
      <c r="Y3077" s="83" t="s">
        <v>994</v>
      </c>
      <c r="Z3077" s="83" t="s">
        <v>739</v>
      </c>
    </row>
    <row r="3078" spans="1:26" x14ac:dyDescent="0.25">
      <c r="A3078" t="s">
        <v>8242</v>
      </c>
      <c r="B3078" t="s">
        <v>8242</v>
      </c>
      <c r="C3078" s="94" t="s">
        <v>8243</v>
      </c>
      <c r="D3078" s="93" t="s">
        <v>8243</v>
      </c>
      <c r="E3078" s="104" t="s">
        <v>704</v>
      </c>
      <c r="F3078" s="104" t="s">
        <v>22</v>
      </c>
      <c r="G3078" s="83" t="s">
        <v>752</v>
      </c>
      <c r="H3078" s="104"/>
      <c r="I3078" s="93" t="s">
        <v>24</v>
      </c>
      <c r="J3078" s="93" t="s">
        <v>24</v>
      </c>
      <c r="K3078" s="2">
        <v>100210040941</v>
      </c>
      <c r="L3078" t="s">
        <v>25</v>
      </c>
      <c r="M3078" t="s">
        <v>5198</v>
      </c>
      <c r="N3078" t="s">
        <v>5199</v>
      </c>
      <c r="O3078" t="s">
        <v>5200</v>
      </c>
      <c r="P3078" s="86" t="s">
        <v>11037</v>
      </c>
      <c r="Q3078" s="87"/>
      <c r="R3078" s="88" t="s">
        <v>28</v>
      </c>
      <c r="S3078" s="89"/>
      <c r="T3078" s="1">
        <v>87103</v>
      </c>
      <c r="U3078" s="90">
        <v>60972.1</v>
      </c>
      <c r="V3078" s="91">
        <v>0.30000000000000004</v>
      </c>
      <c r="W3078" s="92" t="s">
        <v>11038</v>
      </c>
      <c r="X3078" s="83">
        <v>90119000000</v>
      </c>
      <c r="Y3078" s="83" t="s">
        <v>994</v>
      </c>
      <c r="Z3078" s="83" t="s">
        <v>739</v>
      </c>
    </row>
    <row r="3079" spans="1:26" x14ac:dyDescent="0.25">
      <c r="A3079" t="s">
        <v>7426</v>
      </c>
      <c r="B3079" t="s">
        <v>7426</v>
      </c>
      <c r="C3079" s="94" t="s">
        <v>7427</v>
      </c>
      <c r="D3079" s="93" t="s">
        <v>7428</v>
      </c>
      <c r="E3079" s="104" t="s">
        <v>704</v>
      </c>
      <c r="F3079" s="104" t="s">
        <v>22</v>
      </c>
      <c r="G3079" s="93" t="s">
        <v>752</v>
      </c>
      <c r="H3079" s="104"/>
      <c r="I3079" s="93" t="s">
        <v>24</v>
      </c>
      <c r="J3079" s="93" t="s">
        <v>24</v>
      </c>
      <c r="K3079" s="2">
        <v>100210011401</v>
      </c>
      <c r="L3079" t="s">
        <v>25</v>
      </c>
      <c r="M3079" t="s">
        <v>1019</v>
      </c>
      <c r="N3079" t="s">
        <v>6969</v>
      </c>
      <c r="O3079" t="s">
        <v>6970</v>
      </c>
      <c r="P3079" s="86" t="s">
        <v>11037</v>
      </c>
      <c r="Q3079" s="87"/>
      <c r="R3079" s="88" t="s">
        <v>28</v>
      </c>
      <c r="S3079" s="84"/>
      <c r="T3079" s="1">
        <v>2424</v>
      </c>
      <c r="U3079" s="90">
        <v>1260.48</v>
      </c>
      <c r="V3079" s="91">
        <v>0.48</v>
      </c>
      <c r="W3079" s="92" t="s">
        <v>11035</v>
      </c>
      <c r="X3079" s="83">
        <v>85234910009</v>
      </c>
      <c r="Y3079" s="83" t="s">
        <v>30</v>
      </c>
      <c r="Z3079" s="83" t="s">
        <v>739</v>
      </c>
    </row>
    <row r="3080" spans="1:26" x14ac:dyDescent="0.25">
      <c r="A3080" t="s">
        <v>7429</v>
      </c>
      <c r="B3080" t="s">
        <v>7429</v>
      </c>
      <c r="C3080" s="94" t="s">
        <v>7430</v>
      </c>
      <c r="D3080" s="93" t="s">
        <v>7431</v>
      </c>
      <c r="E3080" s="104" t="s">
        <v>704</v>
      </c>
      <c r="F3080" s="104" t="s">
        <v>22</v>
      </c>
      <c r="G3080" s="83" t="s">
        <v>752</v>
      </c>
      <c r="H3080" s="104"/>
      <c r="I3080" s="93" t="s">
        <v>24</v>
      </c>
      <c r="J3080" s="93" t="s">
        <v>24</v>
      </c>
      <c r="K3080" s="2">
        <v>100210011401</v>
      </c>
      <c r="L3080" t="s">
        <v>25</v>
      </c>
      <c r="M3080" t="s">
        <v>1019</v>
      </c>
      <c r="N3080" t="s">
        <v>6969</v>
      </c>
      <c r="O3080" t="s">
        <v>6970</v>
      </c>
      <c r="P3080" s="86" t="s">
        <v>11037</v>
      </c>
      <c r="Q3080" s="87"/>
      <c r="R3080" s="88" t="s">
        <v>28</v>
      </c>
      <c r="S3080" s="89"/>
      <c r="T3080" s="1">
        <v>36</v>
      </c>
      <c r="U3080" s="90">
        <v>18.72</v>
      </c>
      <c r="V3080" s="91">
        <v>0.48000000000000004</v>
      </c>
      <c r="W3080" s="92" t="s">
        <v>11035</v>
      </c>
      <c r="X3080" s="83">
        <v>85234910009</v>
      </c>
      <c r="Y3080" s="83" t="s">
        <v>30</v>
      </c>
      <c r="Z3080" s="83" t="s">
        <v>739</v>
      </c>
    </row>
    <row r="3081" spans="1:26" x14ac:dyDescent="0.25">
      <c r="A3081" t="s">
        <v>7432</v>
      </c>
      <c r="B3081" t="s">
        <v>7432</v>
      </c>
      <c r="C3081" s="94" t="s">
        <v>7433</v>
      </c>
      <c r="D3081" s="93" t="s">
        <v>7434</v>
      </c>
      <c r="E3081" s="93" t="s">
        <v>704</v>
      </c>
      <c r="F3081" s="93" t="s">
        <v>22</v>
      </c>
      <c r="G3081" s="83" t="s">
        <v>23</v>
      </c>
      <c r="H3081" s="93"/>
      <c r="I3081" s="93" t="s">
        <v>24</v>
      </c>
      <c r="J3081" s="93" t="s">
        <v>24</v>
      </c>
      <c r="K3081" s="2">
        <v>100210040175</v>
      </c>
      <c r="L3081" t="s">
        <v>25</v>
      </c>
      <c r="M3081" t="s">
        <v>5198</v>
      </c>
      <c r="N3081" t="s">
        <v>7340</v>
      </c>
      <c r="O3081" t="s">
        <v>7341</v>
      </c>
      <c r="P3081" s="86">
        <v>2</v>
      </c>
      <c r="Q3081" s="87"/>
      <c r="R3081" s="88" t="s">
        <v>28</v>
      </c>
      <c r="S3081" s="89"/>
      <c r="T3081" s="1">
        <v>208556</v>
      </c>
      <c r="U3081" s="90">
        <v>145989.20000000001</v>
      </c>
      <c r="V3081" s="91">
        <v>0.29999999999999993</v>
      </c>
      <c r="W3081" s="92" t="s">
        <v>11038</v>
      </c>
      <c r="X3081" s="83">
        <v>90118000000</v>
      </c>
      <c r="Y3081" s="83" t="s">
        <v>7435</v>
      </c>
      <c r="Z3081" s="83" t="s">
        <v>739</v>
      </c>
    </row>
    <row r="3082" spans="1:26" x14ac:dyDescent="0.25">
      <c r="A3082" t="s">
        <v>7436</v>
      </c>
      <c r="B3082" t="s">
        <v>7436</v>
      </c>
      <c r="C3082" s="94" t="s">
        <v>7437</v>
      </c>
      <c r="D3082" s="93" t="s">
        <v>7438</v>
      </c>
      <c r="E3082" s="93" t="s">
        <v>704</v>
      </c>
      <c r="F3082" s="93" t="s">
        <v>22</v>
      </c>
      <c r="G3082" s="83" t="s">
        <v>23</v>
      </c>
      <c r="H3082" s="93"/>
      <c r="I3082" s="93" t="s">
        <v>24</v>
      </c>
      <c r="J3082" s="93" t="s">
        <v>24</v>
      </c>
      <c r="K3082" s="2">
        <v>100210120201</v>
      </c>
      <c r="L3082" t="s">
        <v>25</v>
      </c>
      <c r="M3082" t="s">
        <v>6703</v>
      </c>
      <c r="N3082" t="s">
        <v>7319</v>
      </c>
      <c r="O3082" t="s">
        <v>7320</v>
      </c>
      <c r="P3082" s="86">
        <v>20</v>
      </c>
      <c r="Q3082" s="87"/>
      <c r="R3082" s="88" t="s">
        <v>28</v>
      </c>
      <c r="S3082" s="89"/>
      <c r="T3082" s="1">
        <v>14539</v>
      </c>
      <c r="U3082" s="90">
        <v>7560.28</v>
      </c>
      <c r="V3082" s="91">
        <v>0.48000000000000004</v>
      </c>
      <c r="W3082" s="92" t="s">
        <v>11035</v>
      </c>
      <c r="X3082" s="83">
        <v>90118000000</v>
      </c>
      <c r="Y3082" s="83" t="s">
        <v>994</v>
      </c>
      <c r="Z3082" s="83" t="s">
        <v>739</v>
      </c>
    </row>
    <row r="3083" spans="1:26" x14ac:dyDescent="0.25">
      <c r="A3083" t="s">
        <v>7439</v>
      </c>
      <c r="B3083" t="s">
        <v>7439</v>
      </c>
      <c r="C3083" s="94" t="s">
        <v>7440</v>
      </c>
      <c r="D3083" s="93" t="s">
        <v>7441</v>
      </c>
      <c r="E3083" s="93" t="s">
        <v>704</v>
      </c>
      <c r="F3083" s="93" t="s">
        <v>22</v>
      </c>
      <c r="G3083" s="83" t="s">
        <v>23</v>
      </c>
      <c r="H3083" s="93"/>
      <c r="I3083" s="93" t="s">
        <v>24</v>
      </c>
      <c r="J3083" s="93" t="s">
        <v>24</v>
      </c>
      <c r="K3083" s="2">
        <v>100210120201</v>
      </c>
      <c r="L3083" t="s">
        <v>25</v>
      </c>
      <c r="M3083" t="s">
        <v>6703</v>
      </c>
      <c r="N3083" t="s">
        <v>7319</v>
      </c>
      <c r="O3083" t="s">
        <v>7320</v>
      </c>
      <c r="P3083" s="86">
        <v>20</v>
      </c>
      <c r="Q3083" s="87"/>
      <c r="R3083" s="88" t="s">
        <v>28</v>
      </c>
      <c r="S3083" s="89"/>
      <c r="T3083" s="1">
        <v>8253</v>
      </c>
      <c r="U3083" s="90">
        <v>4291.5600000000004</v>
      </c>
      <c r="V3083" s="91">
        <v>0.47999999999999993</v>
      </c>
      <c r="W3083" s="92" t="s">
        <v>11035</v>
      </c>
      <c r="X3083" s="83">
        <v>85234990009</v>
      </c>
      <c r="Y3083" s="83" t="s">
        <v>994</v>
      </c>
      <c r="Z3083" s="83" t="s">
        <v>31</v>
      </c>
    </row>
    <row r="3084" spans="1:26" x14ac:dyDescent="0.25">
      <c r="A3084" t="s">
        <v>7442</v>
      </c>
      <c r="B3084" t="s">
        <v>7442</v>
      </c>
      <c r="C3084" s="94" t="s">
        <v>7443</v>
      </c>
      <c r="D3084" s="93" t="s">
        <v>7444</v>
      </c>
      <c r="E3084" s="93" t="s">
        <v>704</v>
      </c>
      <c r="F3084" s="93" t="s">
        <v>22</v>
      </c>
      <c r="G3084" s="83" t="s">
        <v>752</v>
      </c>
      <c r="H3084" s="93"/>
      <c r="I3084" s="93" t="s">
        <v>24</v>
      </c>
      <c r="J3084" s="93" t="s">
        <v>24</v>
      </c>
      <c r="K3084" s="2">
        <v>100210010685</v>
      </c>
      <c r="L3084" t="s">
        <v>25</v>
      </c>
      <c r="M3084" t="s">
        <v>1019</v>
      </c>
      <c r="N3084" t="s">
        <v>1303</v>
      </c>
      <c r="O3084" t="s">
        <v>6378</v>
      </c>
      <c r="P3084" s="86">
        <v>2</v>
      </c>
      <c r="Q3084" s="87"/>
      <c r="R3084" s="88" t="s">
        <v>28</v>
      </c>
      <c r="S3084" s="89"/>
      <c r="T3084" s="1">
        <v>27</v>
      </c>
      <c r="U3084" s="90">
        <v>14.04</v>
      </c>
      <c r="V3084" s="91">
        <v>0.48000000000000004</v>
      </c>
      <c r="W3084" s="92" t="s">
        <v>11035</v>
      </c>
      <c r="X3084" s="83">
        <v>38249996990</v>
      </c>
      <c r="Y3084" s="83" t="s">
        <v>994</v>
      </c>
      <c r="Z3084" s="83" t="s">
        <v>31</v>
      </c>
    </row>
    <row r="3085" spans="1:26" x14ac:dyDescent="0.25">
      <c r="A3085" t="s">
        <v>7445</v>
      </c>
      <c r="B3085" t="s">
        <v>7445</v>
      </c>
      <c r="C3085" s="94" t="s">
        <v>7446</v>
      </c>
      <c r="D3085" s="93" t="s">
        <v>7447</v>
      </c>
      <c r="E3085" s="93" t="s">
        <v>704</v>
      </c>
      <c r="F3085" s="93" t="s">
        <v>22</v>
      </c>
      <c r="G3085" s="93" t="s">
        <v>752</v>
      </c>
      <c r="H3085" s="93"/>
      <c r="I3085" s="93" t="s">
        <v>24</v>
      </c>
      <c r="J3085" s="93" t="s">
        <v>24</v>
      </c>
      <c r="K3085" s="2">
        <v>100210010685</v>
      </c>
      <c r="L3085" t="s">
        <v>25</v>
      </c>
      <c r="M3085" t="s">
        <v>1019</v>
      </c>
      <c r="N3085" t="s">
        <v>1303</v>
      </c>
      <c r="O3085" t="s">
        <v>6378</v>
      </c>
      <c r="P3085" s="86">
        <v>2</v>
      </c>
      <c r="Q3085" s="87"/>
      <c r="R3085" s="88" t="s">
        <v>28</v>
      </c>
      <c r="S3085" s="89"/>
      <c r="T3085" s="1">
        <v>124</v>
      </c>
      <c r="U3085" s="90">
        <v>64.48</v>
      </c>
      <c r="V3085" s="91">
        <v>0.48</v>
      </c>
      <c r="W3085" s="92" t="s">
        <v>11035</v>
      </c>
      <c r="X3085" s="83">
        <v>38249992990</v>
      </c>
      <c r="Y3085" s="83" t="s">
        <v>994</v>
      </c>
      <c r="Z3085" s="83" t="s">
        <v>31</v>
      </c>
    </row>
    <row r="3086" spans="1:26" x14ac:dyDescent="0.25">
      <c r="A3086" t="s">
        <v>7448</v>
      </c>
      <c r="B3086" t="s">
        <v>7448</v>
      </c>
      <c r="C3086" s="94" t="s">
        <v>7449</v>
      </c>
      <c r="D3086" s="93" t="s">
        <v>7450</v>
      </c>
      <c r="E3086" s="93" t="s">
        <v>704</v>
      </c>
      <c r="F3086" s="93" t="s">
        <v>22</v>
      </c>
      <c r="G3086" s="83" t="s">
        <v>752</v>
      </c>
      <c r="H3086" s="93"/>
      <c r="I3086" s="93" t="s">
        <v>24</v>
      </c>
      <c r="J3086" s="93" t="s">
        <v>24</v>
      </c>
      <c r="K3086" s="2">
        <v>100210010685</v>
      </c>
      <c r="L3086" t="s">
        <v>25</v>
      </c>
      <c r="M3086" t="s">
        <v>1019</v>
      </c>
      <c r="N3086" t="s">
        <v>1303</v>
      </c>
      <c r="O3086" t="s">
        <v>6378</v>
      </c>
      <c r="P3086" s="86">
        <v>2</v>
      </c>
      <c r="Q3086" s="87"/>
      <c r="R3086" s="88" t="s">
        <v>28</v>
      </c>
      <c r="S3086" s="89"/>
      <c r="T3086" s="1">
        <v>407</v>
      </c>
      <c r="U3086" s="90">
        <v>211.64</v>
      </c>
      <c r="V3086" s="91">
        <v>0.48000000000000004</v>
      </c>
      <c r="W3086" s="83" t="s">
        <v>11035</v>
      </c>
      <c r="X3086" s="83">
        <v>38249992990</v>
      </c>
      <c r="Y3086" s="83" t="s">
        <v>994</v>
      </c>
      <c r="Z3086" s="83" t="s">
        <v>31</v>
      </c>
    </row>
    <row r="3087" spans="1:26" x14ac:dyDescent="0.25">
      <c r="A3087" t="s">
        <v>7451</v>
      </c>
      <c r="B3087" t="s">
        <v>7451</v>
      </c>
      <c r="C3087" s="94" t="s">
        <v>7452</v>
      </c>
      <c r="D3087" s="93" t="s">
        <v>7453</v>
      </c>
      <c r="E3087" s="93" t="s">
        <v>704</v>
      </c>
      <c r="F3087" s="93" t="s">
        <v>22</v>
      </c>
      <c r="G3087" s="83" t="s">
        <v>23</v>
      </c>
      <c r="H3087" s="93"/>
      <c r="I3087" s="93" t="s">
        <v>24</v>
      </c>
      <c r="J3087" s="93" t="s">
        <v>24</v>
      </c>
      <c r="K3087" s="2">
        <v>100210010620</v>
      </c>
      <c r="L3087" t="s">
        <v>25</v>
      </c>
      <c r="M3087" t="s">
        <v>1019</v>
      </c>
      <c r="N3087" t="s">
        <v>1303</v>
      </c>
      <c r="O3087" t="s">
        <v>2009</v>
      </c>
      <c r="P3087" s="86">
        <v>48</v>
      </c>
      <c r="Q3087" s="87"/>
      <c r="R3087" s="88" t="s">
        <v>28</v>
      </c>
      <c r="S3087" s="89"/>
      <c r="T3087" s="1">
        <v>3545</v>
      </c>
      <c r="U3087" s="90">
        <v>1843.4</v>
      </c>
      <c r="V3087" s="91">
        <v>0.48</v>
      </c>
      <c r="W3087" s="83" t="s">
        <v>11035</v>
      </c>
      <c r="X3087" s="83">
        <v>90119000000</v>
      </c>
      <c r="Y3087" s="83" t="s">
        <v>994</v>
      </c>
      <c r="Z3087" s="83" t="s">
        <v>739</v>
      </c>
    </row>
    <row r="3088" spans="1:26" x14ac:dyDescent="0.25">
      <c r="A3088" t="s">
        <v>7454</v>
      </c>
      <c r="B3088" t="s">
        <v>7454</v>
      </c>
      <c r="C3088" s="94" t="s">
        <v>7455</v>
      </c>
      <c r="D3088" s="93" t="s">
        <v>11899</v>
      </c>
      <c r="E3088" s="93" t="s">
        <v>704</v>
      </c>
      <c r="F3088" s="93" t="s">
        <v>22</v>
      </c>
      <c r="G3088" s="83" t="s">
        <v>752</v>
      </c>
      <c r="H3088" s="93"/>
      <c r="I3088" s="93" t="s">
        <v>24</v>
      </c>
      <c r="J3088" s="93" t="s">
        <v>24</v>
      </c>
      <c r="K3088" s="2">
        <v>100210011405</v>
      </c>
      <c r="L3088" t="s">
        <v>25</v>
      </c>
      <c r="M3088" t="s">
        <v>1019</v>
      </c>
      <c r="N3088" t="s">
        <v>6969</v>
      </c>
      <c r="O3088" t="s">
        <v>7342</v>
      </c>
      <c r="P3088" s="86">
        <v>2</v>
      </c>
      <c r="Q3088" s="87"/>
      <c r="R3088" s="88" t="s">
        <v>28</v>
      </c>
      <c r="S3088" s="89"/>
      <c r="T3088" s="1">
        <v>280</v>
      </c>
      <c r="U3088" s="90">
        <v>145.6</v>
      </c>
      <c r="V3088" s="91">
        <v>0.48000000000000004</v>
      </c>
      <c r="W3088" s="83" t="s">
        <v>11035</v>
      </c>
      <c r="X3088" s="83">
        <v>49119900000</v>
      </c>
      <c r="Y3088" s="83" t="s">
        <v>30</v>
      </c>
      <c r="Z3088" s="83" t="s">
        <v>739</v>
      </c>
    </row>
    <row r="3089" spans="1:26" x14ac:dyDescent="0.25">
      <c r="A3089" t="s">
        <v>7456</v>
      </c>
      <c r="B3089" t="s">
        <v>7456</v>
      </c>
      <c r="C3089" s="94" t="s">
        <v>7457</v>
      </c>
      <c r="D3089" s="93" t="s">
        <v>11900</v>
      </c>
      <c r="E3089" s="93" t="s">
        <v>704</v>
      </c>
      <c r="F3089" s="93" t="s">
        <v>22</v>
      </c>
      <c r="G3089" s="83" t="s">
        <v>752</v>
      </c>
      <c r="H3089" s="93"/>
      <c r="I3089" s="93" t="s">
        <v>24</v>
      </c>
      <c r="J3089" s="93" t="s">
        <v>24</v>
      </c>
      <c r="K3089" s="2">
        <v>100210011405</v>
      </c>
      <c r="L3089" t="s">
        <v>25</v>
      </c>
      <c r="M3089" t="s">
        <v>1019</v>
      </c>
      <c r="N3089" t="s">
        <v>6969</v>
      </c>
      <c r="O3089" t="s">
        <v>7342</v>
      </c>
      <c r="P3089" s="86">
        <v>2</v>
      </c>
      <c r="Q3089" s="87"/>
      <c r="R3089" s="88" t="s">
        <v>28</v>
      </c>
      <c r="S3089" s="89"/>
      <c r="T3089" s="1">
        <v>1380</v>
      </c>
      <c r="U3089" s="90">
        <v>717.6</v>
      </c>
      <c r="V3089" s="91">
        <v>0.48</v>
      </c>
      <c r="W3089" s="83" t="s">
        <v>11035</v>
      </c>
      <c r="X3089" s="83">
        <v>49119900000</v>
      </c>
      <c r="Y3089" s="83" t="s">
        <v>30</v>
      </c>
      <c r="Z3089" s="83" t="s">
        <v>739</v>
      </c>
    </row>
    <row r="3090" spans="1:26" x14ac:dyDescent="0.25">
      <c r="A3090" t="s">
        <v>7458</v>
      </c>
      <c r="B3090" t="s">
        <v>7458</v>
      </c>
      <c r="C3090" s="94" t="s">
        <v>7459</v>
      </c>
      <c r="D3090" s="93" t="s">
        <v>11901</v>
      </c>
      <c r="E3090" s="93" t="s">
        <v>704</v>
      </c>
      <c r="F3090" s="93" t="s">
        <v>22</v>
      </c>
      <c r="G3090" s="83" t="s">
        <v>752</v>
      </c>
      <c r="H3090" s="93"/>
      <c r="I3090" s="93" t="s">
        <v>24</v>
      </c>
      <c r="J3090" s="93" t="s">
        <v>24</v>
      </c>
      <c r="K3090" s="2">
        <v>100210011405</v>
      </c>
      <c r="L3090" t="s">
        <v>25</v>
      </c>
      <c r="M3090" t="s">
        <v>1019</v>
      </c>
      <c r="N3090" t="s">
        <v>6969</v>
      </c>
      <c r="O3090" t="s">
        <v>7342</v>
      </c>
      <c r="P3090" s="86">
        <v>2</v>
      </c>
      <c r="Q3090" s="87"/>
      <c r="R3090" s="88" t="s">
        <v>28</v>
      </c>
      <c r="S3090" s="89"/>
      <c r="T3090" s="1">
        <v>1516</v>
      </c>
      <c r="U3090" s="90">
        <v>788.32</v>
      </c>
      <c r="V3090" s="91">
        <v>0.48</v>
      </c>
      <c r="W3090" s="83" t="s">
        <v>11035</v>
      </c>
      <c r="X3090" s="83">
        <v>49119900000</v>
      </c>
      <c r="Y3090" s="83" t="s">
        <v>30</v>
      </c>
      <c r="Z3090" s="83" t="s">
        <v>739</v>
      </c>
    </row>
    <row r="3091" spans="1:26" x14ac:dyDescent="0.25">
      <c r="A3091" t="s">
        <v>7460</v>
      </c>
      <c r="B3091" t="s">
        <v>7460</v>
      </c>
      <c r="C3091" s="94" t="s">
        <v>7461</v>
      </c>
      <c r="D3091" s="93" t="s">
        <v>11902</v>
      </c>
      <c r="E3091" s="93" t="s">
        <v>704</v>
      </c>
      <c r="F3091" s="93" t="s">
        <v>22</v>
      </c>
      <c r="G3091" s="83" t="s">
        <v>752</v>
      </c>
      <c r="H3091" s="93"/>
      <c r="I3091" s="93" t="s">
        <v>24</v>
      </c>
      <c r="J3091" s="93" t="s">
        <v>24</v>
      </c>
      <c r="K3091" s="2">
        <v>100210011405</v>
      </c>
      <c r="L3091" t="s">
        <v>25</v>
      </c>
      <c r="M3091" t="s">
        <v>1019</v>
      </c>
      <c r="N3091" t="s">
        <v>6969</v>
      </c>
      <c r="O3091" t="s">
        <v>7342</v>
      </c>
      <c r="P3091" s="86">
        <v>2</v>
      </c>
      <c r="Q3091" s="87"/>
      <c r="R3091" s="88" t="s">
        <v>28</v>
      </c>
      <c r="S3091" s="89"/>
      <c r="T3091" s="1">
        <v>552</v>
      </c>
      <c r="U3091" s="90">
        <v>287.04000000000002</v>
      </c>
      <c r="V3091" s="91">
        <v>0.48</v>
      </c>
      <c r="W3091" s="83" t="s">
        <v>11035</v>
      </c>
      <c r="X3091" s="83">
        <v>49119900000</v>
      </c>
      <c r="Y3091" s="83" t="s">
        <v>30</v>
      </c>
      <c r="Z3091" s="83" t="s">
        <v>739</v>
      </c>
    </row>
    <row r="3092" spans="1:26" x14ac:dyDescent="0.25">
      <c r="A3092" s="83" t="s">
        <v>7462</v>
      </c>
      <c r="B3092" s="83" t="s">
        <v>7462</v>
      </c>
      <c r="C3092" s="84" t="s">
        <v>7463</v>
      </c>
      <c r="D3092" s="83" t="s">
        <v>11903</v>
      </c>
      <c r="E3092" s="83" t="s">
        <v>704</v>
      </c>
      <c r="F3092" s="83" t="s">
        <v>22</v>
      </c>
      <c r="G3092" s="83" t="s">
        <v>23</v>
      </c>
      <c r="H3092" s="83"/>
      <c r="I3092" s="93" t="s">
        <v>24</v>
      </c>
      <c r="J3092" s="93" t="s">
        <v>24</v>
      </c>
      <c r="K3092" s="85">
        <v>100210011405</v>
      </c>
      <c r="L3092" s="83" t="s">
        <v>25</v>
      </c>
      <c r="M3092" s="83" t="s">
        <v>1019</v>
      </c>
      <c r="N3092" s="83" t="s">
        <v>6969</v>
      </c>
      <c r="O3092" s="83" t="s">
        <v>7342</v>
      </c>
      <c r="P3092" s="86">
        <v>2</v>
      </c>
      <c r="Q3092" s="96"/>
      <c r="R3092" s="88" t="s">
        <v>28</v>
      </c>
      <c r="S3092" s="84"/>
      <c r="T3092" s="1">
        <v>139</v>
      </c>
      <c r="U3092" s="90">
        <v>72.28</v>
      </c>
      <c r="V3092" s="91">
        <v>0.48</v>
      </c>
      <c r="W3092" s="92" t="s">
        <v>11035</v>
      </c>
      <c r="X3092" s="83">
        <v>49119900000</v>
      </c>
      <c r="Y3092" s="83" t="s">
        <v>30</v>
      </c>
      <c r="Z3092" s="83" t="s">
        <v>739</v>
      </c>
    </row>
    <row r="3093" spans="1:26" x14ac:dyDescent="0.25">
      <c r="A3093" s="3" t="s">
        <v>7464</v>
      </c>
      <c r="B3093" s="3" t="s">
        <v>7464</v>
      </c>
      <c r="C3093" s="94" t="s">
        <v>7465</v>
      </c>
      <c r="D3093" s="93" t="s">
        <v>11904</v>
      </c>
      <c r="E3093" s="88" t="s">
        <v>704</v>
      </c>
      <c r="F3093" s="88" t="s">
        <v>22</v>
      </c>
      <c r="G3093" s="83" t="s">
        <v>23</v>
      </c>
      <c r="H3093" s="88"/>
      <c r="I3093" s="93" t="s">
        <v>24</v>
      </c>
      <c r="J3093" s="93" t="s">
        <v>24</v>
      </c>
      <c r="K3093" s="4">
        <v>100210011405</v>
      </c>
      <c r="L3093" s="3" t="s">
        <v>25</v>
      </c>
      <c r="M3093" s="3" t="s">
        <v>1019</v>
      </c>
      <c r="N3093" s="3" t="s">
        <v>6969</v>
      </c>
      <c r="O3093" s="3" t="s">
        <v>7342</v>
      </c>
      <c r="P3093" s="86">
        <v>20</v>
      </c>
      <c r="Q3093" s="87"/>
      <c r="R3093" s="88" t="s">
        <v>28</v>
      </c>
      <c r="S3093" s="89"/>
      <c r="T3093" s="1">
        <v>139</v>
      </c>
      <c r="U3093" s="90">
        <v>72.28</v>
      </c>
      <c r="V3093" s="91">
        <v>0.48</v>
      </c>
      <c r="W3093" s="92" t="s">
        <v>11035</v>
      </c>
      <c r="X3093" s="83">
        <v>49119900000</v>
      </c>
      <c r="Y3093" s="83" t="s">
        <v>30</v>
      </c>
      <c r="Z3093" s="83" t="s">
        <v>739</v>
      </c>
    </row>
    <row r="3094" spans="1:26" x14ac:dyDescent="0.25">
      <c r="A3094" s="83" t="s">
        <v>7466</v>
      </c>
      <c r="B3094" s="83" t="s">
        <v>7466</v>
      </c>
      <c r="C3094" s="84" t="s">
        <v>7467</v>
      </c>
      <c r="D3094" s="93" t="s">
        <v>11905</v>
      </c>
      <c r="E3094" s="83" t="s">
        <v>704</v>
      </c>
      <c r="F3094" s="83" t="s">
        <v>22</v>
      </c>
      <c r="G3094" s="83" t="s">
        <v>23</v>
      </c>
      <c r="H3094" s="83"/>
      <c r="I3094" s="93" t="s">
        <v>24</v>
      </c>
      <c r="J3094" s="93" t="s">
        <v>24</v>
      </c>
      <c r="K3094" s="85">
        <v>100210011405</v>
      </c>
      <c r="L3094" s="83" t="s">
        <v>25</v>
      </c>
      <c r="M3094" s="83" t="s">
        <v>1019</v>
      </c>
      <c r="N3094" s="83" t="s">
        <v>6969</v>
      </c>
      <c r="O3094" s="83" t="s">
        <v>7342</v>
      </c>
      <c r="P3094" s="86">
        <v>2</v>
      </c>
      <c r="Q3094" s="87"/>
      <c r="R3094" s="88" t="s">
        <v>28</v>
      </c>
      <c r="S3094" s="89"/>
      <c r="T3094" s="1">
        <v>139</v>
      </c>
      <c r="U3094" s="90">
        <v>72.28</v>
      </c>
      <c r="V3094" s="91">
        <v>0.48</v>
      </c>
      <c r="W3094" s="92" t="s">
        <v>11035</v>
      </c>
      <c r="X3094" s="83">
        <v>49119900000</v>
      </c>
      <c r="Y3094" s="83" t="s">
        <v>30</v>
      </c>
      <c r="Z3094" s="83" t="s">
        <v>739</v>
      </c>
    </row>
    <row r="3095" spans="1:26" x14ac:dyDescent="0.25">
      <c r="A3095" s="83" t="s">
        <v>9038</v>
      </c>
      <c r="B3095" s="83" t="s">
        <v>9038</v>
      </c>
      <c r="C3095" s="84" t="s">
        <v>9039</v>
      </c>
      <c r="D3095" s="93" t="s">
        <v>11906</v>
      </c>
      <c r="E3095" s="83" t="s">
        <v>704</v>
      </c>
      <c r="F3095" s="83" t="s">
        <v>22</v>
      </c>
      <c r="G3095" s="83" t="s">
        <v>23</v>
      </c>
      <c r="H3095" s="83"/>
      <c r="I3095" s="93" t="s">
        <v>24</v>
      </c>
      <c r="J3095" s="93" t="s">
        <v>24</v>
      </c>
      <c r="K3095" s="85">
        <v>100210010603</v>
      </c>
      <c r="L3095" s="83" t="s">
        <v>25</v>
      </c>
      <c r="M3095" s="83" t="s">
        <v>1019</v>
      </c>
      <c r="N3095" s="83" t="s">
        <v>1303</v>
      </c>
      <c r="O3095" s="83" t="s">
        <v>4433</v>
      </c>
      <c r="P3095" s="86">
        <v>2</v>
      </c>
      <c r="Q3095" s="87"/>
      <c r="R3095" s="88" t="s">
        <v>28</v>
      </c>
      <c r="S3095" s="89"/>
      <c r="T3095" s="1">
        <v>1829</v>
      </c>
      <c r="U3095" s="90">
        <v>951.08</v>
      </c>
      <c r="V3095" s="91">
        <v>0.48</v>
      </c>
      <c r="W3095" s="92" t="s">
        <v>11035</v>
      </c>
      <c r="X3095" s="83">
        <v>90119000000</v>
      </c>
      <c r="Y3095" s="83" t="s">
        <v>4416</v>
      </c>
      <c r="Z3095" s="83" t="s">
        <v>31</v>
      </c>
    </row>
    <row r="3096" spans="1:26" x14ac:dyDescent="0.25">
      <c r="A3096" s="3" t="s">
        <v>9603</v>
      </c>
      <c r="B3096" s="3" t="s">
        <v>9603</v>
      </c>
      <c r="C3096" s="94" t="s">
        <v>9604</v>
      </c>
      <c r="D3096" s="93" t="s">
        <v>11907</v>
      </c>
      <c r="E3096" s="88" t="s">
        <v>704</v>
      </c>
      <c r="F3096" s="88" t="s">
        <v>22</v>
      </c>
      <c r="G3096" s="83" t="s">
        <v>23</v>
      </c>
      <c r="H3096" s="88"/>
      <c r="I3096" s="93" t="s">
        <v>24</v>
      </c>
      <c r="J3096" s="93" t="s">
        <v>24</v>
      </c>
      <c r="K3096" s="4">
        <v>100210010603</v>
      </c>
      <c r="L3096" s="3" t="s">
        <v>25</v>
      </c>
      <c r="M3096" s="3" t="s">
        <v>1019</v>
      </c>
      <c r="N3096" s="3" t="s">
        <v>1303</v>
      </c>
      <c r="O3096" s="3" t="s">
        <v>4433</v>
      </c>
      <c r="P3096" s="86">
        <v>2</v>
      </c>
      <c r="Q3096" s="87"/>
      <c r="R3096" s="88" t="s">
        <v>28</v>
      </c>
      <c r="S3096" s="89"/>
      <c r="T3096" s="1">
        <v>2169</v>
      </c>
      <c r="U3096" s="90">
        <v>1127.8800000000001</v>
      </c>
      <c r="V3096" s="91">
        <v>0.47999999999999993</v>
      </c>
      <c r="W3096" s="92" t="s">
        <v>11035</v>
      </c>
      <c r="X3096" s="83">
        <v>90119000000</v>
      </c>
      <c r="Y3096" s="83" t="s">
        <v>4416</v>
      </c>
      <c r="Z3096" s="83" t="s">
        <v>31</v>
      </c>
    </row>
    <row r="3097" spans="1:26" x14ac:dyDescent="0.25">
      <c r="A3097" s="83" t="s">
        <v>9040</v>
      </c>
      <c r="B3097" s="83" t="s">
        <v>9040</v>
      </c>
      <c r="C3097" s="84" t="s">
        <v>9041</v>
      </c>
      <c r="D3097" s="93" t="s">
        <v>11908</v>
      </c>
      <c r="E3097" s="83" t="s">
        <v>704</v>
      </c>
      <c r="F3097" s="83" t="s">
        <v>22</v>
      </c>
      <c r="G3097" s="83" t="s">
        <v>23</v>
      </c>
      <c r="H3097" s="83"/>
      <c r="I3097" s="93" t="s">
        <v>24</v>
      </c>
      <c r="J3097" s="93" t="s">
        <v>24</v>
      </c>
      <c r="K3097" s="85">
        <v>100210010603</v>
      </c>
      <c r="L3097" s="83" t="s">
        <v>25</v>
      </c>
      <c r="M3097" s="83" t="s">
        <v>1019</v>
      </c>
      <c r="N3097" s="83" t="s">
        <v>1303</v>
      </c>
      <c r="O3097" s="83" t="s">
        <v>4433</v>
      </c>
      <c r="P3097" s="86">
        <v>20</v>
      </c>
      <c r="Q3097" s="87"/>
      <c r="R3097" s="88" t="s">
        <v>28</v>
      </c>
      <c r="S3097" s="89"/>
      <c r="T3097" s="1">
        <v>1964</v>
      </c>
      <c r="U3097" s="90">
        <v>1021.28</v>
      </c>
      <c r="V3097" s="91">
        <v>0.48000000000000004</v>
      </c>
      <c r="W3097" s="92" t="s">
        <v>11035</v>
      </c>
      <c r="X3097" s="83">
        <v>90119000000</v>
      </c>
      <c r="Y3097" s="83" t="s">
        <v>4416</v>
      </c>
      <c r="Z3097" s="83" t="s">
        <v>31</v>
      </c>
    </row>
    <row r="3098" spans="1:26" x14ac:dyDescent="0.25">
      <c r="A3098" s="83" t="s">
        <v>9605</v>
      </c>
      <c r="B3098" s="83" t="s">
        <v>9605</v>
      </c>
      <c r="C3098" s="84" t="s">
        <v>9606</v>
      </c>
      <c r="D3098" s="83" t="s">
        <v>11909</v>
      </c>
      <c r="E3098" s="83" t="s">
        <v>704</v>
      </c>
      <c r="F3098" s="83" t="s">
        <v>22</v>
      </c>
      <c r="G3098" s="83" t="s">
        <v>23</v>
      </c>
      <c r="H3098" s="83"/>
      <c r="I3098" s="93" t="s">
        <v>24</v>
      </c>
      <c r="J3098" s="93" t="s">
        <v>24</v>
      </c>
      <c r="K3098" s="85">
        <v>100210010603</v>
      </c>
      <c r="L3098" s="83" t="s">
        <v>25</v>
      </c>
      <c r="M3098" s="83" t="s">
        <v>1019</v>
      </c>
      <c r="N3098" s="83" t="s">
        <v>1303</v>
      </c>
      <c r="O3098" s="83" t="s">
        <v>4433</v>
      </c>
      <c r="P3098" s="86">
        <v>2</v>
      </c>
      <c r="Q3098" s="87"/>
      <c r="R3098" s="88" t="s">
        <v>28</v>
      </c>
      <c r="S3098" s="89"/>
      <c r="T3098" s="1">
        <v>2199</v>
      </c>
      <c r="U3098" s="90">
        <v>1143.48</v>
      </c>
      <c r="V3098" s="91">
        <v>0.48</v>
      </c>
      <c r="W3098" s="92" t="s">
        <v>11035</v>
      </c>
      <c r="X3098" s="83">
        <v>90119000000</v>
      </c>
      <c r="Y3098" s="83" t="s">
        <v>4416</v>
      </c>
      <c r="Z3098" s="83" t="s">
        <v>31</v>
      </c>
    </row>
    <row r="3099" spans="1:26" x14ac:dyDescent="0.25">
      <c r="A3099" s="83" t="s">
        <v>9042</v>
      </c>
      <c r="B3099" s="83" t="s">
        <v>9042</v>
      </c>
      <c r="C3099" s="84" t="s">
        <v>9043</v>
      </c>
      <c r="D3099" s="93" t="s">
        <v>11910</v>
      </c>
      <c r="E3099" s="83" t="s">
        <v>704</v>
      </c>
      <c r="F3099" s="83" t="s">
        <v>22</v>
      </c>
      <c r="G3099" s="83" t="s">
        <v>23</v>
      </c>
      <c r="H3099" s="83"/>
      <c r="I3099" s="93" t="s">
        <v>24</v>
      </c>
      <c r="J3099" s="93" t="s">
        <v>24</v>
      </c>
      <c r="K3099" s="85">
        <v>100210010603</v>
      </c>
      <c r="L3099" s="83" t="s">
        <v>25</v>
      </c>
      <c r="M3099" s="83" t="s">
        <v>1019</v>
      </c>
      <c r="N3099" s="83" t="s">
        <v>1303</v>
      </c>
      <c r="O3099" s="83" t="s">
        <v>4433</v>
      </c>
      <c r="P3099" s="86">
        <v>2</v>
      </c>
      <c r="Q3099" s="87"/>
      <c r="R3099" s="88" t="s">
        <v>28</v>
      </c>
      <c r="S3099" s="89"/>
      <c r="T3099" s="1">
        <v>1813</v>
      </c>
      <c r="U3099" s="90">
        <v>942.76</v>
      </c>
      <c r="V3099" s="91">
        <v>0.48</v>
      </c>
      <c r="W3099" s="92" t="s">
        <v>11035</v>
      </c>
      <c r="X3099" s="83">
        <v>90119000000</v>
      </c>
      <c r="Y3099" s="83" t="s">
        <v>4416</v>
      </c>
      <c r="Z3099" s="83" t="s">
        <v>31</v>
      </c>
    </row>
    <row r="3100" spans="1:26" x14ac:dyDescent="0.25">
      <c r="A3100" s="83" t="s">
        <v>9044</v>
      </c>
      <c r="B3100" s="83" t="s">
        <v>9044</v>
      </c>
      <c r="C3100" s="84" t="s">
        <v>9045</v>
      </c>
      <c r="D3100" s="93" t="s">
        <v>11911</v>
      </c>
      <c r="E3100" s="83" t="s">
        <v>704</v>
      </c>
      <c r="F3100" s="83" t="s">
        <v>22</v>
      </c>
      <c r="G3100" s="83" t="s">
        <v>23</v>
      </c>
      <c r="H3100" s="83"/>
      <c r="I3100" s="93" t="s">
        <v>24</v>
      </c>
      <c r="J3100" s="93" t="s">
        <v>24</v>
      </c>
      <c r="K3100" s="85">
        <v>100210010603</v>
      </c>
      <c r="L3100" s="83" t="s">
        <v>25</v>
      </c>
      <c r="M3100" s="83" t="s">
        <v>1019</v>
      </c>
      <c r="N3100" s="83" t="s">
        <v>1303</v>
      </c>
      <c r="O3100" s="83" t="s">
        <v>4433</v>
      </c>
      <c r="P3100" s="86">
        <v>2</v>
      </c>
      <c r="Q3100" s="87"/>
      <c r="R3100" s="88" t="s">
        <v>28</v>
      </c>
      <c r="S3100" s="89"/>
      <c r="T3100" s="1">
        <v>2030</v>
      </c>
      <c r="U3100" s="90">
        <v>1055.5999999999999</v>
      </c>
      <c r="V3100" s="91">
        <v>0.48000000000000004</v>
      </c>
      <c r="W3100" s="92" t="s">
        <v>11035</v>
      </c>
      <c r="X3100" s="83">
        <v>90119000000</v>
      </c>
      <c r="Y3100" s="83" t="s">
        <v>4416</v>
      </c>
      <c r="Z3100" s="83" t="s">
        <v>31</v>
      </c>
    </row>
    <row r="3101" spans="1:26" x14ac:dyDescent="0.25">
      <c r="A3101" s="83" t="s">
        <v>9607</v>
      </c>
      <c r="B3101" s="83" t="s">
        <v>9607</v>
      </c>
      <c r="C3101" s="84" t="s">
        <v>9608</v>
      </c>
      <c r="D3101" s="83" t="s">
        <v>11825</v>
      </c>
      <c r="E3101" s="83" t="s">
        <v>704</v>
      </c>
      <c r="F3101" s="83" t="s">
        <v>22</v>
      </c>
      <c r="G3101" s="83" t="s">
        <v>23</v>
      </c>
      <c r="H3101" s="83"/>
      <c r="I3101" s="93" t="s">
        <v>24</v>
      </c>
      <c r="J3101" s="93" t="s">
        <v>24</v>
      </c>
      <c r="K3101" s="85">
        <v>100210010603</v>
      </c>
      <c r="L3101" s="83" t="s">
        <v>25</v>
      </c>
      <c r="M3101" s="83" t="s">
        <v>1019</v>
      </c>
      <c r="N3101" s="83" t="s">
        <v>1303</v>
      </c>
      <c r="O3101" s="83" t="s">
        <v>4433</v>
      </c>
      <c r="P3101" s="86">
        <v>2</v>
      </c>
      <c r="Q3101" s="87"/>
      <c r="R3101" s="88" t="s">
        <v>28</v>
      </c>
      <c r="S3101" s="89"/>
      <c r="T3101" s="1">
        <v>1290</v>
      </c>
      <c r="U3101" s="90">
        <v>670.8</v>
      </c>
      <c r="V3101" s="91">
        <v>0.48000000000000004</v>
      </c>
      <c r="W3101" s="92" t="s">
        <v>11035</v>
      </c>
      <c r="X3101" s="83">
        <v>90119000000</v>
      </c>
      <c r="Y3101" s="83" t="s">
        <v>4416</v>
      </c>
      <c r="Z3101" s="83" t="s">
        <v>31</v>
      </c>
    </row>
    <row r="3102" spans="1:26" x14ac:dyDescent="0.25">
      <c r="A3102" s="83" t="s">
        <v>8922</v>
      </c>
      <c r="B3102" s="83" t="s">
        <v>8922</v>
      </c>
      <c r="C3102" s="84" t="s">
        <v>8923</v>
      </c>
      <c r="D3102" s="93" t="s">
        <v>11912</v>
      </c>
      <c r="E3102" s="83" t="s">
        <v>704</v>
      </c>
      <c r="F3102" s="83" t="s">
        <v>22</v>
      </c>
      <c r="G3102" s="93" t="s">
        <v>23</v>
      </c>
      <c r="H3102" s="83"/>
      <c r="I3102" s="93" t="s">
        <v>24</v>
      </c>
      <c r="J3102" s="93" t="s">
        <v>24</v>
      </c>
      <c r="K3102" s="85">
        <v>100210010603</v>
      </c>
      <c r="L3102" s="83" t="s">
        <v>25</v>
      </c>
      <c r="M3102" s="83" t="s">
        <v>1019</v>
      </c>
      <c r="N3102" s="83" t="s">
        <v>1303</v>
      </c>
      <c r="O3102" s="83" t="s">
        <v>4433</v>
      </c>
      <c r="P3102" s="86">
        <v>20</v>
      </c>
      <c r="Q3102" s="87"/>
      <c r="R3102" s="88" t="s">
        <v>28</v>
      </c>
      <c r="S3102" s="89"/>
      <c r="T3102" s="1">
        <v>1363</v>
      </c>
      <c r="U3102" s="90">
        <v>708.76</v>
      </c>
      <c r="V3102" s="91">
        <v>0.48</v>
      </c>
      <c r="W3102" s="92" t="s">
        <v>11035</v>
      </c>
      <c r="X3102" s="83">
        <v>90119000000</v>
      </c>
      <c r="Y3102" s="83" t="s">
        <v>4416</v>
      </c>
      <c r="Z3102" s="83" t="s">
        <v>31</v>
      </c>
    </row>
    <row r="3103" spans="1:26" x14ac:dyDescent="0.25">
      <c r="A3103" s="93" t="s">
        <v>7468</v>
      </c>
      <c r="B3103" s="93" t="s">
        <v>7468</v>
      </c>
      <c r="C3103" s="94" t="s">
        <v>7469</v>
      </c>
      <c r="D3103" s="93" t="s">
        <v>7470</v>
      </c>
      <c r="E3103" s="93" t="s">
        <v>704</v>
      </c>
      <c r="F3103" s="93" t="s">
        <v>22</v>
      </c>
      <c r="G3103" s="83" t="s">
        <v>752</v>
      </c>
      <c r="H3103" s="93"/>
      <c r="I3103" s="93" t="s">
        <v>24</v>
      </c>
      <c r="J3103" s="93" t="s">
        <v>24</v>
      </c>
      <c r="K3103" s="95">
        <v>100210010724</v>
      </c>
      <c r="L3103" s="93" t="s">
        <v>25</v>
      </c>
      <c r="M3103" s="93" t="s">
        <v>1019</v>
      </c>
      <c r="N3103" s="93" t="s">
        <v>2639</v>
      </c>
      <c r="O3103" s="93" t="s">
        <v>5655</v>
      </c>
      <c r="P3103" s="86">
        <v>20</v>
      </c>
      <c r="Q3103" s="96"/>
      <c r="R3103" s="88" t="s">
        <v>28</v>
      </c>
      <c r="S3103" s="84"/>
      <c r="T3103" s="1">
        <v>833</v>
      </c>
      <c r="U3103" s="90">
        <v>433.16</v>
      </c>
      <c r="V3103" s="91">
        <v>0.48</v>
      </c>
      <c r="W3103" s="92" t="s">
        <v>11035</v>
      </c>
      <c r="X3103" s="83">
        <v>90021900000</v>
      </c>
      <c r="Y3103" s="83" t="s">
        <v>903</v>
      </c>
      <c r="Z3103" s="83" t="s">
        <v>31</v>
      </c>
    </row>
    <row r="3104" spans="1:26" x14ac:dyDescent="0.25">
      <c r="A3104" s="93" t="s">
        <v>9609</v>
      </c>
      <c r="B3104" s="93" t="s">
        <v>9609</v>
      </c>
      <c r="C3104" s="94" t="s">
        <v>9610</v>
      </c>
      <c r="D3104" s="93" t="s">
        <v>11913</v>
      </c>
      <c r="E3104" s="93" t="s">
        <v>704</v>
      </c>
      <c r="F3104" s="93" t="s">
        <v>22</v>
      </c>
      <c r="G3104" s="83" t="s">
        <v>752</v>
      </c>
      <c r="H3104" s="93"/>
      <c r="I3104" s="93" t="s">
        <v>24</v>
      </c>
      <c r="J3104" s="93" t="s">
        <v>24</v>
      </c>
      <c r="K3104" s="95">
        <v>100210010724</v>
      </c>
      <c r="L3104" s="93" t="s">
        <v>25</v>
      </c>
      <c r="M3104" s="93" t="s">
        <v>1019</v>
      </c>
      <c r="N3104" s="93" t="s">
        <v>2639</v>
      </c>
      <c r="O3104" s="93" t="s">
        <v>5655</v>
      </c>
      <c r="P3104" s="86">
        <v>2</v>
      </c>
      <c r="Q3104" s="96"/>
      <c r="R3104" s="88" t="s">
        <v>7847</v>
      </c>
      <c r="S3104" s="84" t="s">
        <v>10640</v>
      </c>
      <c r="T3104" s="1">
        <v>709</v>
      </c>
      <c r="U3104" s="90">
        <v>368.68</v>
      </c>
      <c r="V3104" s="91">
        <v>0.48</v>
      </c>
      <c r="W3104" s="92" t="s">
        <v>11035</v>
      </c>
      <c r="X3104" s="83">
        <v>90021900000</v>
      </c>
      <c r="Y3104" s="83" t="s">
        <v>903</v>
      </c>
      <c r="Z3104" s="83" t="s">
        <v>31</v>
      </c>
    </row>
    <row r="3105" spans="1:26" x14ac:dyDescent="0.25">
      <c r="A3105" s="83" t="s">
        <v>9408</v>
      </c>
      <c r="B3105" s="83" t="s">
        <v>9408</v>
      </c>
      <c r="C3105" s="84" t="s">
        <v>9409</v>
      </c>
      <c r="D3105" s="83" t="s">
        <v>11914</v>
      </c>
      <c r="E3105" s="83" t="s">
        <v>704</v>
      </c>
      <c r="F3105" s="83" t="s">
        <v>22</v>
      </c>
      <c r="G3105" s="93" t="s">
        <v>752</v>
      </c>
      <c r="H3105" s="83"/>
      <c r="I3105" s="93" t="s">
        <v>24</v>
      </c>
      <c r="J3105" s="93" t="s">
        <v>24</v>
      </c>
      <c r="K3105" s="85">
        <v>100210010724</v>
      </c>
      <c r="L3105" s="83" t="s">
        <v>25</v>
      </c>
      <c r="M3105" s="83" t="s">
        <v>1019</v>
      </c>
      <c r="N3105" s="83" t="s">
        <v>2639</v>
      </c>
      <c r="O3105" s="83" t="s">
        <v>5655</v>
      </c>
      <c r="P3105" s="86">
        <v>2</v>
      </c>
      <c r="Q3105" s="87"/>
      <c r="R3105" s="88" t="s">
        <v>28</v>
      </c>
      <c r="S3105" s="89"/>
      <c r="T3105" s="1">
        <v>751</v>
      </c>
      <c r="U3105" s="90">
        <v>390.52</v>
      </c>
      <c r="V3105" s="91">
        <v>0.48000000000000004</v>
      </c>
      <c r="W3105" s="92" t="s">
        <v>11035</v>
      </c>
      <c r="X3105" s="83">
        <v>90021900000</v>
      </c>
      <c r="Y3105" s="83" t="s">
        <v>903</v>
      </c>
      <c r="Z3105" s="83" t="s">
        <v>31</v>
      </c>
    </row>
    <row r="3106" spans="1:26" x14ac:dyDescent="0.25">
      <c r="A3106" s="83" t="s">
        <v>9612</v>
      </c>
      <c r="B3106" s="83" t="s">
        <v>9612</v>
      </c>
      <c r="C3106" s="84" t="s">
        <v>9613</v>
      </c>
      <c r="D3106" s="83" t="s">
        <v>11915</v>
      </c>
      <c r="E3106" s="83" t="s">
        <v>704</v>
      </c>
      <c r="F3106" s="83" t="s">
        <v>22</v>
      </c>
      <c r="G3106" s="93" t="s">
        <v>23</v>
      </c>
      <c r="H3106" s="83"/>
      <c r="I3106" s="93" t="s">
        <v>24</v>
      </c>
      <c r="J3106" s="93" t="s">
        <v>24</v>
      </c>
      <c r="K3106" s="85">
        <v>100210010724</v>
      </c>
      <c r="L3106" s="83" t="s">
        <v>25</v>
      </c>
      <c r="M3106" s="83" t="s">
        <v>1019</v>
      </c>
      <c r="N3106" s="83" t="s">
        <v>2639</v>
      </c>
      <c r="O3106" s="83" t="s">
        <v>5655</v>
      </c>
      <c r="P3106" s="86">
        <v>20</v>
      </c>
      <c r="Q3106" s="87"/>
      <c r="R3106" s="88" t="s">
        <v>28</v>
      </c>
      <c r="S3106" s="89"/>
      <c r="T3106" s="1">
        <v>902</v>
      </c>
      <c r="U3106" s="90">
        <v>469.04</v>
      </c>
      <c r="V3106" s="91">
        <v>0.48</v>
      </c>
      <c r="W3106" s="92" t="s">
        <v>11035</v>
      </c>
      <c r="X3106" s="83">
        <v>90021900000</v>
      </c>
      <c r="Y3106" s="83" t="s">
        <v>903</v>
      </c>
      <c r="Z3106" s="83" t="s">
        <v>31</v>
      </c>
    </row>
    <row r="3107" spans="1:26" x14ac:dyDescent="0.25">
      <c r="A3107" s="83" t="s">
        <v>7471</v>
      </c>
      <c r="B3107" s="83" t="s">
        <v>7471</v>
      </c>
      <c r="C3107" s="84" t="s">
        <v>7472</v>
      </c>
      <c r="D3107" s="83" t="s">
        <v>11916</v>
      </c>
      <c r="E3107" s="83" t="s">
        <v>704</v>
      </c>
      <c r="F3107" s="83" t="s">
        <v>22</v>
      </c>
      <c r="G3107" s="93" t="s">
        <v>752</v>
      </c>
      <c r="H3107" s="83"/>
      <c r="I3107" s="93" t="s">
        <v>24</v>
      </c>
      <c r="J3107" s="93" t="s">
        <v>24</v>
      </c>
      <c r="K3107" s="85">
        <v>100210010724</v>
      </c>
      <c r="L3107" s="83" t="s">
        <v>25</v>
      </c>
      <c r="M3107" s="83" t="s">
        <v>1019</v>
      </c>
      <c r="N3107" s="83" t="s">
        <v>2639</v>
      </c>
      <c r="O3107" s="83" t="s">
        <v>5655</v>
      </c>
      <c r="P3107" s="86">
        <v>2</v>
      </c>
      <c r="Q3107" s="87"/>
      <c r="R3107" s="88" t="s">
        <v>28</v>
      </c>
      <c r="S3107" s="89"/>
      <c r="T3107" s="1">
        <v>847</v>
      </c>
      <c r="U3107" s="90">
        <v>440.44</v>
      </c>
      <c r="V3107" s="91">
        <v>0.48</v>
      </c>
      <c r="W3107" s="92" t="s">
        <v>11035</v>
      </c>
      <c r="X3107" s="83">
        <v>90021900000</v>
      </c>
      <c r="Y3107" s="83" t="s">
        <v>903</v>
      </c>
      <c r="Z3107" s="83" t="s">
        <v>31</v>
      </c>
    </row>
    <row r="3108" spans="1:26" x14ac:dyDescent="0.25">
      <c r="A3108" s="3" t="s">
        <v>9615</v>
      </c>
      <c r="B3108" s="3" t="s">
        <v>9615</v>
      </c>
      <c r="C3108" s="94" t="s">
        <v>9616</v>
      </c>
      <c r="D3108" s="93" t="s">
        <v>11917</v>
      </c>
      <c r="E3108" s="88" t="s">
        <v>704</v>
      </c>
      <c r="F3108" s="88" t="s">
        <v>22</v>
      </c>
      <c r="G3108" s="83" t="s">
        <v>23</v>
      </c>
      <c r="H3108" s="88"/>
      <c r="I3108" s="93" t="s">
        <v>24</v>
      </c>
      <c r="J3108" s="93" t="s">
        <v>24</v>
      </c>
      <c r="K3108" s="4">
        <v>100210010724</v>
      </c>
      <c r="L3108" s="3" t="s">
        <v>25</v>
      </c>
      <c r="M3108" s="3" t="s">
        <v>1019</v>
      </c>
      <c r="N3108" s="3" t="s">
        <v>2639</v>
      </c>
      <c r="O3108" s="3" t="s">
        <v>5655</v>
      </c>
      <c r="P3108" s="86">
        <v>2</v>
      </c>
      <c r="Q3108" s="87"/>
      <c r="R3108" s="88" t="s">
        <v>28</v>
      </c>
      <c r="S3108" s="89"/>
      <c r="T3108" s="1">
        <v>1238</v>
      </c>
      <c r="U3108" s="90">
        <v>643.76</v>
      </c>
      <c r="V3108" s="91">
        <v>0.48</v>
      </c>
      <c r="W3108" s="92" t="s">
        <v>11035</v>
      </c>
      <c r="X3108" s="83">
        <v>90021900000</v>
      </c>
      <c r="Y3108" s="83" t="s">
        <v>903</v>
      </c>
      <c r="Z3108" s="83" t="s">
        <v>31</v>
      </c>
    </row>
    <row r="3109" spans="1:26" x14ac:dyDescent="0.25">
      <c r="A3109" s="83" t="s">
        <v>7473</v>
      </c>
      <c r="B3109" s="83" t="s">
        <v>7473</v>
      </c>
      <c r="C3109" s="84" t="s">
        <v>7474</v>
      </c>
      <c r="D3109" s="83" t="s">
        <v>7475</v>
      </c>
      <c r="E3109" s="83" t="s">
        <v>704</v>
      </c>
      <c r="F3109" s="83" t="s">
        <v>22</v>
      </c>
      <c r="G3109" s="83" t="s">
        <v>752</v>
      </c>
      <c r="H3109" s="83"/>
      <c r="I3109" s="93" t="s">
        <v>24</v>
      </c>
      <c r="J3109" s="93" t="s">
        <v>24</v>
      </c>
      <c r="K3109" s="85">
        <v>100210010724</v>
      </c>
      <c r="L3109" s="83" t="s">
        <v>25</v>
      </c>
      <c r="M3109" s="83" t="s">
        <v>1019</v>
      </c>
      <c r="N3109" s="83" t="s">
        <v>2639</v>
      </c>
      <c r="O3109" s="83" t="s">
        <v>5655</v>
      </c>
      <c r="P3109" s="86">
        <v>20</v>
      </c>
      <c r="Q3109" s="87"/>
      <c r="R3109" s="88" t="s">
        <v>28</v>
      </c>
      <c r="S3109" s="89"/>
      <c r="T3109" s="1">
        <v>1183</v>
      </c>
      <c r="U3109" s="90">
        <v>615.16</v>
      </c>
      <c r="V3109" s="91">
        <v>0.48000000000000004</v>
      </c>
      <c r="W3109" s="92" t="s">
        <v>11035</v>
      </c>
      <c r="X3109" s="83">
        <v>90021900000</v>
      </c>
      <c r="Y3109" s="83" t="s">
        <v>903</v>
      </c>
      <c r="Z3109" s="83" t="s">
        <v>31</v>
      </c>
    </row>
    <row r="3110" spans="1:26" x14ac:dyDescent="0.25">
      <c r="A3110" s="83" t="s">
        <v>7476</v>
      </c>
      <c r="B3110" s="83" t="s">
        <v>7476</v>
      </c>
      <c r="C3110" s="84" t="s">
        <v>7477</v>
      </c>
      <c r="D3110" s="83" t="s">
        <v>7478</v>
      </c>
      <c r="E3110" s="83" t="s">
        <v>704</v>
      </c>
      <c r="F3110" s="83" t="s">
        <v>22</v>
      </c>
      <c r="G3110" s="83" t="s">
        <v>752</v>
      </c>
      <c r="H3110" s="83"/>
      <c r="I3110" s="93" t="s">
        <v>24</v>
      </c>
      <c r="J3110" s="93" t="s">
        <v>24</v>
      </c>
      <c r="K3110" s="85">
        <v>100210010724</v>
      </c>
      <c r="L3110" s="83" t="s">
        <v>25</v>
      </c>
      <c r="M3110" s="83" t="s">
        <v>1019</v>
      </c>
      <c r="N3110" s="83" t="s">
        <v>2639</v>
      </c>
      <c r="O3110" s="83" t="s">
        <v>5655</v>
      </c>
      <c r="P3110" s="86">
        <v>2</v>
      </c>
      <c r="Q3110" s="87"/>
      <c r="R3110" s="88" t="s">
        <v>28</v>
      </c>
      <c r="S3110" s="89"/>
      <c r="T3110" s="1">
        <v>931</v>
      </c>
      <c r="U3110" s="90">
        <v>484.12</v>
      </c>
      <c r="V3110" s="91">
        <v>0.48</v>
      </c>
      <c r="W3110" s="92" t="s">
        <v>11035</v>
      </c>
      <c r="X3110" s="83">
        <v>90021900000</v>
      </c>
      <c r="Y3110" s="83" t="s">
        <v>903</v>
      </c>
      <c r="Z3110" s="83" t="s">
        <v>31</v>
      </c>
    </row>
    <row r="3111" spans="1:26" x14ac:dyDescent="0.25">
      <c r="A3111" s="83" t="s">
        <v>7479</v>
      </c>
      <c r="B3111" s="83" t="s">
        <v>7479</v>
      </c>
      <c r="C3111" s="84" t="s">
        <v>7480</v>
      </c>
      <c r="D3111" s="83" t="s">
        <v>7481</v>
      </c>
      <c r="E3111" s="83" t="s">
        <v>704</v>
      </c>
      <c r="F3111" s="83" t="s">
        <v>22</v>
      </c>
      <c r="G3111" s="83" t="s">
        <v>752</v>
      </c>
      <c r="H3111" s="83"/>
      <c r="I3111" s="93" t="s">
        <v>24</v>
      </c>
      <c r="J3111" s="93" t="s">
        <v>24</v>
      </c>
      <c r="K3111" s="85">
        <v>100210010724</v>
      </c>
      <c r="L3111" s="83" t="s">
        <v>25</v>
      </c>
      <c r="M3111" s="83" t="s">
        <v>1019</v>
      </c>
      <c r="N3111" s="83" t="s">
        <v>2639</v>
      </c>
      <c r="O3111" s="83" t="s">
        <v>5655</v>
      </c>
      <c r="P3111" s="86">
        <v>2</v>
      </c>
      <c r="Q3111" s="87"/>
      <c r="R3111" s="88" t="s">
        <v>7847</v>
      </c>
      <c r="S3111" s="89" t="s">
        <v>10640</v>
      </c>
      <c r="T3111" s="1">
        <v>1416</v>
      </c>
      <c r="U3111" s="90">
        <v>736.32</v>
      </c>
      <c r="V3111" s="91">
        <v>0.48</v>
      </c>
      <c r="W3111" s="92" t="s">
        <v>11035</v>
      </c>
      <c r="X3111" s="83">
        <v>90021900000</v>
      </c>
      <c r="Y3111" s="83" t="s">
        <v>903</v>
      </c>
      <c r="Z3111" s="83" t="s">
        <v>31</v>
      </c>
    </row>
    <row r="3112" spans="1:26" x14ac:dyDescent="0.25">
      <c r="A3112" s="83" t="s">
        <v>7482</v>
      </c>
      <c r="B3112" s="83" t="s">
        <v>7482</v>
      </c>
      <c r="C3112" s="84" t="s">
        <v>7483</v>
      </c>
      <c r="D3112" s="83" t="s">
        <v>11918</v>
      </c>
      <c r="E3112" s="83" t="s">
        <v>704</v>
      </c>
      <c r="F3112" s="83" t="s">
        <v>22</v>
      </c>
      <c r="G3112" s="83" t="s">
        <v>23</v>
      </c>
      <c r="H3112" s="83"/>
      <c r="I3112" s="93" t="s">
        <v>24</v>
      </c>
      <c r="J3112" s="93" t="s">
        <v>24</v>
      </c>
      <c r="K3112" s="85">
        <v>100210010724</v>
      </c>
      <c r="L3112" s="83" t="s">
        <v>25</v>
      </c>
      <c r="M3112" s="83" t="s">
        <v>1019</v>
      </c>
      <c r="N3112" s="83" t="s">
        <v>2639</v>
      </c>
      <c r="O3112" s="83" t="s">
        <v>5655</v>
      </c>
      <c r="P3112" s="86">
        <v>2</v>
      </c>
      <c r="Q3112" s="87"/>
      <c r="R3112" s="88" t="s">
        <v>28</v>
      </c>
      <c r="S3112" s="83"/>
      <c r="T3112" s="83">
        <v>1595</v>
      </c>
      <c r="U3112" s="90">
        <v>829.4</v>
      </c>
      <c r="V3112" s="91">
        <v>0.48000000000000004</v>
      </c>
      <c r="W3112" s="92" t="s">
        <v>11035</v>
      </c>
      <c r="X3112" s="83">
        <v>90021900000</v>
      </c>
      <c r="Y3112" s="83" t="s">
        <v>903</v>
      </c>
      <c r="Z3112" s="83" t="s">
        <v>31</v>
      </c>
    </row>
    <row r="3113" spans="1:26" x14ac:dyDescent="0.25">
      <c r="A3113" s="83" t="s">
        <v>7484</v>
      </c>
      <c r="B3113" s="83" t="s">
        <v>7484</v>
      </c>
      <c r="C3113" s="84" t="s">
        <v>7485</v>
      </c>
      <c r="D3113" s="83" t="s">
        <v>7486</v>
      </c>
      <c r="E3113" s="83" t="s">
        <v>704</v>
      </c>
      <c r="F3113" s="83" t="s">
        <v>22</v>
      </c>
      <c r="G3113" s="93" t="s">
        <v>752</v>
      </c>
      <c r="H3113" s="83"/>
      <c r="I3113" s="93" t="s">
        <v>24</v>
      </c>
      <c r="J3113" s="93" t="s">
        <v>24</v>
      </c>
      <c r="K3113" s="85">
        <v>100210010724</v>
      </c>
      <c r="L3113" s="83" t="s">
        <v>25</v>
      </c>
      <c r="M3113" s="83" t="s">
        <v>1019</v>
      </c>
      <c r="N3113" s="83" t="s">
        <v>2639</v>
      </c>
      <c r="O3113" s="83" t="s">
        <v>5655</v>
      </c>
      <c r="P3113" s="86">
        <v>2</v>
      </c>
      <c r="Q3113" s="87"/>
      <c r="R3113" s="88" t="s">
        <v>28</v>
      </c>
      <c r="S3113" s="89"/>
      <c r="T3113" s="1">
        <v>1354</v>
      </c>
      <c r="U3113" s="90">
        <v>704.08</v>
      </c>
      <c r="V3113" s="91">
        <v>0.48</v>
      </c>
      <c r="W3113" s="92" t="s">
        <v>11035</v>
      </c>
      <c r="X3113" s="83">
        <v>90021900000</v>
      </c>
      <c r="Y3113" s="83" t="s">
        <v>903</v>
      </c>
      <c r="Z3113" s="83" t="s">
        <v>31</v>
      </c>
    </row>
    <row r="3114" spans="1:26" x14ac:dyDescent="0.25">
      <c r="A3114" s="83" t="s">
        <v>7487</v>
      </c>
      <c r="B3114" s="83" t="s">
        <v>7487</v>
      </c>
      <c r="C3114" s="84" t="s">
        <v>9618</v>
      </c>
      <c r="D3114" s="83" t="s">
        <v>7488</v>
      </c>
      <c r="E3114" s="83" t="s">
        <v>704</v>
      </c>
      <c r="F3114" s="83" t="s">
        <v>22</v>
      </c>
      <c r="G3114" s="83" t="s">
        <v>752</v>
      </c>
      <c r="H3114" s="83"/>
      <c r="I3114" s="93" t="s">
        <v>24</v>
      </c>
      <c r="J3114" s="93" t="s">
        <v>24</v>
      </c>
      <c r="K3114" s="85">
        <v>100210010724</v>
      </c>
      <c r="L3114" s="83" t="s">
        <v>25</v>
      </c>
      <c r="M3114" s="83" t="s">
        <v>1019</v>
      </c>
      <c r="N3114" s="83" t="s">
        <v>2639</v>
      </c>
      <c r="O3114" s="83" t="s">
        <v>5655</v>
      </c>
      <c r="P3114" s="86">
        <v>2</v>
      </c>
      <c r="Q3114" s="87"/>
      <c r="R3114" s="88" t="s">
        <v>28</v>
      </c>
      <c r="S3114" s="89"/>
      <c r="T3114" s="1">
        <v>1773</v>
      </c>
      <c r="U3114" s="90">
        <v>921.96</v>
      </c>
      <c r="V3114" s="91">
        <v>0.48</v>
      </c>
      <c r="W3114" s="92" t="s">
        <v>11035</v>
      </c>
      <c r="X3114" s="83">
        <v>90021900000</v>
      </c>
      <c r="Y3114" s="83" t="s">
        <v>903</v>
      </c>
      <c r="Z3114" s="83" t="s">
        <v>31</v>
      </c>
    </row>
    <row r="3115" spans="1:26" x14ac:dyDescent="0.25">
      <c r="A3115" s="3" t="s">
        <v>7489</v>
      </c>
      <c r="B3115" s="3" t="s">
        <v>7489</v>
      </c>
      <c r="C3115" s="94" t="s">
        <v>7490</v>
      </c>
      <c r="D3115" s="93" t="s">
        <v>7491</v>
      </c>
      <c r="E3115" s="88" t="s">
        <v>704</v>
      </c>
      <c r="F3115" s="88" t="s">
        <v>22</v>
      </c>
      <c r="G3115" s="83" t="s">
        <v>23</v>
      </c>
      <c r="H3115" s="88"/>
      <c r="I3115" s="93" t="s">
        <v>24</v>
      </c>
      <c r="J3115" s="93" t="s">
        <v>24</v>
      </c>
      <c r="K3115" s="4">
        <v>100210010724</v>
      </c>
      <c r="L3115" s="3" t="s">
        <v>25</v>
      </c>
      <c r="M3115" s="3" t="s">
        <v>1019</v>
      </c>
      <c r="N3115" s="3" t="s">
        <v>2639</v>
      </c>
      <c r="O3115" s="3" t="s">
        <v>5655</v>
      </c>
      <c r="P3115" s="86">
        <v>2</v>
      </c>
      <c r="Q3115" s="87"/>
      <c r="R3115" s="88" t="s">
        <v>28</v>
      </c>
      <c r="S3115" s="89"/>
      <c r="T3115" s="1">
        <v>1962</v>
      </c>
      <c r="U3115" s="90">
        <v>1020.24</v>
      </c>
      <c r="V3115" s="91">
        <v>0.48</v>
      </c>
      <c r="W3115" s="83" t="s">
        <v>11035</v>
      </c>
      <c r="X3115" s="83">
        <v>90021900000</v>
      </c>
      <c r="Y3115" s="83" t="s">
        <v>903</v>
      </c>
      <c r="Z3115" s="83" t="s">
        <v>31</v>
      </c>
    </row>
    <row r="3116" spans="1:26" x14ac:dyDescent="0.25">
      <c r="A3116" s="3" t="s">
        <v>7493</v>
      </c>
      <c r="B3116" s="3" t="s">
        <v>7493</v>
      </c>
      <c r="C3116" s="94" t="s">
        <v>7494</v>
      </c>
      <c r="D3116" s="93" t="s">
        <v>7495</v>
      </c>
      <c r="E3116" s="88" t="s">
        <v>704</v>
      </c>
      <c r="F3116" s="88" t="s">
        <v>22</v>
      </c>
      <c r="G3116" s="83" t="s">
        <v>752</v>
      </c>
      <c r="H3116" s="88"/>
      <c r="I3116" s="93" t="s">
        <v>24</v>
      </c>
      <c r="J3116" s="93" t="s">
        <v>24</v>
      </c>
      <c r="K3116" s="4">
        <v>100210020221</v>
      </c>
      <c r="L3116" s="3" t="s">
        <v>25</v>
      </c>
      <c r="M3116" s="3" t="s">
        <v>1428</v>
      </c>
      <c r="N3116" s="3" t="s">
        <v>1429</v>
      </c>
      <c r="O3116" s="3" t="s">
        <v>1430</v>
      </c>
      <c r="P3116" s="86">
        <v>20</v>
      </c>
      <c r="Q3116" s="87"/>
      <c r="R3116" s="88" t="s">
        <v>7847</v>
      </c>
      <c r="S3116" s="89" t="s">
        <v>10640</v>
      </c>
      <c r="T3116" s="1">
        <v>4020</v>
      </c>
      <c r="U3116" s="90">
        <v>2090.4</v>
      </c>
      <c r="V3116" s="91">
        <v>0.48</v>
      </c>
      <c r="W3116" s="92" t="s">
        <v>11035</v>
      </c>
      <c r="X3116" s="83">
        <v>85234910009</v>
      </c>
      <c r="Y3116" s="83" t="s">
        <v>994</v>
      </c>
      <c r="Z3116" s="83" t="s">
        <v>31</v>
      </c>
    </row>
    <row r="3117" spans="1:26" x14ac:dyDescent="0.25">
      <c r="A3117" s="3" t="s">
        <v>7496</v>
      </c>
      <c r="B3117" s="3" t="s">
        <v>7496</v>
      </c>
      <c r="C3117" s="94" t="s">
        <v>7497</v>
      </c>
      <c r="D3117" s="93" t="s">
        <v>7498</v>
      </c>
      <c r="E3117" s="88" t="s">
        <v>704</v>
      </c>
      <c r="F3117" s="88" t="s">
        <v>22</v>
      </c>
      <c r="G3117" s="93" t="s">
        <v>23</v>
      </c>
      <c r="H3117" s="88"/>
      <c r="I3117" s="93" t="s">
        <v>24</v>
      </c>
      <c r="J3117" s="93" t="s">
        <v>24</v>
      </c>
      <c r="K3117" s="4">
        <v>100210069004</v>
      </c>
      <c r="L3117" s="3" t="s">
        <v>25</v>
      </c>
      <c r="M3117" s="3" t="s">
        <v>1303</v>
      </c>
      <c r="N3117" s="3" t="s">
        <v>4412</v>
      </c>
      <c r="O3117" s="3" t="s">
        <v>4357</v>
      </c>
      <c r="P3117" s="86">
        <v>2</v>
      </c>
      <c r="Q3117" s="87"/>
      <c r="R3117" s="88" t="s">
        <v>28</v>
      </c>
      <c r="S3117" s="89"/>
      <c r="T3117" s="1">
        <v>152</v>
      </c>
      <c r="U3117" s="90">
        <v>79.040000000000006</v>
      </c>
      <c r="V3117" s="91">
        <v>0.48</v>
      </c>
      <c r="W3117" s="92" t="s">
        <v>11035</v>
      </c>
      <c r="X3117" s="83">
        <v>90022000000</v>
      </c>
      <c r="Y3117" s="83" t="s">
        <v>994</v>
      </c>
      <c r="Z3117" s="83" t="s">
        <v>31</v>
      </c>
    </row>
    <row r="3118" spans="1:26" x14ac:dyDescent="0.25">
      <c r="A3118" s="3" t="s">
        <v>7499</v>
      </c>
      <c r="B3118" s="3" t="s">
        <v>7499</v>
      </c>
      <c r="C3118" s="94" t="s">
        <v>7500</v>
      </c>
      <c r="D3118" s="93" t="s">
        <v>11919</v>
      </c>
      <c r="E3118" s="88" t="s">
        <v>55</v>
      </c>
      <c r="F3118" s="88" t="s">
        <v>22</v>
      </c>
      <c r="G3118" s="83" t="s">
        <v>23</v>
      </c>
      <c r="H3118" s="88"/>
      <c r="I3118" s="93" t="s">
        <v>24</v>
      </c>
      <c r="J3118" s="93" t="s">
        <v>24</v>
      </c>
      <c r="K3118" s="4">
        <v>100210011405</v>
      </c>
      <c r="L3118" s="3" t="s">
        <v>25</v>
      </c>
      <c r="M3118" s="3" t="s">
        <v>1019</v>
      </c>
      <c r="N3118" s="3" t="s">
        <v>6969</v>
      </c>
      <c r="O3118" s="3" t="s">
        <v>7342</v>
      </c>
      <c r="P3118" s="86" t="s">
        <v>8797</v>
      </c>
      <c r="Q3118" s="87"/>
      <c r="R3118" s="88" t="s">
        <v>28</v>
      </c>
      <c r="S3118" s="89"/>
      <c r="T3118" s="1">
        <v>1673</v>
      </c>
      <c r="U3118" s="90">
        <v>869.96</v>
      </c>
      <c r="V3118" s="91">
        <v>0.48</v>
      </c>
      <c r="W3118" s="92" t="s">
        <v>11035</v>
      </c>
      <c r="X3118" s="83" t="s">
        <v>24</v>
      </c>
      <c r="Y3118" s="83" t="s">
        <v>30</v>
      </c>
      <c r="Z3118" s="83" t="s">
        <v>31</v>
      </c>
    </row>
    <row r="3119" spans="1:26" x14ac:dyDescent="0.25">
      <c r="A3119" s="3" t="s">
        <v>7501</v>
      </c>
      <c r="B3119" s="3" t="s">
        <v>7501</v>
      </c>
      <c r="C3119" s="94" t="s">
        <v>7502</v>
      </c>
      <c r="D3119" s="93" t="s">
        <v>7503</v>
      </c>
      <c r="E3119" s="88" t="s">
        <v>55</v>
      </c>
      <c r="F3119" s="88" t="s">
        <v>22</v>
      </c>
      <c r="G3119" s="83" t="s">
        <v>23</v>
      </c>
      <c r="H3119" s="88"/>
      <c r="I3119" s="93" t="s">
        <v>24</v>
      </c>
      <c r="J3119" s="93" t="s">
        <v>24</v>
      </c>
      <c r="K3119" s="4">
        <v>100210011405</v>
      </c>
      <c r="L3119" s="3" t="s">
        <v>25</v>
      </c>
      <c r="M3119" s="3" t="s">
        <v>1019</v>
      </c>
      <c r="N3119" s="3" t="s">
        <v>6969</v>
      </c>
      <c r="O3119" s="3" t="s">
        <v>7342</v>
      </c>
      <c r="P3119" s="86" t="s">
        <v>8797</v>
      </c>
      <c r="Q3119" s="87"/>
      <c r="R3119" s="88" t="s">
        <v>28</v>
      </c>
      <c r="S3119" s="89"/>
      <c r="T3119" s="1">
        <v>11870</v>
      </c>
      <c r="U3119" s="90">
        <v>6172.4</v>
      </c>
      <c r="V3119" s="91">
        <v>0.48000000000000004</v>
      </c>
      <c r="W3119" s="92" t="s">
        <v>11035</v>
      </c>
      <c r="X3119" s="83" t="s">
        <v>24</v>
      </c>
      <c r="Y3119" s="83" t="s">
        <v>30</v>
      </c>
      <c r="Z3119" s="83" t="s">
        <v>31</v>
      </c>
    </row>
    <row r="3120" spans="1:26" x14ac:dyDescent="0.25">
      <c r="A3120" t="s">
        <v>7504</v>
      </c>
      <c r="B3120" t="s">
        <v>7504</v>
      </c>
      <c r="C3120" s="94" t="s">
        <v>7505</v>
      </c>
      <c r="D3120" s="93" t="s">
        <v>7506</v>
      </c>
      <c r="E3120" s="93" t="s">
        <v>55</v>
      </c>
      <c r="F3120" s="93" t="s">
        <v>22</v>
      </c>
      <c r="G3120" s="83" t="s">
        <v>23</v>
      </c>
      <c r="H3120" s="93"/>
      <c r="I3120" s="93" t="s">
        <v>24</v>
      </c>
      <c r="J3120" s="93" t="s">
        <v>24</v>
      </c>
      <c r="K3120" s="2">
        <v>100210011405</v>
      </c>
      <c r="L3120" t="s">
        <v>25</v>
      </c>
      <c r="M3120" t="s">
        <v>1019</v>
      </c>
      <c r="N3120" t="s">
        <v>6969</v>
      </c>
      <c r="O3120" t="s">
        <v>7342</v>
      </c>
      <c r="P3120" s="86" t="s">
        <v>8797</v>
      </c>
      <c r="Q3120" s="87"/>
      <c r="R3120" s="88" t="s">
        <v>28</v>
      </c>
      <c r="S3120" s="89"/>
      <c r="T3120" s="1">
        <v>621</v>
      </c>
      <c r="U3120" s="90">
        <v>322.92</v>
      </c>
      <c r="V3120" s="91">
        <v>0.48</v>
      </c>
      <c r="W3120" s="92" t="s">
        <v>11035</v>
      </c>
      <c r="X3120" s="83" t="s">
        <v>24</v>
      </c>
      <c r="Y3120" s="83" t="s">
        <v>30</v>
      </c>
      <c r="Z3120" s="83" t="s">
        <v>31</v>
      </c>
    </row>
    <row r="3121" spans="1:26" x14ac:dyDescent="0.25">
      <c r="A3121" t="s">
        <v>7507</v>
      </c>
      <c r="B3121" t="s">
        <v>7507</v>
      </c>
      <c r="C3121" s="94" t="s">
        <v>7508</v>
      </c>
      <c r="D3121" s="93" t="s">
        <v>7509</v>
      </c>
      <c r="E3121" s="93" t="s">
        <v>55</v>
      </c>
      <c r="F3121" s="93" t="s">
        <v>22</v>
      </c>
      <c r="G3121" s="83" t="s">
        <v>23</v>
      </c>
      <c r="H3121" s="93"/>
      <c r="I3121" s="93" t="s">
        <v>24</v>
      </c>
      <c r="J3121" s="93" t="s">
        <v>24</v>
      </c>
      <c r="K3121" s="2">
        <v>100210011405</v>
      </c>
      <c r="L3121" t="s">
        <v>25</v>
      </c>
      <c r="M3121" t="s">
        <v>1019</v>
      </c>
      <c r="N3121" t="s">
        <v>6969</v>
      </c>
      <c r="O3121" t="s">
        <v>7342</v>
      </c>
      <c r="P3121" s="86" t="s">
        <v>8797</v>
      </c>
      <c r="Q3121" s="87"/>
      <c r="R3121" s="88" t="s">
        <v>28</v>
      </c>
      <c r="S3121" s="89"/>
      <c r="T3121" s="1">
        <v>1035</v>
      </c>
      <c r="U3121" s="90">
        <v>538.20000000000005</v>
      </c>
      <c r="V3121" s="91">
        <v>0.48</v>
      </c>
      <c r="W3121" s="92" t="s">
        <v>11035</v>
      </c>
      <c r="X3121" s="83" t="s">
        <v>24</v>
      </c>
      <c r="Y3121" s="83" t="s">
        <v>30</v>
      </c>
      <c r="Z3121" s="83" t="s">
        <v>31</v>
      </c>
    </row>
    <row r="3122" spans="1:26" x14ac:dyDescent="0.25">
      <c r="A3122" s="83" t="s">
        <v>7510</v>
      </c>
      <c r="B3122" s="83" t="s">
        <v>7510</v>
      </c>
      <c r="C3122" s="84" t="s">
        <v>7511</v>
      </c>
      <c r="D3122" s="93" t="s">
        <v>7512</v>
      </c>
      <c r="E3122" s="83" t="s">
        <v>55</v>
      </c>
      <c r="F3122" s="83" t="s">
        <v>22</v>
      </c>
      <c r="G3122" s="83" t="s">
        <v>23</v>
      </c>
      <c r="H3122" s="83"/>
      <c r="I3122" s="93" t="s">
        <v>24</v>
      </c>
      <c r="J3122" s="93" t="s">
        <v>24</v>
      </c>
      <c r="K3122" s="85">
        <v>100210011405</v>
      </c>
      <c r="L3122" s="83" t="s">
        <v>25</v>
      </c>
      <c r="M3122" s="83" t="s">
        <v>1019</v>
      </c>
      <c r="N3122" s="83" t="s">
        <v>6969</v>
      </c>
      <c r="O3122" s="83" t="s">
        <v>7342</v>
      </c>
      <c r="P3122" s="86" t="s">
        <v>8797</v>
      </c>
      <c r="Q3122" s="96"/>
      <c r="R3122" s="88" t="s">
        <v>28</v>
      </c>
      <c r="S3122" s="84"/>
      <c r="T3122" s="1">
        <v>1379</v>
      </c>
      <c r="U3122" s="90">
        <v>717.08</v>
      </c>
      <c r="V3122" s="91">
        <v>0.48</v>
      </c>
      <c r="W3122" s="92" t="s">
        <v>11035</v>
      </c>
      <c r="X3122" s="83" t="s">
        <v>24</v>
      </c>
      <c r="Y3122" s="83" t="s">
        <v>30</v>
      </c>
      <c r="Z3122" s="83" t="s">
        <v>31</v>
      </c>
    </row>
    <row r="3123" spans="1:26" x14ac:dyDescent="0.25">
      <c r="A3123" t="s">
        <v>7513</v>
      </c>
      <c r="B3123" t="s">
        <v>7513</v>
      </c>
      <c r="C3123" s="94" t="s">
        <v>7514</v>
      </c>
      <c r="D3123" s="93" t="s">
        <v>7515</v>
      </c>
      <c r="E3123" s="93" t="s">
        <v>55</v>
      </c>
      <c r="F3123" s="93" t="s">
        <v>22</v>
      </c>
      <c r="G3123" s="83" t="s">
        <v>23</v>
      </c>
      <c r="H3123" s="93"/>
      <c r="I3123" s="93" t="s">
        <v>24</v>
      </c>
      <c r="J3123" s="93" t="s">
        <v>24</v>
      </c>
      <c r="K3123" s="2">
        <v>100210011405</v>
      </c>
      <c r="L3123" t="s">
        <v>25</v>
      </c>
      <c r="M3123" t="s">
        <v>1019</v>
      </c>
      <c r="N3123" t="s">
        <v>6969</v>
      </c>
      <c r="O3123" t="s">
        <v>7342</v>
      </c>
      <c r="P3123" s="86" t="s">
        <v>8797</v>
      </c>
      <c r="Q3123" s="87"/>
      <c r="R3123" s="88" t="s">
        <v>28</v>
      </c>
      <c r="S3123" s="89"/>
      <c r="T3123" s="1">
        <v>1379</v>
      </c>
      <c r="U3123" s="90">
        <v>717.08</v>
      </c>
      <c r="V3123" s="91">
        <v>0.48</v>
      </c>
      <c r="W3123" s="92" t="s">
        <v>11035</v>
      </c>
      <c r="X3123" s="83" t="s">
        <v>24</v>
      </c>
      <c r="Y3123" s="83" t="s">
        <v>30</v>
      </c>
      <c r="Z3123" s="83" t="s">
        <v>31</v>
      </c>
    </row>
    <row r="3124" spans="1:26" x14ac:dyDescent="0.25">
      <c r="A3124" s="83" t="s">
        <v>7516</v>
      </c>
      <c r="B3124" s="83" t="s">
        <v>7516</v>
      </c>
      <c r="C3124" s="84" t="s">
        <v>7517</v>
      </c>
      <c r="D3124" s="93" t="s">
        <v>7518</v>
      </c>
      <c r="E3124" s="83" t="s">
        <v>55</v>
      </c>
      <c r="F3124" s="83" t="s">
        <v>22</v>
      </c>
      <c r="G3124" s="83" t="s">
        <v>23</v>
      </c>
      <c r="H3124" s="83"/>
      <c r="I3124" s="93" t="s">
        <v>24</v>
      </c>
      <c r="J3124" s="93" t="s">
        <v>24</v>
      </c>
      <c r="K3124" s="85">
        <v>100210011405</v>
      </c>
      <c r="L3124" s="83" t="s">
        <v>25</v>
      </c>
      <c r="M3124" s="83" t="s">
        <v>1019</v>
      </c>
      <c r="N3124" s="83" t="s">
        <v>6969</v>
      </c>
      <c r="O3124" s="83" t="s">
        <v>7342</v>
      </c>
      <c r="P3124" s="86" t="s">
        <v>8797</v>
      </c>
      <c r="Q3124" s="96"/>
      <c r="R3124" s="88" t="s">
        <v>28</v>
      </c>
      <c r="S3124" s="84"/>
      <c r="T3124" s="1">
        <v>277</v>
      </c>
      <c r="U3124" s="90">
        <v>144.04</v>
      </c>
      <c r="V3124" s="91">
        <v>0.48000000000000004</v>
      </c>
      <c r="W3124" s="92" t="s">
        <v>11035</v>
      </c>
      <c r="X3124" s="83" t="s">
        <v>24</v>
      </c>
      <c r="Y3124" s="83" t="s">
        <v>30</v>
      </c>
      <c r="Z3124" s="83" t="s">
        <v>31</v>
      </c>
    </row>
    <row r="3125" spans="1:26" x14ac:dyDescent="0.25">
      <c r="A3125" s="3" t="s">
        <v>7519</v>
      </c>
      <c r="B3125" s="3" t="s">
        <v>7519</v>
      </c>
      <c r="C3125" s="94" t="s">
        <v>7520</v>
      </c>
      <c r="D3125" s="93" t="s">
        <v>7521</v>
      </c>
      <c r="E3125" s="88" t="s">
        <v>55</v>
      </c>
      <c r="F3125" s="88" t="s">
        <v>22</v>
      </c>
      <c r="G3125" s="83" t="s">
        <v>23</v>
      </c>
      <c r="H3125" s="88"/>
      <c r="I3125" s="93" t="s">
        <v>24</v>
      </c>
      <c r="J3125" s="93" t="s">
        <v>24</v>
      </c>
      <c r="K3125" s="4">
        <v>100210011405</v>
      </c>
      <c r="L3125" s="3" t="s">
        <v>25</v>
      </c>
      <c r="M3125" s="3" t="s">
        <v>1019</v>
      </c>
      <c r="N3125" s="3" t="s">
        <v>6969</v>
      </c>
      <c r="O3125" s="3" t="s">
        <v>7342</v>
      </c>
      <c r="P3125" s="86" t="s">
        <v>8797</v>
      </c>
      <c r="Q3125" s="87"/>
      <c r="R3125" s="88" t="s">
        <v>28</v>
      </c>
      <c r="S3125" s="89"/>
      <c r="T3125" s="1">
        <v>5292</v>
      </c>
      <c r="U3125" s="90">
        <v>2751.84</v>
      </c>
      <c r="V3125" s="91">
        <v>0.48</v>
      </c>
      <c r="W3125" s="92" t="s">
        <v>11035</v>
      </c>
      <c r="X3125" s="83" t="s">
        <v>24</v>
      </c>
      <c r="Y3125" s="83" t="s">
        <v>30</v>
      </c>
      <c r="Z3125" s="83" t="s">
        <v>31</v>
      </c>
    </row>
    <row r="3126" spans="1:26" x14ac:dyDescent="0.25">
      <c r="A3126" s="3" t="s">
        <v>7522</v>
      </c>
      <c r="B3126" s="3" t="s">
        <v>7522</v>
      </c>
      <c r="C3126" s="94" t="s">
        <v>7523</v>
      </c>
      <c r="D3126" s="93" t="s">
        <v>7524</v>
      </c>
      <c r="E3126" s="88" t="s">
        <v>55</v>
      </c>
      <c r="F3126" s="88" t="s">
        <v>22</v>
      </c>
      <c r="G3126" s="83" t="s">
        <v>23</v>
      </c>
      <c r="H3126" s="88"/>
      <c r="I3126" s="93" t="s">
        <v>24</v>
      </c>
      <c r="J3126" s="93" t="s">
        <v>24</v>
      </c>
      <c r="K3126" s="4">
        <v>100210011405</v>
      </c>
      <c r="L3126" s="3" t="s">
        <v>25</v>
      </c>
      <c r="M3126" s="3" t="s">
        <v>1019</v>
      </c>
      <c r="N3126" s="3" t="s">
        <v>6969</v>
      </c>
      <c r="O3126" s="3" t="s">
        <v>7342</v>
      </c>
      <c r="P3126" s="86" t="s">
        <v>8797</v>
      </c>
      <c r="Q3126" s="87"/>
      <c r="R3126" s="88" t="s">
        <v>28</v>
      </c>
      <c r="S3126" s="89"/>
      <c r="T3126" s="1">
        <v>4434</v>
      </c>
      <c r="U3126" s="90">
        <v>2305.6799999999998</v>
      </c>
      <c r="V3126" s="91">
        <v>0.48000000000000004</v>
      </c>
      <c r="W3126" s="92" t="s">
        <v>11035</v>
      </c>
      <c r="X3126" s="83" t="s">
        <v>24</v>
      </c>
      <c r="Y3126" s="83" t="s">
        <v>30</v>
      </c>
      <c r="Z3126" s="83" t="s">
        <v>31</v>
      </c>
    </row>
    <row r="3127" spans="1:26" x14ac:dyDescent="0.25">
      <c r="A3127" s="83" t="s">
        <v>7525</v>
      </c>
      <c r="B3127" s="83" t="s">
        <v>7525</v>
      </c>
      <c r="C3127" s="84" t="s">
        <v>7526</v>
      </c>
      <c r="D3127" s="93" t="s">
        <v>7527</v>
      </c>
      <c r="E3127" s="83" t="s">
        <v>55</v>
      </c>
      <c r="F3127" s="83" t="s">
        <v>22</v>
      </c>
      <c r="G3127" s="83" t="s">
        <v>23</v>
      </c>
      <c r="H3127" s="83"/>
      <c r="I3127" s="93" t="s">
        <v>24</v>
      </c>
      <c r="J3127" s="93" t="s">
        <v>24</v>
      </c>
      <c r="K3127" s="85">
        <v>100210011405</v>
      </c>
      <c r="L3127" s="83" t="s">
        <v>25</v>
      </c>
      <c r="M3127" s="83" t="s">
        <v>1019</v>
      </c>
      <c r="N3127" s="83" t="s">
        <v>6969</v>
      </c>
      <c r="O3127" s="83" t="s">
        <v>7342</v>
      </c>
      <c r="P3127" s="86" t="s">
        <v>8797</v>
      </c>
      <c r="Q3127" s="96"/>
      <c r="R3127" s="88" t="s">
        <v>28</v>
      </c>
      <c r="S3127" s="84"/>
      <c r="T3127" s="1">
        <v>4434</v>
      </c>
      <c r="U3127" s="90">
        <v>2305.6799999999998</v>
      </c>
      <c r="V3127" s="91">
        <v>0.48000000000000004</v>
      </c>
      <c r="W3127" s="92" t="s">
        <v>11035</v>
      </c>
      <c r="X3127" s="83" t="s">
        <v>24</v>
      </c>
      <c r="Y3127" s="83" t="s">
        <v>30</v>
      </c>
      <c r="Z3127" s="83" t="s">
        <v>31</v>
      </c>
    </row>
    <row r="3128" spans="1:26" x14ac:dyDescent="0.25">
      <c r="A3128" s="3" t="s">
        <v>7528</v>
      </c>
      <c r="B3128" s="3" t="s">
        <v>7528</v>
      </c>
      <c r="C3128" s="94" t="s">
        <v>7529</v>
      </c>
      <c r="D3128" s="93" t="s">
        <v>7530</v>
      </c>
      <c r="E3128" s="88" t="s">
        <v>55</v>
      </c>
      <c r="F3128" s="88" t="s">
        <v>22</v>
      </c>
      <c r="G3128" s="83" t="s">
        <v>23</v>
      </c>
      <c r="H3128" s="88"/>
      <c r="I3128" s="93" t="s">
        <v>24</v>
      </c>
      <c r="J3128" s="93" t="s">
        <v>24</v>
      </c>
      <c r="K3128" s="4">
        <v>100210011405</v>
      </c>
      <c r="L3128" s="3" t="s">
        <v>25</v>
      </c>
      <c r="M3128" s="3" t="s">
        <v>1019</v>
      </c>
      <c r="N3128" s="3" t="s">
        <v>6969</v>
      </c>
      <c r="O3128" s="3" t="s">
        <v>7342</v>
      </c>
      <c r="P3128" s="86" t="s">
        <v>8797</v>
      </c>
      <c r="Q3128" s="87"/>
      <c r="R3128" s="88" t="s">
        <v>28</v>
      </c>
      <c r="S3128" s="89"/>
      <c r="T3128" s="1">
        <v>1379</v>
      </c>
      <c r="U3128" s="90">
        <v>717.08</v>
      </c>
      <c r="V3128" s="91">
        <v>0.48</v>
      </c>
      <c r="W3128" s="92" t="s">
        <v>11035</v>
      </c>
      <c r="X3128" s="83" t="s">
        <v>24</v>
      </c>
      <c r="Y3128" s="83" t="s">
        <v>30</v>
      </c>
      <c r="Z3128" s="83" t="s">
        <v>31</v>
      </c>
    </row>
    <row r="3129" spans="1:26" x14ac:dyDescent="0.25">
      <c r="A3129" s="3" t="s">
        <v>7531</v>
      </c>
      <c r="B3129" s="3" t="s">
        <v>7531</v>
      </c>
      <c r="C3129" s="94" t="s">
        <v>7532</v>
      </c>
      <c r="D3129" s="93" t="s">
        <v>7533</v>
      </c>
      <c r="E3129" s="88" t="s">
        <v>55</v>
      </c>
      <c r="F3129" s="88" t="s">
        <v>22</v>
      </c>
      <c r="G3129" s="83" t="s">
        <v>23</v>
      </c>
      <c r="H3129" s="88"/>
      <c r="I3129" s="93" t="s">
        <v>24</v>
      </c>
      <c r="J3129" s="93" t="s">
        <v>24</v>
      </c>
      <c r="K3129" s="4">
        <v>100210011405</v>
      </c>
      <c r="L3129" s="3" t="s">
        <v>25</v>
      </c>
      <c r="M3129" s="3" t="s">
        <v>1019</v>
      </c>
      <c r="N3129" s="3" t="s">
        <v>6969</v>
      </c>
      <c r="O3129" s="3" t="s">
        <v>7342</v>
      </c>
      <c r="P3129" s="86" t="s">
        <v>8797</v>
      </c>
      <c r="Q3129" s="87"/>
      <c r="R3129" s="88" t="s">
        <v>28</v>
      </c>
      <c r="S3129" s="89"/>
      <c r="T3129" s="1">
        <v>1379</v>
      </c>
      <c r="U3129" s="90">
        <v>717.08</v>
      </c>
      <c r="V3129" s="91">
        <v>0.48</v>
      </c>
      <c r="W3129" s="92" t="s">
        <v>11035</v>
      </c>
      <c r="X3129" s="83" t="s">
        <v>24</v>
      </c>
      <c r="Y3129" s="83" t="s">
        <v>30</v>
      </c>
      <c r="Z3129" s="83" t="s">
        <v>31</v>
      </c>
    </row>
    <row r="3130" spans="1:26" x14ac:dyDescent="0.25">
      <c r="A3130" s="83" t="s">
        <v>7534</v>
      </c>
      <c r="B3130" s="83" t="s">
        <v>7534</v>
      </c>
      <c r="C3130" s="84" t="s">
        <v>7535</v>
      </c>
      <c r="D3130" s="93" t="s">
        <v>7536</v>
      </c>
      <c r="E3130" s="83" t="s">
        <v>55</v>
      </c>
      <c r="F3130" s="83" t="s">
        <v>22</v>
      </c>
      <c r="G3130" s="83" t="s">
        <v>23</v>
      </c>
      <c r="H3130" s="83"/>
      <c r="I3130" s="93" t="s">
        <v>24</v>
      </c>
      <c r="J3130" s="93" t="s">
        <v>24</v>
      </c>
      <c r="K3130" s="85">
        <v>100210011405</v>
      </c>
      <c r="L3130" s="83" t="s">
        <v>25</v>
      </c>
      <c r="M3130" s="83" t="s">
        <v>1019</v>
      </c>
      <c r="N3130" s="83" t="s">
        <v>6969</v>
      </c>
      <c r="O3130" s="83" t="s">
        <v>7342</v>
      </c>
      <c r="P3130" s="86" t="s">
        <v>8797</v>
      </c>
      <c r="Q3130" s="96"/>
      <c r="R3130" s="88" t="s">
        <v>28</v>
      </c>
      <c r="S3130" s="84"/>
      <c r="T3130" s="1">
        <v>1379</v>
      </c>
      <c r="U3130" s="90">
        <v>717.08</v>
      </c>
      <c r="V3130" s="91">
        <v>0.48</v>
      </c>
      <c r="W3130" s="92" t="s">
        <v>11035</v>
      </c>
      <c r="X3130" s="83" t="s">
        <v>24</v>
      </c>
      <c r="Y3130" s="83" t="s">
        <v>30</v>
      </c>
      <c r="Z3130" s="83" t="s">
        <v>31</v>
      </c>
    </row>
    <row r="3131" spans="1:26" x14ac:dyDescent="0.25">
      <c r="A3131" t="s">
        <v>7537</v>
      </c>
      <c r="B3131" t="s">
        <v>7537</v>
      </c>
      <c r="C3131" s="94" t="s">
        <v>7538</v>
      </c>
      <c r="D3131" s="93" t="s">
        <v>7539</v>
      </c>
      <c r="E3131" s="93" t="s">
        <v>55</v>
      </c>
      <c r="F3131" s="93" t="s">
        <v>22</v>
      </c>
      <c r="G3131" s="83" t="s">
        <v>23</v>
      </c>
      <c r="H3131" s="93"/>
      <c r="I3131" s="93" t="s">
        <v>24</v>
      </c>
      <c r="J3131" s="93" t="s">
        <v>24</v>
      </c>
      <c r="K3131" s="2">
        <v>100210011405</v>
      </c>
      <c r="L3131" t="s">
        <v>25</v>
      </c>
      <c r="M3131" t="s">
        <v>1019</v>
      </c>
      <c r="N3131" t="s">
        <v>6969</v>
      </c>
      <c r="O3131" t="s">
        <v>7342</v>
      </c>
      <c r="P3131" s="86" t="s">
        <v>8797</v>
      </c>
      <c r="Q3131" s="87"/>
      <c r="R3131" s="88" t="s">
        <v>28</v>
      </c>
      <c r="S3131" s="89"/>
      <c r="T3131" s="1">
        <v>1379</v>
      </c>
      <c r="U3131" s="90">
        <v>717.08</v>
      </c>
      <c r="V3131" s="91">
        <v>0.48</v>
      </c>
      <c r="W3131" s="92" t="s">
        <v>11035</v>
      </c>
      <c r="X3131" s="83" t="s">
        <v>24</v>
      </c>
      <c r="Y3131" s="83" t="s">
        <v>30</v>
      </c>
      <c r="Z3131" s="83" t="s">
        <v>31</v>
      </c>
    </row>
    <row r="3132" spans="1:26" x14ac:dyDescent="0.25">
      <c r="A3132" s="83" t="s">
        <v>7540</v>
      </c>
      <c r="B3132" s="83" t="s">
        <v>7540</v>
      </c>
      <c r="C3132" s="84" t="s">
        <v>7541</v>
      </c>
      <c r="D3132" s="93" t="s">
        <v>7542</v>
      </c>
      <c r="E3132" s="83" t="s">
        <v>55</v>
      </c>
      <c r="F3132" s="83" t="s">
        <v>22</v>
      </c>
      <c r="G3132" s="93" t="s">
        <v>23</v>
      </c>
      <c r="H3132" s="83"/>
      <c r="I3132" s="93" t="s">
        <v>24</v>
      </c>
      <c r="J3132" s="93" t="s">
        <v>24</v>
      </c>
      <c r="K3132" s="85">
        <v>100210011405</v>
      </c>
      <c r="L3132" s="83" t="s">
        <v>25</v>
      </c>
      <c r="M3132" s="83" t="s">
        <v>1019</v>
      </c>
      <c r="N3132" s="83" t="s">
        <v>6969</v>
      </c>
      <c r="O3132" s="83" t="s">
        <v>7342</v>
      </c>
      <c r="P3132" s="86" t="s">
        <v>8797</v>
      </c>
      <c r="Q3132" s="96"/>
      <c r="R3132" s="88" t="s">
        <v>28</v>
      </c>
      <c r="S3132" s="89"/>
      <c r="T3132" s="1">
        <v>1379</v>
      </c>
      <c r="U3132" s="90">
        <v>717.08</v>
      </c>
      <c r="V3132" s="91">
        <v>0.48</v>
      </c>
      <c r="W3132" s="92" t="s">
        <v>11035</v>
      </c>
      <c r="X3132" s="83" t="s">
        <v>24</v>
      </c>
      <c r="Y3132" s="83" t="s">
        <v>30</v>
      </c>
      <c r="Z3132" s="83" t="s">
        <v>31</v>
      </c>
    </row>
    <row r="3133" spans="1:26" x14ac:dyDescent="0.25">
      <c r="A3133" t="s">
        <v>7543</v>
      </c>
      <c r="B3133" t="s">
        <v>7543</v>
      </c>
      <c r="C3133" s="94" t="s">
        <v>7544</v>
      </c>
      <c r="D3133" s="93" t="s">
        <v>7545</v>
      </c>
      <c r="E3133" s="93" t="s">
        <v>55</v>
      </c>
      <c r="F3133" s="93" t="s">
        <v>22</v>
      </c>
      <c r="G3133" s="83" t="s">
        <v>23</v>
      </c>
      <c r="H3133" s="93"/>
      <c r="I3133" s="93" t="s">
        <v>24</v>
      </c>
      <c r="J3133" s="93" t="s">
        <v>24</v>
      </c>
      <c r="K3133" s="2">
        <v>100210011405</v>
      </c>
      <c r="L3133" t="s">
        <v>25</v>
      </c>
      <c r="M3133" t="s">
        <v>1019</v>
      </c>
      <c r="N3133" t="s">
        <v>6969</v>
      </c>
      <c r="O3133" t="s">
        <v>7342</v>
      </c>
      <c r="P3133" s="86" t="s">
        <v>8797</v>
      </c>
      <c r="Q3133" s="87"/>
      <c r="R3133" s="88" t="s">
        <v>28</v>
      </c>
      <c r="S3133" s="89"/>
      <c r="T3133" s="1">
        <v>1379</v>
      </c>
      <c r="U3133" s="90">
        <v>717.08</v>
      </c>
      <c r="V3133" s="91">
        <v>0.48</v>
      </c>
      <c r="W3133" s="92" t="s">
        <v>11035</v>
      </c>
      <c r="X3133" s="83" t="s">
        <v>24</v>
      </c>
      <c r="Y3133" s="83" t="s">
        <v>30</v>
      </c>
      <c r="Z3133" s="83" t="s">
        <v>31</v>
      </c>
    </row>
    <row r="3134" spans="1:26" x14ac:dyDescent="0.25">
      <c r="A3134" s="83" t="s">
        <v>7546</v>
      </c>
      <c r="B3134" s="83" t="s">
        <v>7546</v>
      </c>
      <c r="C3134" s="84" t="s">
        <v>7547</v>
      </c>
      <c r="D3134" s="93" t="s">
        <v>7548</v>
      </c>
      <c r="E3134" s="83" t="s">
        <v>55</v>
      </c>
      <c r="F3134" s="83" t="s">
        <v>22</v>
      </c>
      <c r="G3134" s="83" t="s">
        <v>23</v>
      </c>
      <c r="H3134" s="83"/>
      <c r="I3134" s="93" t="s">
        <v>24</v>
      </c>
      <c r="J3134" s="93" t="s">
        <v>24</v>
      </c>
      <c r="K3134" s="85">
        <v>100210011405</v>
      </c>
      <c r="L3134" s="83" t="s">
        <v>25</v>
      </c>
      <c r="M3134" s="83" t="s">
        <v>1019</v>
      </c>
      <c r="N3134" s="83" t="s">
        <v>6969</v>
      </c>
      <c r="O3134" s="83" t="s">
        <v>7342</v>
      </c>
      <c r="P3134" s="86" t="s">
        <v>8797</v>
      </c>
      <c r="Q3134" s="96"/>
      <c r="R3134" s="88" t="s">
        <v>28</v>
      </c>
      <c r="S3134" s="84"/>
      <c r="T3134" s="1">
        <v>1379</v>
      </c>
      <c r="U3134" s="90">
        <v>717.08</v>
      </c>
      <c r="V3134" s="91">
        <v>0.48</v>
      </c>
      <c r="W3134" s="92" t="s">
        <v>11035</v>
      </c>
      <c r="X3134" s="83" t="s">
        <v>24</v>
      </c>
      <c r="Y3134" s="83" t="s">
        <v>30</v>
      </c>
      <c r="Z3134" s="83" t="s">
        <v>31</v>
      </c>
    </row>
    <row r="3135" spans="1:26" x14ac:dyDescent="0.25">
      <c r="A3135" t="s">
        <v>8244</v>
      </c>
      <c r="B3135" t="s">
        <v>8244</v>
      </c>
      <c r="C3135" s="94" t="s">
        <v>8245</v>
      </c>
      <c r="D3135" s="93" t="s">
        <v>8246</v>
      </c>
      <c r="E3135" s="93" t="s">
        <v>55</v>
      </c>
      <c r="F3135" s="93" t="s">
        <v>22</v>
      </c>
      <c r="G3135" s="93" t="s">
        <v>23</v>
      </c>
      <c r="H3135" s="93"/>
      <c r="I3135" s="93" t="s">
        <v>24</v>
      </c>
      <c r="J3135" s="93" t="s">
        <v>24</v>
      </c>
      <c r="K3135" s="2">
        <v>100210011401</v>
      </c>
      <c r="L3135" t="s">
        <v>25</v>
      </c>
      <c r="M3135" t="s">
        <v>1019</v>
      </c>
      <c r="N3135" t="s">
        <v>6969</v>
      </c>
      <c r="O3135" t="s">
        <v>6970</v>
      </c>
      <c r="P3135" s="86" t="s">
        <v>8797</v>
      </c>
      <c r="Q3135" s="87"/>
      <c r="R3135" s="88" t="s">
        <v>28</v>
      </c>
      <c r="S3135" s="84"/>
      <c r="T3135" s="1">
        <v>2345</v>
      </c>
      <c r="U3135" s="90">
        <v>1641.5</v>
      </c>
      <c r="V3135" s="91">
        <v>0.3</v>
      </c>
      <c r="W3135" s="92" t="s">
        <v>11038</v>
      </c>
      <c r="X3135" s="83" t="s">
        <v>24</v>
      </c>
      <c r="Y3135" s="83" t="s">
        <v>994</v>
      </c>
      <c r="Z3135" s="83" t="s">
        <v>31</v>
      </c>
    </row>
    <row r="3136" spans="1:26" x14ac:dyDescent="0.25">
      <c r="A3136" s="93" t="s">
        <v>7549</v>
      </c>
      <c r="B3136" s="93" t="s">
        <v>7549</v>
      </c>
      <c r="C3136" s="94" t="s">
        <v>7550</v>
      </c>
      <c r="D3136" s="93" t="s">
        <v>7551</v>
      </c>
      <c r="E3136" s="93" t="s">
        <v>55</v>
      </c>
      <c r="F3136" s="93" t="s">
        <v>22</v>
      </c>
      <c r="G3136" s="83" t="s">
        <v>23</v>
      </c>
      <c r="H3136" s="93"/>
      <c r="I3136" s="93" t="s">
        <v>24</v>
      </c>
      <c r="J3136" s="93" t="s">
        <v>24</v>
      </c>
      <c r="K3136" s="95">
        <v>100210011401</v>
      </c>
      <c r="L3136" s="93" t="s">
        <v>25</v>
      </c>
      <c r="M3136" s="93" t="s">
        <v>1019</v>
      </c>
      <c r="N3136" s="93" t="s">
        <v>6969</v>
      </c>
      <c r="O3136" s="93" t="s">
        <v>6970</v>
      </c>
      <c r="P3136" s="86" t="s">
        <v>8797</v>
      </c>
      <c r="Q3136" s="87"/>
      <c r="R3136" s="88" t="s">
        <v>28</v>
      </c>
      <c r="S3136" s="89"/>
      <c r="T3136" s="1">
        <v>687</v>
      </c>
      <c r="U3136" s="90">
        <v>357.24</v>
      </c>
      <c r="V3136" s="91">
        <v>0.48</v>
      </c>
      <c r="W3136" s="83" t="s">
        <v>11035</v>
      </c>
      <c r="X3136" s="83" t="s">
        <v>24</v>
      </c>
      <c r="Y3136" s="83" t="s">
        <v>994</v>
      </c>
      <c r="Z3136" s="83" t="s">
        <v>31</v>
      </c>
    </row>
    <row r="3137" spans="1:26" x14ac:dyDescent="0.25">
      <c r="A3137" s="93" t="s">
        <v>7552</v>
      </c>
      <c r="B3137" s="93" t="s">
        <v>7552</v>
      </c>
      <c r="C3137" s="94" t="s">
        <v>7553</v>
      </c>
      <c r="D3137" s="93" t="s">
        <v>7554</v>
      </c>
      <c r="E3137" s="93" t="s">
        <v>55</v>
      </c>
      <c r="F3137" s="93" t="s">
        <v>22</v>
      </c>
      <c r="G3137" s="93" t="s">
        <v>23</v>
      </c>
      <c r="H3137" s="93"/>
      <c r="I3137" s="93" t="s">
        <v>24</v>
      </c>
      <c r="J3137" s="93" t="s">
        <v>24</v>
      </c>
      <c r="K3137" s="95">
        <v>100210011401</v>
      </c>
      <c r="L3137" s="93" t="s">
        <v>25</v>
      </c>
      <c r="M3137" s="93" t="s">
        <v>1019</v>
      </c>
      <c r="N3137" s="93" t="s">
        <v>6969</v>
      </c>
      <c r="O3137" s="93" t="s">
        <v>6970</v>
      </c>
      <c r="P3137" s="86" t="s">
        <v>8797</v>
      </c>
      <c r="Q3137" s="87"/>
      <c r="R3137" s="88" t="s">
        <v>28</v>
      </c>
      <c r="S3137" s="89"/>
      <c r="T3137" s="1">
        <v>701</v>
      </c>
      <c r="U3137" s="90">
        <v>364.52</v>
      </c>
      <c r="V3137" s="91">
        <v>0.48000000000000004</v>
      </c>
      <c r="W3137" s="83" t="s">
        <v>11035</v>
      </c>
      <c r="X3137" s="83" t="s">
        <v>24</v>
      </c>
      <c r="Y3137" s="83" t="s">
        <v>994</v>
      </c>
      <c r="Z3137" s="83" t="s">
        <v>31</v>
      </c>
    </row>
    <row r="3138" spans="1:26" x14ac:dyDescent="0.25">
      <c r="A3138" s="93" t="s">
        <v>7555</v>
      </c>
      <c r="B3138" s="93" t="s">
        <v>7555</v>
      </c>
      <c r="C3138" s="94" t="s">
        <v>7556</v>
      </c>
      <c r="D3138" s="93" t="s">
        <v>7557</v>
      </c>
      <c r="E3138" s="93" t="s">
        <v>55</v>
      </c>
      <c r="F3138" s="93" t="s">
        <v>22</v>
      </c>
      <c r="G3138" s="93" t="s">
        <v>23</v>
      </c>
      <c r="H3138" s="93"/>
      <c r="I3138" s="93" t="s">
        <v>24</v>
      </c>
      <c r="J3138" s="93" t="s">
        <v>24</v>
      </c>
      <c r="K3138" s="95">
        <v>100210011401</v>
      </c>
      <c r="L3138" s="93" t="s">
        <v>25</v>
      </c>
      <c r="M3138" s="93" t="s">
        <v>1019</v>
      </c>
      <c r="N3138" s="93" t="s">
        <v>6969</v>
      </c>
      <c r="O3138" s="93" t="s">
        <v>6970</v>
      </c>
      <c r="P3138" s="86" t="s">
        <v>8797</v>
      </c>
      <c r="Q3138" s="87"/>
      <c r="R3138" s="88" t="s">
        <v>28</v>
      </c>
      <c r="S3138" s="89"/>
      <c r="T3138" s="1">
        <v>434</v>
      </c>
      <c r="U3138" s="90">
        <v>225.68</v>
      </c>
      <c r="V3138" s="91">
        <v>0.48</v>
      </c>
      <c r="W3138" s="83" t="s">
        <v>11035</v>
      </c>
      <c r="X3138" s="83" t="s">
        <v>24</v>
      </c>
      <c r="Y3138" s="83" t="s">
        <v>994</v>
      </c>
      <c r="Z3138" s="83" t="s">
        <v>31</v>
      </c>
    </row>
    <row r="3139" spans="1:26" x14ac:dyDescent="0.25">
      <c r="A3139" s="93" t="s">
        <v>7558</v>
      </c>
      <c r="B3139" s="93" t="s">
        <v>7558</v>
      </c>
      <c r="C3139" s="94" t="s">
        <v>7559</v>
      </c>
      <c r="D3139" s="93" t="s">
        <v>7560</v>
      </c>
      <c r="E3139" s="93" t="s">
        <v>55</v>
      </c>
      <c r="F3139" s="93" t="s">
        <v>22</v>
      </c>
      <c r="G3139" s="93" t="s">
        <v>23</v>
      </c>
      <c r="H3139" s="93"/>
      <c r="I3139" s="93" t="s">
        <v>24</v>
      </c>
      <c r="J3139" s="93" t="s">
        <v>24</v>
      </c>
      <c r="K3139" s="95">
        <v>100210011401</v>
      </c>
      <c r="L3139" s="93" t="s">
        <v>25</v>
      </c>
      <c r="M3139" s="93" t="s">
        <v>1019</v>
      </c>
      <c r="N3139" s="93" t="s">
        <v>6969</v>
      </c>
      <c r="O3139" s="93" t="s">
        <v>6970</v>
      </c>
      <c r="P3139" s="86" t="s">
        <v>8797</v>
      </c>
      <c r="Q3139" s="87"/>
      <c r="R3139" s="88" t="s">
        <v>28</v>
      </c>
      <c r="S3139" s="89"/>
      <c r="T3139" s="1">
        <v>2179</v>
      </c>
      <c r="U3139" s="90">
        <v>1133.08</v>
      </c>
      <c r="V3139" s="91">
        <v>0.48000000000000004</v>
      </c>
      <c r="W3139" s="83" t="s">
        <v>11035</v>
      </c>
      <c r="X3139" s="83" t="s">
        <v>24</v>
      </c>
      <c r="Y3139" s="83" t="s">
        <v>994</v>
      </c>
      <c r="Z3139" s="83" t="s">
        <v>31</v>
      </c>
    </row>
    <row r="3140" spans="1:26" x14ac:dyDescent="0.25">
      <c r="A3140" s="93" t="s">
        <v>7561</v>
      </c>
      <c r="B3140" s="93" t="s">
        <v>7561</v>
      </c>
      <c r="C3140" s="94" t="s">
        <v>7562</v>
      </c>
      <c r="D3140" s="93" t="s">
        <v>7563</v>
      </c>
      <c r="E3140" s="93" t="s">
        <v>55</v>
      </c>
      <c r="F3140" s="93" t="s">
        <v>22</v>
      </c>
      <c r="G3140" s="83" t="s">
        <v>23</v>
      </c>
      <c r="H3140" s="93"/>
      <c r="I3140" s="93" t="s">
        <v>24</v>
      </c>
      <c r="J3140" s="93" t="s">
        <v>24</v>
      </c>
      <c r="K3140" s="95">
        <v>100210011401</v>
      </c>
      <c r="L3140" s="93" t="s">
        <v>25</v>
      </c>
      <c r="M3140" s="93" t="s">
        <v>1019</v>
      </c>
      <c r="N3140" s="93" t="s">
        <v>6969</v>
      </c>
      <c r="O3140" s="93" t="s">
        <v>6970</v>
      </c>
      <c r="P3140" s="86" t="s">
        <v>8797</v>
      </c>
      <c r="Q3140" s="87"/>
      <c r="R3140" s="88" t="s">
        <v>28</v>
      </c>
      <c r="S3140" s="89"/>
      <c r="T3140" s="1">
        <v>907</v>
      </c>
      <c r="U3140" s="90">
        <v>471.64</v>
      </c>
      <c r="V3140" s="91">
        <v>0.48000000000000004</v>
      </c>
      <c r="W3140" s="83" t="s">
        <v>11035</v>
      </c>
      <c r="X3140" s="83" t="s">
        <v>24</v>
      </c>
      <c r="Y3140" s="83" t="s">
        <v>994</v>
      </c>
      <c r="Z3140" s="83" t="s">
        <v>31</v>
      </c>
    </row>
    <row r="3141" spans="1:26" x14ac:dyDescent="0.25">
      <c r="A3141" s="93" t="s">
        <v>7564</v>
      </c>
      <c r="B3141" s="93" t="s">
        <v>7564</v>
      </c>
      <c r="C3141" s="94" t="s">
        <v>7565</v>
      </c>
      <c r="D3141" s="93" t="s">
        <v>7566</v>
      </c>
      <c r="E3141" s="93" t="s">
        <v>55</v>
      </c>
      <c r="F3141" s="93" t="s">
        <v>22</v>
      </c>
      <c r="G3141" s="93" t="s">
        <v>23</v>
      </c>
      <c r="H3141" s="93"/>
      <c r="I3141" s="93" t="s">
        <v>24</v>
      </c>
      <c r="J3141" s="93" t="s">
        <v>24</v>
      </c>
      <c r="K3141" s="95">
        <v>100210011401</v>
      </c>
      <c r="L3141" s="93" t="s">
        <v>25</v>
      </c>
      <c r="M3141" s="93" t="s">
        <v>1019</v>
      </c>
      <c r="N3141" s="93" t="s">
        <v>6969</v>
      </c>
      <c r="O3141" s="93" t="s">
        <v>6970</v>
      </c>
      <c r="P3141" s="86" t="s">
        <v>8797</v>
      </c>
      <c r="Q3141" s="87"/>
      <c r="R3141" s="88" t="s">
        <v>28</v>
      </c>
      <c r="S3141" s="89"/>
      <c r="T3141" s="1">
        <v>3973</v>
      </c>
      <c r="U3141" s="90">
        <v>2065.96</v>
      </c>
      <c r="V3141" s="91">
        <v>0.48</v>
      </c>
      <c r="W3141" s="83" t="s">
        <v>11035</v>
      </c>
      <c r="X3141" s="83" t="s">
        <v>24</v>
      </c>
      <c r="Y3141" s="83" t="s">
        <v>994</v>
      </c>
      <c r="Z3141" s="83" t="s">
        <v>31</v>
      </c>
    </row>
    <row r="3142" spans="1:26" x14ac:dyDescent="0.25">
      <c r="A3142" s="93" t="s">
        <v>7567</v>
      </c>
      <c r="B3142" s="93" t="s">
        <v>7567</v>
      </c>
      <c r="C3142" s="94" t="s">
        <v>7568</v>
      </c>
      <c r="D3142" s="93" t="s">
        <v>7569</v>
      </c>
      <c r="E3142" s="93" t="s">
        <v>55</v>
      </c>
      <c r="F3142" s="93" t="s">
        <v>22</v>
      </c>
      <c r="G3142" s="83" t="s">
        <v>23</v>
      </c>
      <c r="H3142" s="93"/>
      <c r="I3142" s="93" t="s">
        <v>24</v>
      </c>
      <c r="J3142" s="93" t="s">
        <v>24</v>
      </c>
      <c r="K3142" s="95">
        <v>100210011401</v>
      </c>
      <c r="L3142" s="93" t="s">
        <v>25</v>
      </c>
      <c r="M3142" s="93" t="s">
        <v>1019</v>
      </c>
      <c r="N3142" s="93" t="s">
        <v>6969</v>
      </c>
      <c r="O3142" s="93" t="s">
        <v>6970</v>
      </c>
      <c r="P3142" s="86" t="s">
        <v>8797</v>
      </c>
      <c r="Q3142" s="87"/>
      <c r="R3142" s="88" t="s">
        <v>28</v>
      </c>
      <c r="S3142" s="89"/>
      <c r="T3142" s="1">
        <v>2517</v>
      </c>
      <c r="U3142" s="90">
        <v>1308.8399999999999</v>
      </c>
      <c r="V3142" s="91">
        <v>0.48000000000000004</v>
      </c>
      <c r="W3142" s="83" t="s">
        <v>11035</v>
      </c>
      <c r="X3142" s="83" t="s">
        <v>24</v>
      </c>
      <c r="Y3142" s="83" t="s">
        <v>994</v>
      </c>
      <c r="Z3142" s="83" t="s">
        <v>31</v>
      </c>
    </row>
    <row r="3143" spans="1:26" x14ac:dyDescent="0.25">
      <c r="A3143" s="3" t="s">
        <v>7570</v>
      </c>
      <c r="B3143" s="3" t="s">
        <v>7570</v>
      </c>
      <c r="C3143" s="94" t="s">
        <v>7571</v>
      </c>
      <c r="D3143" s="93" t="s">
        <v>7572</v>
      </c>
      <c r="E3143" s="88" t="s">
        <v>55</v>
      </c>
      <c r="F3143" s="88" t="s">
        <v>22</v>
      </c>
      <c r="G3143" s="83" t="s">
        <v>23</v>
      </c>
      <c r="H3143" s="88"/>
      <c r="I3143" s="93" t="s">
        <v>24</v>
      </c>
      <c r="J3143" s="93" t="s">
        <v>24</v>
      </c>
      <c r="K3143" s="4">
        <v>100210011401</v>
      </c>
      <c r="L3143" s="3" t="s">
        <v>25</v>
      </c>
      <c r="M3143" s="3" t="s">
        <v>1019</v>
      </c>
      <c r="N3143" s="3" t="s">
        <v>6969</v>
      </c>
      <c r="O3143" s="3" t="s">
        <v>6970</v>
      </c>
      <c r="P3143" s="86" t="s">
        <v>8797</v>
      </c>
      <c r="Q3143" s="87"/>
      <c r="R3143" s="88" t="s">
        <v>28</v>
      </c>
      <c r="S3143" s="89"/>
      <c r="T3143" s="1">
        <v>4204</v>
      </c>
      <c r="U3143" s="90">
        <v>2186.08</v>
      </c>
      <c r="V3143" s="91">
        <v>0.48000000000000004</v>
      </c>
      <c r="W3143" s="83" t="s">
        <v>11035</v>
      </c>
      <c r="X3143" s="83" t="s">
        <v>24</v>
      </c>
      <c r="Y3143" s="83" t="s">
        <v>994</v>
      </c>
      <c r="Z3143" s="83" t="s">
        <v>31</v>
      </c>
    </row>
    <row r="3144" spans="1:26" x14ac:dyDescent="0.25">
      <c r="A3144" s="93" t="s">
        <v>7573</v>
      </c>
      <c r="B3144" s="93" t="s">
        <v>7573</v>
      </c>
      <c r="C3144" s="94" t="s">
        <v>7574</v>
      </c>
      <c r="D3144" s="93" t="s">
        <v>7575</v>
      </c>
      <c r="E3144" s="93" t="s">
        <v>55</v>
      </c>
      <c r="F3144" s="93" t="s">
        <v>22</v>
      </c>
      <c r="G3144" s="93" t="s">
        <v>23</v>
      </c>
      <c r="H3144" s="93"/>
      <c r="I3144" s="93" t="s">
        <v>24</v>
      </c>
      <c r="J3144" s="93" t="s">
        <v>24</v>
      </c>
      <c r="K3144" s="95">
        <v>100210011401</v>
      </c>
      <c r="L3144" s="93" t="s">
        <v>25</v>
      </c>
      <c r="M3144" s="93" t="s">
        <v>1019</v>
      </c>
      <c r="N3144" s="93" t="s">
        <v>6969</v>
      </c>
      <c r="O3144" s="93" t="s">
        <v>6970</v>
      </c>
      <c r="P3144" s="86" t="s">
        <v>8797</v>
      </c>
      <c r="Q3144" s="87"/>
      <c r="R3144" s="88" t="s">
        <v>28</v>
      </c>
      <c r="S3144" s="89"/>
      <c r="T3144" s="1">
        <v>11135</v>
      </c>
      <c r="U3144" s="90">
        <v>5790.2</v>
      </c>
      <c r="V3144" s="91">
        <v>0.48000000000000004</v>
      </c>
      <c r="W3144" s="83" t="s">
        <v>11035</v>
      </c>
      <c r="X3144" s="83" t="s">
        <v>24</v>
      </c>
      <c r="Y3144" s="83" t="s">
        <v>994</v>
      </c>
      <c r="Z3144" s="83" t="s">
        <v>31</v>
      </c>
    </row>
    <row r="3145" spans="1:26" x14ac:dyDescent="0.25">
      <c r="A3145" s="3" t="s">
        <v>7576</v>
      </c>
      <c r="B3145" s="3" t="s">
        <v>7576</v>
      </c>
      <c r="C3145" s="94" t="s">
        <v>7577</v>
      </c>
      <c r="D3145" s="93" t="s">
        <v>7578</v>
      </c>
      <c r="E3145" s="88" t="s">
        <v>55</v>
      </c>
      <c r="F3145" s="88" t="s">
        <v>22</v>
      </c>
      <c r="G3145" s="83" t="s">
        <v>23</v>
      </c>
      <c r="H3145" s="88"/>
      <c r="I3145" s="93" t="s">
        <v>24</v>
      </c>
      <c r="J3145" s="93" t="s">
        <v>24</v>
      </c>
      <c r="K3145" s="4">
        <v>100210011401</v>
      </c>
      <c r="L3145" s="3" t="s">
        <v>25</v>
      </c>
      <c r="M3145" s="3" t="s">
        <v>1019</v>
      </c>
      <c r="N3145" s="3" t="s">
        <v>6969</v>
      </c>
      <c r="O3145" s="3" t="s">
        <v>6970</v>
      </c>
      <c r="P3145" s="86" t="s">
        <v>8797</v>
      </c>
      <c r="Q3145" s="87"/>
      <c r="R3145" s="88" t="s">
        <v>28</v>
      </c>
      <c r="S3145" s="89"/>
      <c r="T3145" s="1">
        <v>1130</v>
      </c>
      <c r="U3145" s="90">
        <v>587.6</v>
      </c>
      <c r="V3145" s="91">
        <v>0.48</v>
      </c>
      <c r="W3145" s="83" t="s">
        <v>11035</v>
      </c>
      <c r="X3145" s="83" t="s">
        <v>24</v>
      </c>
      <c r="Y3145" s="83" t="s">
        <v>994</v>
      </c>
      <c r="Z3145" s="83" t="s">
        <v>31</v>
      </c>
    </row>
    <row r="3146" spans="1:26" x14ac:dyDescent="0.25">
      <c r="A3146" s="3" t="s">
        <v>7579</v>
      </c>
      <c r="B3146" s="3" t="s">
        <v>7579</v>
      </c>
      <c r="C3146" s="94" t="s">
        <v>7580</v>
      </c>
      <c r="D3146" s="93" t="s">
        <v>7581</v>
      </c>
      <c r="E3146" s="88" t="s">
        <v>55</v>
      </c>
      <c r="F3146" s="88" t="s">
        <v>22</v>
      </c>
      <c r="G3146" s="83" t="s">
        <v>23</v>
      </c>
      <c r="H3146" s="88"/>
      <c r="I3146" s="93" t="s">
        <v>24</v>
      </c>
      <c r="J3146" s="93" t="s">
        <v>24</v>
      </c>
      <c r="K3146" s="4">
        <v>100210011401</v>
      </c>
      <c r="L3146" s="3" t="s">
        <v>25</v>
      </c>
      <c r="M3146" s="3" t="s">
        <v>1019</v>
      </c>
      <c r="N3146" s="3" t="s">
        <v>6969</v>
      </c>
      <c r="O3146" s="3" t="s">
        <v>6970</v>
      </c>
      <c r="P3146" s="86" t="s">
        <v>8797</v>
      </c>
      <c r="Q3146" s="87"/>
      <c r="R3146" s="88" t="s">
        <v>28</v>
      </c>
      <c r="S3146" s="89"/>
      <c r="T3146" s="1">
        <v>1705</v>
      </c>
      <c r="U3146" s="90">
        <v>886.6</v>
      </c>
      <c r="V3146" s="91">
        <v>0.48</v>
      </c>
      <c r="W3146" s="83" t="s">
        <v>11035</v>
      </c>
      <c r="X3146" s="83" t="s">
        <v>24</v>
      </c>
      <c r="Y3146" s="83" t="s">
        <v>994</v>
      </c>
      <c r="Z3146" s="83" t="s">
        <v>31</v>
      </c>
    </row>
    <row r="3147" spans="1:26" x14ac:dyDescent="0.25">
      <c r="A3147" s="3" t="s">
        <v>7582</v>
      </c>
      <c r="B3147" s="3" t="s">
        <v>7582</v>
      </c>
      <c r="C3147" s="94" t="s">
        <v>7583</v>
      </c>
      <c r="D3147" s="93" t="s">
        <v>7584</v>
      </c>
      <c r="E3147" s="88" t="s">
        <v>55</v>
      </c>
      <c r="F3147" s="88" t="s">
        <v>22</v>
      </c>
      <c r="G3147" s="83" t="s">
        <v>23</v>
      </c>
      <c r="H3147" s="88"/>
      <c r="I3147" s="93" t="s">
        <v>24</v>
      </c>
      <c r="J3147" s="93" t="s">
        <v>24</v>
      </c>
      <c r="K3147" s="4">
        <v>100210011401</v>
      </c>
      <c r="L3147" s="3" t="s">
        <v>25</v>
      </c>
      <c r="M3147" s="3" t="s">
        <v>1019</v>
      </c>
      <c r="N3147" s="3" t="s">
        <v>6969</v>
      </c>
      <c r="O3147" s="3" t="s">
        <v>6970</v>
      </c>
      <c r="P3147" s="86" t="s">
        <v>8797</v>
      </c>
      <c r="Q3147" s="87"/>
      <c r="R3147" s="88" t="s">
        <v>28</v>
      </c>
      <c r="S3147" s="89"/>
      <c r="T3147" s="1">
        <v>1705</v>
      </c>
      <c r="U3147" s="90">
        <v>886.6</v>
      </c>
      <c r="V3147" s="91">
        <v>0.48</v>
      </c>
      <c r="W3147" s="83" t="s">
        <v>11035</v>
      </c>
      <c r="X3147" s="83" t="s">
        <v>24</v>
      </c>
      <c r="Y3147" s="83" t="s">
        <v>994</v>
      </c>
      <c r="Z3147" s="83" t="s">
        <v>31</v>
      </c>
    </row>
    <row r="3148" spans="1:26" x14ac:dyDescent="0.25">
      <c r="A3148" s="3" t="s">
        <v>7585</v>
      </c>
      <c r="B3148" s="3" t="s">
        <v>7585</v>
      </c>
      <c r="C3148" s="94" t="s">
        <v>7586</v>
      </c>
      <c r="D3148" s="93" t="s">
        <v>7587</v>
      </c>
      <c r="E3148" s="88" t="s">
        <v>55</v>
      </c>
      <c r="F3148" s="88" t="s">
        <v>22</v>
      </c>
      <c r="G3148" s="83" t="s">
        <v>23</v>
      </c>
      <c r="H3148" s="88"/>
      <c r="I3148" s="93" t="s">
        <v>24</v>
      </c>
      <c r="J3148" s="93" t="s">
        <v>24</v>
      </c>
      <c r="K3148" s="4">
        <v>100210011401</v>
      </c>
      <c r="L3148" s="3" t="s">
        <v>25</v>
      </c>
      <c r="M3148" s="3" t="s">
        <v>1019</v>
      </c>
      <c r="N3148" s="3" t="s">
        <v>6969</v>
      </c>
      <c r="O3148" s="3" t="s">
        <v>6970</v>
      </c>
      <c r="P3148" s="86" t="s">
        <v>8797</v>
      </c>
      <c r="Q3148" s="87"/>
      <c r="R3148" s="88" t="s">
        <v>28</v>
      </c>
      <c r="S3148" s="89"/>
      <c r="T3148" s="1">
        <v>1078</v>
      </c>
      <c r="U3148" s="90">
        <v>560.55999999999995</v>
      </c>
      <c r="V3148" s="91">
        <v>0.48000000000000004</v>
      </c>
      <c r="W3148" s="83" t="s">
        <v>11035</v>
      </c>
      <c r="X3148" s="83" t="s">
        <v>24</v>
      </c>
      <c r="Y3148" s="83" t="s">
        <v>994</v>
      </c>
      <c r="Z3148" s="83" t="s">
        <v>31</v>
      </c>
    </row>
    <row r="3149" spans="1:26" x14ac:dyDescent="0.25">
      <c r="A3149" s="3" t="s">
        <v>7588</v>
      </c>
      <c r="B3149" s="3" t="s">
        <v>7588</v>
      </c>
      <c r="C3149" s="94" t="s">
        <v>7589</v>
      </c>
      <c r="D3149" s="93" t="s">
        <v>7590</v>
      </c>
      <c r="E3149" s="88" t="s">
        <v>55</v>
      </c>
      <c r="F3149" s="88" t="s">
        <v>22</v>
      </c>
      <c r="G3149" s="83" t="s">
        <v>23</v>
      </c>
      <c r="H3149" s="88"/>
      <c r="I3149" s="93" t="s">
        <v>24</v>
      </c>
      <c r="J3149" s="93" t="s">
        <v>24</v>
      </c>
      <c r="K3149" s="4">
        <v>100210011401</v>
      </c>
      <c r="L3149" s="3" t="s">
        <v>25</v>
      </c>
      <c r="M3149" s="3" t="s">
        <v>1019</v>
      </c>
      <c r="N3149" s="3" t="s">
        <v>6969</v>
      </c>
      <c r="O3149" s="3" t="s">
        <v>6970</v>
      </c>
      <c r="P3149" s="86" t="s">
        <v>8797</v>
      </c>
      <c r="Q3149" s="87"/>
      <c r="R3149" s="88" t="s">
        <v>28</v>
      </c>
      <c r="S3149" s="89"/>
      <c r="T3149" s="1">
        <v>846</v>
      </c>
      <c r="U3149" s="90">
        <v>439.92</v>
      </c>
      <c r="V3149" s="91">
        <v>0.48</v>
      </c>
      <c r="W3149" s="83" t="s">
        <v>11035</v>
      </c>
      <c r="X3149" s="83" t="s">
        <v>24</v>
      </c>
      <c r="Y3149" s="83" t="s">
        <v>994</v>
      </c>
      <c r="Z3149" s="83" t="s">
        <v>31</v>
      </c>
    </row>
    <row r="3150" spans="1:26" x14ac:dyDescent="0.25">
      <c r="A3150" s="3" t="s">
        <v>7591</v>
      </c>
      <c r="B3150" s="3" t="s">
        <v>7591</v>
      </c>
      <c r="C3150" s="94" t="s">
        <v>7592</v>
      </c>
      <c r="D3150" s="93" t="s">
        <v>7593</v>
      </c>
      <c r="E3150" s="88" t="s">
        <v>55</v>
      </c>
      <c r="F3150" s="88" t="s">
        <v>22</v>
      </c>
      <c r="G3150" s="83" t="s">
        <v>23</v>
      </c>
      <c r="H3150" s="88"/>
      <c r="I3150" s="93" t="s">
        <v>24</v>
      </c>
      <c r="J3150" s="93" t="s">
        <v>24</v>
      </c>
      <c r="K3150" s="4">
        <v>100210011401</v>
      </c>
      <c r="L3150" s="3" t="s">
        <v>25</v>
      </c>
      <c r="M3150" s="3" t="s">
        <v>1019</v>
      </c>
      <c r="N3150" s="3" t="s">
        <v>6969</v>
      </c>
      <c r="O3150" s="3" t="s">
        <v>6970</v>
      </c>
      <c r="P3150" s="86" t="s">
        <v>8797</v>
      </c>
      <c r="Q3150" s="87"/>
      <c r="R3150" s="88" t="s">
        <v>28</v>
      </c>
      <c r="S3150" s="89"/>
      <c r="T3150" s="1">
        <v>2747</v>
      </c>
      <c r="U3150" s="90">
        <v>1428.44</v>
      </c>
      <c r="V3150" s="91">
        <v>0.48</v>
      </c>
      <c r="W3150" s="83" t="s">
        <v>11035</v>
      </c>
      <c r="X3150" s="83" t="s">
        <v>24</v>
      </c>
      <c r="Y3150" s="83" t="s">
        <v>994</v>
      </c>
      <c r="Z3150" s="83" t="s">
        <v>31</v>
      </c>
    </row>
    <row r="3151" spans="1:26" x14ac:dyDescent="0.25">
      <c r="A3151" s="3" t="s">
        <v>7594</v>
      </c>
      <c r="B3151" s="3" t="s">
        <v>7594</v>
      </c>
      <c r="C3151" s="94" t="s">
        <v>7595</v>
      </c>
      <c r="D3151" s="93" t="s">
        <v>7596</v>
      </c>
      <c r="E3151" s="88" t="s">
        <v>55</v>
      </c>
      <c r="F3151" s="88" t="s">
        <v>22</v>
      </c>
      <c r="G3151" s="83" t="s">
        <v>23</v>
      </c>
      <c r="H3151" s="88"/>
      <c r="I3151" s="93" t="s">
        <v>24</v>
      </c>
      <c r="J3151" s="93" t="s">
        <v>24</v>
      </c>
      <c r="K3151" s="4">
        <v>100210011401</v>
      </c>
      <c r="L3151" s="3" t="s">
        <v>25</v>
      </c>
      <c r="M3151" s="3" t="s">
        <v>1019</v>
      </c>
      <c r="N3151" s="3" t="s">
        <v>6969</v>
      </c>
      <c r="O3151" s="3" t="s">
        <v>6970</v>
      </c>
      <c r="P3151" s="86" t="s">
        <v>8797</v>
      </c>
      <c r="Q3151" s="87"/>
      <c r="R3151" s="88" t="s">
        <v>28</v>
      </c>
      <c r="S3151" s="89"/>
      <c r="T3151" s="1">
        <v>24537</v>
      </c>
      <c r="U3151" s="90">
        <v>12759.24</v>
      </c>
      <c r="V3151" s="91">
        <v>0.48</v>
      </c>
      <c r="W3151" s="83" t="s">
        <v>11035</v>
      </c>
      <c r="X3151" s="83" t="s">
        <v>24</v>
      </c>
      <c r="Y3151" s="83" t="s">
        <v>994</v>
      </c>
      <c r="Z3151" s="83" t="s">
        <v>31</v>
      </c>
    </row>
    <row r="3152" spans="1:26" x14ac:dyDescent="0.25">
      <c r="A3152" s="3" t="s">
        <v>7597</v>
      </c>
      <c r="B3152" s="3" t="s">
        <v>7597</v>
      </c>
      <c r="C3152" s="94" t="s">
        <v>7598</v>
      </c>
      <c r="D3152" s="93" t="s">
        <v>7599</v>
      </c>
      <c r="E3152" s="88" t="s">
        <v>55</v>
      </c>
      <c r="F3152" s="88" t="s">
        <v>22</v>
      </c>
      <c r="G3152" s="83" t="s">
        <v>23</v>
      </c>
      <c r="H3152" s="88"/>
      <c r="I3152" s="93" t="s">
        <v>24</v>
      </c>
      <c r="J3152" s="93" t="s">
        <v>24</v>
      </c>
      <c r="K3152" s="4">
        <v>100210011401</v>
      </c>
      <c r="L3152" s="3" t="s">
        <v>25</v>
      </c>
      <c r="M3152" s="3" t="s">
        <v>1019</v>
      </c>
      <c r="N3152" s="3" t="s">
        <v>6969</v>
      </c>
      <c r="O3152" s="3" t="s">
        <v>6970</v>
      </c>
      <c r="P3152" s="86" t="s">
        <v>8797</v>
      </c>
      <c r="Q3152" s="87"/>
      <c r="R3152" s="88" t="s">
        <v>28</v>
      </c>
      <c r="S3152" s="89"/>
      <c r="T3152" s="1">
        <v>15091</v>
      </c>
      <c r="U3152" s="90">
        <v>7847.32</v>
      </c>
      <c r="V3152" s="91">
        <v>0.48000000000000004</v>
      </c>
      <c r="W3152" s="83" t="s">
        <v>11035</v>
      </c>
      <c r="X3152" s="83" t="s">
        <v>24</v>
      </c>
      <c r="Y3152" s="83" t="s">
        <v>994</v>
      </c>
      <c r="Z3152" s="83" t="s">
        <v>31</v>
      </c>
    </row>
    <row r="3153" spans="1:26" x14ac:dyDescent="0.25">
      <c r="A3153" s="3" t="s">
        <v>7600</v>
      </c>
      <c r="B3153" s="3" t="s">
        <v>7600</v>
      </c>
      <c r="C3153" s="94" t="s">
        <v>7601</v>
      </c>
      <c r="D3153" s="93" t="s">
        <v>7602</v>
      </c>
      <c r="E3153" s="88" t="s">
        <v>55</v>
      </c>
      <c r="F3153" s="88" t="s">
        <v>22</v>
      </c>
      <c r="G3153" s="83" t="s">
        <v>23</v>
      </c>
      <c r="H3153" s="88"/>
      <c r="I3153" s="93" t="s">
        <v>24</v>
      </c>
      <c r="J3153" s="93" t="s">
        <v>24</v>
      </c>
      <c r="K3153" s="4">
        <v>100210011401</v>
      </c>
      <c r="L3153" s="3" t="s">
        <v>25</v>
      </c>
      <c r="M3153" s="3" t="s">
        <v>1019</v>
      </c>
      <c r="N3153" s="3" t="s">
        <v>6969</v>
      </c>
      <c r="O3153" s="3" t="s">
        <v>6970</v>
      </c>
      <c r="P3153" s="86" t="s">
        <v>8797</v>
      </c>
      <c r="Q3153" s="87"/>
      <c r="R3153" s="88" t="s">
        <v>28</v>
      </c>
      <c r="S3153" s="89"/>
      <c r="T3153" s="1">
        <v>1673</v>
      </c>
      <c r="U3153" s="90">
        <v>869.96</v>
      </c>
      <c r="V3153" s="91">
        <v>0.48</v>
      </c>
      <c r="W3153" s="83" t="s">
        <v>11035</v>
      </c>
      <c r="X3153" s="83" t="s">
        <v>24</v>
      </c>
      <c r="Y3153" s="83" t="s">
        <v>994</v>
      </c>
      <c r="Z3153" s="83" t="s">
        <v>31</v>
      </c>
    </row>
    <row r="3154" spans="1:26" x14ac:dyDescent="0.25">
      <c r="A3154" s="3" t="s">
        <v>7603</v>
      </c>
      <c r="B3154" s="3" t="s">
        <v>7603</v>
      </c>
      <c r="C3154" s="94" t="s">
        <v>7604</v>
      </c>
      <c r="D3154" s="93" t="s">
        <v>7605</v>
      </c>
      <c r="E3154" s="88" t="s">
        <v>55</v>
      </c>
      <c r="F3154" s="88" t="s">
        <v>22</v>
      </c>
      <c r="G3154" s="83" t="s">
        <v>23</v>
      </c>
      <c r="H3154" s="88"/>
      <c r="I3154" s="93" t="s">
        <v>24</v>
      </c>
      <c r="J3154" s="93" t="s">
        <v>24</v>
      </c>
      <c r="K3154" s="4">
        <v>100210011401</v>
      </c>
      <c r="L3154" s="3" t="s">
        <v>25</v>
      </c>
      <c r="M3154" s="3" t="s">
        <v>1019</v>
      </c>
      <c r="N3154" s="3" t="s">
        <v>6969</v>
      </c>
      <c r="O3154" s="3" t="s">
        <v>6970</v>
      </c>
      <c r="P3154" s="86" t="s">
        <v>8797</v>
      </c>
      <c r="Q3154" s="87"/>
      <c r="R3154" s="88" t="s">
        <v>28</v>
      </c>
      <c r="S3154" s="89"/>
      <c r="T3154" s="1">
        <v>34</v>
      </c>
      <c r="U3154" s="90">
        <v>17.68</v>
      </c>
      <c r="V3154" s="91">
        <v>0.48</v>
      </c>
      <c r="W3154" s="83" t="s">
        <v>11035</v>
      </c>
      <c r="X3154" s="83" t="s">
        <v>24</v>
      </c>
      <c r="Y3154" s="83" t="s">
        <v>994</v>
      </c>
      <c r="Z3154" s="83" t="s">
        <v>31</v>
      </c>
    </row>
    <row r="3155" spans="1:26" x14ac:dyDescent="0.25">
      <c r="A3155" s="92" t="s">
        <v>7606</v>
      </c>
      <c r="B3155" s="92" t="s">
        <v>7606</v>
      </c>
      <c r="C3155" s="89" t="s">
        <v>7607</v>
      </c>
      <c r="D3155" s="92" t="s">
        <v>7608</v>
      </c>
      <c r="E3155" s="92" t="s">
        <v>55</v>
      </c>
      <c r="F3155" s="92" t="s">
        <v>22</v>
      </c>
      <c r="G3155" s="83" t="s">
        <v>23</v>
      </c>
      <c r="H3155" s="92"/>
      <c r="I3155" s="93" t="s">
        <v>24</v>
      </c>
      <c r="J3155" s="93" t="s">
        <v>24</v>
      </c>
      <c r="K3155" s="105">
        <v>100210011401</v>
      </c>
      <c r="L3155" s="92" t="s">
        <v>25</v>
      </c>
      <c r="M3155" s="92" t="s">
        <v>1019</v>
      </c>
      <c r="N3155" s="92" t="s">
        <v>6969</v>
      </c>
      <c r="O3155" s="92" t="s">
        <v>6970</v>
      </c>
      <c r="P3155" s="86" t="s">
        <v>8797</v>
      </c>
      <c r="Q3155" s="87"/>
      <c r="R3155" s="88" t="s">
        <v>28</v>
      </c>
      <c r="S3155" s="89"/>
      <c r="T3155" s="1">
        <v>723</v>
      </c>
      <c r="U3155" s="90">
        <v>375.96</v>
      </c>
      <c r="V3155" s="91">
        <v>0.48000000000000004</v>
      </c>
      <c r="W3155" s="83" t="s">
        <v>11035</v>
      </c>
      <c r="X3155" s="83" t="s">
        <v>24</v>
      </c>
      <c r="Y3155" s="83" t="s">
        <v>994</v>
      </c>
      <c r="Z3155" s="83" t="s">
        <v>31</v>
      </c>
    </row>
    <row r="3156" spans="1:26" x14ac:dyDescent="0.25">
      <c r="A3156" s="3" t="s">
        <v>7609</v>
      </c>
      <c r="B3156" s="3" t="s">
        <v>7609</v>
      </c>
      <c r="C3156" s="94" t="s">
        <v>7610</v>
      </c>
      <c r="D3156" s="93" t="s">
        <v>7611</v>
      </c>
      <c r="E3156" s="88" t="s">
        <v>55</v>
      </c>
      <c r="F3156" s="88" t="s">
        <v>22</v>
      </c>
      <c r="G3156" s="83" t="s">
        <v>23</v>
      </c>
      <c r="H3156" s="88"/>
      <c r="I3156" s="93" t="s">
        <v>24</v>
      </c>
      <c r="J3156" s="93" t="s">
        <v>24</v>
      </c>
      <c r="K3156" s="4">
        <v>100210011401</v>
      </c>
      <c r="L3156" s="3" t="s">
        <v>25</v>
      </c>
      <c r="M3156" s="3" t="s">
        <v>1019</v>
      </c>
      <c r="N3156" s="3" t="s">
        <v>6969</v>
      </c>
      <c r="O3156" s="3" t="s">
        <v>6970</v>
      </c>
      <c r="P3156" s="86" t="s">
        <v>8797</v>
      </c>
      <c r="Q3156" s="87"/>
      <c r="R3156" s="88" t="s">
        <v>28</v>
      </c>
      <c r="S3156" s="89"/>
      <c r="T3156" s="1">
        <v>1872</v>
      </c>
      <c r="U3156" s="90">
        <v>973.44</v>
      </c>
      <c r="V3156" s="91">
        <v>0.48</v>
      </c>
      <c r="W3156" s="83" t="s">
        <v>11035</v>
      </c>
      <c r="X3156" s="83" t="s">
        <v>24</v>
      </c>
      <c r="Y3156" s="83" t="s">
        <v>994</v>
      </c>
      <c r="Z3156" s="83" t="s">
        <v>31</v>
      </c>
    </row>
    <row r="3157" spans="1:26" x14ac:dyDescent="0.25">
      <c r="A3157" s="3" t="s">
        <v>7612</v>
      </c>
      <c r="B3157" s="3" t="s">
        <v>7612</v>
      </c>
      <c r="C3157" s="94" t="s">
        <v>7613</v>
      </c>
      <c r="D3157" s="93" t="s">
        <v>7614</v>
      </c>
      <c r="E3157" s="88" t="s">
        <v>55</v>
      </c>
      <c r="F3157" s="88" t="s">
        <v>22</v>
      </c>
      <c r="G3157" s="83" t="s">
        <v>23</v>
      </c>
      <c r="H3157" s="88"/>
      <c r="I3157" s="93" t="s">
        <v>24</v>
      </c>
      <c r="J3157" s="93" t="s">
        <v>24</v>
      </c>
      <c r="K3157" s="4">
        <v>100210011401</v>
      </c>
      <c r="L3157" s="3" t="s">
        <v>25</v>
      </c>
      <c r="M3157" s="3" t="s">
        <v>1019</v>
      </c>
      <c r="N3157" s="3" t="s">
        <v>6969</v>
      </c>
      <c r="O3157" s="3" t="s">
        <v>6970</v>
      </c>
      <c r="P3157" s="86" t="s">
        <v>8797</v>
      </c>
      <c r="Q3157" s="87"/>
      <c r="R3157" s="88" t="s">
        <v>28</v>
      </c>
      <c r="S3157" s="89"/>
      <c r="T3157" s="1">
        <v>442</v>
      </c>
      <c r="U3157" s="90">
        <v>229.84</v>
      </c>
      <c r="V3157" s="91">
        <v>0.48</v>
      </c>
      <c r="W3157" s="83" t="s">
        <v>11035</v>
      </c>
      <c r="X3157" s="83" t="s">
        <v>24</v>
      </c>
      <c r="Y3157" s="83" t="s">
        <v>994</v>
      </c>
      <c r="Z3157" s="83" t="s">
        <v>31</v>
      </c>
    </row>
    <row r="3158" spans="1:26" x14ac:dyDescent="0.25">
      <c r="A3158" s="3" t="s">
        <v>8247</v>
      </c>
      <c r="B3158" s="3" t="s">
        <v>8247</v>
      </c>
      <c r="C3158" s="94" t="s">
        <v>8248</v>
      </c>
      <c r="D3158" s="93" t="s">
        <v>8249</v>
      </c>
      <c r="E3158" s="88" t="s">
        <v>704</v>
      </c>
      <c r="F3158" s="88" t="s">
        <v>22</v>
      </c>
      <c r="G3158" s="83" t="s">
        <v>23</v>
      </c>
      <c r="H3158" s="88"/>
      <c r="I3158" s="93" t="s">
        <v>24</v>
      </c>
      <c r="J3158" s="93" t="s">
        <v>24</v>
      </c>
      <c r="K3158" s="4">
        <v>100210040941</v>
      </c>
      <c r="L3158" s="3" t="s">
        <v>25</v>
      </c>
      <c r="M3158" s="3" t="s">
        <v>5198</v>
      </c>
      <c r="N3158" s="3" t="s">
        <v>5199</v>
      </c>
      <c r="O3158" s="3" t="s">
        <v>5200</v>
      </c>
      <c r="P3158" s="86">
        <v>20</v>
      </c>
      <c r="Q3158" s="87"/>
      <c r="R3158" s="88" t="s">
        <v>28</v>
      </c>
      <c r="S3158" s="89"/>
      <c r="T3158" s="1">
        <v>1085</v>
      </c>
      <c r="U3158" s="90">
        <v>759.5</v>
      </c>
      <c r="V3158" s="91">
        <v>0.3</v>
      </c>
      <c r="W3158" s="83" t="s">
        <v>11038</v>
      </c>
      <c r="X3158" s="83">
        <v>90022000000</v>
      </c>
      <c r="Y3158" s="83" t="s">
        <v>994</v>
      </c>
      <c r="Z3158" s="83" t="s">
        <v>31</v>
      </c>
    </row>
    <row r="3159" spans="1:26" x14ac:dyDescent="0.25">
      <c r="A3159" s="3" t="s">
        <v>8250</v>
      </c>
      <c r="B3159" s="3" t="s">
        <v>8250</v>
      </c>
      <c r="C3159" s="94" t="s">
        <v>8251</v>
      </c>
      <c r="D3159" s="93" t="s">
        <v>8252</v>
      </c>
      <c r="E3159" s="88" t="s">
        <v>704</v>
      </c>
      <c r="F3159" s="88" t="s">
        <v>22</v>
      </c>
      <c r="G3159" s="83" t="s">
        <v>23</v>
      </c>
      <c r="H3159" s="88"/>
      <c r="I3159" s="93" t="s">
        <v>24</v>
      </c>
      <c r="J3159" s="93" t="s">
        <v>24</v>
      </c>
      <c r="K3159" s="4">
        <v>100210040941</v>
      </c>
      <c r="L3159" s="3" t="s">
        <v>25</v>
      </c>
      <c r="M3159" s="3" t="s">
        <v>5198</v>
      </c>
      <c r="N3159" s="3" t="s">
        <v>5199</v>
      </c>
      <c r="O3159" s="3" t="s">
        <v>5200</v>
      </c>
      <c r="P3159" s="86">
        <v>2</v>
      </c>
      <c r="Q3159" s="87"/>
      <c r="R3159" s="88" t="s">
        <v>28</v>
      </c>
      <c r="S3159" s="89"/>
      <c r="T3159" s="1">
        <v>5936</v>
      </c>
      <c r="U3159" s="90">
        <v>4155.2</v>
      </c>
      <c r="V3159" s="91">
        <v>0.30000000000000004</v>
      </c>
      <c r="W3159" s="83" t="s">
        <v>11038</v>
      </c>
      <c r="X3159" s="83">
        <v>90022000000</v>
      </c>
      <c r="Y3159" s="83" t="s">
        <v>994</v>
      </c>
      <c r="Z3159" s="83" t="s">
        <v>739</v>
      </c>
    </row>
    <row r="3160" spans="1:26" x14ac:dyDescent="0.25">
      <c r="A3160" s="3" t="s">
        <v>8253</v>
      </c>
      <c r="B3160" s="3" t="s">
        <v>8253</v>
      </c>
      <c r="C3160" s="94" t="s">
        <v>8254</v>
      </c>
      <c r="D3160" s="93" t="s">
        <v>8255</v>
      </c>
      <c r="E3160" s="88" t="s">
        <v>704</v>
      </c>
      <c r="F3160" s="88" t="s">
        <v>22</v>
      </c>
      <c r="G3160" s="83" t="s">
        <v>23</v>
      </c>
      <c r="H3160" s="88"/>
      <c r="I3160" s="93" t="s">
        <v>24</v>
      </c>
      <c r="J3160" s="93" t="s">
        <v>24</v>
      </c>
      <c r="K3160" s="4">
        <v>100210040941</v>
      </c>
      <c r="L3160" s="3" t="s">
        <v>25</v>
      </c>
      <c r="M3160" s="3" t="s">
        <v>5198</v>
      </c>
      <c r="N3160" s="3" t="s">
        <v>5199</v>
      </c>
      <c r="O3160" s="3" t="s">
        <v>5200</v>
      </c>
      <c r="P3160" s="86">
        <v>2</v>
      </c>
      <c r="Q3160" s="87"/>
      <c r="R3160" s="88" t="s">
        <v>28</v>
      </c>
      <c r="S3160" s="89"/>
      <c r="T3160" s="1">
        <v>5936</v>
      </c>
      <c r="U3160" s="90">
        <v>4155.2</v>
      </c>
      <c r="V3160" s="91">
        <v>0.30000000000000004</v>
      </c>
      <c r="W3160" s="83" t="s">
        <v>11038</v>
      </c>
      <c r="X3160" s="83">
        <v>90022000000</v>
      </c>
      <c r="Y3160" s="83" t="s">
        <v>994</v>
      </c>
      <c r="Z3160" s="83" t="s">
        <v>739</v>
      </c>
    </row>
    <row r="3161" spans="1:26" x14ac:dyDescent="0.25">
      <c r="A3161" s="83" t="s">
        <v>8256</v>
      </c>
      <c r="B3161" s="83" t="s">
        <v>8256</v>
      </c>
      <c r="C3161" s="84" t="s">
        <v>8257</v>
      </c>
      <c r="D3161" s="83" t="s">
        <v>8258</v>
      </c>
      <c r="E3161" s="83" t="s">
        <v>704</v>
      </c>
      <c r="F3161" s="83" t="s">
        <v>22</v>
      </c>
      <c r="G3161" s="83" t="s">
        <v>23</v>
      </c>
      <c r="H3161" s="83"/>
      <c r="I3161" s="93" t="s">
        <v>24</v>
      </c>
      <c r="J3161" s="93" t="s">
        <v>24</v>
      </c>
      <c r="K3161" s="85">
        <v>100210040941</v>
      </c>
      <c r="L3161" s="83" t="s">
        <v>25</v>
      </c>
      <c r="M3161" s="83" t="s">
        <v>5198</v>
      </c>
      <c r="N3161" s="83" t="s">
        <v>5199</v>
      </c>
      <c r="O3161" s="83" t="s">
        <v>5200</v>
      </c>
      <c r="P3161" s="86">
        <v>2</v>
      </c>
      <c r="Q3161" s="87"/>
      <c r="R3161" s="88" t="s">
        <v>28</v>
      </c>
      <c r="S3161" s="89"/>
      <c r="T3161" s="1">
        <v>5936</v>
      </c>
      <c r="U3161" s="90">
        <v>4155.2</v>
      </c>
      <c r="V3161" s="91">
        <v>0.30000000000000004</v>
      </c>
      <c r="W3161" s="83" t="s">
        <v>11038</v>
      </c>
      <c r="X3161" s="83">
        <v>90022000000</v>
      </c>
      <c r="Y3161" s="83" t="s">
        <v>994</v>
      </c>
      <c r="Z3161" s="83" t="s">
        <v>739</v>
      </c>
    </row>
    <row r="3162" spans="1:26" x14ac:dyDescent="0.25">
      <c r="A3162" s="3" t="s">
        <v>8259</v>
      </c>
      <c r="B3162" s="3" t="s">
        <v>8259</v>
      </c>
      <c r="C3162" s="94" t="s">
        <v>8260</v>
      </c>
      <c r="D3162" s="93" t="s">
        <v>8261</v>
      </c>
      <c r="E3162" s="88" t="s">
        <v>704</v>
      </c>
      <c r="F3162" s="88" t="s">
        <v>22</v>
      </c>
      <c r="G3162" s="83" t="s">
        <v>23</v>
      </c>
      <c r="H3162" s="88"/>
      <c r="I3162" s="93" t="s">
        <v>24</v>
      </c>
      <c r="J3162" s="93" t="s">
        <v>24</v>
      </c>
      <c r="K3162" s="4">
        <v>100210040941</v>
      </c>
      <c r="L3162" s="3" t="s">
        <v>25</v>
      </c>
      <c r="M3162" s="3" t="s">
        <v>5198</v>
      </c>
      <c r="N3162" s="3" t="s">
        <v>5199</v>
      </c>
      <c r="O3162" s="3" t="s">
        <v>5200</v>
      </c>
      <c r="P3162" s="86">
        <v>2</v>
      </c>
      <c r="Q3162" s="87"/>
      <c r="R3162" s="88" t="s">
        <v>28</v>
      </c>
      <c r="S3162" s="89"/>
      <c r="T3162" s="1">
        <v>6857</v>
      </c>
      <c r="U3162" s="90">
        <v>4799.8999999999996</v>
      </c>
      <c r="V3162" s="91">
        <v>0.30000000000000004</v>
      </c>
      <c r="W3162" s="83" t="s">
        <v>11038</v>
      </c>
      <c r="X3162" s="83">
        <v>85437090990</v>
      </c>
      <c r="Y3162" s="83" t="s">
        <v>994</v>
      </c>
      <c r="Z3162" s="83" t="s">
        <v>739</v>
      </c>
    </row>
    <row r="3163" spans="1:26" x14ac:dyDescent="0.25">
      <c r="A3163" s="3" t="s">
        <v>8262</v>
      </c>
      <c r="B3163" s="3" t="s">
        <v>8262</v>
      </c>
      <c r="C3163" s="94" t="s">
        <v>8263</v>
      </c>
      <c r="D3163" s="93" t="s">
        <v>8264</v>
      </c>
      <c r="E3163" s="88" t="s">
        <v>704</v>
      </c>
      <c r="F3163" s="88" t="s">
        <v>22</v>
      </c>
      <c r="G3163" s="83" t="s">
        <v>23</v>
      </c>
      <c r="H3163" s="88"/>
      <c r="I3163" s="93" t="s">
        <v>24</v>
      </c>
      <c r="J3163" s="93" t="s">
        <v>24</v>
      </c>
      <c r="K3163" s="4">
        <v>100210040941</v>
      </c>
      <c r="L3163" s="3" t="s">
        <v>25</v>
      </c>
      <c r="M3163" s="3" t="s">
        <v>5198</v>
      </c>
      <c r="N3163" s="3" t="s">
        <v>5199</v>
      </c>
      <c r="O3163" s="3" t="s">
        <v>5200</v>
      </c>
      <c r="P3163" s="86">
        <v>2</v>
      </c>
      <c r="Q3163" s="87"/>
      <c r="R3163" s="88" t="s">
        <v>28</v>
      </c>
      <c r="S3163" s="89"/>
      <c r="T3163" s="1">
        <v>1811</v>
      </c>
      <c r="U3163" s="90">
        <v>1267.7</v>
      </c>
      <c r="V3163" s="91">
        <v>0.3</v>
      </c>
      <c r="W3163" s="83" t="s">
        <v>11038</v>
      </c>
      <c r="X3163" s="83">
        <v>90022000000</v>
      </c>
      <c r="Y3163" s="83" t="s">
        <v>994</v>
      </c>
      <c r="Z3163" s="83" t="s">
        <v>31</v>
      </c>
    </row>
    <row r="3164" spans="1:26" x14ac:dyDescent="0.25">
      <c r="A3164" s="3" t="s">
        <v>8265</v>
      </c>
      <c r="B3164" s="3" t="s">
        <v>8265</v>
      </c>
      <c r="C3164" s="94" t="s">
        <v>8266</v>
      </c>
      <c r="D3164" s="93" t="s">
        <v>8267</v>
      </c>
      <c r="E3164" s="88" t="s">
        <v>704</v>
      </c>
      <c r="F3164" s="88" t="s">
        <v>22</v>
      </c>
      <c r="G3164" s="83" t="s">
        <v>23</v>
      </c>
      <c r="H3164" s="88"/>
      <c r="I3164" s="93" t="s">
        <v>24</v>
      </c>
      <c r="J3164" s="93" t="s">
        <v>24</v>
      </c>
      <c r="K3164" s="4">
        <v>100210040941</v>
      </c>
      <c r="L3164" s="3" t="s">
        <v>25</v>
      </c>
      <c r="M3164" s="3" t="s">
        <v>5198</v>
      </c>
      <c r="N3164" s="3" t="s">
        <v>5199</v>
      </c>
      <c r="O3164" s="3" t="s">
        <v>5200</v>
      </c>
      <c r="P3164" s="86">
        <v>2</v>
      </c>
      <c r="Q3164" s="87"/>
      <c r="R3164" s="88" t="s">
        <v>28</v>
      </c>
      <c r="S3164" s="89"/>
      <c r="T3164" s="1">
        <v>12040</v>
      </c>
      <c r="U3164" s="90">
        <v>8428</v>
      </c>
      <c r="V3164" s="91">
        <v>0.3</v>
      </c>
      <c r="W3164" s="83" t="s">
        <v>11038</v>
      </c>
      <c r="X3164" s="83">
        <v>90138080000</v>
      </c>
      <c r="Y3164" s="83" t="s">
        <v>994</v>
      </c>
      <c r="Z3164" s="83" t="s">
        <v>739</v>
      </c>
    </row>
    <row r="3165" spans="1:26" x14ac:dyDescent="0.25">
      <c r="A3165" s="3" t="s">
        <v>8268</v>
      </c>
      <c r="B3165" s="3" t="s">
        <v>8268</v>
      </c>
      <c r="C3165" s="94" t="s">
        <v>8269</v>
      </c>
      <c r="D3165" s="93" t="s">
        <v>8270</v>
      </c>
      <c r="E3165" s="88" t="s">
        <v>704</v>
      </c>
      <c r="F3165" s="88" t="s">
        <v>22</v>
      </c>
      <c r="G3165" s="83" t="s">
        <v>23</v>
      </c>
      <c r="H3165" s="88"/>
      <c r="I3165" s="93" t="s">
        <v>24</v>
      </c>
      <c r="J3165" s="93" t="s">
        <v>24</v>
      </c>
      <c r="K3165" s="4">
        <v>100210040941</v>
      </c>
      <c r="L3165" s="3" t="s">
        <v>25</v>
      </c>
      <c r="M3165" s="3" t="s">
        <v>5198</v>
      </c>
      <c r="N3165" s="3" t="s">
        <v>5199</v>
      </c>
      <c r="O3165" s="3" t="s">
        <v>5200</v>
      </c>
      <c r="P3165" s="86">
        <v>20</v>
      </c>
      <c r="Q3165" s="87"/>
      <c r="R3165" s="88" t="s">
        <v>28</v>
      </c>
      <c r="S3165" s="89"/>
      <c r="T3165" s="1">
        <v>2332</v>
      </c>
      <c r="U3165" s="90">
        <v>1632.4</v>
      </c>
      <c r="V3165" s="91">
        <v>0.29999999999999993</v>
      </c>
      <c r="W3165" s="83" t="s">
        <v>11038</v>
      </c>
      <c r="X3165" s="83">
        <v>76169990990</v>
      </c>
      <c r="Y3165" s="83" t="s">
        <v>994</v>
      </c>
      <c r="Z3165" s="83" t="s">
        <v>31</v>
      </c>
    </row>
    <row r="3166" spans="1:26" x14ac:dyDescent="0.25">
      <c r="A3166" s="3" t="s">
        <v>8271</v>
      </c>
      <c r="B3166" s="3" t="s">
        <v>8271</v>
      </c>
      <c r="C3166" s="94" t="s">
        <v>8272</v>
      </c>
      <c r="D3166" s="93" t="s">
        <v>8273</v>
      </c>
      <c r="E3166" s="88" t="s">
        <v>704</v>
      </c>
      <c r="F3166" s="88" t="s">
        <v>22</v>
      </c>
      <c r="G3166" s="83" t="s">
        <v>23</v>
      </c>
      <c r="H3166" s="88"/>
      <c r="I3166" s="93" t="s">
        <v>24</v>
      </c>
      <c r="J3166" s="93" t="s">
        <v>24</v>
      </c>
      <c r="K3166" s="4">
        <v>100210040941</v>
      </c>
      <c r="L3166" s="3" t="s">
        <v>25</v>
      </c>
      <c r="M3166" s="3" t="s">
        <v>5198</v>
      </c>
      <c r="N3166" s="3" t="s">
        <v>5199</v>
      </c>
      <c r="O3166" s="3" t="s">
        <v>5200</v>
      </c>
      <c r="P3166" s="86">
        <v>58</v>
      </c>
      <c r="Q3166" s="87"/>
      <c r="R3166" s="88" t="s">
        <v>28</v>
      </c>
      <c r="S3166" s="89"/>
      <c r="T3166" s="1">
        <v>2332</v>
      </c>
      <c r="U3166" s="90">
        <v>1632.4</v>
      </c>
      <c r="V3166" s="91">
        <v>0.29999999999999993</v>
      </c>
      <c r="W3166" s="83" t="s">
        <v>11038</v>
      </c>
      <c r="X3166" s="83">
        <v>76169990990</v>
      </c>
      <c r="Y3166" s="83" t="s">
        <v>994</v>
      </c>
      <c r="Z3166" s="83" t="s">
        <v>31</v>
      </c>
    </row>
    <row r="3167" spans="1:26" x14ac:dyDescent="0.25">
      <c r="A3167" s="3" t="s">
        <v>8274</v>
      </c>
      <c r="B3167" s="3" t="s">
        <v>8274</v>
      </c>
      <c r="C3167" s="94" t="s">
        <v>8275</v>
      </c>
      <c r="D3167" s="93" t="s">
        <v>11920</v>
      </c>
      <c r="E3167" s="88" t="s">
        <v>704</v>
      </c>
      <c r="F3167" s="88" t="s">
        <v>22</v>
      </c>
      <c r="G3167" s="83" t="s">
        <v>23</v>
      </c>
      <c r="H3167" s="88"/>
      <c r="I3167" s="93" t="s">
        <v>24</v>
      </c>
      <c r="J3167" s="93" t="s">
        <v>24</v>
      </c>
      <c r="K3167" s="4">
        <v>100210040941</v>
      </c>
      <c r="L3167" s="3" t="s">
        <v>25</v>
      </c>
      <c r="M3167" s="3" t="s">
        <v>5198</v>
      </c>
      <c r="N3167" s="3" t="s">
        <v>5199</v>
      </c>
      <c r="O3167" s="3" t="s">
        <v>5200</v>
      </c>
      <c r="P3167" s="86">
        <v>2</v>
      </c>
      <c r="Q3167" s="87"/>
      <c r="R3167" s="88" t="s">
        <v>28</v>
      </c>
      <c r="S3167" s="89"/>
      <c r="T3167" s="1">
        <v>42786</v>
      </c>
      <c r="U3167" s="90">
        <v>29950.2</v>
      </c>
      <c r="V3167" s="91">
        <v>0.3</v>
      </c>
      <c r="W3167" s="83" t="s">
        <v>11038</v>
      </c>
      <c r="X3167" s="83">
        <v>90275000000</v>
      </c>
      <c r="Y3167" s="83" t="s">
        <v>994</v>
      </c>
      <c r="Z3167" s="83" t="s">
        <v>739</v>
      </c>
    </row>
    <row r="3168" spans="1:26" x14ac:dyDescent="0.25">
      <c r="A3168" s="3" t="s">
        <v>8276</v>
      </c>
      <c r="B3168" s="3" t="s">
        <v>8276</v>
      </c>
      <c r="C3168" s="94" t="s">
        <v>8277</v>
      </c>
      <c r="D3168" s="93" t="s">
        <v>8278</v>
      </c>
      <c r="E3168" s="88" t="s">
        <v>704</v>
      </c>
      <c r="F3168" s="88" t="s">
        <v>22</v>
      </c>
      <c r="G3168" s="83" t="s">
        <v>23</v>
      </c>
      <c r="H3168" s="88"/>
      <c r="I3168" s="93" t="s">
        <v>24</v>
      </c>
      <c r="J3168" s="93" t="s">
        <v>24</v>
      </c>
      <c r="K3168" s="4">
        <v>100210040941</v>
      </c>
      <c r="L3168" s="3" t="s">
        <v>25</v>
      </c>
      <c r="M3168" s="3" t="s">
        <v>5198</v>
      </c>
      <c r="N3168" s="3" t="s">
        <v>5199</v>
      </c>
      <c r="O3168" s="3" t="s">
        <v>5200</v>
      </c>
      <c r="P3168" s="86">
        <v>20</v>
      </c>
      <c r="Q3168" s="87"/>
      <c r="R3168" s="88" t="s">
        <v>28</v>
      </c>
      <c r="S3168" s="89"/>
      <c r="T3168" s="1">
        <v>7117</v>
      </c>
      <c r="U3168" s="90">
        <v>4981.8999999999996</v>
      </c>
      <c r="V3168" s="91">
        <v>0.30000000000000004</v>
      </c>
      <c r="W3168" s="83" t="s">
        <v>11038</v>
      </c>
      <c r="X3168" s="83">
        <v>90022000000</v>
      </c>
      <c r="Y3168" s="83" t="s">
        <v>994</v>
      </c>
      <c r="Z3168" s="83" t="s">
        <v>31</v>
      </c>
    </row>
    <row r="3169" spans="1:26" x14ac:dyDescent="0.25">
      <c r="A3169" s="3" t="s">
        <v>8279</v>
      </c>
      <c r="B3169" s="3" t="s">
        <v>8279</v>
      </c>
      <c r="C3169" s="94" t="s">
        <v>8280</v>
      </c>
      <c r="D3169" s="93" t="s">
        <v>8281</v>
      </c>
      <c r="E3169" s="88" t="s">
        <v>704</v>
      </c>
      <c r="F3169" s="88" t="s">
        <v>22</v>
      </c>
      <c r="G3169" s="83" t="s">
        <v>23</v>
      </c>
      <c r="H3169" s="88"/>
      <c r="I3169" s="93" t="s">
        <v>24</v>
      </c>
      <c r="J3169" s="93" t="s">
        <v>24</v>
      </c>
      <c r="K3169" s="4">
        <v>100210040941</v>
      </c>
      <c r="L3169" s="3" t="s">
        <v>25</v>
      </c>
      <c r="M3169" s="3" t="s">
        <v>5198</v>
      </c>
      <c r="N3169" s="3" t="s">
        <v>5199</v>
      </c>
      <c r="O3169" s="3" t="s">
        <v>5200</v>
      </c>
      <c r="P3169" s="86">
        <v>20</v>
      </c>
      <c r="Q3169" s="87"/>
      <c r="R3169" s="88" t="s">
        <v>28</v>
      </c>
      <c r="S3169" s="89"/>
      <c r="T3169" s="1">
        <v>2977</v>
      </c>
      <c r="U3169" s="90">
        <v>2083.9</v>
      </c>
      <c r="V3169" s="91">
        <v>0.3</v>
      </c>
      <c r="W3169" s="83" t="s">
        <v>11038</v>
      </c>
      <c r="X3169" s="83">
        <v>90022000000</v>
      </c>
      <c r="Y3169" s="83" t="s">
        <v>994</v>
      </c>
      <c r="Z3169" s="83" t="s">
        <v>31</v>
      </c>
    </row>
    <row r="3170" spans="1:26" x14ac:dyDescent="0.25">
      <c r="A3170" s="83" t="s">
        <v>8282</v>
      </c>
      <c r="B3170" s="83" t="s">
        <v>8282</v>
      </c>
      <c r="C3170" s="84" t="s">
        <v>8283</v>
      </c>
      <c r="D3170" s="83" t="s">
        <v>8284</v>
      </c>
      <c r="E3170" s="83" t="s">
        <v>704</v>
      </c>
      <c r="F3170" s="83" t="s">
        <v>22</v>
      </c>
      <c r="G3170" s="83" t="s">
        <v>23</v>
      </c>
      <c r="H3170" s="83"/>
      <c r="I3170" s="93" t="s">
        <v>24</v>
      </c>
      <c r="J3170" s="93" t="s">
        <v>24</v>
      </c>
      <c r="K3170" s="85">
        <v>100210040941</v>
      </c>
      <c r="L3170" s="83" t="s">
        <v>25</v>
      </c>
      <c r="M3170" s="83" t="s">
        <v>5198</v>
      </c>
      <c r="N3170" s="83" t="s">
        <v>5199</v>
      </c>
      <c r="O3170" s="83" t="s">
        <v>5200</v>
      </c>
      <c r="P3170" s="86">
        <v>2</v>
      </c>
      <c r="Q3170" s="87"/>
      <c r="R3170" s="88" t="s">
        <v>28</v>
      </c>
      <c r="S3170" s="89"/>
      <c r="T3170" s="1">
        <v>496</v>
      </c>
      <c r="U3170" s="90">
        <v>347.2</v>
      </c>
      <c r="V3170" s="91">
        <v>0.30000000000000004</v>
      </c>
      <c r="W3170" s="83" t="s">
        <v>11038</v>
      </c>
      <c r="X3170" s="83">
        <v>90119000000</v>
      </c>
      <c r="Y3170" s="83" t="s">
        <v>994</v>
      </c>
      <c r="Z3170" s="83" t="s">
        <v>31</v>
      </c>
    </row>
    <row r="3171" spans="1:26" x14ac:dyDescent="0.25">
      <c r="A3171" s="83" t="s">
        <v>8285</v>
      </c>
      <c r="B3171" s="83" t="s">
        <v>8285</v>
      </c>
      <c r="C3171" s="84" t="s">
        <v>8286</v>
      </c>
      <c r="D3171" s="83" t="s">
        <v>8287</v>
      </c>
      <c r="E3171" s="83" t="s">
        <v>704</v>
      </c>
      <c r="F3171" s="83" t="s">
        <v>22</v>
      </c>
      <c r="G3171" s="83" t="s">
        <v>23</v>
      </c>
      <c r="H3171" s="83"/>
      <c r="I3171" s="93" t="s">
        <v>24</v>
      </c>
      <c r="J3171" s="93" t="s">
        <v>24</v>
      </c>
      <c r="K3171" s="85">
        <v>100210040941</v>
      </c>
      <c r="L3171" s="83" t="s">
        <v>25</v>
      </c>
      <c r="M3171" s="83" t="s">
        <v>5198</v>
      </c>
      <c r="N3171" s="83" t="s">
        <v>5199</v>
      </c>
      <c r="O3171" s="83" t="s">
        <v>5200</v>
      </c>
      <c r="P3171" s="86">
        <v>20</v>
      </c>
      <c r="Q3171" s="87"/>
      <c r="R3171" s="88" t="s">
        <v>28</v>
      </c>
      <c r="S3171" s="89"/>
      <c r="T3171" s="1">
        <v>2471</v>
      </c>
      <c r="U3171" s="90">
        <v>1729.7</v>
      </c>
      <c r="V3171" s="91">
        <v>0.3</v>
      </c>
      <c r="W3171" s="83" t="s">
        <v>11038</v>
      </c>
      <c r="X3171" s="83">
        <v>90022000000</v>
      </c>
      <c r="Y3171" s="83" t="s">
        <v>994</v>
      </c>
      <c r="Z3171" s="83" t="s">
        <v>31</v>
      </c>
    </row>
    <row r="3172" spans="1:26" x14ac:dyDescent="0.25">
      <c r="A3172" s="83" t="s">
        <v>8288</v>
      </c>
      <c r="B3172" s="83" t="s">
        <v>8288</v>
      </c>
      <c r="C3172" s="84" t="s">
        <v>8289</v>
      </c>
      <c r="D3172" s="83" t="s">
        <v>8290</v>
      </c>
      <c r="E3172" s="83" t="s">
        <v>704</v>
      </c>
      <c r="F3172" s="83" t="s">
        <v>22</v>
      </c>
      <c r="G3172" s="83" t="s">
        <v>23</v>
      </c>
      <c r="H3172" s="83"/>
      <c r="I3172" s="93" t="s">
        <v>24</v>
      </c>
      <c r="J3172" s="93" t="s">
        <v>24</v>
      </c>
      <c r="K3172" s="85">
        <v>100210040941</v>
      </c>
      <c r="L3172" s="83" t="s">
        <v>25</v>
      </c>
      <c r="M3172" s="83" t="s">
        <v>5198</v>
      </c>
      <c r="N3172" s="83" t="s">
        <v>5199</v>
      </c>
      <c r="O3172" s="83" t="s">
        <v>5200</v>
      </c>
      <c r="P3172" s="86">
        <v>20</v>
      </c>
      <c r="Q3172" s="87"/>
      <c r="R3172" s="88" t="s">
        <v>28</v>
      </c>
      <c r="S3172" s="89"/>
      <c r="T3172" s="1">
        <v>4817</v>
      </c>
      <c r="U3172" s="90">
        <v>3371.9</v>
      </c>
      <c r="V3172" s="91">
        <v>0.3</v>
      </c>
      <c r="W3172" s="83" t="s">
        <v>11038</v>
      </c>
      <c r="X3172" s="83">
        <v>90119000000</v>
      </c>
      <c r="Y3172" s="83" t="s">
        <v>994</v>
      </c>
      <c r="Z3172" s="83" t="s">
        <v>739</v>
      </c>
    </row>
    <row r="3173" spans="1:26" x14ac:dyDescent="0.25">
      <c r="A3173" s="83" t="s">
        <v>8291</v>
      </c>
      <c r="B3173" s="83" t="s">
        <v>8291</v>
      </c>
      <c r="C3173" s="84" t="s">
        <v>8292</v>
      </c>
      <c r="D3173" s="83" t="s">
        <v>8293</v>
      </c>
      <c r="E3173" s="83" t="s">
        <v>704</v>
      </c>
      <c r="F3173" s="83" t="s">
        <v>22</v>
      </c>
      <c r="G3173" s="83" t="s">
        <v>23</v>
      </c>
      <c r="H3173" s="83"/>
      <c r="I3173" s="93" t="s">
        <v>24</v>
      </c>
      <c r="J3173" s="93" t="s">
        <v>24</v>
      </c>
      <c r="K3173" s="85">
        <v>100210040941</v>
      </c>
      <c r="L3173" s="83" t="s">
        <v>25</v>
      </c>
      <c r="M3173" s="83" t="s">
        <v>5198</v>
      </c>
      <c r="N3173" s="83" t="s">
        <v>5199</v>
      </c>
      <c r="O3173" s="83" t="s">
        <v>5200</v>
      </c>
      <c r="P3173" s="86">
        <v>20</v>
      </c>
      <c r="Q3173" s="87"/>
      <c r="R3173" s="88" t="s">
        <v>28</v>
      </c>
      <c r="S3173" s="89"/>
      <c r="T3173" s="1">
        <v>8005</v>
      </c>
      <c r="U3173" s="90">
        <v>5603.5</v>
      </c>
      <c r="V3173" s="91">
        <v>0.3</v>
      </c>
      <c r="W3173" s="83" t="s">
        <v>11038</v>
      </c>
      <c r="X3173" s="83">
        <v>90119000000</v>
      </c>
      <c r="Y3173" s="83" t="s">
        <v>994</v>
      </c>
      <c r="Z3173" s="83" t="s">
        <v>739</v>
      </c>
    </row>
    <row r="3174" spans="1:26" x14ac:dyDescent="0.25">
      <c r="A3174" s="83" t="s">
        <v>8294</v>
      </c>
      <c r="B3174" s="83" t="s">
        <v>8294</v>
      </c>
      <c r="C3174" s="84" t="s">
        <v>8295</v>
      </c>
      <c r="D3174" s="83" t="s">
        <v>8296</v>
      </c>
      <c r="E3174" s="83" t="s">
        <v>704</v>
      </c>
      <c r="F3174" s="83" t="s">
        <v>22</v>
      </c>
      <c r="G3174" s="83" t="s">
        <v>23</v>
      </c>
      <c r="H3174" s="83"/>
      <c r="I3174" s="93" t="s">
        <v>24</v>
      </c>
      <c r="J3174" s="93" t="s">
        <v>24</v>
      </c>
      <c r="K3174" s="85">
        <v>100210040941</v>
      </c>
      <c r="L3174" s="83" t="s">
        <v>25</v>
      </c>
      <c r="M3174" s="83" t="s">
        <v>5198</v>
      </c>
      <c r="N3174" s="83" t="s">
        <v>5199</v>
      </c>
      <c r="O3174" s="83" t="s">
        <v>5200</v>
      </c>
      <c r="P3174" s="86">
        <v>2</v>
      </c>
      <c r="Q3174" s="87"/>
      <c r="R3174" s="88" t="s">
        <v>28</v>
      </c>
      <c r="S3174" s="89"/>
      <c r="T3174" s="1">
        <v>34045</v>
      </c>
      <c r="U3174" s="90">
        <v>23831.5</v>
      </c>
      <c r="V3174" s="91">
        <v>0.3</v>
      </c>
      <c r="W3174" s="83" t="s">
        <v>11038</v>
      </c>
      <c r="X3174" s="83">
        <v>90275000000</v>
      </c>
      <c r="Y3174" s="83" t="s">
        <v>994</v>
      </c>
      <c r="Z3174" s="83" t="s">
        <v>739</v>
      </c>
    </row>
    <row r="3175" spans="1:26" x14ac:dyDescent="0.25">
      <c r="A3175" s="83" t="s">
        <v>8297</v>
      </c>
      <c r="B3175" s="83" t="s">
        <v>8297</v>
      </c>
      <c r="C3175" s="84" t="s">
        <v>8298</v>
      </c>
      <c r="D3175" s="83" t="s">
        <v>8299</v>
      </c>
      <c r="E3175" s="83" t="s">
        <v>704</v>
      </c>
      <c r="F3175" s="83" t="s">
        <v>22</v>
      </c>
      <c r="G3175" s="83" t="s">
        <v>23</v>
      </c>
      <c r="H3175" s="83"/>
      <c r="I3175" s="93" t="s">
        <v>24</v>
      </c>
      <c r="J3175" s="93" t="s">
        <v>24</v>
      </c>
      <c r="K3175" s="85">
        <v>100210040941</v>
      </c>
      <c r="L3175" s="83" t="s">
        <v>25</v>
      </c>
      <c r="M3175" s="83" t="s">
        <v>5198</v>
      </c>
      <c r="N3175" s="83" t="s">
        <v>5199</v>
      </c>
      <c r="O3175" s="83" t="s">
        <v>5200</v>
      </c>
      <c r="P3175" s="86">
        <v>2</v>
      </c>
      <c r="Q3175" s="87"/>
      <c r="R3175" s="88" t="s">
        <v>28</v>
      </c>
      <c r="S3175" s="89"/>
      <c r="T3175" s="1">
        <v>51527</v>
      </c>
      <c r="U3175" s="90">
        <v>36068.9</v>
      </c>
      <c r="V3175" s="91">
        <v>0.3</v>
      </c>
      <c r="W3175" s="83" t="s">
        <v>11038</v>
      </c>
      <c r="X3175" s="83">
        <v>90275000000</v>
      </c>
      <c r="Y3175" s="83" t="s">
        <v>994</v>
      </c>
      <c r="Z3175" s="83" t="s">
        <v>739</v>
      </c>
    </row>
    <row r="3176" spans="1:26" x14ac:dyDescent="0.25">
      <c r="A3176" s="83" t="s">
        <v>8300</v>
      </c>
      <c r="B3176" s="83" t="s">
        <v>8300</v>
      </c>
      <c r="C3176" s="84" t="s">
        <v>8301</v>
      </c>
      <c r="D3176" s="83" t="s">
        <v>8302</v>
      </c>
      <c r="E3176" s="83" t="s">
        <v>704</v>
      </c>
      <c r="F3176" s="83" t="s">
        <v>22</v>
      </c>
      <c r="G3176" s="83" t="s">
        <v>23</v>
      </c>
      <c r="H3176" s="83"/>
      <c r="I3176" s="93" t="s">
        <v>24</v>
      </c>
      <c r="J3176" s="93" t="s">
        <v>24</v>
      </c>
      <c r="K3176" s="85">
        <v>100210040941</v>
      </c>
      <c r="L3176" s="83" t="s">
        <v>25</v>
      </c>
      <c r="M3176" s="83" t="s">
        <v>5198</v>
      </c>
      <c r="N3176" s="83" t="s">
        <v>5199</v>
      </c>
      <c r="O3176" s="83" t="s">
        <v>5200</v>
      </c>
      <c r="P3176" s="86">
        <v>20</v>
      </c>
      <c r="Q3176" s="87"/>
      <c r="R3176" s="88" t="s">
        <v>28</v>
      </c>
      <c r="S3176" s="89"/>
      <c r="T3176" s="1">
        <v>2609</v>
      </c>
      <c r="U3176" s="90">
        <v>1826.3</v>
      </c>
      <c r="V3176" s="91">
        <v>0.30000000000000004</v>
      </c>
      <c r="W3176" s="83" t="s">
        <v>11038</v>
      </c>
      <c r="X3176" s="83">
        <v>90022000000</v>
      </c>
      <c r="Y3176" s="83" t="s">
        <v>994</v>
      </c>
      <c r="Z3176" s="83" t="s">
        <v>31</v>
      </c>
    </row>
    <row r="3177" spans="1:26" x14ac:dyDescent="0.25">
      <c r="A3177" s="83" t="s">
        <v>8303</v>
      </c>
      <c r="B3177" s="83" t="s">
        <v>8303</v>
      </c>
      <c r="C3177" s="84" t="s">
        <v>8304</v>
      </c>
      <c r="D3177" s="83" t="s">
        <v>8305</v>
      </c>
      <c r="E3177" s="83" t="s">
        <v>704</v>
      </c>
      <c r="F3177" s="83" t="s">
        <v>22</v>
      </c>
      <c r="G3177" s="83" t="s">
        <v>23</v>
      </c>
      <c r="H3177" s="83"/>
      <c r="I3177" s="93" t="s">
        <v>24</v>
      </c>
      <c r="J3177" s="93" t="s">
        <v>24</v>
      </c>
      <c r="K3177" s="85">
        <v>100210040941</v>
      </c>
      <c r="L3177" s="83" t="s">
        <v>25</v>
      </c>
      <c r="M3177" s="83" t="s">
        <v>5198</v>
      </c>
      <c r="N3177" s="83" t="s">
        <v>5199</v>
      </c>
      <c r="O3177" s="83" t="s">
        <v>5200</v>
      </c>
      <c r="P3177" s="86">
        <v>20</v>
      </c>
      <c r="Q3177" s="87"/>
      <c r="R3177" s="88" t="s">
        <v>28</v>
      </c>
      <c r="S3177" s="89"/>
      <c r="T3177" s="1">
        <v>2609</v>
      </c>
      <c r="U3177" s="90">
        <v>1826.3</v>
      </c>
      <c r="V3177" s="91">
        <v>0.30000000000000004</v>
      </c>
      <c r="W3177" s="83" t="s">
        <v>11038</v>
      </c>
      <c r="X3177" s="83">
        <v>90022000000</v>
      </c>
      <c r="Y3177" s="83" t="s">
        <v>994</v>
      </c>
      <c r="Z3177" s="83" t="s">
        <v>31</v>
      </c>
    </row>
    <row r="3178" spans="1:26" x14ac:dyDescent="0.25">
      <c r="A3178" s="83" t="s">
        <v>8306</v>
      </c>
      <c r="B3178" s="83" t="s">
        <v>8306</v>
      </c>
      <c r="C3178" s="84" t="s">
        <v>8307</v>
      </c>
      <c r="D3178" s="83" t="s">
        <v>8308</v>
      </c>
      <c r="E3178" s="83" t="s">
        <v>704</v>
      </c>
      <c r="F3178" s="83" t="s">
        <v>22</v>
      </c>
      <c r="G3178" s="83" t="s">
        <v>23</v>
      </c>
      <c r="H3178" s="83"/>
      <c r="I3178" s="93" t="s">
        <v>24</v>
      </c>
      <c r="J3178" s="93" t="s">
        <v>24</v>
      </c>
      <c r="K3178" s="85">
        <v>100210040941</v>
      </c>
      <c r="L3178" s="83" t="s">
        <v>25</v>
      </c>
      <c r="M3178" s="83" t="s">
        <v>5198</v>
      </c>
      <c r="N3178" s="83" t="s">
        <v>5199</v>
      </c>
      <c r="O3178" s="83" t="s">
        <v>5200</v>
      </c>
      <c r="P3178" s="86">
        <v>2</v>
      </c>
      <c r="Q3178" s="87"/>
      <c r="R3178" s="88" t="s">
        <v>28</v>
      </c>
      <c r="S3178" s="89"/>
      <c r="T3178" s="1">
        <v>982</v>
      </c>
      <c r="U3178" s="90">
        <v>687.4</v>
      </c>
      <c r="V3178" s="91">
        <v>0.30000000000000004</v>
      </c>
      <c r="W3178" s="83" t="s">
        <v>11038</v>
      </c>
      <c r="X3178" s="83">
        <v>76169990990</v>
      </c>
      <c r="Y3178" s="83" t="s">
        <v>994</v>
      </c>
      <c r="Z3178" s="83" t="s">
        <v>31</v>
      </c>
    </row>
    <row r="3179" spans="1:26" x14ac:dyDescent="0.25">
      <c r="A3179" s="83" t="s">
        <v>8309</v>
      </c>
      <c r="B3179" s="83" t="s">
        <v>8309</v>
      </c>
      <c r="C3179" s="84" t="s">
        <v>8310</v>
      </c>
      <c r="D3179" s="83" t="s">
        <v>8311</v>
      </c>
      <c r="E3179" s="83" t="s">
        <v>704</v>
      </c>
      <c r="F3179" s="83" t="s">
        <v>22</v>
      </c>
      <c r="G3179" s="83" t="s">
        <v>23</v>
      </c>
      <c r="H3179" s="83"/>
      <c r="I3179" s="93" t="s">
        <v>24</v>
      </c>
      <c r="J3179" s="93" t="s">
        <v>24</v>
      </c>
      <c r="K3179" s="85">
        <v>100210040941</v>
      </c>
      <c r="L3179" s="83" t="s">
        <v>25</v>
      </c>
      <c r="M3179" s="83" t="s">
        <v>5198</v>
      </c>
      <c r="N3179" s="83" t="s">
        <v>5199</v>
      </c>
      <c r="O3179" s="83" t="s">
        <v>5200</v>
      </c>
      <c r="P3179" s="86">
        <v>20</v>
      </c>
      <c r="Q3179" s="87"/>
      <c r="R3179" s="88" t="s">
        <v>28</v>
      </c>
      <c r="S3179" s="89"/>
      <c r="T3179" s="1">
        <v>2609</v>
      </c>
      <c r="U3179" s="90">
        <v>1826.3</v>
      </c>
      <c r="V3179" s="91">
        <v>0.30000000000000004</v>
      </c>
      <c r="W3179" s="83" t="s">
        <v>11038</v>
      </c>
      <c r="X3179" s="83">
        <v>90022000000</v>
      </c>
      <c r="Y3179" s="83" t="s">
        <v>994</v>
      </c>
      <c r="Z3179" s="83" t="s">
        <v>31</v>
      </c>
    </row>
    <row r="3180" spans="1:26" x14ac:dyDescent="0.25">
      <c r="A3180" s="83" t="s">
        <v>8312</v>
      </c>
      <c r="B3180" s="83" t="s">
        <v>8312</v>
      </c>
      <c r="C3180" s="84" t="s">
        <v>8313</v>
      </c>
      <c r="D3180" s="83" t="s">
        <v>8314</v>
      </c>
      <c r="E3180" s="83" t="s">
        <v>704</v>
      </c>
      <c r="F3180" s="83" t="s">
        <v>22</v>
      </c>
      <c r="G3180" s="83" t="s">
        <v>23</v>
      </c>
      <c r="H3180" s="83"/>
      <c r="I3180" s="93" t="s">
        <v>24</v>
      </c>
      <c r="J3180" s="93" t="s">
        <v>24</v>
      </c>
      <c r="K3180" s="85">
        <v>100210040941</v>
      </c>
      <c r="L3180" s="83" t="s">
        <v>25</v>
      </c>
      <c r="M3180" s="83" t="s">
        <v>5198</v>
      </c>
      <c r="N3180" s="83" t="s">
        <v>5199</v>
      </c>
      <c r="O3180" s="83" t="s">
        <v>5200</v>
      </c>
      <c r="P3180" s="86">
        <v>20</v>
      </c>
      <c r="Q3180" s="87"/>
      <c r="R3180" s="88" t="s">
        <v>28</v>
      </c>
      <c r="S3180" s="89"/>
      <c r="T3180" s="1">
        <v>2609</v>
      </c>
      <c r="U3180" s="90">
        <v>1826.3</v>
      </c>
      <c r="V3180" s="91">
        <v>0.30000000000000004</v>
      </c>
      <c r="W3180" s="83" t="s">
        <v>11038</v>
      </c>
      <c r="X3180" s="83">
        <v>90022000000</v>
      </c>
      <c r="Y3180" s="83" t="s">
        <v>994</v>
      </c>
      <c r="Z3180" s="83" t="s">
        <v>31</v>
      </c>
    </row>
    <row r="3181" spans="1:26" x14ac:dyDescent="0.25">
      <c r="A3181" s="83" t="s">
        <v>8315</v>
      </c>
      <c r="B3181" s="83" t="s">
        <v>8315</v>
      </c>
      <c r="C3181" s="84" t="s">
        <v>8316</v>
      </c>
      <c r="D3181" s="83" t="s">
        <v>11921</v>
      </c>
      <c r="E3181" s="83" t="s">
        <v>704</v>
      </c>
      <c r="F3181" s="83" t="s">
        <v>22</v>
      </c>
      <c r="G3181" s="83" t="s">
        <v>752</v>
      </c>
      <c r="H3181" s="83"/>
      <c r="I3181" s="93" t="s">
        <v>24</v>
      </c>
      <c r="J3181" s="93" t="s">
        <v>24</v>
      </c>
      <c r="K3181" s="85">
        <v>100210040941</v>
      </c>
      <c r="L3181" s="83" t="s">
        <v>25</v>
      </c>
      <c r="M3181" s="83" t="s">
        <v>5198</v>
      </c>
      <c r="N3181" s="83" t="s">
        <v>5199</v>
      </c>
      <c r="O3181" s="83" t="s">
        <v>5200</v>
      </c>
      <c r="P3181" s="86" t="s">
        <v>11037</v>
      </c>
      <c r="Q3181" s="87"/>
      <c r="R3181" s="88" t="s">
        <v>28</v>
      </c>
      <c r="S3181" s="89"/>
      <c r="T3181" s="1">
        <v>110565</v>
      </c>
      <c r="U3181" s="90">
        <v>77395.5</v>
      </c>
      <c r="V3181" s="91">
        <v>0.3</v>
      </c>
      <c r="W3181" s="83" t="s">
        <v>11038</v>
      </c>
      <c r="X3181" s="83">
        <v>90119000000</v>
      </c>
      <c r="Y3181" s="83" t="s">
        <v>994</v>
      </c>
      <c r="Z3181" s="83" t="s">
        <v>739</v>
      </c>
    </row>
    <row r="3182" spans="1:26" x14ac:dyDescent="0.25">
      <c r="A3182" s="83" t="s">
        <v>8317</v>
      </c>
      <c r="B3182" s="83" t="s">
        <v>8317</v>
      </c>
      <c r="C3182" s="84" t="s">
        <v>8318</v>
      </c>
      <c r="D3182" s="83" t="s">
        <v>11922</v>
      </c>
      <c r="E3182" s="83" t="s">
        <v>704</v>
      </c>
      <c r="F3182" s="83" t="s">
        <v>22</v>
      </c>
      <c r="G3182" s="83" t="s">
        <v>752</v>
      </c>
      <c r="H3182" s="83"/>
      <c r="I3182" s="93" t="s">
        <v>24</v>
      </c>
      <c r="J3182" s="93" t="s">
        <v>24</v>
      </c>
      <c r="K3182" s="85">
        <v>100210040941</v>
      </c>
      <c r="L3182" s="83" t="s">
        <v>25</v>
      </c>
      <c r="M3182" s="83" t="s">
        <v>5198</v>
      </c>
      <c r="N3182" s="83" t="s">
        <v>5199</v>
      </c>
      <c r="O3182" s="83" t="s">
        <v>5200</v>
      </c>
      <c r="P3182" s="86" t="s">
        <v>11037</v>
      </c>
      <c r="Q3182" s="87"/>
      <c r="R3182" s="88" t="s">
        <v>28</v>
      </c>
      <c r="S3182" s="89"/>
      <c r="T3182" s="1">
        <v>153350</v>
      </c>
      <c r="U3182" s="90">
        <v>107345</v>
      </c>
      <c r="V3182" s="91">
        <v>0.3</v>
      </c>
      <c r="W3182" s="83" t="s">
        <v>11038</v>
      </c>
      <c r="X3182" s="83">
        <v>90119000000</v>
      </c>
      <c r="Y3182" s="83" t="s">
        <v>994</v>
      </c>
      <c r="Z3182" s="83" t="s">
        <v>739</v>
      </c>
    </row>
    <row r="3183" spans="1:26" x14ac:dyDescent="0.25">
      <c r="A3183" s="83" t="s">
        <v>8319</v>
      </c>
      <c r="B3183" s="83" t="s">
        <v>8319</v>
      </c>
      <c r="C3183" s="84" t="s">
        <v>8320</v>
      </c>
      <c r="D3183" s="83" t="s">
        <v>11923</v>
      </c>
      <c r="E3183" s="83" t="s">
        <v>704</v>
      </c>
      <c r="F3183" s="83" t="s">
        <v>22</v>
      </c>
      <c r="G3183" s="83" t="s">
        <v>23</v>
      </c>
      <c r="H3183" s="83"/>
      <c r="I3183" s="93" t="s">
        <v>24</v>
      </c>
      <c r="J3183" s="93" t="s">
        <v>24</v>
      </c>
      <c r="K3183" s="85">
        <v>100210040941</v>
      </c>
      <c r="L3183" s="83" t="s">
        <v>25</v>
      </c>
      <c r="M3183" s="83" t="s">
        <v>5198</v>
      </c>
      <c r="N3183" s="83" t="s">
        <v>5199</v>
      </c>
      <c r="O3183" s="83" t="s">
        <v>5200</v>
      </c>
      <c r="P3183" s="86">
        <v>20</v>
      </c>
      <c r="Q3183" s="87"/>
      <c r="R3183" s="88" t="s">
        <v>28</v>
      </c>
      <c r="S3183" s="89"/>
      <c r="T3183" s="1">
        <v>170833</v>
      </c>
      <c r="U3183" s="90">
        <v>119583.1</v>
      </c>
      <c r="V3183" s="91">
        <v>0.3</v>
      </c>
      <c r="W3183" s="83" t="s">
        <v>11038</v>
      </c>
      <c r="X3183" s="83">
        <v>90138080000</v>
      </c>
      <c r="Y3183" s="83" t="s">
        <v>994</v>
      </c>
      <c r="Z3183" s="83" t="s">
        <v>739</v>
      </c>
    </row>
    <row r="3184" spans="1:26" x14ac:dyDescent="0.25">
      <c r="A3184" s="83" t="s">
        <v>8321</v>
      </c>
      <c r="B3184" s="83" t="s">
        <v>8321</v>
      </c>
      <c r="C3184" s="84" t="s">
        <v>8322</v>
      </c>
      <c r="D3184" s="83" t="s">
        <v>11924</v>
      </c>
      <c r="E3184" s="83" t="s">
        <v>704</v>
      </c>
      <c r="F3184" s="83" t="s">
        <v>22</v>
      </c>
      <c r="G3184" s="83" t="s">
        <v>23</v>
      </c>
      <c r="H3184" s="83"/>
      <c r="I3184" s="93" t="s">
        <v>24</v>
      </c>
      <c r="J3184" s="93" t="s">
        <v>24</v>
      </c>
      <c r="K3184" s="85">
        <v>100210040941</v>
      </c>
      <c r="L3184" s="83" t="s">
        <v>25</v>
      </c>
      <c r="M3184" s="83" t="s">
        <v>5198</v>
      </c>
      <c r="N3184" s="83" t="s">
        <v>5199</v>
      </c>
      <c r="O3184" s="83" t="s">
        <v>5200</v>
      </c>
      <c r="P3184" s="86">
        <v>20</v>
      </c>
      <c r="Q3184" s="87"/>
      <c r="R3184" s="88" t="s">
        <v>28</v>
      </c>
      <c r="S3184" s="89"/>
      <c r="T3184" s="1">
        <v>148750</v>
      </c>
      <c r="U3184" s="90">
        <v>104125</v>
      </c>
      <c r="V3184" s="91">
        <v>0.3</v>
      </c>
      <c r="W3184" s="83" t="s">
        <v>11038</v>
      </c>
      <c r="X3184" s="83">
        <v>90138080000</v>
      </c>
      <c r="Y3184" s="83" t="s">
        <v>994</v>
      </c>
      <c r="Z3184" s="83" t="s">
        <v>739</v>
      </c>
    </row>
    <row r="3185" spans="1:26" x14ac:dyDescent="0.25">
      <c r="A3185" s="3" t="s">
        <v>8323</v>
      </c>
      <c r="B3185" s="3" t="s">
        <v>8323</v>
      </c>
      <c r="C3185" s="94" t="s">
        <v>8324</v>
      </c>
      <c r="D3185" s="93" t="s">
        <v>11925</v>
      </c>
      <c r="E3185" s="88" t="s">
        <v>704</v>
      </c>
      <c r="F3185" s="88" t="s">
        <v>22</v>
      </c>
      <c r="G3185" s="83" t="s">
        <v>23</v>
      </c>
      <c r="H3185" s="88"/>
      <c r="I3185" s="93" t="s">
        <v>24</v>
      </c>
      <c r="J3185" s="93" t="s">
        <v>24</v>
      </c>
      <c r="K3185" s="4">
        <v>100210040941</v>
      </c>
      <c r="L3185" s="3" t="s">
        <v>25</v>
      </c>
      <c r="M3185" s="3" t="s">
        <v>5198</v>
      </c>
      <c r="N3185" s="3" t="s">
        <v>5199</v>
      </c>
      <c r="O3185" s="3" t="s">
        <v>5200</v>
      </c>
      <c r="P3185" s="86">
        <v>20</v>
      </c>
      <c r="Q3185" s="87"/>
      <c r="R3185" s="88" t="s">
        <v>28</v>
      </c>
      <c r="S3185" s="89"/>
      <c r="T3185" s="1">
        <v>266828</v>
      </c>
      <c r="U3185" s="90">
        <v>186779.6</v>
      </c>
      <c r="V3185" s="91">
        <v>0.3</v>
      </c>
      <c r="W3185" s="83" t="s">
        <v>11038</v>
      </c>
      <c r="X3185" s="83">
        <v>90138080000</v>
      </c>
      <c r="Y3185" s="83" t="s">
        <v>994</v>
      </c>
      <c r="Z3185" s="83" t="s">
        <v>739</v>
      </c>
    </row>
    <row r="3186" spans="1:26" x14ac:dyDescent="0.25">
      <c r="A3186" s="3" t="s">
        <v>8325</v>
      </c>
      <c r="B3186" s="3" t="s">
        <v>8325</v>
      </c>
      <c r="C3186" s="94" t="s">
        <v>8326</v>
      </c>
      <c r="D3186" s="93" t="s">
        <v>8327</v>
      </c>
      <c r="E3186" s="88" t="s">
        <v>704</v>
      </c>
      <c r="F3186" s="88" t="s">
        <v>22</v>
      </c>
      <c r="G3186" s="83" t="s">
        <v>23</v>
      </c>
      <c r="H3186" s="88"/>
      <c r="I3186" s="93" t="s">
        <v>24</v>
      </c>
      <c r="J3186" s="93" t="s">
        <v>24</v>
      </c>
      <c r="K3186" s="4">
        <v>100210040941</v>
      </c>
      <c r="L3186" s="3" t="s">
        <v>25</v>
      </c>
      <c r="M3186" s="3" t="s">
        <v>5198</v>
      </c>
      <c r="N3186" s="3" t="s">
        <v>5199</v>
      </c>
      <c r="O3186" s="3" t="s">
        <v>5200</v>
      </c>
      <c r="P3186" s="86">
        <v>2</v>
      </c>
      <c r="Q3186" s="87"/>
      <c r="R3186" s="88" t="s">
        <v>28</v>
      </c>
      <c r="S3186" s="89"/>
      <c r="T3186" s="1">
        <v>14968</v>
      </c>
      <c r="U3186" s="90">
        <v>10477.6</v>
      </c>
      <c r="V3186" s="91">
        <v>0.3</v>
      </c>
      <c r="W3186" s="83" t="s">
        <v>11038</v>
      </c>
      <c r="X3186" s="83">
        <v>90275000000</v>
      </c>
      <c r="Y3186" s="83" t="s">
        <v>994</v>
      </c>
      <c r="Z3186" s="83" t="s">
        <v>739</v>
      </c>
    </row>
    <row r="3187" spans="1:26" x14ac:dyDescent="0.25">
      <c r="A3187" s="3" t="s">
        <v>8328</v>
      </c>
      <c r="B3187" s="3" t="s">
        <v>8328</v>
      </c>
      <c r="C3187" s="94" t="s">
        <v>8329</v>
      </c>
      <c r="D3187" s="93" t="s">
        <v>11926</v>
      </c>
      <c r="E3187" s="88" t="s">
        <v>704</v>
      </c>
      <c r="F3187" s="88" t="s">
        <v>22</v>
      </c>
      <c r="G3187" s="83" t="s">
        <v>23</v>
      </c>
      <c r="H3187" s="88"/>
      <c r="I3187" s="93" t="s">
        <v>24</v>
      </c>
      <c r="J3187" s="93" t="s">
        <v>24</v>
      </c>
      <c r="K3187" s="4">
        <v>100210040941</v>
      </c>
      <c r="L3187" s="3" t="s">
        <v>25</v>
      </c>
      <c r="M3187" s="3" t="s">
        <v>5198</v>
      </c>
      <c r="N3187" s="3" t="s">
        <v>5199</v>
      </c>
      <c r="O3187" s="3" t="s">
        <v>5200</v>
      </c>
      <c r="P3187" s="86">
        <v>58</v>
      </c>
      <c r="Q3187" s="87"/>
      <c r="R3187" s="88" t="s">
        <v>28</v>
      </c>
      <c r="S3187" s="89"/>
      <c r="T3187" s="1">
        <v>776</v>
      </c>
      <c r="U3187" s="90">
        <v>543.20000000000005</v>
      </c>
      <c r="V3187" s="91">
        <v>0.29999999999999993</v>
      </c>
      <c r="W3187" s="83" t="s">
        <v>11038</v>
      </c>
      <c r="X3187" s="83">
        <v>90119000000</v>
      </c>
      <c r="Y3187" s="83" t="s">
        <v>994</v>
      </c>
      <c r="Z3187" s="83" t="s">
        <v>31</v>
      </c>
    </row>
    <row r="3188" spans="1:26" x14ac:dyDescent="0.25">
      <c r="A3188" s="3" t="s">
        <v>8330</v>
      </c>
      <c r="B3188" s="3" t="s">
        <v>8330</v>
      </c>
      <c r="C3188" s="94" t="s">
        <v>8331</v>
      </c>
      <c r="D3188" s="93" t="s">
        <v>11927</v>
      </c>
      <c r="E3188" s="88" t="s">
        <v>704</v>
      </c>
      <c r="F3188" s="88" t="s">
        <v>22</v>
      </c>
      <c r="G3188" s="83" t="s">
        <v>23</v>
      </c>
      <c r="H3188" s="88"/>
      <c r="I3188" s="93" t="s">
        <v>24</v>
      </c>
      <c r="J3188" s="93" t="s">
        <v>24</v>
      </c>
      <c r="K3188" s="4">
        <v>100210040941</v>
      </c>
      <c r="L3188" s="3" t="s">
        <v>25</v>
      </c>
      <c r="M3188" s="3" t="s">
        <v>5198</v>
      </c>
      <c r="N3188" s="3" t="s">
        <v>5199</v>
      </c>
      <c r="O3188" s="3" t="s">
        <v>5200</v>
      </c>
      <c r="P3188" s="86">
        <v>20</v>
      </c>
      <c r="Q3188" s="87"/>
      <c r="R3188" s="88" t="s">
        <v>28</v>
      </c>
      <c r="S3188" s="89"/>
      <c r="T3188" s="1">
        <v>26071</v>
      </c>
      <c r="U3188" s="90">
        <v>18249.7</v>
      </c>
      <c r="V3188" s="91">
        <v>0.3</v>
      </c>
      <c r="W3188" s="83" t="s">
        <v>11038</v>
      </c>
      <c r="X3188" s="83">
        <v>90138080000</v>
      </c>
      <c r="Y3188" s="83" t="s">
        <v>994</v>
      </c>
      <c r="Z3188" s="83" t="s">
        <v>739</v>
      </c>
    </row>
    <row r="3189" spans="1:26" x14ac:dyDescent="0.25">
      <c r="A3189" s="3" t="s">
        <v>8332</v>
      </c>
      <c r="B3189" s="3" t="s">
        <v>8332</v>
      </c>
      <c r="C3189" s="94" t="s">
        <v>8333</v>
      </c>
      <c r="D3189" s="93" t="s">
        <v>11928</v>
      </c>
      <c r="E3189" s="88" t="s">
        <v>704</v>
      </c>
      <c r="F3189" s="88" t="s">
        <v>22</v>
      </c>
      <c r="G3189" s="83" t="s">
        <v>23</v>
      </c>
      <c r="H3189" s="88"/>
      <c r="I3189" s="93" t="s">
        <v>24</v>
      </c>
      <c r="J3189" s="93" t="s">
        <v>24</v>
      </c>
      <c r="K3189" s="4">
        <v>100210040941</v>
      </c>
      <c r="L3189" s="3" t="s">
        <v>25</v>
      </c>
      <c r="M3189" s="3" t="s">
        <v>5198</v>
      </c>
      <c r="N3189" s="3" t="s">
        <v>5199</v>
      </c>
      <c r="O3189" s="3" t="s">
        <v>5200</v>
      </c>
      <c r="P3189" s="86">
        <v>20</v>
      </c>
      <c r="Q3189" s="87"/>
      <c r="R3189" s="88" t="s">
        <v>28</v>
      </c>
      <c r="S3189" s="89"/>
      <c r="T3189" s="1">
        <v>20090</v>
      </c>
      <c r="U3189" s="90">
        <v>14063</v>
      </c>
      <c r="V3189" s="91">
        <v>0.3</v>
      </c>
      <c r="W3189" s="83" t="s">
        <v>11038</v>
      </c>
      <c r="X3189" s="83">
        <v>90138080000</v>
      </c>
      <c r="Y3189" s="83" t="s">
        <v>994</v>
      </c>
      <c r="Z3189" s="83" t="s">
        <v>739</v>
      </c>
    </row>
    <row r="3190" spans="1:26" x14ac:dyDescent="0.25">
      <c r="A3190" s="3" t="s">
        <v>8334</v>
      </c>
      <c r="B3190" s="3" t="s">
        <v>8334</v>
      </c>
      <c r="C3190" s="94" t="s">
        <v>8335</v>
      </c>
      <c r="D3190" s="93" t="s">
        <v>11929</v>
      </c>
      <c r="E3190" s="88" t="s">
        <v>704</v>
      </c>
      <c r="F3190" s="88" t="s">
        <v>22</v>
      </c>
      <c r="G3190" s="83" t="s">
        <v>23</v>
      </c>
      <c r="H3190" s="88"/>
      <c r="I3190" s="93" t="s">
        <v>24</v>
      </c>
      <c r="J3190" s="93" t="s">
        <v>24</v>
      </c>
      <c r="K3190" s="4">
        <v>100210040941</v>
      </c>
      <c r="L3190" s="3" t="s">
        <v>25</v>
      </c>
      <c r="M3190" s="3" t="s">
        <v>5198</v>
      </c>
      <c r="N3190" s="3" t="s">
        <v>5199</v>
      </c>
      <c r="O3190" s="3" t="s">
        <v>5200</v>
      </c>
      <c r="P3190" s="86">
        <v>2</v>
      </c>
      <c r="Q3190" s="87"/>
      <c r="R3190" s="88" t="s">
        <v>28</v>
      </c>
      <c r="S3190" s="89"/>
      <c r="T3190" s="1">
        <v>14815</v>
      </c>
      <c r="U3190" s="90">
        <v>10370.5</v>
      </c>
      <c r="V3190" s="91">
        <v>0.3</v>
      </c>
      <c r="W3190" s="83" t="s">
        <v>11038</v>
      </c>
      <c r="X3190" s="83">
        <v>85371091990</v>
      </c>
      <c r="Y3190" s="83" t="s">
        <v>994</v>
      </c>
      <c r="Z3190" s="83" t="s">
        <v>739</v>
      </c>
    </row>
    <row r="3191" spans="1:26" x14ac:dyDescent="0.25">
      <c r="A3191" s="93" t="s">
        <v>8336</v>
      </c>
      <c r="B3191" s="93" t="s">
        <v>8336</v>
      </c>
      <c r="C3191" s="94" t="s">
        <v>8337</v>
      </c>
      <c r="D3191" s="93" t="s">
        <v>11930</v>
      </c>
      <c r="E3191" s="93" t="s">
        <v>704</v>
      </c>
      <c r="F3191" s="93" t="s">
        <v>22</v>
      </c>
      <c r="G3191" s="83" t="s">
        <v>23</v>
      </c>
      <c r="H3191" s="93"/>
      <c r="I3191" s="93" t="s">
        <v>24</v>
      </c>
      <c r="J3191" s="93" t="s">
        <v>24</v>
      </c>
      <c r="K3191" s="95">
        <v>100210040941</v>
      </c>
      <c r="L3191" s="93" t="s">
        <v>25</v>
      </c>
      <c r="M3191" s="93" t="s">
        <v>5198</v>
      </c>
      <c r="N3191" s="93" t="s">
        <v>5199</v>
      </c>
      <c r="O3191" s="93" t="s">
        <v>5200</v>
      </c>
      <c r="P3191" s="86">
        <v>20</v>
      </c>
      <c r="Q3191" s="87"/>
      <c r="R3191" s="88" t="s">
        <v>28</v>
      </c>
      <c r="S3191" s="89"/>
      <c r="T3191" s="1">
        <v>17023</v>
      </c>
      <c r="U3191" s="90">
        <v>11916.1</v>
      </c>
      <c r="V3191" s="91">
        <v>0.3</v>
      </c>
      <c r="W3191" s="83" t="s">
        <v>11038</v>
      </c>
      <c r="X3191" s="83">
        <v>90119000000</v>
      </c>
      <c r="Y3191" s="83" t="s">
        <v>994</v>
      </c>
      <c r="Z3191" s="83" t="s">
        <v>739</v>
      </c>
    </row>
    <row r="3192" spans="1:26" x14ac:dyDescent="0.25">
      <c r="A3192" s="93" t="s">
        <v>8338</v>
      </c>
      <c r="B3192" s="93" t="s">
        <v>8338</v>
      </c>
      <c r="C3192" s="94" t="s">
        <v>8339</v>
      </c>
      <c r="D3192" s="93" t="s">
        <v>11931</v>
      </c>
      <c r="E3192" s="93" t="s">
        <v>704</v>
      </c>
      <c r="F3192" s="93" t="s">
        <v>22</v>
      </c>
      <c r="G3192" s="83" t="s">
        <v>23</v>
      </c>
      <c r="H3192" s="93"/>
      <c r="I3192" s="93" t="s">
        <v>24</v>
      </c>
      <c r="J3192" s="93" t="s">
        <v>24</v>
      </c>
      <c r="K3192" s="95">
        <v>100210040941</v>
      </c>
      <c r="L3192" s="93" t="s">
        <v>25</v>
      </c>
      <c r="M3192" s="93" t="s">
        <v>5198</v>
      </c>
      <c r="N3192" s="93" t="s">
        <v>5199</v>
      </c>
      <c r="O3192" s="93" t="s">
        <v>5200</v>
      </c>
      <c r="P3192" s="86">
        <v>20</v>
      </c>
      <c r="Q3192" s="87"/>
      <c r="R3192" s="88" t="s">
        <v>28</v>
      </c>
      <c r="S3192" s="89"/>
      <c r="T3192" s="1">
        <v>11703</v>
      </c>
      <c r="U3192" s="90">
        <v>8192.1</v>
      </c>
      <c r="V3192" s="91">
        <v>0.3</v>
      </c>
      <c r="W3192" s="83" t="s">
        <v>11038</v>
      </c>
      <c r="X3192" s="83">
        <v>90119000000</v>
      </c>
      <c r="Y3192" s="83" t="s">
        <v>994</v>
      </c>
      <c r="Z3192" s="83" t="s">
        <v>739</v>
      </c>
    </row>
    <row r="3193" spans="1:26" x14ac:dyDescent="0.25">
      <c r="A3193" s="93" t="s">
        <v>8341</v>
      </c>
      <c r="B3193" s="93" t="s">
        <v>8341</v>
      </c>
      <c r="C3193" s="94" t="s">
        <v>8342</v>
      </c>
      <c r="D3193" s="93" t="s">
        <v>11932</v>
      </c>
      <c r="E3193" s="93" t="s">
        <v>704</v>
      </c>
      <c r="F3193" s="93" t="s">
        <v>22</v>
      </c>
      <c r="G3193" s="83" t="s">
        <v>23</v>
      </c>
      <c r="H3193" s="93"/>
      <c r="I3193" s="93" t="s">
        <v>24</v>
      </c>
      <c r="J3193" s="93" t="s">
        <v>24</v>
      </c>
      <c r="K3193" s="95">
        <v>100210040941</v>
      </c>
      <c r="L3193" s="93" t="s">
        <v>25</v>
      </c>
      <c r="M3193" s="93" t="s">
        <v>5198</v>
      </c>
      <c r="N3193" s="93" t="s">
        <v>5199</v>
      </c>
      <c r="O3193" s="93" t="s">
        <v>5200</v>
      </c>
      <c r="P3193" s="86">
        <v>58</v>
      </c>
      <c r="Q3193" s="87"/>
      <c r="R3193" s="88" t="s">
        <v>28</v>
      </c>
      <c r="S3193" s="89"/>
      <c r="T3193" s="1">
        <v>4939</v>
      </c>
      <c r="U3193" s="90">
        <v>3457.3</v>
      </c>
      <c r="V3193" s="91">
        <v>0.3</v>
      </c>
      <c r="W3193" s="83" t="s">
        <v>11038</v>
      </c>
      <c r="X3193" s="83">
        <v>90029000000</v>
      </c>
      <c r="Y3193" s="83" t="s">
        <v>994</v>
      </c>
      <c r="Z3193" s="83" t="s">
        <v>31</v>
      </c>
    </row>
    <row r="3194" spans="1:26" x14ac:dyDescent="0.25">
      <c r="A3194" s="93" t="s">
        <v>8343</v>
      </c>
      <c r="B3194" s="93" t="s">
        <v>8343</v>
      </c>
      <c r="C3194" s="94" t="s">
        <v>8344</v>
      </c>
      <c r="D3194" s="93" t="s">
        <v>11933</v>
      </c>
      <c r="E3194" s="93" t="s">
        <v>704</v>
      </c>
      <c r="F3194" s="93" t="s">
        <v>22</v>
      </c>
      <c r="G3194" s="83" t="s">
        <v>23</v>
      </c>
      <c r="H3194" s="93"/>
      <c r="I3194" s="93" t="s">
        <v>24</v>
      </c>
      <c r="J3194" s="93" t="s">
        <v>24</v>
      </c>
      <c r="K3194" s="95">
        <v>100210040941</v>
      </c>
      <c r="L3194" s="93" t="s">
        <v>25</v>
      </c>
      <c r="M3194" s="93" t="s">
        <v>5198</v>
      </c>
      <c r="N3194" s="93" t="s">
        <v>5199</v>
      </c>
      <c r="O3194" s="93" t="s">
        <v>5200</v>
      </c>
      <c r="P3194" s="86">
        <v>2</v>
      </c>
      <c r="Q3194" s="87"/>
      <c r="R3194" s="88" t="s">
        <v>28</v>
      </c>
      <c r="S3194" s="89"/>
      <c r="T3194" s="1">
        <v>62568</v>
      </c>
      <c r="U3194" s="90">
        <v>43797.599999999999</v>
      </c>
      <c r="V3194" s="91">
        <v>0.30000000000000004</v>
      </c>
      <c r="W3194" s="83" t="s">
        <v>11038</v>
      </c>
      <c r="X3194" s="83">
        <v>90275000000</v>
      </c>
      <c r="Y3194" s="83" t="s">
        <v>994</v>
      </c>
      <c r="Z3194" s="83" t="s">
        <v>739</v>
      </c>
    </row>
    <row r="3195" spans="1:26" x14ac:dyDescent="0.25">
      <c r="A3195" s="93" t="s">
        <v>8345</v>
      </c>
      <c r="B3195" s="93" t="s">
        <v>8345</v>
      </c>
      <c r="C3195" s="94" t="s">
        <v>8346</v>
      </c>
      <c r="D3195" s="93" t="s">
        <v>11934</v>
      </c>
      <c r="E3195" s="93" t="s">
        <v>704</v>
      </c>
      <c r="F3195" s="93" t="s">
        <v>22</v>
      </c>
      <c r="G3195" s="83" t="s">
        <v>23</v>
      </c>
      <c r="H3195" s="93"/>
      <c r="I3195" s="93" t="s">
        <v>24</v>
      </c>
      <c r="J3195" s="93" t="s">
        <v>24</v>
      </c>
      <c r="K3195" s="95">
        <v>100210040941</v>
      </c>
      <c r="L3195" s="93" t="s">
        <v>25</v>
      </c>
      <c r="M3195" s="93" t="s">
        <v>5198</v>
      </c>
      <c r="N3195" s="93" t="s">
        <v>5199</v>
      </c>
      <c r="O3195" s="93" t="s">
        <v>5200</v>
      </c>
      <c r="P3195" s="86">
        <v>20</v>
      </c>
      <c r="Q3195" s="87"/>
      <c r="R3195" s="88" t="s">
        <v>28</v>
      </c>
      <c r="S3195" s="89"/>
      <c r="T3195" s="1">
        <v>4878</v>
      </c>
      <c r="U3195" s="90">
        <v>3414.6</v>
      </c>
      <c r="V3195" s="91">
        <v>0.30000000000000004</v>
      </c>
      <c r="W3195" s="83" t="s">
        <v>11038</v>
      </c>
      <c r="X3195" s="83">
        <v>49119900000</v>
      </c>
      <c r="Y3195" s="83" t="s">
        <v>994</v>
      </c>
      <c r="Z3195" s="83" t="s">
        <v>31</v>
      </c>
    </row>
    <row r="3196" spans="1:26" x14ac:dyDescent="0.25">
      <c r="A3196" s="93" t="s">
        <v>8348</v>
      </c>
      <c r="B3196" s="93" t="s">
        <v>8348</v>
      </c>
      <c r="C3196" s="94" t="s">
        <v>8349</v>
      </c>
      <c r="D3196" s="93" t="s">
        <v>11935</v>
      </c>
      <c r="E3196" s="93" t="s">
        <v>704</v>
      </c>
      <c r="F3196" s="93" t="s">
        <v>22</v>
      </c>
      <c r="G3196" s="83" t="s">
        <v>23</v>
      </c>
      <c r="H3196" s="93"/>
      <c r="I3196" s="93" t="s">
        <v>24</v>
      </c>
      <c r="J3196" s="93" t="s">
        <v>24</v>
      </c>
      <c r="K3196" s="95">
        <v>100210040941</v>
      </c>
      <c r="L3196" s="93" t="s">
        <v>25</v>
      </c>
      <c r="M3196" s="93" t="s">
        <v>5198</v>
      </c>
      <c r="N3196" s="93" t="s">
        <v>5199</v>
      </c>
      <c r="O3196" s="93" t="s">
        <v>5200</v>
      </c>
      <c r="P3196" s="86">
        <v>20</v>
      </c>
      <c r="Q3196" s="87"/>
      <c r="R3196" s="88" t="s">
        <v>28</v>
      </c>
      <c r="S3196" s="89"/>
      <c r="T3196" s="1">
        <v>792</v>
      </c>
      <c r="U3196" s="90">
        <v>554.4</v>
      </c>
      <c r="V3196" s="91">
        <v>0.30000000000000004</v>
      </c>
      <c r="W3196" s="83" t="s">
        <v>11038</v>
      </c>
      <c r="X3196" s="83">
        <v>49119900000</v>
      </c>
      <c r="Y3196" s="83" t="s">
        <v>994</v>
      </c>
      <c r="Z3196" s="83" t="s">
        <v>31</v>
      </c>
    </row>
    <row r="3197" spans="1:26" x14ac:dyDescent="0.25">
      <c r="A3197" s="93" t="s">
        <v>8351</v>
      </c>
      <c r="B3197" s="93" t="s">
        <v>8351</v>
      </c>
      <c r="C3197" s="94" t="s">
        <v>8352</v>
      </c>
      <c r="D3197" s="93" t="s">
        <v>11936</v>
      </c>
      <c r="E3197" s="93" t="s">
        <v>704</v>
      </c>
      <c r="F3197" s="93" t="s">
        <v>22</v>
      </c>
      <c r="G3197" s="83" t="s">
        <v>23</v>
      </c>
      <c r="H3197" s="93"/>
      <c r="I3197" s="93" t="s">
        <v>24</v>
      </c>
      <c r="J3197" s="93" t="s">
        <v>24</v>
      </c>
      <c r="K3197" s="95">
        <v>100210040941</v>
      </c>
      <c r="L3197" s="93" t="s">
        <v>25</v>
      </c>
      <c r="M3197" s="93" t="s">
        <v>5198</v>
      </c>
      <c r="N3197" s="93" t="s">
        <v>5199</v>
      </c>
      <c r="O3197" s="93" t="s">
        <v>5200</v>
      </c>
      <c r="P3197" s="86">
        <v>20</v>
      </c>
      <c r="Q3197" s="87"/>
      <c r="R3197" s="88" t="s">
        <v>28</v>
      </c>
      <c r="S3197" s="89"/>
      <c r="T3197" s="1">
        <v>8005</v>
      </c>
      <c r="U3197" s="90">
        <v>5603.5</v>
      </c>
      <c r="V3197" s="91">
        <v>0.3</v>
      </c>
      <c r="W3197" s="83" t="s">
        <v>11038</v>
      </c>
      <c r="X3197" s="83">
        <v>49119900000</v>
      </c>
      <c r="Y3197" s="83" t="s">
        <v>994</v>
      </c>
      <c r="Z3197" s="83" t="s">
        <v>31</v>
      </c>
    </row>
    <row r="3198" spans="1:26" x14ac:dyDescent="0.25">
      <c r="A3198" s="93" t="s">
        <v>8354</v>
      </c>
      <c r="B3198" s="93" t="s">
        <v>8354</v>
      </c>
      <c r="C3198" s="94" t="s">
        <v>8355</v>
      </c>
      <c r="D3198" s="93" t="s">
        <v>11937</v>
      </c>
      <c r="E3198" s="93" t="s">
        <v>704</v>
      </c>
      <c r="F3198" s="93" t="s">
        <v>22</v>
      </c>
      <c r="G3198" s="83" t="s">
        <v>23</v>
      </c>
      <c r="H3198" s="93"/>
      <c r="I3198" s="93" t="s">
        <v>24</v>
      </c>
      <c r="J3198" s="93" t="s">
        <v>24</v>
      </c>
      <c r="K3198" s="95">
        <v>100210040941</v>
      </c>
      <c r="L3198" s="93" t="s">
        <v>25</v>
      </c>
      <c r="M3198" s="93" t="s">
        <v>5198</v>
      </c>
      <c r="N3198" s="93" t="s">
        <v>5199</v>
      </c>
      <c r="O3198" s="93" t="s">
        <v>5200</v>
      </c>
      <c r="P3198" s="86">
        <v>20</v>
      </c>
      <c r="Q3198" s="87"/>
      <c r="R3198" s="88" t="s">
        <v>28</v>
      </c>
      <c r="S3198" s="89"/>
      <c r="T3198" s="1">
        <v>143</v>
      </c>
      <c r="U3198" s="90">
        <v>100.1</v>
      </c>
      <c r="V3198" s="91">
        <v>0.30000000000000004</v>
      </c>
      <c r="W3198" s="83" t="s">
        <v>11038</v>
      </c>
      <c r="X3198" s="83">
        <v>39199080990</v>
      </c>
      <c r="Y3198" s="83" t="s">
        <v>994</v>
      </c>
      <c r="Z3198" s="83" t="s">
        <v>31</v>
      </c>
    </row>
    <row r="3199" spans="1:26" x14ac:dyDescent="0.25">
      <c r="A3199" s="93" t="s">
        <v>8356</v>
      </c>
      <c r="B3199" s="93" t="s">
        <v>8356</v>
      </c>
      <c r="C3199" s="94" t="s">
        <v>8357</v>
      </c>
      <c r="D3199" s="93" t="s">
        <v>11938</v>
      </c>
      <c r="E3199" s="93" t="s">
        <v>704</v>
      </c>
      <c r="F3199" s="93" t="s">
        <v>22</v>
      </c>
      <c r="G3199" s="83" t="s">
        <v>23</v>
      </c>
      <c r="H3199" s="93"/>
      <c r="I3199" s="93" t="s">
        <v>24</v>
      </c>
      <c r="J3199" s="93" t="s">
        <v>24</v>
      </c>
      <c r="K3199" s="95">
        <v>100210040941</v>
      </c>
      <c r="L3199" s="93" t="s">
        <v>25</v>
      </c>
      <c r="M3199" s="93" t="s">
        <v>5198</v>
      </c>
      <c r="N3199" s="93" t="s">
        <v>5199</v>
      </c>
      <c r="O3199" s="93" t="s">
        <v>5200</v>
      </c>
      <c r="P3199" s="86">
        <v>20</v>
      </c>
      <c r="Q3199" s="87"/>
      <c r="R3199" s="88" t="s">
        <v>28</v>
      </c>
      <c r="S3199" s="89"/>
      <c r="T3199" s="1">
        <v>143</v>
      </c>
      <c r="U3199" s="90">
        <v>100.1</v>
      </c>
      <c r="V3199" s="91">
        <v>0.30000000000000004</v>
      </c>
      <c r="W3199" s="83" t="s">
        <v>11038</v>
      </c>
      <c r="X3199" s="83">
        <v>39199080990</v>
      </c>
      <c r="Y3199" s="83" t="s">
        <v>994</v>
      </c>
      <c r="Z3199" s="83" t="s">
        <v>31</v>
      </c>
    </row>
    <row r="3200" spans="1:26" x14ac:dyDescent="0.25">
      <c r="A3200" s="93" t="s">
        <v>8358</v>
      </c>
      <c r="B3200" s="93" t="s">
        <v>8358</v>
      </c>
      <c r="C3200" s="94" t="s">
        <v>8359</v>
      </c>
      <c r="D3200" s="93" t="s">
        <v>11939</v>
      </c>
      <c r="E3200" s="93" t="s">
        <v>704</v>
      </c>
      <c r="F3200" s="93" t="s">
        <v>22</v>
      </c>
      <c r="G3200" s="83" t="s">
        <v>23</v>
      </c>
      <c r="H3200" s="93"/>
      <c r="I3200" s="93" t="s">
        <v>24</v>
      </c>
      <c r="J3200" s="93" t="s">
        <v>24</v>
      </c>
      <c r="K3200" s="95">
        <v>100210040941</v>
      </c>
      <c r="L3200" s="93" t="s">
        <v>25</v>
      </c>
      <c r="M3200" s="93" t="s">
        <v>5198</v>
      </c>
      <c r="N3200" s="93" t="s">
        <v>5199</v>
      </c>
      <c r="O3200" s="93" t="s">
        <v>5200</v>
      </c>
      <c r="P3200" s="86">
        <v>20</v>
      </c>
      <c r="Q3200" s="87"/>
      <c r="R3200" s="88" t="s">
        <v>28</v>
      </c>
      <c r="S3200" s="89"/>
      <c r="T3200" s="1">
        <v>143</v>
      </c>
      <c r="U3200" s="90">
        <v>100.1</v>
      </c>
      <c r="V3200" s="91">
        <v>0.30000000000000004</v>
      </c>
      <c r="W3200" s="83" t="s">
        <v>11038</v>
      </c>
      <c r="X3200" s="83">
        <v>39199080990</v>
      </c>
      <c r="Y3200" s="83" t="s">
        <v>994</v>
      </c>
      <c r="Z3200" s="83" t="s">
        <v>31</v>
      </c>
    </row>
    <row r="3201" spans="1:26" x14ac:dyDescent="0.25">
      <c r="A3201" s="93" t="s">
        <v>8360</v>
      </c>
      <c r="B3201" s="93" t="s">
        <v>8360</v>
      </c>
      <c r="C3201" s="94" t="s">
        <v>8361</v>
      </c>
      <c r="D3201" s="93" t="s">
        <v>11940</v>
      </c>
      <c r="E3201" s="93" t="s">
        <v>704</v>
      </c>
      <c r="F3201" s="93" t="s">
        <v>22</v>
      </c>
      <c r="G3201" s="83" t="s">
        <v>23</v>
      </c>
      <c r="H3201" s="93"/>
      <c r="I3201" s="93" t="s">
        <v>24</v>
      </c>
      <c r="J3201" s="93" t="s">
        <v>24</v>
      </c>
      <c r="K3201" s="95">
        <v>100210040941</v>
      </c>
      <c r="L3201" s="93" t="s">
        <v>25</v>
      </c>
      <c r="M3201" s="93" t="s">
        <v>5198</v>
      </c>
      <c r="N3201" s="93" t="s">
        <v>5199</v>
      </c>
      <c r="O3201" s="93" t="s">
        <v>5200</v>
      </c>
      <c r="P3201" s="86">
        <v>63</v>
      </c>
      <c r="Q3201" s="87"/>
      <c r="R3201" s="88" t="s">
        <v>28</v>
      </c>
      <c r="S3201" s="89"/>
      <c r="T3201" s="1">
        <v>143</v>
      </c>
      <c r="U3201" s="90">
        <v>100.1</v>
      </c>
      <c r="V3201" s="91">
        <v>0.30000000000000004</v>
      </c>
      <c r="W3201" s="83" t="s">
        <v>11038</v>
      </c>
      <c r="X3201" s="83">
        <v>39199080990</v>
      </c>
      <c r="Y3201" s="83" t="s">
        <v>994</v>
      </c>
      <c r="Z3201" s="83" t="s">
        <v>31</v>
      </c>
    </row>
    <row r="3202" spans="1:26" x14ac:dyDescent="0.25">
      <c r="A3202" s="93" t="s">
        <v>8362</v>
      </c>
      <c r="B3202" s="93" t="s">
        <v>8362</v>
      </c>
      <c r="C3202" s="94" t="s">
        <v>8363</v>
      </c>
      <c r="D3202" s="93" t="s">
        <v>11941</v>
      </c>
      <c r="E3202" s="93" t="s">
        <v>704</v>
      </c>
      <c r="F3202" s="93" t="s">
        <v>22</v>
      </c>
      <c r="G3202" s="83" t="s">
        <v>23</v>
      </c>
      <c r="H3202" s="93"/>
      <c r="I3202" s="93" t="s">
        <v>24</v>
      </c>
      <c r="J3202" s="93" t="s">
        <v>24</v>
      </c>
      <c r="K3202" s="95">
        <v>100210040941</v>
      </c>
      <c r="L3202" s="93" t="s">
        <v>25</v>
      </c>
      <c r="M3202" s="93" t="s">
        <v>5198</v>
      </c>
      <c r="N3202" s="93" t="s">
        <v>5199</v>
      </c>
      <c r="O3202" s="93" t="s">
        <v>5200</v>
      </c>
      <c r="P3202" s="86">
        <v>20</v>
      </c>
      <c r="Q3202" s="87"/>
      <c r="R3202" s="88" t="s">
        <v>28</v>
      </c>
      <c r="S3202" s="89"/>
      <c r="T3202" s="1">
        <v>8298</v>
      </c>
      <c r="U3202" s="90">
        <v>5808.6</v>
      </c>
      <c r="V3202" s="91">
        <v>0.29999999999999993</v>
      </c>
      <c r="W3202" s="83" t="s">
        <v>11038</v>
      </c>
      <c r="X3202" s="83">
        <v>49119900000</v>
      </c>
      <c r="Y3202" s="83" t="s">
        <v>994</v>
      </c>
      <c r="Z3202" s="83" t="s">
        <v>31</v>
      </c>
    </row>
    <row r="3203" spans="1:26" x14ac:dyDescent="0.25">
      <c r="A3203" s="83" t="s">
        <v>8365</v>
      </c>
      <c r="B3203" s="83" t="s">
        <v>8365</v>
      </c>
      <c r="C3203" s="84" t="s">
        <v>8366</v>
      </c>
      <c r="D3203" s="83" t="s">
        <v>11942</v>
      </c>
      <c r="E3203" s="83" t="s">
        <v>704</v>
      </c>
      <c r="F3203" s="83" t="s">
        <v>22</v>
      </c>
      <c r="G3203" s="83" t="s">
        <v>23</v>
      </c>
      <c r="H3203" s="83"/>
      <c r="I3203" s="93" t="s">
        <v>24</v>
      </c>
      <c r="J3203" s="93" t="s">
        <v>24</v>
      </c>
      <c r="K3203" s="85">
        <v>100210040941</v>
      </c>
      <c r="L3203" s="83" t="s">
        <v>25</v>
      </c>
      <c r="M3203" s="83" t="s">
        <v>5198</v>
      </c>
      <c r="N3203" s="83" t="s">
        <v>5199</v>
      </c>
      <c r="O3203" s="83" t="s">
        <v>5200</v>
      </c>
      <c r="P3203" s="86">
        <v>20</v>
      </c>
      <c r="Q3203" s="87"/>
      <c r="R3203" s="88" t="s">
        <v>28</v>
      </c>
      <c r="S3203" s="89"/>
      <c r="T3203" s="1">
        <v>20090</v>
      </c>
      <c r="U3203" s="90">
        <v>14063</v>
      </c>
      <c r="V3203" s="91">
        <v>0.3</v>
      </c>
      <c r="W3203" s="83" t="s">
        <v>11038</v>
      </c>
      <c r="X3203" s="83">
        <v>90138080000</v>
      </c>
      <c r="Y3203" s="83" t="s">
        <v>994</v>
      </c>
      <c r="Z3203" s="83" t="s">
        <v>739</v>
      </c>
    </row>
    <row r="3204" spans="1:26" x14ac:dyDescent="0.25">
      <c r="A3204" t="s">
        <v>8367</v>
      </c>
      <c r="B3204" t="s">
        <v>8367</v>
      </c>
      <c r="C3204" s="94" t="s">
        <v>8368</v>
      </c>
      <c r="D3204" s="93" t="s">
        <v>11943</v>
      </c>
      <c r="E3204" s="93" t="s">
        <v>704</v>
      </c>
      <c r="F3204" s="93" t="s">
        <v>22</v>
      </c>
      <c r="G3204" s="83" t="s">
        <v>23</v>
      </c>
      <c r="H3204" s="93"/>
      <c r="I3204" s="93" t="s">
        <v>24</v>
      </c>
      <c r="J3204" s="93" t="s">
        <v>24</v>
      </c>
      <c r="K3204" s="2">
        <v>100210040941</v>
      </c>
      <c r="L3204" t="s">
        <v>25</v>
      </c>
      <c r="M3204" t="s">
        <v>5198</v>
      </c>
      <c r="N3204" t="s">
        <v>5199</v>
      </c>
      <c r="O3204" t="s">
        <v>5200</v>
      </c>
      <c r="P3204" s="86">
        <v>20</v>
      </c>
      <c r="Q3204" s="87"/>
      <c r="R3204" s="88" t="s">
        <v>28</v>
      </c>
      <c r="S3204" s="89"/>
      <c r="T3204" s="1">
        <v>7117</v>
      </c>
      <c r="U3204" s="90">
        <v>4981.8999999999996</v>
      </c>
      <c r="V3204" s="91">
        <v>0.30000000000000004</v>
      </c>
      <c r="W3204" s="83" t="s">
        <v>11038</v>
      </c>
      <c r="X3204" s="83">
        <v>90022000000</v>
      </c>
      <c r="Y3204" s="83" t="s">
        <v>994</v>
      </c>
      <c r="Z3204" s="83" t="s">
        <v>31</v>
      </c>
    </row>
    <row r="3205" spans="1:26" x14ac:dyDescent="0.25">
      <c r="A3205" t="s">
        <v>8369</v>
      </c>
      <c r="B3205" t="s">
        <v>8369</v>
      </c>
      <c r="C3205" s="94" t="s">
        <v>8370</v>
      </c>
      <c r="D3205" s="93" t="s">
        <v>11944</v>
      </c>
      <c r="E3205" s="93" t="s">
        <v>704</v>
      </c>
      <c r="F3205" s="93" t="s">
        <v>22</v>
      </c>
      <c r="G3205" s="83" t="s">
        <v>23</v>
      </c>
      <c r="H3205" s="93"/>
      <c r="I3205" s="93" t="s">
        <v>24</v>
      </c>
      <c r="J3205" s="93" t="s">
        <v>24</v>
      </c>
      <c r="K3205" s="2">
        <v>100210040941</v>
      </c>
      <c r="L3205" t="s">
        <v>25</v>
      </c>
      <c r="M3205" t="s">
        <v>5198</v>
      </c>
      <c r="N3205" t="s">
        <v>5199</v>
      </c>
      <c r="O3205" t="s">
        <v>5200</v>
      </c>
      <c r="P3205" s="86">
        <v>20</v>
      </c>
      <c r="Q3205" s="87"/>
      <c r="R3205" s="88" t="s">
        <v>28</v>
      </c>
      <c r="S3205" s="89"/>
      <c r="T3205" s="1">
        <v>7117</v>
      </c>
      <c r="U3205" s="90">
        <v>4981.8999999999996</v>
      </c>
      <c r="V3205" s="91">
        <v>0.30000000000000004</v>
      </c>
      <c r="W3205" s="83" t="s">
        <v>11038</v>
      </c>
      <c r="X3205" s="83">
        <v>90022000000</v>
      </c>
      <c r="Y3205" s="83" t="s">
        <v>994</v>
      </c>
      <c r="Z3205" s="83" t="s">
        <v>31</v>
      </c>
    </row>
    <row r="3206" spans="1:26" x14ac:dyDescent="0.25">
      <c r="A3206" t="s">
        <v>8371</v>
      </c>
      <c r="B3206" t="s">
        <v>8371</v>
      </c>
      <c r="C3206" s="94" t="s">
        <v>8372</v>
      </c>
      <c r="D3206" s="93" t="s">
        <v>11945</v>
      </c>
      <c r="E3206" s="93" t="s">
        <v>704</v>
      </c>
      <c r="F3206" s="93" t="s">
        <v>22</v>
      </c>
      <c r="G3206" s="83" t="s">
        <v>23</v>
      </c>
      <c r="H3206" s="93"/>
      <c r="I3206" s="93" t="s">
        <v>24</v>
      </c>
      <c r="J3206" s="93" t="s">
        <v>24</v>
      </c>
      <c r="K3206" s="2">
        <v>100210040941</v>
      </c>
      <c r="L3206" t="s">
        <v>25</v>
      </c>
      <c r="M3206" t="s">
        <v>5198</v>
      </c>
      <c r="N3206" t="s">
        <v>5199</v>
      </c>
      <c r="O3206" t="s">
        <v>5200</v>
      </c>
      <c r="P3206" s="86">
        <v>20</v>
      </c>
      <c r="Q3206" s="87"/>
      <c r="R3206" s="88" t="s">
        <v>28</v>
      </c>
      <c r="S3206" s="89"/>
      <c r="T3206" s="1">
        <v>7117</v>
      </c>
      <c r="U3206" s="90">
        <v>4981.8999999999996</v>
      </c>
      <c r="V3206" s="91">
        <v>0.30000000000000004</v>
      </c>
      <c r="W3206" s="83" t="s">
        <v>11038</v>
      </c>
      <c r="X3206" s="83">
        <v>90022000000</v>
      </c>
      <c r="Y3206" s="83" t="s">
        <v>994</v>
      </c>
      <c r="Z3206" s="83" t="s">
        <v>31</v>
      </c>
    </row>
    <row r="3207" spans="1:26" x14ac:dyDescent="0.25">
      <c r="A3207" t="s">
        <v>8373</v>
      </c>
      <c r="B3207" t="s">
        <v>8373</v>
      </c>
      <c r="C3207" s="94" t="s">
        <v>8374</v>
      </c>
      <c r="D3207" s="93" t="s">
        <v>11946</v>
      </c>
      <c r="E3207" s="93" t="s">
        <v>704</v>
      </c>
      <c r="F3207" s="93" t="s">
        <v>22</v>
      </c>
      <c r="G3207" s="83" t="s">
        <v>23</v>
      </c>
      <c r="H3207" s="93"/>
      <c r="I3207" s="93" t="s">
        <v>24</v>
      </c>
      <c r="J3207" s="93" t="s">
        <v>24</v>
      </c>
      <c r="K3207" s="2">
        <v>100210040941</v>
      </c>
      <c r="L3207" t="s">
        <v>25</v>
      </c>
      <c r="M3207" t="s">
        <v>5198</v>
      </c>
      <c r="N3207" t="s">
        <v>5199</v>
      </c>
      <c r="O3207" t="s">
        <v>5200</v>
      </c>
      <c r="P3207" s="86">
        <v>20</v>
      </c>
      <c r="Q3207" s="87"/>
      <c r="R3207" s="88" t="s">
        <v>28</v>
      </c>
      <c r="S3207" s="89"/>
      <c r="T3207" s="1">
        <v>7117</v>
      </c>
      <c r="U3207" s="90">
        <v>4981.8999999999996</v>
      </c>
      <c r="V3207" s="91">
        <v>0.30000000000000004</v>
      </c>
      <c r="W3207" s="83" t="s">
        <v>11038</v>
      </c>
      <c r="X3207" s="83">
        <v>90022000000</v>
      </c>
      <c r="Y3207" s="83" t="s">
        <v>994</v>
      </c>
      <c r="Z3207" s="83" t="s">
        <v>31</v>
      </c>
    </row>
    <row r="3208" spans="1:26" x14ac:dyDescent="0.25">
      <c r="A3208" t="s">
        <v>8375</v>
      </c>
      <c r="B3208" t="s">
        <v>8375</v>
      </c>
      <c r="C3208" s="94" t="s">
        <v>8376</v>
      </c>
      <c r="D3208" s="93" t="s">
        <v>11947</v>
      </c>
      <c r="E3208" s="93" t="s">
        <v>704</v>
      </c>
      <c r="F3208" s="93" t="s">
        <v>22</v>
      </c>
      <c r="G3208" s="83" t="s">
        <v>23</v>
      </c>
      <c r="H3208" s="93"/>
      <c r="I3208" s="93" t="s">
        <v>24</v>
      </c>
      <c r="J3208" s="93" t="s">
        <v>24</v>
      </c>
      <c r="K3208" s="2">
        <v>100210040941</v>
      </c>
      <c r="L3208" t="s">
        <v>25</v>
      </c>
      <c r="M3208" t="s">
        <v>5198</v>
      </c>
      <c r="N3208" t="s">
        <v>5199</v>
      </c>
      <c r="O3208" t="s">
        <v>5200</v>
      </c>
      <c r="P3208" s="86">
        <v>2</v>
      </c>
      <c r="Q3208" s="87"/>
      <c r="R3208" s="88" t="s">
        <v>28</v>
      </c>
      <c r="S3208" s="89"/>
      <c r="T3208" s="1">
        <v>3957</v>
      </c>
      <c r="U3208" s="90">
        <v>2769.9</v>
      </c>
      <c r="V3208" s="91">
        <v>0.3</v>
      </c>
      <c r="W3208" s="83" t="s">
        <v>11038</v>
      </c>
      <c r="X3208" s="83">
        <v>49119900000</v>
      </c>
      <c r="Y3208" s="83" t="s">
        <v>994</v>
      </c>
      <c r="Z3208" s="83" t="s">
        <v>31</v>
      </c>
    </row>
    <row r="3209" spans="1:26" x14ac:dyDescent="0.25">
      <c r="A3209" t="s">
        <v>8378</v>
      </c>
      <c r="B3209" t="s">
        <v>8378</v>
      </c>
      <c r="C3209" s="94" t="s">
        <v>8379</v>
      </c>
      <c r="D3209" s="93" t="s">
        <v>11948</v>
      </c>
      <c r="E3209" s="93" t="s">
        <v>704</v>
      </c>
      <c r="F3209" s="93" t="s">
        <v>22</v>
      </c>
      <c r="G3209" s="83" t="s">
        <v>23</v>
      </c>
      <c r="H3209" s="93"/>
      <c r="I3209" s="93" t="s">
        <v>24</v>
      </c>
      <c r="J3209" s="93" t="s">
        <v>24</v>
      </c>
      <c r="K3209" s="2">
        <v>100210040941</v>
      </c>
      <c r="L3209" t="s">
        <v>25</v>
      </c>
      <c r="M3209" t="s">
        <v>5198</v>
      </c>
      <c r="N3209" t="s">
        <v>5199</v>
      </c>
      <c r="O3209" t="s">
        <v>5200</v>
      </c>
      <c r="P3209" s="86">
        <v>20</v>
      </c>
      <c r="Q3209" s="87"/>
      <c r="R3209" s="88" t="s">
        <v>28</v>
      </c>
      <c r="S3209" s="89"/>
      <c r="T3209" s="1">
        <v>10858</v>
      </c>
      <c r="U3209" s="90">
        <v>7600.6</v>
      </c>
      <c r="V3209" s="91">
        <v>0.3</v>
      </c>
      <c r="W3209" s="83" t="s">
        <v>11038</v>
      </c>
      <c r="X3209" s="83">
        <v>49119900000</v>
      </c>
      <c r="Y3209" s="83" t="s">
        <v>994</v>
      </c>
      <c r="Z3209" s="83" t="s">
        <v>31</v>
      </c>
    </row>
    <row r="3210" spans="1:26" x14ac:dyDescent="0.25">
      <c r="A3210" t="s">
        <v>8381</v>
      </c>
      <c r="B3210" t="s">
        <v>8381</v>
      </c>
      <c r="C3210" s="94" t="s">
        <v>8382</v>
      </c>
      <c r="D3210" s="93" t="s">
        <v>11949</v>
      </c>
      <c r="E3210" s="93" t="s">
        <v>704</v>
      </c>
      <c r="F3210" s="93" t="s">
        <v>22</v>
      </c>
      <c r="G3210" s="83" t="s">
        <v>23</v>
      </c>
      <c r="H3210" s="93"/>
      <c r="I3210" s="93" t="s">
        <v>24</v>
      </c>
      <c r="J3210" s="93" t="s">
        <v>24</v>
      </c>
      <c r="K3210" s="2">
        <v>100210040941</v>
      </c>
      <c r="L3210" t="s">
        <v>25</v>
      </c>
      <c r="M3210" t="s">
        <v>5198</v>
      </c>
      <c r="N3210" t="s">
        <v>5199</v>
      </c>
      <c r="O3210" t="s">
        <v>5200</v>
      </c>
      <c r="P3210" s="86">
        <v>20</v>
      </c>
      <c r="Q3210" s="87"/>
      <c r="R3210" s="88" t="s">
        <v>28</v>
      </c>
      <c r="S3210" s="89"/>
      <c r="T3210" s="1">
        <v>3298</v>
      </c>
      <c r="U3210" s="90">
        <v>2308.6</v>
      </c>
      <c r="V3210" s="91">
        <v>0.30000000000000004</v>
      </c>
      <c r="W3210" s="83" t="s">
        <v>11038</v>
      </c>
      <c r="X3210" s="83">
        <v>49119900000</v>
      </c>
      <c r="Y3210" s="83" t="s">
        <v>994</v>
      </c>
      <c r="Z3210" s="83" t="s">
        <v>31</v>
      </c>
    </row>
    <row r="3211" spans="1:26" x14ac:dyDescent="0.25">
      <c r="A3211" t="s">
        <v>8384</v>
      </c>
      <c r="B3211" t="s">
        <v>8384</v>
      </c>
      <c r="C3211" s="94" t="s">
        <v>8385</v>
      </c>
      <c r="D3211" s="93" t="s">
        <v>11950</v>
      </c>
      <c r="E3211" s="93" t="s">
        <v>704</v>
      </c>
      <c r="F3211" s="93" t="s">
        <v>22</v>
      </c>
      <c r="G3211" s="83" t="s">
        <v>23</v>
      </c>
      <c r="H3211" s="93"/>
      <c r="I3211" s="93" t="s">
        <v>24</v>
      </c>
      <c r="J3211" s="93" t="s">
        <v>24</v>
      </c>
      <c r="K3211" s="2">
        <v>100210040941</v>
      </c>
      <c r="L3211" t="s">
        <v>25</v>
      </c>
      <c r="M3211" t="s">
        <v>5198</v>
      </c>
      <c r="N3211" t="s">
        <v>5199</v>
      </c>
      <c r="O3211" t="s">
        <v>5200</v>
      </c>
      <c r="P3211" s="86">
        <v>20</v>
      </c>
      <c r="Q3211" s="87"/>
      <c r="R3211" s="88" t="s">
        <v>28</v>
      </c>
      <c r="S3211" s="89"/>
      <c r="T3211" s="1">
        <v>7899</v>
      </c>
      <c r="U3211" s="90">
        <v>5529.3</v>
      </c>
      <c r="V3211" s="91">
        <v>0.3</v>
      </c>
      <c r="W3211" s="83" t="s">
        <v>11038</v>
      </c>
      <c r="X3211" s="83">
        <v>49119900000</v>
      </c>
      <c r="Y3211" s="83" t="s">
        <v>994</v>
      </c>
      <c r="Z3211" s="83" t="s">
        <v>31</v>
      </c>
    </row>
    <row r="3212" spans="1:26" x14ac:dyDescent="0.25">
      <c r="A3212" t="s">
        <v>8387</v>
      </c>
      <c r="B3212" t="s">
        <v>8387</v>
      </c>
      <c r="C3212" s="94" t="s">
        <v>8388</v>
      </c>
      <c r="D3212" s="93" t="s">
        <v>11951</v>
      </c>
      <c r="E3212" s="93" t="s">
        <v>704</v>
      </c>
      <c r="F3212" s="93" t="s">
        <v>22</v>
      </c>
      <c r="G3212" s="83" t="s">
        <v>23</v>
      </c>
      <c r="H3212" s="93"/>
      <c r="I3212" s="93" t="s">
        <v>24</v>
      </c>
      <c r="J3212" s="93" t="s">
        <v>24</v>
      </c>
      <c r="K3212" s="2">
        <v>100210040941</v>
      </c>
      <c r="L3212" t="s">
        <v>25</v>
      </c>
      <c r="M3212" t="s">
        <v>5198</v>
      </c>
      <c r="N3212" t="s">
        <v>5199</v>
      </c>
      <c r="O3212" t="s">
        <v>5200</v>
      </c>
      <c r="P3212" s="86">
        <v>20</v>
      </c>
      <c r="Q3212" s="87"/>
      <c r="R3212" s="88" t="s">
        <v>28</v>
      </c>
      <c r="S3212" s="89"/>
      <c r="T3212" s="1">
        <v>8298</v>
      </c>
      <c r="U3212" s="90">
        <v>5808.6</v>
      </c>
      <c r="V3212" s="91">
        <v>0.29999999999999993</v>
      </c>
      <c r="W3212" s="83" t="s">
        <v>11038</v>
      </c>
      <c r="X3212" s="83">
        <v>49119900000</v>
      </c>
      <c r="Y3212" s="83" t="s">
        <v>994</v>
      </c>
      <c r="Z3212" s="83" t="s">
        <v>31</v>
      </c>
    </row>
    <row r="3213" spans="1:26" x14ac:dyDescent="0.25">
      <c r="A3213" t="s">
        <v>8390</v>
      </c>
      <c r="B3213" t="s">
        <v>8390</v>
      </c>
      <c r="C3213" s="94" t="s">
        <v>8391</v>
      </c>
      <c r="D3213" s="93" t="s">
        <v>11952</v>
      </c>
      <c r="E3213" s="93" t="s">
        <v>704</v>
      </c>
      <c r="F3213" s="93" t="s">
        <v>22</v>
      </c>
      <c r="G3213" s="83" t="s">
        <v>23</v>
      </c>
      <c r="H3213" s="93"/>
      <c r="I3213" s="93" t="s">
        <v>24</v>
      </c>
      <c r="J3213" s="93" t="s">
        <v>24</v>
      </c>
      <c r="K3213" s="2">
        <v>100210040941</v>
      </c>
      <c r="L3213" t="s">
        <v>25</v>
      </c>
      <c r="M3213" t="s">
        <v>5198</v>
      </c>
      <c r="N3213" t="s">
        <v>5199</v>
      </c>
      <c r="O3213" t="s">
        <v>5200</v>
      </c>
      <c r="P3213" s="86">
        <v>20</v>
      </c>
      <c r="Q3213" s="87"/>
      <c r="R3213" s="88" t="s">
        <v>28</v>
      </c>
      <c r="S3213" s="89"/>
      <c r="T3213" s="1">
        <v>2638</v>
      </c>
      <c r="U3213" s="90">
        <v>1846.6</v>
      </c>
      <c r="V3213" s="91">
        <v>0.30000000000000004</v>
      </c>
      <c r="W3213" s="83" t="s">
        <v>11038</v>
      </c>
      <c r="X3213" s="83">
        <v>49119900000</v>
      </c>
      <c r="Y3213" s="83" t="s">
        <v>994</v>
      </c>
      <c r="Z3213" s="83" t="s">
        <v>31</v>
      </c>
    </row>
    <row r="3214" spans="1:26" x14ac:dyDescent="0.25">
      <c r="A3214" t="s">
        <v>8393</v>
      </c>
      <c r="B3214" t="s">
        <v>8393</v>
      </c>
      <c r="C3214" s="94" t="s">
        <v>8394</v>
      </c>
      <c r="D3214" s="93" t="s">
        <v>11953</v>
      </c>
      <c r="E3214" s="93" t="s">
        <v>704</v>
      </c>
      <c r="F3214" s="93" t="s">
        <v>22</v>
      </c>
      <c r="G3214" s="83" t="s">
        <v>23</v>
      </c>
      <c r="H3214" s="93"/>
      <c r="I3214" s="93" t="s">
        <v>24</v>
      </c>
      <c r="J3214" s="93" t="s">
        <v>24</v>
      </c>
      <c r="K3214" s="2">
        <v>100210040941</v>
      </c>
      <c r="L3214" t="s">
        <v>25</v>
      </c>
      <c r="M3214" t="s">
        <v>5198</v>
      </c>
      <c r="N3214" t="s">
        <v>5199</v>
      </c>
      <c r="O3214" t="s">
        <v>5200</v>
      </c>
      <c r="P3214" s="86">
        <v>43</v>
      </c>
      <c r="Q3214" s="87"/>
      <c r="R3214" s="88" t="s">
        <v>28</v>
      </c>
      <c r="S3214" s="89"/>
      <c r="T3214" s="1">
        <v>5936</v>
      </c>
      <c r="U3214" s="90">
        <v>4155.2</v>
      </c>
      <c r="V3214" s="91">
        <v>0.30000000000000004</v>
      </c>
      <c r="W3214" s="83" t="s">
        <v>11038</v>
      </c>
      <c r="X3214" s="83">
        <v>49119900000</v>
      </c>
      <c r="Y3214" s="83" t="s">
        <v>994</v>
      </c>
      <c r="Z3214" s="83" t="s">
        <v>31</v>
      </c>
    </row>
    <row r="3215" spans="1:26" x14ac:dyDescent="0.25">
      <c r="A3215" t="s">
        <v>8396</v>
      </c>
      <c r="B3215" t="s">
        <v>8396</v>
      </c>
      <c r="C3215" s="94" t="s">
        <v>8397</v>
      </c>
      <c r="D3215" s="93" t="s">
        <v>11954</v>
      </c>
      <c r="E3215" s="93" t="s">
        <v>704</v>
      </c>
      <c r="F3215" s="93" t="s">
        <v>22</v>
      </c>
      <c r="G3215" s="83" t="s">
        <v>23</v>
      </c>
      <c r="H3215" s="93"/>
      <c r="I3215" s="93" t="s">
        <v>24</v>
      </c>
      <c r="J3215" s="93" t="s">
        <v>24</v>
      </c>
      <c r="K3215" s="2">
        <v>100210040941</v>
      </c>
      <c r="L3215" t="s">
        <v>25</v>
      </c>
      <c r="M3215" t="s">
        <v>5198</v>
      </c>
      <c r="N3215" t="s">
        <v>5199</v>
      </c>
      <c r="O3215" t="s">
        <v>5200</v>
      </c>
      <c r="P3215" s="86">
        <v>20</v>
      </c>
      <c r="Q3215" s="87"/>
      <c r="R3215" s="88" t="s">
        <v>28</v>
      </c>
      <c r="S3215" s="89"/>
      <c r="T3215" s="1">
        <v>7239</v>
      </c>
      <c r="U3215" s="90">
        <v>5067.3</v>
      </c>
      <c r="V3215" s="91">
        <v>0.3</v>
      </c>
      <c r="W3215" s="83" t="s">
        <v>11038</v>
      </c>
      <c r="X3215" s="83">
        <v>49119900000</v>
      </c>
      <c r="Y3215" s="83" t="s">
        <v>994</v>
      </c>
      <c r="Z3215" s="83" t="s">
        <v>31</v>
      </c>
    </row>
    <row r="3216" spans="1:26" x14ac:dyDescent="0.25">
      <c r="A3216" t="s">
        <v>8399</v>
      </c>
      <c r="B3216" t="s">
        <v>8399</v>
      </c>
      <c r="C3216" s="94" t="s">
        <v>8400</v>
      </c>
      <c r="D3216" s="93" t="s">
        <v>11955</v>
      </c>
      <c r="E3216" s="93" t="s">
        <v>704</v>
      </c>
      <c r="F3216" s="93" t="s">
        <v>22</v>
      </c>
      <c r="G3216" s="83" t="s">
        <v>23</v>
      </c>
      <c r="H3216" s="93"/>
      <c r="I3216" s="93" t="s">
        <v>24</v>
      </c>
      <c r="J3216" s="93" t="s">
        <v>24</v>
      </c>
      <c r="K3216" s="2">
        <v>100210040941</v>
      </c>
      <c r="L3216" t="s">
        <v>25</v>
      </c>
      <c r="M3216" t="s">
        <v>5198</v>
      </c>
      <c r="N3216" t="s">
        <v>5199</v>
      </c>
      <c r="O3216" t="s">
        <v>5200</v>
      </c>
      <c r="P3216" s="86">
        <v>20</v>
      </c>
      <c r="Q3216" s="87"/>
      <c r="R3216" s="88" t="s">
        <v>28</v>
      </c>
      <c r="S3216" s="89"/>
      <c r="T3216" s="1">
        <v>24384</v>
      </c>
      <c r="U3216" s="90">
        <v>17068.8</v>
      </c>
      <c r="V3216" s="91">
        <v>0.30000000000000004</v>
      </c>
      <c r="W3216" s="83" t="s">
        <v>11038</v>
      </c>
      <c r="X3216" s="83">
        <v>49119900000</v>
      </c>
      <c r="Y3216" s="83" t="s">
        <v>994</v>
      </c>
      <c r="Z3216" s="83" t="s">
        <v>31</v>
      </c>
    </row>
    <row r="3217" spans="1:26" x14ac:dyDescent="0.25">
      <c r="A3217" t="s">
        <v>8401</v>
      </c>
      <c r="B3217" t="s">
        <v>8401</v>
      </c>
      <c r="C3217" s="94" t="s">
        <v>8402</v>
      </c>
      <c r="D3217" s="93" t="s">
        <v>11956</v>
      </c>
      <c r="E3217" s="93" t="s">
        <v>704</v>
      </c>
      <c r="F3217" s="93" t="s">
        <v>22</v>
      </c>
      <c r="G3217" s="83" t="s">
        <v>23</v>
      </c>
      <c r="H3217" s="93"/>
      <c r="I3217" s="93" t="s">
        <v>24</v>
      </c>
      <c r="J3217" s="93" t="s">
        <v>24</v>
      </c>
      <c r="K3217" s="2">
        <v>100210040941</v>
      </c>
      <c r="L3217" t="s">
        <v>25</v>
      </c>
      <c r="M3217" t="s">
        <v>5198</v>
      </c>
      <c r="N3217" t="s">
        <v>5199</v>
      </c>
      <c r="O3217" t="s">
        <v>5200</v>
      </c>
      <c r="P3217" s="86">
        <v>20</v>
      </c>
      <c r="Q3217" s="87"/>
      <c r="R3217" s="88" t="s">
        <v>28</v>
      </c>
      <c r="S3217" s="89"/>
      <c r="T3217" s="1">
        <v>41559</v>
      </c>
      <c r="U3217" s="90">
        <v>29091.3</v>
      </c>
      <c r="V3217" s="91">
        <v>0.30000000000000004</v>
      </c>
      <c r="W3217" s="83" t="s">
        <v>11038</v>
      </c>
      <c r="X3217" s="83">
        <v>49119900000</v>
      </c>
      <c r="Y3217" s="83" t="s">
        <v>994</v>
      </c>
      <c r="Z3217" s="83" t="s">
        <v>31</v>
      </c>
    </row>
    <row r="3218" spans="1:26" x14ac:dyDescent="0.25">
      <c r="A3218" t="s">
        <v>8403</v>
      </c>
      <c r="B3218" t="s">
        <v>8403</v>
      </c>
      <c r="C3218" s="94" t="s">
        <v>8404</v>
      </c>
      <c r="D3218" s="93" t="s">
        <v>11957</v>
      </c>
      <c r="E3218" s="93" t="s">
        <v>704</v>
      </c>
      <c r="F3218" s="93" t="s">
        <v>22</v>
      </c>
      <c r="G3218" s="83" t="s">
        <v>23</v>
      </c>
      <c r="H3218" s="93"/>
      <c r="I3218" s="93" t="s">
        <v>24</v>
      </c>
      <c r="J3218" s="93" t="s">
        <v>24</v>
      </c>
      <c r="K3218" s="2">
        <v>100210040941</v>
      </c>
      <c r="L3218" t="s">
        <v>25</v>
      </c>
      <c r="M3218" t="s">
        <v>5198</v>
      </c>
      <c r="N3218" t="s">
        <v>5199</v>
      </c>
      <c r="O3218" t="s">
        <v>5200</v>
      </c>
      <c r="P3218" s="86">
        <v>20</v>
      </c>
      <c r="Q3218" s="87"/>
      <c r="R3218" s="88" t="s">
        <v>28</v>
      </c>
      <c r="S3218" s="89"/>
      <c r="T3218" s="1">
        <v>32358</v>
      </c>
      <c r="U3218" s="90">
        <v>22650.6</v>
      </c>
      <c r="V3218" s="91">
        <v>0.30000000000000004</v>
      </c>
      <c r="W3218" s="83" t="s">
        <v>11038</v>
      </c>
      <c r="X3218" s="83">
        <v>49119900000</v>
      </c>
      <c r="Y3218" s="83" t="s">
        <v>994</v>
      </c>
      <c r="Z3218" s="83" t="s">
        <v>31</v>
      </c>
    </row>
    <row r="3219" spans="1:26" x14ac:dyDescent="0.25">
      <c r="A3219" t="s">
        <v>8405</v>
      </c>
      <c r="B3219" t="s">
        <v>8405</v>
      </c>
      <c r="C3219" s="94" t="s">
        <v>8406</v>
      </c>
      <c r="D3219" s="93" t="s">
        <v>11958</v>
      </c>
      <c r="E3219" s="93" t="s">
        <v>704</v>
      </c>
      <c r="F3219" s="93" t="s">
        <v>22</v>
      </c>
      <c r="G3219" s="83" t="s">
        <v>23</v>
      </c>
      <c r="H3219" s="93"/>
      <c r="I3219" s="93" t="s">
        <v>24</v>
      </c>
      <c r="J3219" s="93" t="s">
        <v>24</v>
      </c>
      <c r="K3219" s="2">
        <v>100210040941</v>
      </c>
      <c r="L3219" t="s">
        <v>25</v>
      </c>
      <c r="M3219" t="s">
        <v>5198</v>
      </c>
      <c r="N3219" t="s">
        <v>5199</v>
      </c>
      <c r="O3219" t="s">
        <v>5200</v>
      </c>
      <c r="P3219" s="86">
        <v>20</v>
      </c>
      <c r="Q3219" s="87"/>
      <c r="R3219" s="88" t="s">
        <v>28</v>
      </c>
      <c r="S3219" s="89"/>
      <c r="T3219" s="1">
        <v>31591</v>
      </c>
      <c r="U3219" s="90">
        <v>22113.7</v>
      </c>
      <c r="V3219" s="91">
        <v>0.3</v>
      </c>
      <c r="W3219" s="83" t="s">
        <v>11038</v>
      </c>
      <c r="X3219" s="83">
        <v>49119900000</v>
      </c>
      <c r="Y3219" s="83" t="s">
        <v>994</v>
      </c>
      <c r="Z3219" s="83" t="s">
        <v>31</v>
      </c>
    </row>
    <row r="3220" spans="1:26" x14ac:dyDescent="0.25">
      <c r="A3220" s="93" t="s">
        <v>8407</v>
      </c>
      <c r="B3220" s="93" t="s">
        <v>8407</v>
      </c>
      <c r="C3220" s="94" t="s">
        <v>8408</v>
      </c>
      <c r="D3220" s="93" t="s">
        <v>11959</v>
      </c>
      <c r="E3220" s="93" t="s">
        <v>704</v>
      </c>
      <c r="F3220" s="93" t="s">
        <v>22</v>
      </c>
      <c r="G3220" s="83" t="s">
        <v>23</v>
      </c>
      <c r="H3220" s="93"/>
      <c r="I3220" s="93" t="s">
        <v>24</v>
      </c>
      <c r="J3220" s="93" t="s">
        <v>24</v>
      </c>
      <c r="K3220" s="95">
        <v>100210040941</v>
      </c>
      <c r="L3220" s="93" t="s">
        <v>25</v>
      </c>
      <c r="M3220" s="93" t="s">
        <v>5198</v>
      </c>
      <c r="N3220" s="93" t="s">
        <v>5199</v>
      </c>
      <c r="O3220" s="93" t="s">
        <v>5200</v>
      </c>
      <c r="P3220" s="86" t="s">
        <v>8797</v>
      </c>
      <c r="Q3220" s="87"/>
      <c r="R3220" s="88" t="s">
        <v>28</v>
      </c>
      <c r="S3220" s="89"/>
      <c r="T3220" s="1">
        <v>66861</v>
      </c>
      <c r="U3220" s="90">
        <v>46802.7</v>
      </c>
      <c r="V3220" s="91">
        <v>0.30000000000000004</v>
      </c>
      <c r="W3220" s="83" t="s">
        <v>11038</v>
      </c>
      <c r="X3220" s="83">
        <v>90119000000</v>
      </c>
      <c r="Y3220" s="83" t="s">
        <v>994</v>
      </c>
      <c r="Z3220" s="83" t="s">
        <v>739</v>
      </c>
    </row>
    <row r="3221" spans="1:26" x14ac:dyDescent="0.25">
      <c r="A3221" s="93" t="s">
        <v>8409</v>
      </c>
      <c r="B3221" s="93" t="s">
        <v>8409</v>
      </c>
      <c r="C3221" s="94" t="s">
        <v>8410</v>
      </c>
      <c r="D3221" s="93" t="s">
        <v>11960</v>
      </c>
      <c r="E3221" s="93" t="s">
        <v>704</v>
      </c>
      <c r="F3221" s="93" t="s">
        <v>22</v>
      </c>
      <c r="G3221" s="83" t="s">
        <v>752</v>
      </c>
      <c r="H3221" s="93"/>
      <c r="I3221" s="93" t="s">
        <v>24</v>
      </c>
      <c r="J3221" s="93" t="s">
        <v>24</v>
      </c>
      <c r="K3221" s="95">
        <v>100210040941</v>
      </c>
      <c r="L3221" s="93" t="s">
        <v>25</v>
      </c>
      <c r="M3221" s="93" t="s">
        <v>5198</v>
      </c>
      <c r="N3221" s="93" t="s">
        <v>5199</v>
      </c>
      <c r="O3221" s="93" t="s">
        <v>5200</v>
      </c>
      <c r="P3221" s="86" t="s">
        <v>11037</v>
      </c>
      <c r="Q3221" s="87"/>
      <c r="R3221" s="88" t="s">
        <v>28</v>
      </c>
      <c r="S3221" s="89"/>
      <c r="T3221" s="1">
        <v>107653</v>
      </c>
      <c r="U3221" s="90">
        <v>75357.100000000006</v>
      </c>
      <c r="V3221" s="91">
        <v>0.29999999999999993</v>
      </c>
      <c r="W3221" s="83" t="s">
        <v>11038</v>
      </c>
      <c r="X3221" s="83">
        <v>90119000000</v>
      </c>
      <c r="Y3221" s="83" t="s">
        <v>994</v>
      </c>
      <c r="Z3221" s="83" t="s">
        <v>739</v>
      </c>
    </row>
    <row r="3222" spans="1:26" x14ac:dyDescent="0.25">
      <c r="A3222" s="93" t="s">
        <v>8411</v>
      </c>
      <c r="B3222" s="93" t="s">
        <v>8411</v>
      </c>
      <c r="C3222" s="94" t="s">
        <v>8412</v>
      </c>
      <c r="D3222" s="93" t="s">
        <v>11961</v>
      </c>
      <c r="E3222" s="93" t="s">
        <v>704</v>
      </c>
      <c r="F3222" s="93" t="s">
        <v>22</v>
      </c>
      <c r="G3222" s="83" t="s">
        <v>23</v>
      </c>
      <c r="H3222" s="93"/>
      <c r="I3222" s="93" t="s">
        <v>24</v>
      </c>
      <c r="J3222" s="93" t="s">
        <v>24</v>
      </c>
      <c r="K3222" s="95">
        <v>100210040941</v>
      </c>
      <c r="L3222" s="93" t="s">
        <v>25</v>
      </c>
      <c r="M3222" s="93" t="s">
        <v>5198</v>
      </c>
      <c r="N3222" s="93" t="s">
        <v>5199</v>
      </c>
      <c r="O3222" s="93" t="s">
        <v>5200</v>
      </c>
      <c r="P3222" s="86">
        <v>20</v>
      </c>
      <c r="Q3222" s="87"/>
      <c r="R3222" s="88" t="s">
        <v>28</v>
      </c>
      <c r="S3222" s="89"/>
      <c r="T3222" s="1">
        <v>4878</v>
      </c>
      <c r="U3222" s="90">
        <v>3414.6</v>
      </c>
      <c r="V3222" s="91">
        <v>0.30000000000000004</v>
      </c>
      <c r="W3222" s="83" t="s">
        <v>11038</v>
      </c>
      <c r="X3222" s="83">
        <v>49119900000</v>
      </c>
      <c r="Y3222" s="83" t="s">
        <v>994</v>
      </c>
      <c r="Z3222" s="83" t="s">
        <v>31</v>
      </c>
    </row>
    <row r="3223" spans="1:26" x14ac:dyDescent="0.25">
      <c r="A3223" s="93" t="s">
        <v>8414</v>
      </c>
      <c r="B3223" s="93" t="s">
        <v>8414</v>
      </c>
      <c r="C3223" s="94" t="s">
        <v>8415</v>
      </c>
      <c r="D3223" s="93" t="s">
        <v>11962</v>
      </c>
      <c r="E3223" s="93" t="s">
        <v>704</v>
      </c>
      <c r="F3223" s="93" t="s">
        <v>22</v>
      </c>
      <c r="G3223" s="83" t="s">
        <v>23</v>
      </c>
      <c r="H3223" s="93"/>
      <c r="I3223" s="93" t="s">
        <v>24</v>
      </c>
      <c r="J3223" s="93" t="s">
        <v>24</v>
      </c>
      <c r="K3223" s="95">
        <v>100210040941</v>
      </c>
      <c r="L3223" s="93" t="s">
        <v>25</v>
      </c>
      <c r="M3223" s="93" t="s">
        <v>5198</v>
      </c>
      <c r="N3223" s="93" t="s">
        <v>5199</v>
      </c>
      <c r="O3223" s="93" t="s">
        <v>5200</v>
      </c>
      <c r="P3223" s="86">
        <v>20</v>
      </c>
      <c r="Q3223" s="87"/>
      <c r="R3223" s="88" t="s">
        <v>28</v>
      </c>
      <c r="S3223" s="89"/>
      <c r="T3223" s="1">
        <v>792</v>
      </c>
      <c r="U3223" s="90">
        <v>554.4</v>
      </c>
      <c r="V3223" s="91">
        <v>0.30000000000000004</v>
      </c>
      <c r="W3223" s="83" t="s">
        <v>11038</v>
      </c>
      <c r="X3223" s="83">
        <v>49119900000</v>
      </c>
      <c r="Y3223" s="83" t="s">
        <v>994</v>
      </c>
      <c r="Z3223" s="83" t="s">
        <v>31</v>
      </c>
    </row>
    <row r="3224" spans="1:26" x14ac:dyDescent="0.25">
      <c r="A3224" s="93" t="s">
        <v>8417</v>
      </c>
      <c r="B3224" s="93" t="s">
        <v>8417</v>
      </c>
      <c r="C3224" s="94" t="s">
        <v>8418</v>
      </c>
      <c r="D3224" s="93" t="s">
        <v>11963</v>
      </c>
      <c r="E3224" s="93" t="s">
        <v>704</v>
      </c>
      <c r="F3224" s="93" t="s">
        <v>22</v>
      </c>
      <c r="G3224" s="83" t="s">
        <v>23</v>
      </c>
      <c r="H3224" s="93"/>
      <c r="I3224" s="93" t="s">
        <v>24</v>
      </c>
      <c r="J3224" s="93" t="s">
        <v>24</v>
      </c>
      <c r="K3224" s="95">
        <v>100210040941</v>
      </c>
      <c r="L3224" s="93" t="s">
        <v>25</v>
      </c>
      <c r="M3224" s="93" t="s">
        <v>5198</v>
      </c>
      <c r="N3224" s="93" t="s">
        <v>5199</v>
      </c>
      <c r="O3224" s="93" t="s">
        <v>5200</v>
      </c>
      <c r="P3224" s="86">
        <v>20</v>
      </c>
      <c r="Q3224" s="87"/>
      <c r="R3224" s="88" t="s">
        <v>28</v>
      </c>
      <c r="S3224" s="89"/>
      <c r="T3224" s="1">
        <v>1979</v>
      </c>
      <c r="U3224" s="90">
        <v>1385.3</v>
      </c>
      <c r="V3224" s="91">
        <v>0.30000000000000004</v>
      </c>
      <c r="W3224" s="83" t="s">
        <v>11038</v>
      </c>
      <c r="X3224" s="83">
        <v>49119900000</v>
      </c>
      <c r="Y3224" s="83" t="s">
        <v>994</v>
      </c>
      <c r="Z3224" s="83" t="s">
        <v>31</v>
      </c>
    </row>
    <row r="3225" spans="1:26" x14ac:dyDescent="0.25">
      <c r="A3225" s="93" t="s">
        <v>8420</v>
      </c>
      <c r="B3225" s="93" t="s">
        <v>8420</v>
      </c>
      <c r="C3225" s="94" t="s">
        <v>8421</v>
      </c>
      <c r="D3225" s="93" t="s">
        <v>11964</v>
      </c>
      <c r="E3225" s="93" t="s">
        <v>704</v>
      </c>
      <c r="F3225" s="93" t="s">
        <v>22</v>
      </c>
      <c r="G3225" s="83" t="s">
        <v>23</v>
      </c>
      <c r="H3225" s="93"/>
      <c r="I3225" s="93" t="s">
        <v>24</v>
      </c>
      <c r="J3225" s="93" t="s">
        <v>24</v>
      </c>
      <c r="K3225" s="95">
        <v>100210040941</v>
      </c>
      <c r="L3225" s="93" t="s">
        <v>25</v>
      </c>
      <c r="M3225" s="93" t="s">
        <v>5198</v>
      </c>
      <c r="N3225" s="93" t="s">
        <v>5199</v>
      </c>
      <c r="O3225" s="93" t="s">
        <v>5200</v>
      </c>
      <c r="P3225" s="86">
        <v>20</v>
      </c>
      <c r="Q3225" s="87"/>
      <c r="R3225" s="88" t="s">
        <v>28</v>
      </c>
      <c r="S3225" s="89"/>
      <c r="T3225" s="1">
        <v>3053</v>
      </c>
      <c r="U3225" s="90">
        <v>2137.1</v>
      </c>
      <c r="V3225" s="91">
        <v>0.30000000000000004</v>
      </c>
      <c r="W3225" s="83" t="s">
        <v>11038</v>
      </c>
      <c r="X3225" s="83">
        <v>76169990990</v>
      </c>
      <c r="Y3225" s="83" t="s">
        <v>994</v>
      </c>
      <c r="Z3225" s="83" t="s">
        <v>739</v>
      </c>
    </row>
    <row r="3226" spans="1:26" x14ac:dyDescent="0.25">
      <c r="A3226" s="93" t="s">
        <v>8422</v>
      </c>
      <c r="B3226" s="93" t="s">
        <v>8422</v>
      </c>
      <c r="C3226" s="94" t="s">
        <v>8423</v>
      </c>
      <c r="D3226" s="93" t="s">
        <v>11965</v>
      </c>
      <c r="E3226" s="93" t="s">
        <v>704</v>
      </c>
      <c r="F3226" s="93" t="s">
        <v>22</v>
      </c>
      <c r="G3226" s="83" t="s">
        <v>23</v>
      </c>
      <c r="H3226" s="93"/>
      <c r="I3226" s="93" t="s">
        <v>24</v>
      </c>
      <c r="J3226" s="93" t="s">
        <v>24</v>
      </c>
      <c r="K3226" s="95">
        <v>100210040941</v>
      </c>
      <c r="L3226" s="93" t="s">
        <v>25</v>
      </c>
      <c r="M3226" s="93" t="s">
        <v>5198</v>
      </c>
      <c r="N3226" s="93" t="s">
        <v>5199</v>
      </c>
      <c r="O3226" s="93" t="s">
        <v>5200</v>
      </c>
      <c r="P3226" s="86">
        <v>20</v>
      </c>
      <c r="Q3226" s="87"/>
      <c r="R3226" s="88" t="s">
        <v>28</v>
      </c>
      <c r="S3226" s="89"/>
      <c r="T3226" s="1">
        <v>3422</v>
      </c>
      <c r="U3226" s="90">
        <v>2395.4</v>
      </c>
      <c r="V3226" s="91">
        <v>0.3</v>
      </c>
      <c r="W3226" s="83" t="s">
        <v>11038</v>
      </c>
      <c r="X3226" s="83">
        <v>76169990990</v>
      </c>
      <c r="Y3226" s="83" t="s">
        <v>994</v>
      </c>
      <c r="Z3226" s="83" t="s">
        <v>739</v>
      </c>
    </row>
    <row r="3227" spans="1:26" x14ac:dyDescent="0.25">
      <c r="A3227" s="93" t="s">
        <v>8424</v>
      </c>
      <c r="B3227" s="93" t="s">
        <v>8424</v>
      </c>
      <c r="C3227" s="94" t="s">
        <v>8425</v>
      </c>
      <c r="D3227" s="93" t="s">
        <v>11966</v>
      </c>
      <c r="E3227" s="93" t="s">
        <v>704</v>
      </c>
      <c r="F3227" s="93" t="s">
        <v>22</v>
      </c>
      <c r="G3227" s="83" t="s">
        <v>23</v>
      </c>
      <c r="H3227" s="93"/>
      <c r="I3227" s="93" t="s">
        <v>24</v>
      </c>
      <c r="J3227" s="93" t="s">
        <v>24</v>
      </c>
      <c r="K3227" s="95">
        <v>100210040941</v>
      </c>
      <c r="L3227" s="93" t="s">
        <v>25</v>
      </c>
      <c r="M3227" s="93" t="s">
        <v>5198</v>
      </c>
      <c r="N3227" s="93" t="s">
        <v>5199</v>
      </c>
      <c r="O3227" s="93" t="s">
        <v>5200</v>
      </c>
      <c r="P3227" s="86">
        <v>20</v>
      </c>
      <c r="Q3227" s="87"/>
      <c r="R3227" s="88" t="s">
        <v>28</v>
      </c>
      <c r="S3227" s="89"/>
      <c r="T3227" s="1">
        <v>2823</v>
      </c>
      <c r="U3227" s="90">
        <v>1976.1</v>
      </c>
      <c r="V3227" s="91">
        <v>0.30000000000000004</v>
      </c>
      <c r="W3227" s="83" t="s">
        <v>11038</v>
      </c>
      <c r="X3227" s="83">
        <v>76169990990</v>
      </c>
      <c r="Y3227" s="83" t="s">
        <v>994</v>
      </c>
      <c r="Z3227" s="83" t="s">
        <v>739</v>
      </c>
    </row>
    <row r="3228" spans="1:26" x14ac:dyDescent="0.25">
      <c r="A3228" s="93" t="s">
        <v>8427</v>
      </c>
      <c r="B3228" s="93" t="s">
        <v>8427</v>
      </c>
      <c r="C3228" s="94" t="s">
        <v>8428</v>
      </c>
      <c r="D3228" s="93" t="s">
        <v>8429</v>
      </c>
      <c r="E3228" s="93" t="s">
        <v>704</v>
      </c>
      <c r="F3228" s="93" t="s">
        <v>22</v>
      </c>
      <c r="G3228" s="83" t="s">
        <v>23</v>
      </c>
      <c r="H3228" s="93"/>
      <c r="I3228" s="93" t="s">
        <v>24</v>
      </c>
      <c r="J3228" s="93" t="s">
        <v>24</v>
      </c>
      <c r="K3228" s="95">
        <v>100210040941</v>
      </c>
      <c r="L3228" s="93" t="s">
        <v>25</v>
      </c>
      <c r="M3228" s="93" t="s">
        <v>5198</v>
      </c>
      <c r="N3228" s="93" t="s">
        <v>5199</v>
      </c>
      <c r="O3228" s="93" t="s">
        <v>5200</v>
      </c>
      <c r="P3228" s="86">
        <v>2</v>
      </c>
      <c r="Q3228" s="87"/>
      <c r="R3228" s="88" t="s">
        <v>28</v>
      </c>
      <c r="S3228" s="89"/>
      <c r="T3228" s="1">
        <v>9724</v>
      </c>
      <c r="U3228" s="90">
        <v>6806.8</v>
      </c>
      <c r="V3228" s="91">
        <v>0.3</v>
      </c>
      <c r="W3228" s="83" t="s">
        <v>11038</v>
      </c>
      <c r="X3228" s="83">
        <v>90275000000</v>
      </c>
      <c r="Y3228" s="83" t="s">
        <v>994</v>
      </c>
      <c r="Z3228" s="83" t="s">
        <v>739</v>
      </c>
    </row>
    <row r="3229" spans="1:26" x14ac:dyDescent="0.25">
      <c r="A3229" s="93" t="s">
        <v>8430</v>
      </c>
      <c r="B3229" s="93" t="s">
        <v>8430</v>
      </c>
      <c r="C3229" s="94" t="s">
        <v>8431</v>
      </c>
      <c r="D3229" s="93" t="s">
        <v>8432</v>
      </c>
      <c r="E3229" s="93" t="s">
        <v>704</v>
      </c>
      <c r="F3229" s="93" t="s">
        <v>22</v>
      </c>
      <c r="G3229" s="83" t="s">
        <v>23</v>
      </c>
      <c r="H3229" s="93"/>
      <c r="I3229" s="93" t="s">
        <v>24</v>
      </c>
      <c r="J3229" s="93" t="s">
        <v>24</v>
      </c>
      <c r="K3229" s="95">
        <v>100210040941</v>
      </c>
      <c r="L3229" s="93" t="s">
        <v>25</v>
      </c>
      <c r="M3229" s="93" t="s">
        <v>5198</v>
      </c>
      <c r="N3229" s="93" t="s">
        <v>5199</v>
      </c>
      <c r="O3229" s="93" t="s">
        <v>5200</v>
      </c>
      <c r="P3229" s="86">
        <v>2</v>
      </c>
      <c r="Q3229" s="87"/>
      <c r="R3229" s="88" t="s">
        <v>28</v>
      </c>
      <c r="S3229" s="89"/>
      <c r="T3229" s="1">
        <v>22391</v>
      </c>
      <c r="U3229" s="90">
        <v>15673.7</v>
      </c>
      <c r="V3229" s="91">
        <v>0.3</v>
      </c>
      <c r="W3229" s="83" t="s">
        <v>11038</v>
      </c>
      <c r="X3229" s="83">
        <v>90119000000</v>
      </c>
      <c r="Y3229" s="83" t="s">
        <v>994</v>
      </c>
      <c r="Z3229" s="83" t="s">
        <v>739</v>
      </c>
    </row>
    <row r="3230" spans="1:26" x14ac:dyDescent="0.25">
      <c r="A3230" s="93" t="s">
        <v>7615</v>
      </c>
      <c r="B3230" s="93" t="s">
        <v>7615</v>
      </c>
      <c r="C3230" s="94" t="s">
        <v>7616</v>
      </c>
      <c r="D3230" s="93" t="s">
        <v>7617</v>
      </c>
      <c r="E3230" s="93" t="s">
        <v>704</v>
      </c>
      <c r="F3230" s="93" t="s">
        <v>22</v>
      </c>
      <c r="G3230" s="83" t="s">
        <v>23</v>
      </c>
      <c r="H3230" s="93"/>
      <c r="I3230" s="93" t="s">
        <v>24</v>
      </c>
      <c r="J3230" s="93" t="s">
        <v>24</v>
      </c>
      <c r="K3230" s="95">
        <v>100210011103</v>
      </c>
      <c r="L3230" s="93" t="s">
        <v>25</v>
      </c>
      <c r="M3230" s="93" t="s">
        <v>1019</v>
      </c>
      <c r="N3230" s="93" t="s">
        <v>6049</v>
      </c>
      <c r="O3230" s="93" t="s">
        <v>6050</v>
      </c>
      <c r="P3230" s="86">
        <v>2</v>
      </c>
      <c r="Q3230" s="87"/>
      <c r="R3230" s="88" t="s">
        <v>28</v>
      </c>
      <c r="S3230" s="89"/>
      <c r="T3230" s="1">
        <v>6183</v>
      </c>
      <c r="U3230" s="90">
        <v>3215.16</v>
      </c>
      <c r="V3230" s="91">
        <v>0.48000000000000004</v>
      </c>
      <c r="W3230" s="83" t="s">
        <v>11035</v>
      </c>
      <c r="X3230" s="83">
        <v>85258900000</v>
      </c>
      <c r="Y3230" s="83" t="s">
        <v>994</v>
      </c>
      <c r="Z3230" s="83" t="s">
        <v>739</v>
      </c>
    </row>
    <row r="3231" spans="1:26" x14ac:dyDescent="0.25">
      <c r="A3231" t="s">
        <v>8968</v>
      </c>
      <c r="B3231" t="s">
        <v>8968</v>
      </c>
      <c r="C3231" s="94" t="s">
        <v>8969</v>
      </c>
      <c r="D3231" s="93" t="s">
        <v>10958</v>
      </c>
      <c r="E3231" s="93" t="s">
        <v>704</v>
      </c>
      <c r="F3231" s="93" t="s">
        <v>22</v>
      </c>
      <c r="G3231" s="83" t="s">
        <v>752</v>
      </c>
      <c r="H3231" s="93"/>
      <c r="I3231" s="93" t="s">
        <v>24</v>
      </c>
      <c r="J3231" s="93" t="s">
        <v>24</v>
      </c>
      <c r="K3231" s="2">
        <v>100210010517</v>
      </c>
      <c r="L3231" t="s">
        <v>25</v>
      </c>
      <c r="M3231" t="s">
        <v>1019</v>
      </c>
      <c r="N3231" t="s">
        <v>5182</v>
      </c>
      <c r="O3231" t="s">
        <v>5290</v>
      </c>
      <c r="P3231" s="86">
        <v>20</v>
      </c>
      <c r="Q3231" s="87"/>
      <c r="R3231" s="88" t="s">
        <v>28</v>
      </c>
      <c r="S3231" s="89"/>
      <c r="T3231" s="1">
        <v>19023</v>
      </c>
      <c r="U3231" s="90">
        <v>9891.9599999999991</v>
      </c>
      <c r="V3231" s="91">
        <v>0.48000000000000004</v>
      </c>
      <c r="W3231" s="83" t="s">
        <v>11035</v>
      </c>
      <c r="X3231" s="83">
        <v>90119000000</v>
      </c>
      <c r="Y3231" s="83" t="s">
        <v>994</v>
      </c>
      <c r="Z3231" s="83" t="s">
        <v>739</v>
      </c>
    </row>
    <row r="3232" spans="1:26" x14ac:dyDescent="0.25">
      <c r="A3232" t="s">
        <v>8970</v>
      </c>
      <c r="B3232" t="s">
        <v>8970</v>
      </c>
      <c r="C3232" s="94" t="s">
        <v>8971</v>
      </c>
      <c r="D3232" s="93" t="s">
        <v>11967</v>
      </c>
      <c r="E3232" s="93" t="s">
        <v>704</v>
      </c>
      <c r="F3232" s="93" t="s">
        <v>22</v>
      </c>
      <c r="G3232" s="83" t="s">
        <v>752</v>
      </c>
      <c r="H3232" s="93"/>
      <c r="I3232" s="93" t="s">
        <v>24</v>
      </c>
      <c r="J3232" s="93" t="s">
        <v>24</v>
      </c>
      <c r="K3232" s="2">
        <v>100210010517</v>
      </c>
      <c r="L3232" t="s">
        <v>25</v>
      </c>
      <c r="M3232" t="s">
        <v>1019</v>
      </c>
      <c r="N3232" t="s">
        <v>5182</v>
      </c>
      <c r="O3232" t="s">
        <v>5290</v>
      </c>
      <c r="P3232" s="86" t="s">
        <v>11037</v>
      </c>
      <c r="Q3232" s="87"/>
      <c r="R3232" s="88" t="s">
        <v>28</v>
      </c>
      <c r="S3232" s="89"/>
      <c r="T3232" s="1">
        <v>19269</v>
      </c>
      <c r="U3232" s="90">
        <v>10019.879999999999</v>
      </c>
      <c r="V3232" s="91">
        <v>0.48000000000000004</v>
      </c>
      <c r="W3232" s="83" t="s">
        <v>11035</v>
      </c>
      <c r="X3232" s="83">
        <v>90119000000</v>
      </c>
      <c r="Y3232" s="83" t="s">
        <v>994</v>
      </c>
      <c r="Z3232" s="83" t="s">
        <v>739</v>
      </c>
    </row>
    <row r="3233" spans="1:26" x14ac:dyDescent="0.25">
      <c r="A3233" t="s">
        <v>8972</v>
      </c>
      <c r="B3233" t="s">
        <v>8972</v>
      </c>
      <c r="C3233" s="94" t="s">
        <v>8973</v>
      </c>
      <c r="D3233" s="93" t="s">
        <v>11968</v>
      </c>
      <c r="E3233" s="93" t="s">
        <v>704</v>
      </c>
      <c r="F3233" s="93" t="s">
        <v>22</v>
      </c>
      <c r="G3233" s="83" t="s">
        <v>23</v>
      </c>
      <c r="H3233" s="93"/>
      <c r="I3233" s="93" t="s">
        <v>24</v>
      </c>
      <c r="J3233" s="93" t="s">
        <v>24</v>
      </c>
      <c r="K3233" s="2">
        <v>100210010517</v>
      </c>
      <c r="L3233" t="s">
        <v>25</v>
      </c>
      <c r="M3233" t="s">
        <v>1019</v>
      </c>
      <c r="N3233" t="s">
        <v>5182</v>
      </c>
      <c r="O3233" t="s">
        <v>5290</v>
      </c>
      <c r="P3233" s="86">
        <v>20</v>
      </c>
      <c r="Q3233" s="87"/>
      <c r="R3233" s="88" t="s">
        <v>28</v>
      </c>
      <c r="S3233" s="89"/>
      <c r="T3233" s="1">
        <v>17706</v>
      </c>
      <c r="U3233" s="90">
        <v>9207.1200000000008</v>
      </c>
      <c r="V3233" s="91">
        <v>0.48</v>
      </c>
      <c r="W3233" s="83" t="s">
        <v>11035</v>
      </c>
      <c r="X3233" s="83">
        <v>90119000000</v>
      </c>
      <c r="Y3233" s="83" t="s">
        <v>994</v>
      </c>
      <c r="Z3233" s="83" t="s">
        <v>739</v>
      </c>
    </row>
    <row r="3234" spans="1:26" x14ac:dyDescent="0.25">
      <c r="A3234" t="s">
        <v>8974</v>
      </c>
      <c r="B3234" t="s">
        <v>8974</v>
      </c>
      <c r="C3234" s="94" t="s">
        <v>8975</v>
      </c>
      <c r="D3234" s="93" t="s">
        <v>11969</v>
      </c>
      <c r="E3234" s="93" t="s">
        <v>704</v>
      </c>
      <c r="F3234" s="93" t="s">
        <v>22</v>
      </c>
      <c r="G3234" s="83" t="s">
        <v>752</v>
      </c>
      <c r="H3234" s="93"/>
      <c r="I3234" s="93" t="s">
        <v>24</v>
      </c>
      <c r="J3234" s="93" t="s">
        <v>24</v>
      </c>
      <c r="K3234" s="2">
        <v>100210010517</v>
      </c>
      <c r="L3234" t="s">
        <v>25</v>
      </c>
      <c r="M3234" t="s">
        <v>1019</v>
      </c>
      <c r="N3234" t="s">
        <v>5182</v>
      </c>
      <c r="O3234" t="s">
        <v>5290</v>
      </c>
      <c r="P3234" s="86">
        <v>20</v>
      </c>
      <c r="Q3234" s="87"/>
      <c r="R3234" s="88" t="s">
        <v>28</v>
      </c>
      <c r="S3234" s="89"/>
      <c r="T3234" s="1">
        <v>2572</v>
      </c>
      <c r="U3234" s="90">
        <v>1337.44</v>
      </c>
      <c r="V3234" s="91">
        <v>0.48</v>
      </c>
      <c r="W3234" s="83" t="s">
        <v>11035</v>
      </c>
      <c r="X3234" s="83">
        <v>85371091990</v>
      </c>
      <c r="Y3234" s="83" t="s">
        <v>994</v>
      </c>
      <c r="Z3234" s="83" t="s">
        <v>739</v>
      </c>
    </row>
    <row r="3235" spans="1:26" x14ac:dyDescent="0.25">
      <c r="A3235" t="s">
        <v>8977</v>
      </c>
      <c r="B3235" t="s">
        <v>8977</v>
      </c>
      <c r="C3235" s="94" t="s">
        <v>8978</v>
      </c>
      <c r="D3235" s="93" t="s">
        <v>11970</v>
      </c>
      <c r="E3235" s="93" t="s">
        <v>704</v>
      </c>
      <c r="F3235" s="93" t="s">
        <v>22</v>
      </c>
      <c r="G3235" s="83" t="s">
        <v>23</v>
      </c>
      <c r="H3235" s="93"/>
      <c r="I3235" s="93" t="s">
        <v>24</v>
      </c>
      <c r="J3235" s="93" t="s">
        <v>24</v>
      </c>
      <c r="K3235" s="2">
        <v>100210010517</v>
      </c>
      <c r="L3235" t="s">
        <v>25</v>
      </c>
      <c r="M3235" t="s">
        <v>1019</v>
      </c>
      <c r="N3235" t="s">
        <v>5182</v>
      </c>
      <c r="O3235" t="s">
        <v>5290</v>
      </c>
      <c r="P3235" s="86">
        <v>20</v>
      </c>
      <c r="Q3235" s="87"/>
      <c r="R3235" s="88" t="s">
        <v>28</v>
      </c>
      <c r="S3235" s="89"/>
      <c r="T3235" s="1">
        <v>17964</v>
      </c>
      <c r="U3235" s="90">
        <v>9341.2800000000007</v>
      </c>
      <c r="V3235" s="91">
        <v>0.48</v>
      </c>
      <c r="W3235" s="83" t="s">
        <v>11035</v>
      </c>
      <c r="X3235" s="83">
        <v>9011900000</v>
      </c>
      <c r="Y3235" s="83" t="s">
        <v>994</v>
      </c>
      <c r="Z3235" s="83" t="s">
        <v>739</v>
      </c>
    </row>
    <row r="3236" spans="1:26" x14ac:dyDescent="0.25">
      <c r="A3236" t="s">
        <v>8979</v>
      </c>
      <c r="B3236" t="s">
        <v>8979</v>
      </c>
      <c r="C3236" s="94" t="s">
        <v>8980</v>
      </c>
      <c r="D3236" s="93" t="s">
        <v>11971</v>
      </c>
      <c r="E3236" s="93" t="s">
        <v>704</v>
      </c>
      <c r="F3236" s="93" t="s">
        <v>22</v>
      </c>
      <c r="G3236" s="83" t="s">
        <v>23</v>
      </c>
      <c r="H3236" s="93"/>
      <c r="I3236" s="93" t="s">
        <v>24</v>
      </c>
      <c r="J3236" s="93" t="s">
        <v>24</v>
      </c>
      <c r="K3236" s="2">
        <v>100210010517</v>
      </c>
      <c r="L3236" t="s">
        <v>25</v>
      </c>
      <c r="M3236" t="s">
        <v>1019</v>
      </c>
      <c r="N3236" t="s">
        <v>5182</v>
      </c>
      <c r="O3236" t="s">
        <v>5290</v>
      </c>
      <c r="P3236" s="86">
        <v>20</v>
      </c>
      <c r="Q3236" s="87"/>
      <c r="R3236" s="88" t="s">
        <v>28</v>
      </c>
      <c r="S3236" s="89"/>
      <c r="T3236" s="1">
        <v>2791</v>
      </c>
      <c r="U3236" s="90">
        <v>1451.32</v>
      </c>
      <c r="V3236" s="91">
        <v>0.48000000000000004</v>
      </c>
      <c r="W3236" s="83" t="s">
        <v>11035</v>
      </c>
      <c r="X3236" s="83">
        <v>90119000000</v>
      </c>
      <c r="Y3236" s="83" t="s">
        <v>903</v>
      </c>
      <c r="Z3236" s="83" t="s">
        <v>739</v>
      </c>
    </row>
    <row r="3237" spans="1:26" x14ac:dyDescent="0.25">
      <c r="A3237" t="s">
        <v>8981</v>
      </c>
      <c r="B3237" t="s">
        <v>8981</v>
      </c>
      <c r="C3237" s="94" t="s">
        <v>8982</v>
      </c>
      <c r="D3237" s="93" t="s">
        <v>11972</v>
      </c>
      <c r="E3237" s="93" t="s">
        <v>704</v>
      </c>
      <c r="F3237" s="93" t="s">
        <v>22</v>
      </c>
      <c r="G3237" s="83" t="s">
        <v>23</v>
      </c>
      <c r="H3237" s="93"/>
      <c r="I3237" s="93" t="s">
        <v>24</v>
      </c>
      <c r="J3237" s="93" t="s">
        <v>24</v>
      </c>
      <c r="K3237" s="2">
        <v>100210010517</v>
      </c>
      <c r="L3237" t="s">
        <v>25</v>
      </c>
      <c r="M3237" t="s">
        <v>1019</v>
      </c>
      <c r="N3237" t="s">
        <v>5182</v>
      </c>
      <c r="O3237" t="s">
        <v>5290</v>
      </c>
      <c r="P3237" s="86">
        <v>20</v>
      </c>
      <c r="Q3237" s="87"/>
      <c r="R3237" s="88" t="s">
        <v>28</v>
      </c>
      <c r="S3237" s="89"/>
      <c r="T3237" s="1">
        <v>2434</v>
      </c>
      <c r="U3237" s="90">
        <v>1265.68</v>
      </c>
      <c r="V3237" s="91">
        <v>0.48</v>
      </c>
      <c r="W3237" s="83" t="s">
        <v>11035</v>
      </c>
      <c r="X3237" s="83">
        <v>90022000000</v>
      </c>
      <c r="Y3237" s="83" t="s">
        <v>994</v>
      </c>
      <c r="Z3237" s="83" t="s">
        <v>31</v>
      </c>
    </row>
    <row r="3238" spans="1:26" x14ac:dyDescent="0.25">
      <c r="A3238" t="s">
        <v>8983</v>
      </c>
      <c r="B3238" t="s">
        <v>8983</v>
      </c>
      <c r="C3238" s="94" t="s">
        <v>8984</v>
      </c>
      <c r="D3238" s="93" t="s">
        <v>11973</v>
      </c>
      <c r="E3238" s="93" t="s">
        <v>704</v>
      </c>
      <c r="F3238" s="93" t="s">
        <v>22</v>
      </c>
      <c r="G3238" s="83" t="s">
        <v>23</v>
      </c>
      <c r="H3238" s="93"/>
      <c r="I3238" s="93" t="s">
        <v>24</v>
      </c>
      <c r="J3238" s="93" t="s">
        <v>24</v>
      </c>
      <c r="K3238" s="2">
        <v>100210010517</v>
      </c>
      <c r="L3238" t="s">
        <v>25</v>
      </c>
      <c r="M3238" t="s">
        <v>1019</v>
      </c>
      <c r="N3238" t="s">
        <v>5182</v>
      </c>
      <c r="O3238" t="s">
        <v>5290</v>
      </c>
      <c r="P3238" s="86">
        <v>20</v>
      </c>
      <c r="Q3238" s="87"/>
      <c r="R3238" s="88" t="s">
        <v>28</v>
      </c>
      <c r="S3238" s="89"/>
      <c r="T3238" s="1">
        <v>2632</v>
      </c>
      <c r="U3238" s="90">
        <v>1368.64</v>
      </c>
      <c r="V3238" s="91">
        <v>0.48</v>
      </c>
      <c r="W3238" s="83" t="s">
        <v>11035</v>
      </c>
      <c r="X3238" s="83">
        <v>90022000000</v>
      </c>
      <c r="Y3238" s="83" t="s">
        <v>994</v>
      </c>
      <c r="Z3238" s="83" t="s">
        <v>31</v>
      </c>
    </row>
    <row r="3239" spans="1:26" x14ac:dyDescent="0.25">
      <c r="A3239" t="s">
        <v>8985</v>
      </c>
      <c r="B3239" t="s">
        <v>8985</v>
      </c>
      <c r="C3239" s="94" t="s">
        <v>8986</v>
      </c>
      <c r="D3239" s="93" t="s">
        <v>11974</v>
      </c>
      <c r="E3239" s="93" t="s">
        <v>704</v>
      </c>
      <c r="F3239" s="93" t="s">
        <v>22</v>
      </c>
      <c r="G3239" s="83" t="s">
        <v>23</v>
      </c>
      <c r="H3239" s="93"/>
      <c r="I3239" s="93" t="s">
        <v>24</v>
      </c>
      <c r="J3239" s="93" t="s">
        <v>24</v>
      </c>
      <c r="K3239" s="2">
        <v>100210010517</v>
      </c>
      <c r="L3239" t="s">
        <v>25</v>
      </c>
      <c r="M3239" t="s">
        <v>1019</v>
      </c>
      <c r="N3239" t="s">
        <v>5182</v>
      </c>
      <c r="O3239" t="s">
        <v>5290</v>
      </c>
      <c r="P3239" s="86">
        <v>20</v>
      </c>
      <c r="Q3239" s="87"/>
      <c r="R3239" s="88" t="s">
        <v>28</v>
      </c>
      <c r="S3239" s="89"/>
      <c r="T3239" s="1">
        <v>2434</v>
      </c>
      <c r="U3239" s="90">
        <v>1265.68</v>
      </c>
      <c r="V3239" s="91">
        <v>0.48</v>
      </c>
      <c r="W3239" s="83" t="s">
        <v>11035</v>
      </c>
      <c r="X3239" s="83">
        <v>90022000000</v>
      </c>
      <c r="Y3239" s="83" t="s">
        <v>994</v>
      </c>
      <c r="Z3239" s="83" t="s">
        <v>31</v>
      </c>
    </row>
    <row r="3240" spans="1:26" x14ac:dyDescent="0.25">
      <c r="A3240" t="s">
        <v>8987</v>
      </c>
      <c r="B3240" t="s">
        <v>8987</v>
      </c>
      <c r="C3240" s="94" t="s">
        <v>8988</v>
      </c>
      <c r="D3240" s="93" t="s">
        <v>11975</v>
      </c>
      <c r="E3240" s="93" t="s">
        <v>704</v>
      </c>
      <c r="F3240" s="93" t="s">
        <v>22</v>
      </c>
      <c r="G3240" s="83" t="s">
        <v>23</v>
      </c>
      <c r="H3240" s="93"/>
      <c r="I3240" s="93" t="s">
        <v>24</v>
      </c>
      <c r="J3240" s="93" t="s">
        <v>24</v>
      </c>
      <c r="K3240" s="2">
        <v>100210010517</v>
      </c>
      <c r="L3240" t="s">
        <v>25</v>
      </c>
      <c r="M3240" t="s">
        <v>1019</v>
      </c>
      <c r="N3240" t="s">
        <v>5182</v>
      </c>
      <c r="O3240" t="s">
        <v>5290</v>
      </c>
      <c r="P3240" s="86">
        <v>20</v>
      </c>
      <c r="Q3240" s="87"/>
      <c r="R3240" s="88" t="s">
        <v>28</v>
      </c>
      <c r="S3240" s="89"/>
      <c r="T3240" s="1">
        <v>2434</v>
      </c>
      <c r="U3240" s="90">
        <v>1265.68</v>
      </c>
      <c r="V3240" s="91">
        <v>0.48</v>
      </c>
      <c r="W3240" s="83" t="s">
        <v>11035</v>
      </c>
      <c r="X3240" s="83">
        <v>90022000000</v>
      </c>
      <c r="Y3240" s="83" t="s">
        <v>994</v>
      </c>
      <c r="Z3240" s="83" t="s">
        <v>31</v>
      </c>
    </row>
    <row r="3241" spans="1:26" x14ac:dyDescent="0.25">
      <c r="A3241" t="s">
        <v>8989</v>
      </c>
      <c r="B3241" t="s">
        <v>8989</v>
      </c>
      <c r="C3241" s="94" t="s">
        <v>8990</v>
      </c>
      <c r="D3241" s="93" t="s">
        <v>11976</v>
      </c>
      <c r="E3241" s="93" t="s">
        <v>704</v>
      </c>
      <c r="F3241" s="93" t="s">
        <v>22</v>
      </c>
      <c r="G3241" s="83" t="s">
        <v>23</v>
      </c>
      <c r="H3241" s="93"/>
      <c r="I3241" s="93" t="s">
        <v>24</v>
      </c>
      <c r="J3241" s="93" t="s">
        <v>24</v>
      </c>
      <c r="K3241" s="2">
        <v>100210010517</v>
      </c>
      <c r="L3241" t="s">
        <v>25</v>
      </c>
      <c r="M3241" t="s">
        <v>1019</v>
      </c>
      <c r="N3241" t="s">
        <v>5182</v>
      </c>
      <c r="O3241" t="s">
        <v>5290</v>
      </c>
      <c r="P3241" s="86">
        <v>20</v>
      </c>
      <c r="Q3241" s="87"/>
      <c r="R3241" s="88" t="s">
        <v>28</v>
      </c>
      <c r="S3241" s="89"/>
      <c r="T3241" s="1">
        <v>1139</v>
      </c>
      <c r="U3241" s="90">
        <v>592.28</v>
      </c>
      <c r="V3241" s="91">
        <v>0.48000000000000004</v>
      </c>
      <c r="W3241" s="83" t="s">
        <v>11035</v>
      </c>
      <c r="X3241" s="83">
        <v>90119000000</v>
      </c>
      <c r="Y3241" s="83" t="s">
        <v>903</v>
      </c>
      <c r="Z3241" s="83" t="s">
        <v>31</v>
      </c>
    </row>
    <row r="3242" spans="1:26" x14ac:dyDescent="0.25">
      <c r="A3242" t="s">
        <v>8991</v>
      </c>
      <c r="B3242" t="s">
        <v>8991</v>
      </c>
      <c r="C3242" s="94" t="s">
        <v>8992</v>
      </c>
      <c r="D3242" s="93" t="s">
        <v>11977</v>
      </c>
      <c r="E3242" s="93" t="s">
        <v>704</v>
      </c>
      <c r="F3242" s="93" t="s">
        <v>22</v>
      </c>
      <c r="G3242" s="83" t="s">
        <v>23</v>
      </c>
      <c r="H3242" s="93"/>
      <c r="I3242" s="93" t="s">
        <v>24</v>
      </c>
      <c r="J3242" s="93" t="s">
        <v>24</v>
      </c>
      <c r="K3242" s="2">
        <v>100210010517</v>
      </c>
      <c r="L3242" t="s">
        <v>25</v>
      </c>
      <c r="M3242" t="s">
        <v>1019</v>
      </c>
      <c r="N3242" t="s">
        <v>5182</v>
      </c>
      <c r="O3242" t="s">
        <v>5290</v>
      </c>
      <c r="P3242" s="86">
        <v>20</v>
      </c>
      <c r="Q3242" s="87"/>
      <c r="R3242" s="88" t="s">
        <v>28</v>
      </c>
      <c r="S3242" s="89"/>
      <c r="T3242" s="1">
        <v>3016</v>
      </c>
      <c r="U3242" s="90">
        <v>1568.32</v>
      </c>
      <c r="V3242" s="91">
        <v>0.48000000000000004</v>
      </c>
      <c r="W3242" s="83" t="s">
        <v>11035</v>
      </c>
      <c r="X3242" s="83">
        <v>90119000000</v>
      </c>
      <c r="Y3242" s="83" t="s">
        <v>903</v>
      </c>
      <c r="Z3242" s="83" t="s">
        <v>739</v>
      </c>
    </row>
    <row r="3243" spans="1:26" x14ac:dyDescent="0.25">
      <c r="A3243" t="s">
        <v>8993</v>
      </c>
      <c r="B3243" t="s">
        <v>8993</v>
      </c>
      <c r="C3243" s="94" t="s">
        <v>8994</v>
      </c>
      <c r="D3243" s="93" t="s">
        <v>11978</v>
      </c>
      <c r="E3243" s="93" t="s">
        <v>704</v>
      </c>
      <c r="F3243" s="93" t="s">
        <v>22</v>
      </c>
      <c r="G3243" s="83" t="s">
        <v>23</v>
      </c>
      <c r="H3243" s="93"/>
      <c r="I3243" s="93" t="s">
        <v>24</v>
      </c>
      <c r="J3243" s="93" t="s">
        <v>24</v>
      </c>
      <c r="K3243" s="2">
        <v>100210010517</v>
      </c>
      <c r="L3243" t="s">
        <v>25</v>
      </c>
      <c r="M3243" t="s">
        <v>1019</v>
      </c>
      <c r="N3243" t="s">
        <v>5182</v>
      </c>
      <c r="O3243" t="s">
        <v>5290</v>
      </c>
      <c r="P3243" s="86">
        <v>20</v>
      </c>
      <c r="Q3243" s="87"/>
      <c r="R3243" s="88" t="s">
        <v>28</v>
      </c>
      <c r="S3243" s="89"/>
      <c r="T3243" s="1">
        <v>887</v>
      </c>
      <c r="U3243" s="90">
        <v>461.24</v>
      </c>
      <c r="V3243" s="91">
        <v>0.48</v>
      </c>
      <c r="W3243" s="83" t="s">
        <v>11035</v>
      </c>
      <c r="X3243" s="83">
        <v>90029000000</v>
      </c>
      <c r="Y3243" s="83" t="s">
        <v>903</v>
      </c>
      <c r="Z3243" s="83" t="s">
        <v>31</v>
      </c>
    </row>
    <row r="3244" spans="1:26" x14ac:dyDescent="0.25">
      <c r="A3244" t="s">
        <v>8995</v>
      </c>
      <c r="B3244" t="s">
        <v>8995</v>
      </c>
      <c r="C3244" s="94" t="s">
        <v>8996</v>
      </c>
      <c r="D3244" s="93" t="s">
        <v>11979</v>
      </c>
      <c r="E3244" s="93" t="s">
        <v>704</v>
      </c>
      <c r="F3244" s="93" t="s">
        <v>22</v>
      </c>
      <c r="G3244" s="83" t="s">
        <v>23</v>
      </c>
      <c r="H3244" s="93"/>
      <c r="I3244" s="93" t="s">
        <v>24</v>
      </c>
      <c r="J3244" s="93" t="s">
        <v>24</v>
      </c>
      <c r="K3244" s="2">
        <v>100210010517</v>
      </c>
      <c r="L3244" t="s">
        <v>25</v>
      </c>
      <c r="M3244" t="s">
        <v>1019</v>
      </c>
      <c r="N3244" t="s">
        <v>5182</v>
      </c>
      <c r="O3244" t="s">
        <v>5290</v>
      </c>
      <c r="P3244" s="86">
        <v>20</v>
      </c>
      <c r="Q3244" s="87"/>
      <c r="R3244" s="88" t="s">
        <v>28</v>
      </c>
      <c r="S3244" s="89"/>
      <c r="T3244" s="1">
        <v>2618</v>
      </c>
      <c r="U3244" s="90">
        <v>1361.36</v>
      </c>
      <c r="V3244" s="91">
        <v>0.48000000000000004</v>
      </c>
      <c r="W3244" s="83" t="s">
        <v>11035</v>
      </c>
      <c r="X3244" s="83">
        <v>90119000000</v>
      </c>
      <c r="Y3244" s="83" t="s">
        <v>994</v>
      </c>
      <c r="Z3244" s="83" t="s">
        <v>739</v>
      </c>
    </row>
    <row r="3245" spans="1:26" x14ac:dyDescent="0.25">
      <c r="A3245" t="s">
        <v>8997</v>
      </c>
      <c r="B3245" t="s">
        <v>8997</v>
      </c>
      <c r="C3245" s="94" t="s">
        <v>8998</v>
      </c>
      <c r="D3245" s="93" t="s">
        <v>11980</v>
      </c>
      <c r="E3245" s="93" t="s">
        <v>704</v>
      </c>
      <c r="F3245" s="93" t="s">
        <v>22</v>
      </c>
      <c r="G3245" s="83" t="s">
        <v>23</v>
      </c>
      <c r="H3245" s="93"/>
      <c r="I3245" s="93" t="s">
        <v>24</v>
      </c>
      <c r="J3245" s="93" t="s">
        <v>24</v>
      </c>
      <c r="K3245" s="2">
        <v>100210010517</v>
      </c>
      <c r="L3245" t="s">
        <v>25</v>
      </c>
      <c r="M3245" t="s">
        <v>1019</v>
      </c>
      <c r="N3245" t="s">
        <v>5182</v>
      </c>
      <c r="O3245" t="s">
        <v>5290</v>
      </c>
      <c r="P3245" s="86">
        <v>20</v>
      </c>
      <c r="Q3245" s="87"/>
      <c r="R3245" s="88" t="s">
        <v>28</v>
      </c>
      <c r="S3245" s="89"/>
      <c r="T3245" s="1">
        <v>6643</v>
      </c>
      <c r="U3245" s="90">
        <v>3454.36</v>
      </c>
      <c r="V3245" s="91">
        <v>0.48</v>
      </c>
      <c r="W3245" s="83" t="s">
        <v>11035</v>
      </c>
      <c r="X3245" s="83">
        <v>85371091990</v>
      </c>
      <c r="Y3245" s="83" t="s">
        <v>994</v>
      </c>
      <c r="Z3245" s="83" t="s">
        <v>739</v>
      </c>
    </row>
    <row r="3246" spans="1:26" x14ac:dyDescent="0.25">
      <c r="A3246" t="s">
        <v>8999</v>
      </c>
      <c r="B3246" t="s">
        <v>8999</v>
      </c>
      <c r="C3246" s="94" t="s">
        <v>9000</v>
      </c>
      <c r="D3246" s="93" t="s">
        <v>11981</v>
      </c>
      <c r="E3246" s="93" t="s">
        <v>704</v>
      </c>
      <c r="F3246" s="93" t="s">
        <v>22</v>
      </c>
      <c r="G3246" s="83" t="s">
        <v>23</v>
      </c>
      <c r="H3246" s="93"/>
      <c r="I3246" s="93" t="s">
        <v>24</v>
      </c>
      <c r="J3246" s="93" t="s">
        <v>24</v>
      </c>
      <c r="K3246" s="2">
        <v>100210010517</v>
      </c>
      <c r="L3246" t="s">
        <v>25</v>
      </c>
      <c r="M3246" t="s">
        <v>1019</v>
      </c>
      <c r="N3246" t="s">
        <v>5182</v>
      </c>
      <c r="O3246" t="s">
        <v>5290</v>
      </c>
      <c r="P3246" s="86">
        <v>20</v>
      </c>
      <c r="Q3246" s="87"/>
      <c r="R3246" s="88" t="s">
        <v>28</v>
      </c>
      <c r="S3246" s="89"/>
      <c r="T3246" s="1">
        <v>1116</v>
      </c>
      <c r="U3246" s="90">
        <v>580.32000000000005</v>
      </c>
      <c r="V3246" s="91">
        <v>0.48</v>
      </c>
      <c r="W3246" s="83" t="s">
        <v>11035</v>
      </c>
      <c r="X3246" s="83">
        <v>90119000000</v>
      </c>
      <c r="Y3246" s="83" t="s">
        <v>903</v>
      </c>
      <c r="Z3246" s="83" t="s">
        <v>31</v>
      </c>
    </row>
    <row r="3247" spans="1:26" x14ac:dyDescent="0.25">
      <c r="A3247" t="s">
        <v>9001</v>
      </c>
      <c r="B3247" t="s">
        <v>9001</v>
      </c>
      <c r="C3247" s="94" t="s">
        <v>9002</v>
      </c>
      <c r="D3247" s="93" t="s">
        <v>11982</v>
      </c>
      <c r="E3247" s="93" t="s">
        <v>704</v>
      </c>
      <c r="F3247" s="93" t="s">
        <v>22</v>
      </c>
      <c r="G3247" s="83" t="s">
        <v>23</v>
      </c>
      <c r="H3247" s="93"/>
      <c r="I3247" s="93" t="s">
        <v>24</v>
      </c>
      <c r="J3247" s="93" t="s">
        <v>24</v>
      </c>
      <c r="K3247" s="2">
        <v>100210010517</v>
      </c>
      <c r="L3247" t="s">
        <v>25</v>
      </c>
      <c r="M3247" t="s">
        <v>1019</v>
      </c>
      <c r="N3247" t="s">
        <v>5182</v>
      </c>
      <c r="O3247" t="s">
        <v>5290</v>
      </c>
      <c r="P3247" s="86">
        <v>2</v>
      </c>
      <c r="Q3247" s="87"/>
      <c r="R3247" s="88" t="s">
        <v>28</v>
      </c>
      <c r="S3247" s="89"/>
      <c r="T3247" s="1">
        <v>660</v>
      </c>
      <c r="U3247" s="90">
        <v>343.2</v>
      </c>
      <c r="V3247" s="91">
        <v>0.48000000000000004</v>
      </c>
      <c r="W3247" s="83" t="s">
        <v>11035</v>
      </c>
      <c r="X3247" s="83">
        <v>90119000000</v>
      </c>
      <c r="Y3247" s="83" t="s">
        <v>903</v>
      </c>
      <c r="Z3247" s="83" t="s">
        <v>31</v>
      </c>
    </row>
    <row r="3248" spans="1:26" x14ac:dyDescent="0.25">
      <c r="A3248" t="s">
        <v>9003</v>
      </c>
      <c r="B3248" t="s">
        <v>9003</v>
      </c>
      <c r="C3248" s="94" t="s">
        <v>9004</v>
      </c>
      <c r="D3248" s="93" t="s">
        <v>11983</v>
      </c>
      <c r="E3248" s="93" t="s">
        <v>704</v>
      </c>
      <c r="F3248" s="93" t="s">
        <v>22</v>
      </c>
      <c r="G3248" s="83" t="s">
        <v>23</v>
      </c>
      <c r="H3248" s="93"/>
      <c r="I3248" s="93" t="s">
        <v>24</v>
      </c>
      <c r="J3248" s="93" t="s">
        <v>24</v>
      </c>
      <c r="K3248" s="2">
        <v>100210010517</v>
      </c>
      <c r="L3248" t="s">
        <v>25</v>
      </c>
      <c r="M3248" t="s">
        <v>1019</v>
      </c>
      <c r="N3248" t="s">
        <v>5182</v>
      </c>
      <c r="O3248" t="s">
        <v>5290</v>
      </c>
      <c r="P3248" s="86">
        <v>20</v>
      </c>
      <c r="Q3248" s="87"/>
      <c r="R3248" s="88" t="s">
        <v>28</v>
      </c>
      <c r="S3248" s="89"/>
      <c r="T3248" s="1">
        <v>3091</v>
      </c>
      <c r="U3248" s="90">
        <v>1607.32</v>
      </c>
      <c r="V3248" s="91">
        <v>0.48000000000000004</v>
      </c>
      <c r="W3248" s="83" t="s">
        <v>11035</v>
      </c>
      <c r="X3248" s="83">
        <v>90119000000</v>
      </c>
      <c r="Y3248" s="83" t="s">
        <v>994</v>
      </c>
      <c r="Z3248" s="83" t="s">
        <v>31</v>
      </c>
    </row>
    <row r="3249" spans="1:26" x14ac:dyDescent="0.25">
      <c r="A3249" t="s">
        <v>9005</v>
      </c>
      <c r="B3249" t="s">
        <v>9005</v>
      </c>
      <c r="C3249" s="94" t="s">
        <v>9006</v>
      </c>
      <c r="D3249" s="158" t="s">
        <v>11984</v>
      </c>
      <c r="E3249" s="93" t="s">
        <v>704</v>
      </c>
      <c r="F3249" s="93" t="s">
        <v>22</v>
      </c>
      <c r="G3249" s="83" t="s">
        <v>23</v>
      </c>
      <c r="H3249" s="93"/>
      <c r="I3249" s="93" t="s">
        <v>24</v>
      </c>
      <c r="J3249" s="93" t="s">
        <v>24</v>
      </c>
      <c r="K3249" s="2">
        <v>100210010517</v>
      </c>
      <c r="L3249" t="s">
        <v>25</v>
      </c>
      <c r="M3249" t="s">
        <v>1019</v>
      </c>
      <c r="N3249" t="s">
        <v>5182</v>
      </c>
      <c r="O3249" t="s">
        <v>5290</v>
      </c>
      <c r="P3249" s="86">
        <v>2</v>
      </c>
      <c r="Q3249" s="87"/>
      <c r="R3249" s="88" t="s">
        <v>28</v>
      </c>
      <c r="S3249" s="89"/>
      <c r="T3249" s="1">
        <v>1094</v>
      </c>
      <c r="U3249" s="90">
        <v>568.88</v>
      </c>
      <c r="V3249" s="91">
        <v>0.48</v>
      </c>
      <c r="W3249" s="83" t="s">
        <v>11035</v>
      </c>
      <c r="X3249" s="83">
        <v>70200080000</v>
      </c>
      <c r="Y3249" s="83" t="s">
        <v>994</v>
      </c>
      <c r="Z3249" s="83" t="s">
        <v>31</v>
      </c>
    </row>
    <row r="3250" spans="1:26" x14ac:dyDescent="0.25">
      <c r="A3250" t="s">
        <v>9406</v>
      </c>
      <c r="B3250" t="s">
        <v>9406</v>
      </c>
      <c r="C3250" s="94" t="s">
        <v>9407</v>
      </c>
      <c r="D3250" s="93" t="s">
        <v>11985</v>
      </c>
      <c r="E3250" s="93" t="s">
        <v>704</v>
      </c>
      <c r="F3250" s="93" t="s">
        <v>22</v>
      </c>
      <c r="G3250" s="83" t="s">
        <v>752</v>
      </c>
      <c r="H3250" s="93"/>
      <c r="I3250" s="93" t="s">
        <v>24</v>
      </c>
      <c r="J3250" s="93" t="s">
        <v>24</v>
      </c>
      <c r="K3250" s="2">
        <v>100210010725</v>
      </c>
      <c r="L3250" t="s">
        <v>25</v>
      </c>
      <c r="M3250" t="s">
        <v>1019</v>
      </c>
      <c r="N3250" t="s">
        <v>2639</v>
      </c>
      <c r="O3250" t="s">
        <v>5676</v>
      </c>
      <c r="P3250" s="86">
        <v>2</v>
      </c>
      <c r="Q3250" s="87"/>
      <c r="R3250" s="88" t="s">
        <v>28</v>
      </c>
      <c r="S3250" s="89"/>
      <c r="T3250" s="1">
        <v>7376</v>
      </c>
      <c r="U3250" s="90">
        <v>3835.52</v>
      </c>
      <c r="V3250" s="91">
        <v>0.48</v>
      </c>
      <c r="W3250" s="83" t="s">
        <v>11035</v>
      </c>
      <c r="X3250" s="83">
        <v>90021900000</v>
      </c>
      <c r="Y3250" s="83" t="s">
        <v>994</v>
      </c>
      <c r="Z3250" s="83" t="s">
        <v>31</v>
      </c>
    </row>
    <row r="3251" spans="1:26" x14ac:dyDescent="0.25">
      <c r="A3251" t="s">
        <v>9380</v>
      </c>
      <c r="B3251" t="s">
        <v>9380</v>
      </c>
      <c r="C3251" s="94" t="s">
        <v>9381</v>
      </c>
      <c r="D3251" s="93" t="s">
        <v>11986</v>
      </c>
      <c r="E3251" s="93" t="s">
        <v>704</v>
      </c>
      <c r="F3251" s="93" t="s">
        <v>22</v>
      </c>
      <c r="G3251" s="83" t="s">
        <v>23</v>
      </c>
      <c r="H3251" s="93"/>
      <c r="I3251" s="93" t="s">
        <v>24</v>
      </c>
      <c r="J3251" s="93" t="s">
        <v>24</v>
      </c>
      <c r="K3251" s="2">
        <v>100210010727</v>
      </c>
      <c r="L3251" t="s">
        <v>25</v>
      </c>
      <c r="M3251" t="s">
        <v>1019</v>
      </c>
      <c r="N3251" t="s">
        <v>2639</v>
      </c>
      <c r="O3251" t="s">
        <v>5704</v>
      </c>
      <c r="P3251" s="86">
        <v>2</v>
      </c>
      <c r="Q3251" s="87"/>
      <c r="R3251" s="88" t="s">
        <v>28</v>
      </c>
      <c r="S3251" s="89"/>
      <c r="T3251" s="1">
        <v>18644</v>
      </c>
      <c r="U3251" s="90">
        <v>9694.8799999999992</v>
      </c>
      <c r="V3251" s="91">
        <v>0.48000000000000004</v>
      </c>
      <c r="W3251" s="83" t="s">
        <v>11035</v>
      </c>
      <c r="X3251" s="83">
        <v>90021900000</v>
      </c>
      <c r="Y3251" s="83" t="s">
        <v>994</v>
      </c>
      <c r="Z3251" s="83" t="s">
        <v>31</v>
      </c>
    </row>
    <row r="3252" spans="1:26" x14ac:dyDescent="0.25">
      <c r="A3252" t="s">
        <v>9007</v>
      </c>
      <c r="B3252" t="s">
        <v>9007</v>
      </c>
      <c r="C3252" s="94" t="s">
        <v>9008</v>
      </c>
      <c r="D3252" s="93" t="s">
        <v>11987</v>
      </c>
      <c r="E3252" s="93" t="s">
        <v>704</v>
      </c>
      <c r="F3252" s="93" t="s">
        <v>22</v>
      </c>
      <c r="G3252" s="83" t="s">
        <v>23</v>
      </c>
      <c r="H3252" s="93"/>
      <c r="I3252" s="93" t="s">
        <v>24</v>
      </c>
      <c r="J3252" s="93" t="s">
        <v>24</v>
      </c>
      <c r="K3252" s="2">
        <v>100210010517</v>
      </c>
      <c r="L3252" t="s">
        <v>25</v>
      </c>
      <c r="M3252" t="s">
        <v>1019</v>
      </c>
      <c r="N3252" t="s">
        <v>5182</v>
      </c>
      <c r="O3252" t="s">
        <v>5290</v>
      </c>
      <c r="P3252" s="86">
        <v>20</v>
      </c>
      <c r="Q3252" s="87"/>
      <c r="R3252" s="88" t="s">
        <v>28</v>
      </c>
      <c r="S3252" s="89"/>
      <c r="T3252" s="1">
        <v>1809</v>
      </c>
      <c r="U3252" s="90">
        <v>940.68</v>
      </c>
      <c r="V3252" s="91">
        <v>0.48000000000000004</v>
      </c>
      <c r="W3252" s="83" t="s">
        <v>11035</v>
      </c>
      <c r="X3252" s="83">
        <v>39269097900</v>
      </c>
      <c r="Y3252" s="83" t="s">
        <v>994</v>
      </c>
      <c r="Z3252" s="83" t="s">
        <v>31</v>
      </c>
    </row>
    <row r="3253" spans="1:26" x14ac:dyDescent="0.25">
      <c r="A3253" t="s">
        <v>9382</v>
      </c>
      <c r="B3253" t="s">
        <v>9382</v>
      </c>
      <c r="C3253" s="94" t="s">
        <v>9383</v>
      </c>
      <c r="D3253" s="93" t="s">
        <v>5703</v>
      </c>
      <c r="E3253" s="93" t="s">
        <v>704</v>
      </c>
      <c r="F3253" s="93" t="s">
        <v>22</v>
      </c>
      <c r="G3253" s="83" t="s">
        <v>752</v>
      </c>
      <c r="H3253" s="93"/>
      <c r="I3253" s="93" t="s">
        <v>24</v>
      </c>
      <c r="J3253" s="93" t="s">
        <v>24</v>
      </c>
      <c r="K3253" s="2">
        <v>100210010727</v>
      </c>
      <c r="L3253" t="s">
        <v>25</v>
      </c>
      <c r="M3253" t="s">
        <v>1019</v>
      </c>
      <c r="N3253" t="s">
        <v>2639</v>
      </c>
      <c r="O3253" t="s">
        <v>5704</v>
      </c>
      <c r="P3253" s="86">
        <v>2</v>
      </c>
      <c r="Q3253" s="87"/>
      <c r="R3253" s="88" t="s">
        <v>28</v>
      </c>
      <c r="S3253" s="89"/>
      <c r="T3253" s="1">
        <v>2592</v>
      </c>
      <c r="U3253" s="90">
        <v>1347.84</v>
      </c>
      <c r="V3253" s="91">
        <v>0.48000000000000004</v>
      </c>
      <c r="W3253" s="83" t="s">
        <v>11035</v>
      </c>
      <c r="X3253" s="83">
        <v>90021900000</v>
      </c>
      <c r="Y3253" s="83" t="s">
        <v>994</v>
      </c>
      <c r="Z3253" s="83" t="s">
        <v>31</v>
      </c>
    </row>
    <row r="3254" spans="1:26" x14ac:dyDescent="0.25">
      <c r="A3254" t="s">
        <v>9384</v>
      </c>
      <c r="B3254" t="s">
        <v>9384</v>
      </c>
      <c r="C3254" s="94" t="s">
        <v>9385</v>
      </c>
      <c r="D3254" s="93" t="s">
        <v>11988</v>
      </c>
      <c r="E3254" s="93" t="s">
        <v>704</v>
      </c>
      <c r="F3254" s="93" t="s">
        <v>22</v>
      </c>
      <c r="G3254" s="83" t="s">
        <v>23</v>
      </c>
      <c r="H3254" s="93"/>
      <c r="I3254" s="93" t="s">
        <v>24</v>
      </c>
      <c r="J3254" s="93" t="s">
        <v>24</v>
      </c>
      <c r="K3254" s="2">
        <v>100210010727</v>
      </c>
      <c r="L3254" t="s">
        <v>25</v>
      </c>
      <c r="M3254" t="s">
        <v>1019</v>
      </c>
      <c r="N3254" t="s">
        <v>2639</v>
      </c>
      <c r="O3254" t="s">
        <v>5704</v>
      </c>
      <c r="P3254" s="86">
        <v>2</v>
      </c>
      <c r="Q3254" s="87"/>
      <c r="R3254" s="88" t="s">
        <v>28</v>
      </c>
      <c r="S3254" s="89"/>
      <c r="T3254" s="1">
        <v>2703</v>
      </c>
      <c r="U3254" s="90">
        <v>1405.56</v>
      </c>
      <c r="V3254" s="91">
        <v>0.48000000000000004</v>
      </c>
      <c r="W3254" s="83" t="s">
        <v>11035</v>
      </c>
      <c r="X3254" s="83">
        <v>90021900000</v>
      </c>
      <c r="Y3254" s="83" t="s">
        <v>994</v>
      </c>
      <c r="Z3254" s="83" t="s">
        <v>31</v>
      </c>
    </row>
    <row r="3255" spans="1:26" x14ac:dyDescent="0.25">
      <c r="A3255" t="s">
        <v>9386</v>
      </c>
      <c r="B3255" t="s">
        <v>9386</v>
      </c>
      <c r="C3255" s="94" t="s">
        <v>9387</v>
      </c>
      <c r="D3255" s="93" t="s">
        <v>11989</v>
      </c>
      <c r="E3255" s="93" t="s">
        <v>704</v>
      </c>
      <c r="F3255" s="93" t="s">
        <v>22</v>
      </c>
      <c r="G3255" s="83" t="s">
        <v>23</v>
      </c>
      <c r="H3255" s="93"/>
      <c r="I3255" s="93" t="s">
        <v>24</v>
      </c>
      <c r="J3255" s="93" t="s">
        <v>24</v>
      </c>
      <c r="K3255" s="2">
        <v>100210010727</v>
      </c>
      <c r="L3255" t="s">
        <v>25</v>
      </c>
      <c r="M3255" t="s">
        <v>1019</v>
      </c>
      <c r="N3255" t="s">
        <v>2639</v>
      </c>
      <c r="O3255" t="s">
        <v>5704</v>
      </c>
      <c r="P3255" s="86">
        <v>68</v>
      </c>
      <c r="Q3255" s="87"/>
      <c r="R3255" s="88" t="s">
        <v>28</v>
      </c>
      <c r="S3255" s="89"/>
      <c r="T3255" s="1">
        <v>2849</v>
      </c>
      <c r="U3255" s="90">
        <v>1481.48</v>
      </c>
      <c r="V3255" s="91">
        <v>0.48</v>
      </c>
      <c r="W3255" s="83" t="s">
        <v>11035</v>
      </c>
      <c r="X3255" s="83">
        <v>90021900000</v>
      </c>
      <c r="Y3255" s="83" t="s">
        <v>994</v>
      </c>
      <c r="Z3255" s="83" t="s">
        <v>31</v>
      </c>
    </row>
    <row r="3256" spans="1:26" x14ac:dyDescent="0.25">
      <c r="A3256" t="s">
        <v>9388</v>
      </c>
      <c r="B3256" t="s">
        <v>9388</v>
      </c>
      <c r="C3256" s="94" t="s">
        <v>9389</v>
      </c>
      <c r="D3256" s="93" t="s">
        <v>11990</v>
      </c>
      <c r="E3256" s="93" t="s">
        <v>704</v>
      </c>
      <c r="F3256" s="93" t="s">
        <v>22</v>
      </c>
      <c r="G3256" s="83" t="s">
        <v>752</v>
      </c>
      <c r="H3256" s="93"/>
      <c r="I3256" s="93" t="s">
        <v>24</v>
      </c>
      <c r="J3256" s="93" t="s">
        <v>24</v>
      </c>
      <c r="K3256" s="2">
        <v>100210010727</v>
      </c>
      <c r="L3256" t="s">
        <v>25</v>
      </c>
      <c r="M3256" t="s">
        <v>1019</v>
      </c>
      <c r="N3256" t="s">
        <v>2639</v>
      </c>
      <c r="O3256" t="s">
        <v>5704</v>
      </c>
      <c r="P3256" s="86">
        <v>2</v>
      </c>
      <c r="Q3256" s="87"/>
      <c r="R3256" s="88" t="s">
        <v>28</v>
      </c>
      <c r="S3256" s="89"/>
      <c r="T3256" s="1">
        <v>3652</v>
      </c>
      <c r="U3256" s="90">
        <v>1899.04</v>
      </c>
      <c r="V3256" s="91">
        <v>0.48</v>
      </c>
      <c r="W3256" s="83" t="s">
        <v>11035</v>
      </c>
      <c r="X3256" s="83">
        <v>90021900000</v>
      </c>
      <c r="Y3256" s="83" t="s">
        <v>994</v>
      </c>
      <c r="Z3256" s="83" t="s">
        <v>31</v>
      </c>
    </row>
    <row r="3257" spans="1:26" x14ac:dyDescent="0.25">
      <c r="A3257" s="83" t="s">
        <v>9390</v>
      </c>
      <c r="B3257" s="83" t="s">
        <v>9390</v>
      </c>
      <c r="C3257" s="84" t="s">
        <v>9391</v>
      </c>
      <c r="D3257" s="83" t="s">
        <v>11991</v>
      </c>
      <c r="E3257" s="83" t="s">
        <v>704</v>
      </c>
      <c r="F3257" s="83" t="s">
        <v>22</v>
      </c>
      <c r="G3257" s="83" t="s">
        <v>752</v>
      </c>
      <c r="H3257" s="83"/>
      <c r="I3257" s="93" t="s">
        <v>24</v>
      </c>
      <c r="J3257" s="93" t="s">
        <v>24</v>
      </c>
      <c r="K3257" s="85">
        <v>100210010727</v>
      </c>
      <c r="L3257" s="83" t="s">
        <v>25</v>
      </c>
      <c r="M3257" s="83" t="s">
        <v>1019</v>
      </c>
      <c r="N3257" s="83" t="s">
        <v>2639</v>
      </c>
      <c r="O3257" s="83" t="s">
        <v>5704</v>
      </c>
      <c r="P3257" s="86" t="s">
        <v>8797</v>
      </c>
      <c r="Q3257" s="87"/>
      <c r="R3257" s="88" t="s">
        <v>28</v>
      </c>
      <c r="S3257" s="89"/>
      <c r="T3257" s="1">
        <v>3618</v>
      </c>
      <c r="U3257" s="90">
        <v>1881.36</v>
      </c>
      <c r="V3257" s="91">
        <v>0.48000000000000004</v>
      </c>
      <c r="W3257" s="83" t="s">
        <v>11035</v>
      </c>
      <c r="X3257" s="83">
        <v>90021900000</v>
      </c>
      <c r="Y3257" s="83" t="s">
        <v>994</v>
      </c>
      <c r="Z3257" s="83" t="s">
        <v>31</v>
      </c>
    </row>
    <row r="3258" spans="1:26" x14ac:dyDescent="0.25">
      <c r="A3258" s="83" t="s">
        <v>9392</v>
      </c>
      <c r="B3258" s="83" t="s">
        <v>9392</v>
      </c>
      <c r="C3258" s="84" t="s">
        <v>9393</v>
      </c>
      <c r="D3258" s="93" t="s">
        <v>11992</v>
      </c>
      <c r="E3258" s="83" t="s">
        <v>704</v>
      </c>
      <c r="F3258" s="83" t="s">
        <v>22</v>
      </c>
      <c r="G3258" s="83" t="s">
        <v>752</v>
      </c>
      <c r="H3258" s="83"/>
      <c r="I3258" s="93" t="s">
        <v>24</v>
      </c>
      <c r="J3258" s="93" t="s">
        <v>24</v>
      </c>
      <c r="K3258" s="85">
        <v>100210010727</v>
      </c>
      <c r="L3258" s="83" t="s">
        <v>25</v>
      </c>
      <c r="M3258" s="83" t="s">
        <v>1019</v>
      </c>
      <c r="N3258" s="83" t="s">
        <v>2639</v>
      </c>
      <c r="O3258" s="83" t="s">
        <v>5704</v>
      </c>
      <c r="P3258" s="86" t="s">
        <v>8797</v>
      </c>
      <c r="Q3258" s="87"/>
      <c r="R3258" s="88" t="s">
        <v>28</v>
      </c>
      <c r="S3258" s="89"/>
      <c r="T3258" s="1">
        <v>4614</v>
      </c>
      <c r="U3258" s="90">
        <v>2399.2800000000002</v>
      </c>
      <c r="V3258" s="91">
        <v>0.48</v>
      </c>
      <c r="W3258" s="83" t="s">
        <v>11035</v>
      </c>
      <c r="X3258" s="83">
        <v>90021900000</v>
      </c>
      <c r="Y3258" s="83" t="s">
        <v>994</v>
      </c>
      <c r="Z3258" s="83" t="s">
        <v>31</v>
      </c>
    </row>
    <row r="3259" spans="1:26" x14ac:dyDescent="0.25">
      <c r="A3259" s="83" t="s">
        <v>9395</v>
      </c>
      <c r="B3259" s="83" t="s">
        <v>9395</v>
      </c>
      <c r="C3259" s="84" t="s">
        <v>9396</v>
      </c>
      <c r="D3259" s="93" t="s">
        <v>11993</v>
      </c>
      <c r="E3259" s="83" t="s">
        <v>704</v>
      </c>
      <c r="F3259" s="83" t="s">
        <v>22</v>
      </c>
      <c r="G3259" s="83" t="s">
        <v>752</v>
      </c>
      <c r="H3259" s="83"/>
      <c r="I3259" s="93" t="s">
        <v>24</v>
      </c>
      <c r="J3259" s="93" t="s">
        <v>24</v>
      </c>
      <c r="K3259" s="85">
        <v>100210010727</v>
      </c>
      <c r="L3259" s="83" t="s">
        <v>25</v>
      </c>
      <c r="M3259" s="83" t="s">
        <v>1019</v>
      </c>
      <c r="N3259" s="83" t="s">
        <v>2639</v>
      </c>
      <c r="O3259" s="83" t="s">
        <v>5704</v>
      </c>
      <c r="P3259" s="86">
        <v>20</v>
      </c>
      <c r="Q3259" s="87"/>
      <c r="R3259" s="88" t="s">
        <v>28</v>
      </c>
      <c r="S3259" s="89"/>
      <c r="T3259" s="1">
        <v>5258</v>
      </c>
      <c r="U3259" s="90">
        <v>2734.16</v>
      </c>
      <c r="V3259" s="91">
        <v>0.48000000000000004</v>
      </c>
      <c r="W3259" s="83" t="s">
        <v>11035</v>
      </c>
      <c r="X3259" s="83">
        <v>90021900000</v>
      </c>
      <c r="Y3259" s="83" t="s">
        <v>994</v>
      </c>
      <c r="Z3259" s="83" t="s">
        <v>31</v>
      </c>
    </row>
    <row r="3260" spans="1:26" x14ac:dyDescent="0.25">
      <c r="A3260" s="83" t="s">
        <v>9398</v>
      </c>
      <c r="B3260" s="83" t="s">
        <v>9398</v>
      </c>
      <c r="C3260" s="84" t="s">
        <v>9399</v>
      </c>
      <c r="D3260" s="93" t="s">
        <v>11994</v>
      </c>
      <c r="E3260" s="83" t="s">
        <v>704</v>
      </c>
      <c r="F3260" s="83" t="s">
        <v>22</v>
      </c>
      <c r="G3260" s="83" t="s">
        <v>752</v>
      </c>
      <c r="H3260" s="83"/>
      <c r="I3260" s="93" t="s">
        <v>24</v>
      </c>
      <c r="J3260" s="93" t="s">
        <v>24</v>
      </c>
      <c r="K3260" s="85">
        <v>100210010727</v>
      </c>
      <c r="L3260" s="83" t="s">
        <v>25</v>
      </c>
      <c r="M3260" s="83" t="s">
        <v>1019</v>
      </c>
      <c r="N3260" s="83" t="s">
        <v>2639</v>
      </c>
      <c r="O3260" s="83" t="s">
        <v>5704</v>
      </c>
      <c r="P3260" s="86">
        <v>2</v>
      </c>
      <c r="Q3260" s="87"/>
      <c r="R3260" s="88" t="s">
        <v>28</v>
      </c>
      <c r="S3260" s="89"/>
      <c r="T3260" s="1">
        <v>6285</v>
      </c>
      <c r="U3260" s="90">
        <v>3268.2</v>
      </c>
      <c r="V3260" s="91">
        <v>0.48000000000000004</v>
      </c>
      <c r="W3260" s="83" t="s">
        <v>11035</v>
      </c>
      <c r="X3260" s="83">
        <v>90021900000</v>
      </c>
      <c r="Y3260" s="83" t="s">
        <v>994</v>
      </c>
      <c r="Z3260" s="83" t="s">
        <v>31</v>
      </c>
    </row>
    <row r="3261" spans="1:26" x14ac:dyDescent="0.25">
      <c r="A3261" s="83" t="s">
        <v>9400</v>
      </c>
      <c r="B3261" s="83" t="s">
        <v>9400</v>
      </c>
      <c r="C3261" s="84" t="s">
        <v>9401</v>
      </c>
      <c r="D3261" s="93" t="s">
        <v>6478</v>
      </c>
      <c r="E3261" s="83" t="s">
        <v>704</v>
      </c>
      <c r="F3261" s="83" t="s">
        <v>22</v>
      </c>
      <c r="G3261" s="83" t="s">
        <v>23</v>
      </c>
      <c r="H3261" s="83"/>
      <c r="I3261" s="93" t="s">
        <v>24</v>
      </c>
      <c r="J3261" s="93" t="s">
        <v>24</v>
      </c>
      <c r="K3261" s="85">
        <v>100210010727</v>
      </c>
      <c r="L3261" s="83" t="s">
        <v>25</v>
      </c>
      <c r="M3261" s="83" t="s">
        <v>1019</v>
      </c>
      <c r="N3261" s="83" t="s">
        <v>2639</v>
      </c>
      <c r="O3261" s="83" t="s">
        <v>5704</v>
      </c>
      <c r="P3261" s="86">
        <v>2</v>
      </c>
      <c r="Q3261" s="87"/>
      <c r="R3261" s="88" t="s">
        <v>28</v>
      </c>
      <c r="S3261" s="89"/>
      <c r="T3261" s="1">
        <v>5838</v>
      </c>
      <c r="U3261" s="90">
        <v>3035.76</v>
      </c>
      <c r="V3261" s="91">
        <v>0.48</v>
      </c>
      <c r="W3261" s="83" t="s">
        <v>11035</v>
      </c>
      <c r="X3261" s="83">
        <v>90021900000</v>
      </c>
      <c r="Y3261" s="83" t="s">
        <v>994</v>
      </c>
      <c r="Z3261" s="83" t="s">
        <v>31</v>
      </c>
    </row>
    <row r="3262" spans="1:26" x14ac:dyDescent="0.25">
      <c r="A3262" s="83" t="s">
        <v>9402</v>
      </c>
      <c r="B3262" s="83" t="s">
        <v>9402</v>
      </c>
      <c r="C3262" s="84" t="s">
        <v>9403</v>
      </c>
      <c r="D3262" s="93" t="s">
        <v>11995</v>
      </c>
      <c r="E3262" s="83" t="s">
        <v>704</v>
      </c>
      <c r="F3262" s="83" t="s">
        <v>22</v>
      </c>
      <c r="G3262" s="83" t="s">
        <v>23</v>
      </c>
      <c r="H3262" s="83"/>
      <c r="I3262" s="93" t="s">
        <v>24</v>
      </c>
      <c r="J3262" s="93" t="s">
        <v>24</v>
      </c>
      <c r="K3262" s="85">
        <v>100210010727</v>
      </c>
      <c r="L3262" s="83" t="s">
        <v>25</v>
      </c>
      <c r="M3262" s="83" t="s">
        <v>1019</v>
      </c>
      <c r="N3262" s="83" t="s">
        <v>2639</v>
      </c>
      <c r="O3262" s="83" t="s">
        <v>5704</v>
      </c>
      <c r="P3262" s="86">
        <v>20</v>
      </c>
      <c r="Q3262" s="87"/>
      <c r="R3262" s="88" t="s">
        <v>28</v>
      </c>
      <c r="S3262" s="89"/>
      <c r="T3262" s="1">
        <v>6037</v>
      </c>
      <c r="U3262" s="90">
        <v>3139.24</v>
      </c>
      <c r="V3262" s="91">
        <v>0.48000000000000004</v>
      </c>
      <c r="W3262" s="83" t="s">
        <v>11035</v>
      </c>
      <c r="X3262" s="83">
        <v>90021900000</v>
      </c>
      <c r="Y3262" s="83" t="s">
        <v>994</v>
      </c>
      <c r="Z3262" s="83" t="s">
        <v>31</v>
      </c>
    </row>
    <row r="3263" spans="1:26" x14ac:dyDescent="0.25">
      <c r="A3263" s="83" t="s">
        <v>7618</v>
      </c>
      <c r="B3263" s="83" t="s">
        <v>7618</v>
      </c>
      <c r="C3263" s="84" t="s">
        <v>7619</v>
      </c>
      <c r="D3263" s="93" t="s">
        <v>11996</v>
      </c>
      <c r="E3263" s="83" t="s">
        <v>704</v>
      </c>
      <c r="F3263" s="83" t="s">
        <v>22</v>
      </c>
      <c r="G3263" s="83" t="s">
        <v>23</v>
      </c>
      <c r="H3263" s="83"/>
      <c r="I3263" s="93" t="s">
        <v>24</v>
      </c>
      <c r="J3263" s="93" t="s">
        <v>24</v>
      </c>
      <c r="K3263" s="85">
        <v>100210010606</v>
      </c>
      <c r="L3263" s="83" t="s">
        <v>25</v>
      </c>
      <c r="M3263" s="83" t="s">
        <v>1019</v>
      </c>
      <c r="N3263" s="83" t="s">
        <v>1303</v>
      </c>
      <c r="O3263" s="83" t="s">
        <v>4601</v>
      </c>
      <c r="P3263" s="86">
        <v>20</v>
      </c>
      <c r="Q3263" s="87"/>
      <c r="R3263" s="88" t="s">
        <v>28</v>
      </c>
      <c r="S3263" s="89"/>
      <c r="T3263" s="1">
        <v>4142</v>
      </c>
      <c r="U3263" s="90">
        <v>2153.84</v>
      </c>
      <c r="V3263" s="91">
        <v>0.48</v>
      </c>
      <c r="W3263" s="83" t="s">
        <v>11035</v>
      </c>
      <c r="X3263" s="83">
        <v>90119000000</v>
      </c>
      <c r="Y3263" s="83" t="s">
        <v>903</v>
      </c>
      <c r="Z3263" s="83" t="s">
        <v>31</v>
      </c>
    </row>
    <row r="3264" spans="1:26" x14ac:dyDescent="0.25">
      <c r="A3264" s="83" t="s">
        <v>8433</v>
      </c>
      <c r="B3264" s="83" t="s">
        <v>8433</v>
      </c>
      <c r="C3264" s="84" t="s">
        <v>8434</v>
      </c>
      <c r="D3264" s="93" t="s">
        <v>8435</v>
      </c>
      <c r="E3264" s="83" t="s">
        <v>704</v>
      </c>
      <c r="F3264" s="83" t="s">
        <v>22</v>
      </c>
      <c r="G3264" s="83" t="s">
        <v>23</v>
      </c>
      <c r="H3264" s="83"/>
      <c r="I3264" s="93" t="s">
        <v>24</v>
      </c>
      <c r="J3264" s="93" t="s">
        <v>24</v>
      </c>
      <c r="K3264" s="85">
        <v>100210040941</v>
      </c>
      <c r="L3264" s="83" t="s">
        <v>25</v>
      </c>
      <c r="M3264" s="83" t="s">
        <v>5198</v>
      </c>
      <c r="N3264" s="83" t="s">
        <v>5199</v>
      </c>
      <c r="O3264" s="83" t="s">
        <v>5200</v>
      </c>
      <c r="P3264" s="86">
        <v>20</v>
      </c>
      <c r="Q3264" s="87"/>
      <c r="R3264" s="88" t="s">
        <v>28</v>
      </c>
      <c r="S3264" s="84"/>
      <c r="T3264" s="1">
        <v>4924</v>
      </c>
      <c r="U3264" s="90">
        <v>3446.8</v>
      </c>
      <c r="V3264" s="91">
        <v>0.3</v>
      </c>
      <c r="W3264" s="83" t="s">
        <v>11038</v>
      </c>
      <c r="X3264" s="83">
        <v>90119000000</v>
      </c>
      <c r="Y3264" s="83" t="s">
        <v>994</v>
      </c>
      <c r="Z3264" s="83" t="s">
        <v>739</v>
      </c>
    </row>
    <row r="3265" spans="1:26" x14ac:dyDescent="0.25">
      <c r="A3265" s="83" t="s">
        <v>8436</v>
      </c>
      <c r="B3265" s="83" t="s">
        <v>8436</v>
      </c>
      <c r="C3265" s="84" t="s">
        <v>8437</v>
      </c>
      <c r="D3265" s="93" t="s">
        <v>8438</v>
      </c>
      <c r="E3265" s="83" t="s">
        <v>704</v>
      </c>
      <c r="F3265" s="83" t="s">
        <v>22</v>
      </c>
      <c r="G3265" s="83" t="s">
        <v>23</v>
      </c>
      <c r="H3265" s="83"/>
      <c r="I3265" s="93" t="s">
        <v>24</v>
      </c>
      <c r="J3265" s="93" t="s">
        <v>24</v>
      </c>
      <c r="K3265" s="85">
        <v>100210040941</v>
      </c>
      <c r="L3265" s="83" t="s">
        <v>25</v>
      </c>
      <c r="M3265" s="83" t="s">
        <v>5198</v>
      </c>
      <c r="N3265" s="83" t="s">
        <v>5199</v>
      </c>
      <c r="O3265" s="83" t="s">
        <v>5200</v>
      </c>
      <c r="P3265" s="86">
        <v>20</v>
      </c>
      <c r="Q3265" s="87"/>
      <c r="R3265" s="88" t="s">
        <v>28</v>
      </c>
      <c r="S3265" s="84"/>
      <c r="T3265" s="1">
        <v>6871</v>
      </c>
      <c r="U3265" s="90">
        <v>4809.7</v>
      </c>
      <c r="V3265" s="91">
        <v>0.30000000000000004</v>
      </c>
      <c r="W3265" s="83" t="s">
        <v>11038</v>
      </c>
      <c r="X3265" s="83">
        <v>90119000000</v>
      </c>
      <c r="Y3265" s="83" t="s">
        <v>994</v>
      </c>
      <c r="Z3265" s="83" t="s">
        <v>739</v>
      </c>
    </row>
    <row r="3266" spans="1:26" x14ac:dyDescent="0.25">
      <c r="A3266" s="83" t="s">
        <v>8439</v>
      </c>
      <c r="B3266" s="83" t="s">
        <v>8439</v>
      </c>
      <c r="C3266" s="84" t="s">
        <v>8440</v>
      </c>
      <c r="D3266" s="93" t="s">
        <v>8441</v>
      </c>
      <c r="E3266" s="83" t="s">
        <v>704</v>
      </c>
      <c r="F3266" s="83" t="s">
        <v>22</v>
      </c>
      <c r="G3266" s="83" t="s">
        <v>23</v>
      </c>
      <c r="H3266" s="83"/>
      <c r="I3266" s="93" t="s">
        <v>24</v>
      </c>
      <c r="J3266" s="93" t="s">
        <v>24</v>
      </c>
      <c r="K3266" s="85">
        <v>100210040941</v>
      </c>
      <c r="L3266" s="83" t="s">
        <v>25</v>
      </c>
      <c r="M3266" s="83" t="s">
        <v>5198</v>
      </c>
      <c r="N3266" s="83" t="s">
        <v>5199</v>
      </c>
      <c r="O3266" s="83" t="s">
        <v>5200</v>
      </c>
      <c r="P3266" s="86">
        <v>20</v>
      </c>
      <c r="Q3266" s="87"/>
      <c r="R3266" s="88" t="s">
        <v>28</v>
      </c>
      <c r="S3266" s="84"/>
      <c r="T3266" s="1">
        <v>2393</v>
      </c>
      <c r="U3266" s="90">
        <v>1675.1</v>
      </c>
      <c r="V3266" s="91">
        <v>0.30000000000000004</v>
      </c>
      <c r="W3266" s="83" t="s">
        <v>11038</v>
      </c>
      <c r="X3266" s="83">
        <v>90139080000</v>
      </c>
      <c r="Y3266" s="83" t="s">
        <v>994</v>
      </c>
      <c r="Z3266" s="83" t="s">
        <v>739</v>
      </c>
    </row>
    <row r="3267" spans="1:26" x14ac:dyDescent="0.25">
      <c r="A3267" s="83" t="s">
        <v>7620</v>
      </c>
      <c r="B3267" s="83" t="s">
        <v>7620</v>
      </c>
      <c r="C3267" s="84" t="s">
        <v>7621</v>
      </c>
      <c r="D3267" s="93" t="s">
        <v>7622</v>
      </c>
      <c r="E3267" s="83" t="s">
        <v>704</v>
      </c>
      <c r="F3267" s="83" t="s">
        <v>22</v>
      </c>
      <c r="G3267" s="83" t="s">
        <v>23</v>
      </c>
      <c r="H3267" s="83"/>
      <c r="I3267" s="93" t="s">
        <v>24</v>
      </c>
      <c r="J3267" s="93" t="s">
        <v>24</v>
      </c>
      <c r="K3267" s="85">
        <v>100210011405</v>
      </c>
      <c r="L3267" s="83" t="s">
        <v>25</v>
      </c>
      <c r="M3267" s="83" t="s">
        <v>1019</v>
      </c>
      <c r="N3267" s="83" t="s">
        <v>6969</v>
      </c>
      <c r="O3267" s="83" t="s">
        <v>7342</v>
      </c>
      <c r="P3267" s="86">
        <v>20</v>
      </c>
      <c r="Q3267" s="87"/>
      <c r="R3267" s="88" t="s">
        <v>28</v>
      </c>
      <c r="S3267" s="84"/>
      <c r="T3267" s="1">
        <v>1029</v>
      </c>
      <c r="U3267" s="90">
        <v>535.08000000000004</v>
      </c>
      <c r="V3267" s="91">
        <v>0.48</v>
      </c>
      <c r="W3267" s="83" t="s">
        <v>11035</v>
      </c>
      <c r="X3267" s="83">
        <v>49119900000</v>
      </c>
      <c r="Y3267" s="83" t="s">
        <v>30</v>
      </c>
      <c r="Z3267" s="83" t="s">
        <v>739</v>
      </c>
    </row>
    <row r="3268" spans="1:26" x14ac:dyDescent="0.25">
      <c r="A3268" s="83" t="s">
        <v>7623</v>
      </c>
      <c r="B3268" s="83" t="s">
        <v>7623</v>
      </c>
      <c r="C3268" s="84" t="s">
        <v>7624</v>
      </c>
      <c r="D3268" s="93" t="s">
        <v>7625</v>
      </c>
      <c r="E3268" s="83" t="s">
        <v>704</v>
      </c>
      <c r="F3268" s="83" t="s">
        <v>22</v>
      </c>
      <c r="G3268" s="83" t="s">
        <v>23</v>
      </c>
      <c r="H3268" s="83"/>
      <c r="I3268" s="93" t="s">
        <v>24</v>
      </c>
      <c r="J3268" s="93" t="s">
        <v>24</v>
      </c>
      <c r="K3268" s="85">
        <v>100210011405</v>
      </c>
      <c r="L3268" s="83" t="s">
        <v>25</v>
      </c>
      <c r="M3268" s="83" t="s">
        <v>1019</v>
      </c>
      <c r="N3268" s="83" t="s">
        <v>6969</v>
      </c>
      <c r="O3268" s="83" t="s">
        <v>7342</v>
      </c>
      <c r="P3268" s="86">
        <v>20</v>
      </c>
      <c r="Q3268" s="87"/>
      <c r="R3268" s="88" t="s">
        <v>28</v>
      </c>
      <c r="S3268" s="84"/>
      <c r="T3268" s="1">
        <v>517</v>
      </c>
      <c r="U3268" s="90">
        <v>268.83999999999997</v>
      </c>
      <c r="V3268" s="91">
        <v>0.48000000000000004</v>
      </c>
      <c r="W3268" s="83" t="s">
        <v>11035</v>
      </c>
      <c r="X3268" s="83">
        <v>49119900000</v>
      </c>
      <c r="Y3268" s="83" t="s">
        <v>30</v>
      </c>
      <c r="Z3268" s="83" t="s">
        <v>739</v>
      </c>
    </row>
    <row r="3269" spans="1:26" x14ac:dyDescent="0.25">
      <c r="A3269" s="83" t="s">
        <v>7626</v>
      </c>
      <c r="B3269" s="83" t="s">
        <v>7626</v>
      </c>
      <c r="C3269" s="84" t="s">
        <v>7627</v>
      </c>
      <c r="D3269" s="93" t="s">
        <v>11997</v>
      </c>
      <c r="E3269" s="83" t="s">
        <v>55</v>
      </c>
      <c r="F3269" s="83" t="s">
        <v>22</v>
      </c>
      <c r="G3269" s="83" t="s">
        <v>23</v>
      </c>
      <c r="H3269" s="83"/>
      <c r="I3269" s="93" t="s">
        <v>24</v>
      </c>
      <c r="J3269" s="93" t="s">
        <v>24</v>
      </c>
      <c r="K3269" s="85">
        <v>100210011405</v>
      </c>
      <c r="L3269" s="83" t="s">
        <v>25</v>
      </c>
      <c r="M3269" s="83" t="s">
        <v>1019</v>
      </c>
      <c r="N3269" s="83" t="s">
        <v>6969</v>
      </c>
      <c r="O3269" s="83" t="s">
        <v>7342</v>
      </c>
      <c r="P3269" s="86" t="s">
        <v>8797</v>
      </c>
      <c r="Q3269" s="87"/>
      <c r="R3269" s="88" t="s">
        <v>28</v>
      </c>
      <c r="S3269" s="84"/>
      <c r="T3269" s="1">
        <v>220</v>
      </c>
      <c r="U3269" s="90">
        <v>114.4</v>
      </c>
      <c r="V3269" s="91">
        <v>0.48</v>
      </c>
      <c r="W3269" s="83" t="s">
        <v>11035</v>
      </c>
      <c r="X3269" s="83" t="s">
        <v>24</v>
      </c>
      <c r="Y3269" s="83" t="s">
        <v>30</v>
      </c>
      <c r="Z3269" s="83" t="s">
        <v>31</v>
      </c>
    </row>
    <row r="3270" spans="1:26" x14ac:dyDescent="0.25">
      <c r="A3270" s="83" t="s">
        <v>7628</v>
      </c>
      <c r="B3270" s="83" t="s">
        <v>7628</v>
      </c>
      <c r="C3270" s="84" t="s">
        <v>7629</v>
      </c>
      <c r="D3270" s="93" t="s">
        <v>7630</v>
      </c>
      <c r="E3270" s="83" t="s">
        <v>704</v>
      </c>
      <c r="F3270" s="83" t="s">
        <v>22</v>
      </c>
      <c r="G3270" s="83" t="s">
        <v>752</v>
      </c>
      <c r="H3270" s="83"/>
      <c r="I3270" s="93" t="s">
        <v>24</v>
      </c>
      <c r="J3270" s="93" t="s">
        <v>24</v>
      </c>
      <c r="K3270" s="85">
        <v>100210011405</v>
      </c>
      <c r="L3270" s="83" t="s">
        <v>25</v>
      </c>
      <c r="M3270" s="83" t="s">
        <v>1019</v>
      </c>
      <c r="N3270" s="83" t="s">
        <v>6969</v>
      </c>
      <c r="O3270" s="83" t="s">
        <v>7342</v>
      </c>
      <c r="P3270" s="86" t="s">
        <v>8797</v>
      </c>
      <c r="Q3270" s="87"/>
      <c r="R3270" s="88" t="s">
        <v>28</v>
      </c>
      <c r="S3270" s="84"/>
      <c r="T3270" s="1">
        <v>2624</v>
      </c>
      <c r="U3270" s="90">
        <v>1364.48</v>
      </c>
      <c r="V3270" s="91">
        <v>0.48</v>
      </c>
      <c r="W3270" s="83" t="s">
        <v>11035</v>
      </c>
      <c r="X3270" s="83">
        <v>85234910009</v>
      </c>
      <c r="Y3270" s="83" t="s">
        <v>994</v>
      </c>
      <c r="Z3270" s="83" t="s">
        <v>31</v>
      </c>
    </row>
    <row r="3271" spans="1:26" x14ac:dyDescent="0.25">
      <c r="A3271" s="83" t="s">
        <v>8442</v>
      </c>
      <c r="B3271" s="83" t="s">
        <v>8442</v>
      </c>
      <c r="C3271" s="84" t="s">
        <v>8443</v>
      </c>
      <c r="D3271" s="93" t="s">
        <v>8443</v>
      </c>
      <c r="E3271" s="83" t="s">
        <v>704</v>
      </c>
      <c r="F3271" s="83" t="s">
        <v>22</v>
      </c>
      <c r="G3271" s="83" t="s">
        <v>752</v>
      </c>
      <c r="H3271" s="83"/>
      <c r="I3271" s="93" t="s">
        <v>24</v>
      </c>
      <c r="J3271" s="93" t="s">
        <v>24</v>
      </c>
      <c r="K3271" s="85">
        <v>100210041601</v>
      </c>
      <c r="L3271" s="83" t="s">
        <v>25</v>
      </c>
      <c r="M3271" s="83" t="s">
        <v>5198</v>
      </c>
      <c r="N3271" s="83" t="s">
        <v>8232</v>
      </c>
      <c r="O3271" s="83" t="s">
        <v>8232</v>
      </c>
      <c r="P3271" s="86" t="s">
        <v>8797</v>
      </c>
      <c r="Q3271" s="87"/>
      <c r="R3271" s="88" t="s">
        <v>28</v>
      </c>
      <c r="S3271" s="84"/>
      <c r="T3271" s="1">
        <v>13464</v>
      </c>
      <c r="U3271" s="90">
        <v>9424.7999999999993</v>
      </c>
      <c r="V3271" s="91">
        <v>0.30000000000000004</v>
      </c>
      <c r="W3271" s="83" t="s">
        <v>11038</v>
      </c>
      <c r="X3271" s="83">
        <v>90138000000</v>
      </c>
      <c r="Y3271" s="83" t="s">
        <v>994</v>
      </c>
      <c r="Z3271" s="83" t="s">
        <v>739</v>
      </c>
    </row>
    <row r="3272" spans="1:26" x14ac:dyDescent="0.25">
      <c r="A3272" s="3" t="s">
        <v>8951</v>
      </c>
      <c r="B3272" s="3" t="s">
        <v>8951</v>
      </c>
      <c r="C3272" s="94" t="s">
        <v>8952</v>
      </c>
      <c r="D3272" s="93" t="s">
        <v>8953</v>
      </c>
      <c r="E3272" s="88" t="s">
        <v>55</v>
      </c>
      <c r="F3272" s="88" t="s">
        <v>22</v>
      </c>
      <c r="G3272" s="83" t="s">
        <v>23</v>
      </c>
      <c r="H3272" s="88"/>
      <c r="I3272" s="93" t="s">
        <v>24</v>
      </c>
      <c r="J3272" s="93" t="s">
        <v>24</v>
      </c>
      <c r="K3272" s="4">
        <v>100210011401</v>
      </c>
      <c r="L3272" s="3" t="s">
        <v>25</v>
      </c>
      <c r="M3272" s="3" t="s">
        <v>1019</v>
      </c>
      <c r="N3272" s="3" t="s">
        <v>6969</v>
      </c>
      <c r="O3272" s="3" t="s">
        <v>6970</v>
      </c>
      <c r="P3272" s="86" t="s">
        <v>8797</v>
      </c>
      <c r="Q3272" s="87"/>
      <c r="R3272" s="88" t="s">
        <v>28</v>
      </c>
      <c r="S3272" s="98"/>
      <c r="T3272" s="1">
        <v>5037</v>
      </c>
      <c r="U3272" s="90">
        <v>2619.2399999999998</v>
      </c>
      <c r="V3272" s="91">
        <v>0.48000000000000004</v>
      </c>
      <c r="W3272" s="83" t="s">
        <v>11035</v>
      </c>
      <c r="X3272" s="83">
        <v>99999999999</v>
      </c>
      <c r="Y3272" s="83" t="s">
        <v>30</v>
      </c>
      <c r="Z3272" s="83" t="s">
        <v>31</v>
      </c>
    </row>
    <row r="3273" spans="1:26" x14ac:dyDescent="0.25">
      <c r="A3273" s="93" t="s">
        <v>8445</v>
      </c>
      <c r="B3273" s="93" t="s">
        <v>8445</v>
      </c>
      <c r="C3273" s="94" t="s">
        <v>9677</v>
      </c>
      <c r="D3273" s="93" t="s">
        <v>11998</v>
      </c>
      <c r="E3273" s="93" t="s">
        <v>55</v>
      </c>
      <c r="F3273" s="93" t="s">
        <v>22</v>
      </c>
      <c r="G3273" s="83" t="s">
        <v>23</v>
      </c>
      <c r="H3273" s="93"/>
      <c r="I3273" s="93" t="s">
        <v>24</v>
      </c>
      <c r="J3273" s="93" t="s">
        <v>24</v>
      </c>
      <c r="K3273" s="95">
        <v>100210011602</v>
      </c>
      <c r="L3273" s="93" t="s">
        <v>25</v>
      </c>
      <c r="M3273" s="93" t="s">
        <v>1019</v>
      </c>
      <c r="N3273" s="93" t="s">
        <v>8226</v>
      </c>
      <c r="O3273" s="93" t="s">
        <v>8228</v>
      </c>
      <c r="P3273" s="86" t="s">
        <v>8797</v>
      </c>
      <c r="Q3273" s="87"/>
      <c r="R3273" s="88" t="s">
        <v>28</v>
      </c>
      <c r="S3273" s="98"/>
      <c r="T3273" s="1">
        <v>1536</v>
      </c>
      <c r="U3273" s="90">
        <v>1075.2</v>
      </c>
      <c r="V3273" s="91">
        <v>0.3</v>
      </c>
      <c r="W3273" s="83" t="s">
        <v>11038</v>
      </c>
      <c r="X3273" s="83" t="s">
        <v>24</v>
      </c>
      <c r="Y3273" s="83" t="s">
        <v>30</v>
      </c>
      <c r="Z3273" s="83" t="s">
        <v>31</v>
      </c>
    </row>
    <row r="3274" spans="1:26" x14ac:dyDescent="0.25">
      <c r="A3274" s="3" t="s">
        <v>8446</v>
      </c>
      <c r="B3274" s="3" t="s">
        <v>8446</v>
      </c>
      <c r="C3274" s="94" t="s">
        <v>9678</v>
      </c>
      <c r="D3274" s="93" t="s">
        <v>11999</v>
      </c>
      <c r="E3274" s="88" t="s">
        <v>55</v>
      </c>
      <c r="F3274" s="88" t="s">
        <v>22</v>
      </c>
      <c r="G3274" s="83" t="s">
        <v>23</v>
      </c>
      <c r="H3274" s="88"/>
      <c r="I3274" s="93" t="s">
        <v>24</v>
      </c>
      <c r="J3274" s="93" t="s">
        <v>24</v>
      </c>
      <c r="K3274" s="4">
        <v>100210011602</v>
      </c>
      <c r="L3274" s="3" t="s">
        <v>25</v>
      </c>
      <c r="M3274" s="3" t="s">
        <v>1019</v>
      </c>
      <c r="N3274" s="3" t="s">
        <v>8226</v>
      </c>
      <c r="O3274" s="3" t="s">
        <v>8228</v>
      </c>
      <c r="P3274" s="86" t="s">
        <v>8797</v>
      </c>
      <c r="Q3274" s="87"/>
      <c r="R3274" s="88" t="s">
        <v>28</v>
      </c>
      <c r="S3274" s="98"/>
      <c r="T3274" s="1">
        <v>327</v>
      </c>
      <c r="U3274" s="90">
        <v>228.9</v>
      </c>
      <c r="V3274" s="91">
        <v>0.3</v>
      </c>
      <c r="W3274" s="83" t="s">
        <v>11038</v>
      </c>
      <c r="X3274" s="83" t="s">
        <v>24</v>
      </c>
      <c r="Y3274" s="83" t="s">
        <v>30</v>
      </c>
      <c r="Z3274" s="83" t="s">
        <v>31</v>
      </c>
    </row>
    <row r="3275" spans="1:26" x14ac:dyDescent="0.25">
      <c r="A3275" s="93" t="s">
        <v>8928</v>
      </c>
      <c r="B3275" s="93" t="s">
        <v>8928</v>
      </c>
      <c r="C3275" s="94" t="s">
        <v>8929</v>
      </c>
      <c r="D3275" s="93" t="s">
        <v>12000</v>
      </c>
      <c r="E3275" s="93" t="s">
        <v>704</v>
      </c>
      <c r="F3275" s="93" t="s">
        <v>22</v>
      </c>
      <c r="G3275" s="93" t="s">
        <v>752</v>
      </c>
      <c r="H3275" s="93"/>
      <c r="I3275" s="93" t="s">
        <v>24</v>
      </c>
      <c r="J3275" s="93" t="s">
        <v>24</v>
      </c>
      <c r="K3275" s="95">
        <v>100210011520</v>
      </c>
      <c r="L3275" s="93" t="s">
        <v>25</v>
      </c>
      <c r="M3275" s="93" t="s">
        <v>1019</v>
      </c>
      <c r="N3275" s="93" t="s">
        <v>5229</v>
      </c>
      <c r="O3275" s="93" t="s">
        <v>24</v>
      </c>
      <c r="P3275" s="86">
        <v>2</v>
      </c>
      <c r="Q3275" s="87"/>
      <c r="R3275" s="88" t="s">
        <v>28</v>
      </c>
      <c r="S3275" s="89"/>
      <c r="T3275" s="1">
        <v>17425</v>
      </c>
      <c r="U3275" s="90">
        <v>9061</v>
      </c>
      <c r="V3275" s="91">
        <v>0.48</v>
      </c>
      <c r="W3275" s="83" t="s">
        <v>11035</v>
      </c>
      <c r="X3275" s="83">
        <v>90119000000</v>
      </c>
      <c r="Y3275" s="83" t="s">
        <v>994</v>
      </c>
      <c r="Z3275" s="83" t="s">
        <v>739</v>
      </c>
    </row>
    <row r="3276" spans="1:26" x14ac:dyDescent="0.25">
      <c r="A3276" s="93" t="s">
        <v>8930</v>
      </c>
      <c r="B3276" s="93" t="s">
        <v>8930</v>
      </c>
      <c r="C3276" s="94" t="s">
        <v>8931</v>
      </c>
      <c r="D3276" s="93" t="s">
        <v>12001</v>
      </c>
      <c r="E3276" s="93" t="s">
        <v>704</v>
      </c>
      <c r="F3276" s="93" t="s">
        <v>22</v>
      </c>
      <c r="G3276" s="83" t="s">
        <v>752</v>
      </c>
      <c r="H3276" s="93"/>
      <c r="I3276" s="93" t="s">
        <v>24</v>
      </c>
      <c r="J3276" s="93" t="s">
        <v>24</v>
      </c>
      <c r="K3276" s="95">
        <v>100210011520</v>
      </c>
      <c r="L3276" s="93" t="s">
        <v>25</v>
      </c>
      <c r="M3276" s="93" t="s">
        <v>1019</v>
      </c>
      <c r="N3276" s="93" t="s">
        <v>5229</v>
      </c>
      <c r="O3276" s="93" t="s">
        <v>24</v>
      </c>
      <c r="P3276" s="86">
        <v>2</v>
      </c>
      <c r="Q3276" s="87"/>
      <c r="R3276" s="88" t="s">
        <v>28</v>
      </c>
      <c r="S3276" s="89"/>
      <c r="T3276" s="1">
        <v>22685</v>
      </c>
      <c r="U3276" s="90">
        <v>11796.2</v>
      </c>
      <c r="V3276" s="91">
        <v>0.48</v>
      </c>
      <c r="W3276" s="83" t="s">
        <v>11035</v>
      </c>
      <c r="X3276" s="83">
        <v>90119000000</v>
      </c>
      <c r="Y3276" s="83" t="s">
        <v>994</v>
      </c>
      <c r="Z3276" s="83" t="s">
        <v>739</v>
      </c>
    </row>
    <row r="3277" spans="1:26" x14ac:dyDescent="0.25">
      <c r="A3277" s="93" t="s">
        <v>8932</v>
      </c>
      <c r="B3277" s="93" t="s">
        <v>8932</v>
      </c>
      <c r="C3277" s="94" t="s">
        <v>8933</v>
      </c>
      <c r="D3277" s="93" t="s">
        <v>12002</v>
      </c>
      <c r="E3277" s="93" t="s">
        <v>704</v>
      </c>
      <c r="F3277" s="93" t="s">
        <v>22</v>
      </c>
      <c r="G3277" s="83" t="s">
        <v>752</v>
      </c>
      <c r="H3277" s="93"/>
      <c r="I3277" s="93" t="s">
        <v>24</v>
      </c>
      <c r="J3277" s="93" t="s">
        <v>24</v>
      </c>
      <c r="K3277" s="95">
        <v>100210011520</v>
      </c>
      <c r="L3277" s="93" t="s">
        <v>25</v>
      </c>
      <c r="M3277" s="93" t="s">
        <v>1019</v>
      </c>
      <c r="N3277" s="93" t="s">
        <v>5229</v>
      </c>
      <c r="O3277" s="93" t="s">
        <v>24</v>
      </c>
      <c r="P3277" s="86">
        <v>2</v>
      </c>
      <c r="Q3277" s="87"/>
      <c r="R3277" s="88" t="s">
        <v>28</v>
      </c>
      <c r="S3277" s="89"/>
      <c r="T3277" s="1">
        <v>24001</v>
      </c>
      <c r="U3277" s="90">
        <v>12480.52</v>
      </c>
      <c r="V3277" s="91">
        <v>0.48</v>
      </c>
      <c r="W3277" s="83" t="s">
        <v>11035</v>
      </c>
      <c r="X3277" s="83">
        <v>90119000000</v>
      </c>
      <c r="Y3277" s="83" t="s">
        <v>994</v>
      </c>
      <c r="Z3277" s="83" t="s">
        <v>739</v>
      </c>
    </row>
    <row r="3278" spans="1:26" x14ac:dyDescent="0.25">
      <c r="A3278" s="3" t="s">
        <v>8934</v>
      </c>
      <c r="B3278" s="3" t="s">
        <v>8934</v>
      </c>
      <c r="C3278" s="94" t="s">
        <v>8935</v>
      </c>
      <c r="D3278" s="93" t="s">
        <v>12003</v>
      </c>
      <c r="E3278" s="88" t="s">
        <v>704</v>
      </c>
      <c r="F3278" s="88" t="s">
        <v>22</v>
      </c>
      <c r="G3278" s="83" t="s">
        <v>23</v>
      </c>
      <c r="H3278" s="88"/>
      <c r="I3278" s="93" t="s">
        <v>24</v>
      </c>
      <c r="J3278" s="93" t="s">
        <v>24</v>
      </c>
      <c r="K3278" s="4">
        <v>100210011520</v>
      </c>
      <c r="L3278" s="3" t="s">
        <v>25</v>
      </c>
      <c r="M3278" s="3" t="s">
        <v>1019</v>
      </c>
      <c r="N3278" s="3" t="s">
        <v>5229</v>
      </c>
      <c r="O3278" s="3" t="s">
        <v>24</v>
      </c>
      <c r="P3278" s="86">
        <v>2</v>
      </c>
      <c r="Q3278" s="87"/>
      <c r="R3278" s="88" t="s">
        <v>28</v>
      </c>
      <c r="S3278" s="89"/>
      <c r="T3278" s="1">
        <v>8549</v>
      </c>
      <c r="U3278" s="90">
        <v>4445.4799999999996</v>
      </c>
      <c r="V3278" s="91">
        <v>0.48000000000000004</v>
      </c>
      <c r="W3278" s="83" t="s">
        <v>11035</v>
      </c>
      <c r="X3278" s="83">
        <v>90119000000</v>
      </c>
      <c r="Y3278" s="83" t="s">
        <v>994</v>
      </c>
      <c r="Z3278" s="83" t="s">
        <v>739</v>
      </c>
    </row>
    <row r="3279" spans="1:26" x14ac:dyDescent="0.25">
      <c r="A3279" s="3" t="s">
        <v>8936</v>
      </c>
      <c r="B3279" s="3" t="s">
        <v>8936</v>
      </c>
      <c r="C3279" s="94" t="s">
        <v>8937</v>
      </c>
      <c r="D3279" s="93" t="s">
        <v>12004</v>
      </c>
      <c r="E3279" s="88" t="s">
        <v>704</v>
      </c>
      <c r="F3279" s="88" t="s">
        <v>22</v>
      </c>
      <c r="G3279" s="83" t="s">
        <v>23</v>
      </c>
      <c r="H3279" s="88"/>
      <c r="I3279" s="93" t="s">
        <v>24</v>
      </c>
      <c r="J3279" s="93" t="s">
        <v>24</v>
      </c>
      <c r="K3279" s="4">
        <v>100210011520</v>
      </c>
      <c r="L3279" s="3" t="s">
        <v>25</v>
      </c>
      <c r="M3279" s="3" t="s">
        <v>1019</v>
      </c>
      <c r="N3279" s="3" t="s">
        <v>5229</v>
      </c>
      <c r="O3279" s="3" t="s">
        <v>24</v>
      </c>
      <c r="P3279" s="86">
        <v>2</v>
      </c>
      <c r="Q3279" s="87"/>
      <c r="R3279" s="88" t="s">
        <v>28</v>
      </c>
      <c r="S3279" s="89"/>
      <c r="T3279" s="1">
        <v>7563</v>
      </c>
      <c r="U3279" s="90">
        <v>3932.76</v>
      </c>
      <c r="V3279" s="91">
        <v>0.48</v>
      </c>
      <c r="W3279" s="83" t="s">
        <v>11035</v>
      </c>
      <c r="X3279" s="83">
        <v>90119000000</v>
      </c>
      <c r="Y3279" s="83" t="s">
        <v>994</v>
      </c>
      <c r="Z3279" s="83" t="s">
        <v>739</v>
      </c>
    </row>
    <row r="3280" spans="1:26" x14ac:dyDescent="0.25">
      <c r="A3280" s="3" t="s">
        <v>8938</v>
      </c>
      <c r="B3280" s="3" t="s">
        <v>8938</v>
      </c>
      <c r="C3280" s="94" t="s">
        <v>8939</v>
      </c>
      <c r="D3280" s="93" t="s">
        <v>12005</v>
      </c>
      <c r="E3280" s="88" t="s">
        <v>704</v>
      </c>
      <c r="F3280" s="88" t="s">
        <v>22</v>
      </c>
      <c r="G3280" s="83" t="s">
        <v>23</v>
      </c>
      <c r="H3280" s="88"/>
      <c r="I3280" s="93" t="s">
        <v>24</v>
      </c>
      <c r="J3280" s="93" t="s">
        <v>24</v>
      </c>
      <c r="K3280" s="4">
        <v>100210011520</v>
      </c>
      <c r="L3280" s="3" t="s">
        <v>25</v>
      </c>
      <c r="M3280" s="3" t="s">
        <v>1019</v>
      </c>
      <c r="N3280" s="3" t="s">
        <v>5229</v>
      </c>
      <c r="O3280" s="3" t="s">
        <v>24</v>
      </c>
      <c r="P3280" s="86">
        <v>2</v>
      </c>
      <c r="Q3280" s="87"/>
      <c r="R3280" s="88" t="s">
        <v>28</v>
      </c>
      <c r="S3280" s="89"/>
      <c r="T3280" s="1">
        <v>9831</v>
      </c>
      <c r="U3280" s="90">
        <v>5112.12</v>
      </c>
      <c r="V3280" s="91">
        <v>0.48000000000000004</v>
      </c>
      <c r="W3280" s="83" t="s">
        <v>11035</v>
      </c>
      <c r="X3280" s="83">
        <v>90119000000</v>
      </c>
      <c r="Y3280" s="83" t="s">
        <v>994</v>
      </c>
      <c r="Z3280" s="83" t="s">
        <v>739</v>
      </c>
    </row>
    <row r="3281" spans="1:26" x14ac:dyDescent="0.25">
      <c r="A3281" s="3" t="s">
        <v>8940</v>
      </c>
      <c r="B3281" s="3" t="s">
        <v>8940</v>
      </c>
      <c r="C3281" s="94" t="s">
        <v>8941</v>
      </c>
      <c r="D3281" s="93" t="s">
        <v>12006</v>
      </c>
      <c r="E3281" s="88" t="s">
        <v>704</v>
      </c>
      <c r="F3281" s="88" t="s">
        <v>22</v>
      </c>
      <c r="G3281" s="83" t="s">
        <v>23</v>
      </c>
      <c r="H3281" s="88"/>
      <c r="I3281" s="93" t="s">
        <v>24</v>
      </c>
      <c r="J3281" s="93" t="s">
        <v>24</v>
      </c>
      <c r="K3281" s="4">
        <v>100210011520</v>
      </c>
      <c r="L3281" s="3" t="s">
        <v>25</v>
      </c>
      <c r="M3281" s="3" t="s">
        <v>1019</v>
      </c>
      <c r="N3281" s="3" t="s">
        <v>5229</v>
      </c>
      <c r="O3281" s="3" t="s">
        <v>24</v>
      </c>
      <c r="P3281" s="86">
        <v>2</v>
      </c>
      <c r="Q3281" s="87"/>
      <c r="R3281" s="88" t="s">
        <v>28</v>
      </c>
      <c r="S3281" s="89"/>
      <c r="T3281" s="1">
        <v>10522</v>
      </c>
      <c r="U3281" s="90">
        <v>5471.44</v>
      </c>
      <c r="V3281" s="91">
        <v>0.48000000000000004</v>
      </c>
      <c r="W3281" s="83" t="s">
        <v>11035</v>
      </c>
      <c r="X3281" s="83">
        <v>90119000000</v>
      </c>
      <c r="Y3281" s="83" t="s">
        <v>994</v>
      </c>
      <c r="Z3281" s="83" t="s">
        <v>739</v>
      </c>
    </row>
    <row r="3282" spans="1:26" x14ac:dyDescent="0.25">
      <c r="A3282" s="3" t="s">
        <v>8942</v>
      </c>
      <c r="B3282" s="3" t="s">
        <v>8942</v>
      </c>
      <c r="C3282" s="94" t="s">
        <v>8943</v>
      </c>
      <c r="D3282" s="93" t="s">
        <v>12007</v>
      </c>
      <c r="E3282" s="88" t="s">
        <v>704</v>
      </c>
      <c r="F3282" s="88" t="s">
        <v>22</v>
      </c>
      <c r="G3282" s="83" t="s">
        <v>23</v>
      </c>
      <c r="H3282" s="88"/>
      <c r="I3282" s="93" t="s">
        <v>24</v>
      </c>
      <c r="J3282" s="93" t="s">
        <v>24</v>
      </c>
      <c r="K3282" s="4">
        <v>100210011520</v>
      </c>
      <c r="L3282" s="3" t="s">
        <v>25</v>
      </c>
      <c r="M3282" s="3" t="s">
        <v>1019</v>
      </c>
      <c r="N3282" s="3" t="s">
        <v>5229</v>
      </c>
      <c r="O3282" s="3" t="s">
        <v>24</v>
      </c>
      <c r="P3282" s="86">
        <v>2</v>
      </c>
      <c r="Q3282" s="87"/>
      <c r="R3282" s="88" t="s">
        <v>28</v>
      </c>
      <c r="S3282" s="89"/>
      <c r="T3282" s="1">
        <v>7234</v>
      </c>
      <c r="U3282" s="90">
        <v>3761.68</v>
      </c>
      <c r="V3282" s="91">
        <v>0.48000000000000004</v>
      </c>
      <c r="W3282" s="83" t="s">
        <v>11035</v>
      </c>
      <c r="X3282" s="83">
        <v>90119000000</v>
      </c>
      <c r="Y3282" s="83" t="s">
        <v>994</v>
      </c>
      <c r="Z3282" s="83" t="s">
        <v>739</v>
      </c>
    </row>
    <row r="3283" spans="1:26" x14ac:dyDescent="0.25">
      <c r="A3283" s="3" t="s">
        <v>8944</v>
      </c>
      <c r="B3283" s="3" t="s">
        <v>8944</v>
      </c>
      <c r="C3283" s="94" t="s">
        <v>8945</v>
      </c>
      <c r="D3283" s="93" t="s">
        <v>12008</v>
      </c>
      <c r="E3283" s="88" t="s">
        <v>704</v>
      </c>
      <c r="F3283" s="88" t="s">
        <v>22</v>
      </c>
      <c r="G3283" s="83" t="s">
        <v>752</v>
      </c>
      <c r="H3283" s="88"/>
      <c r="I3283" s="93" t="s">
        <v>24</v>
      </c>
      <c r="J3283" s="93" t="s">
        <v>24</v>
      </c>
      <c r="K3283" s="4">
        <v>100210011520</v>
      </c>
      <c r="L3283" s="3" t="s">
        <v>25</v>
      </c>
      <c r="M3283" s="3" t="s">
        <v>1019</v>
      </c>
      <c r="N3283" s="3" t="s">
        <v>5229</v>
      </c>
      <c r="O3283" s="3" t="s">
        <v>24</v>
      </c>
      <c r="P3283" s="86">
        <v>2</v>
      </c>
      <c r="Q3283" s="87"/>
      <c r="R3283" s="88" t="s">
        <v>28</v>
      </c>
      <c r="S3283" s="89"/>
      <c r="T3283" s="1">
        <v>1448</v>
      </c>
      <c r="U3283" s="90">
        <v>752.96</v>
      </c>
      <c r="V3283" s="91">
        <v>0.48</v>
      </c>
      <c r="W3283" s="83" t="s">
        <v>11035</v>
      </c>
      <c r="X3283" s="83">
        <v>90119000000</v>
      </c>
      <c r="Y3283" s="83" t="s">
        <v>994</v>
      </c>
      <c r="Z3283" s="83" t="s">
        <v>739</v>
      </c>
    </row>
    <row r="3284" spans="1:26" x14ac:dyDescent="0.25">
      <c r="A3284" s="83" t="s">
        <v>8946</v>
      </c>
      <c r="B3284" s="83" t="s">
        <v>8946</v>
      </c>
      <c r="C3284" s="84" t="s">
        <v>8947</v>
      </c>
      <c r="D3284" s="93" t="s">
        <v>12009</v>
      </c>
      <c r="E3284" s="83" t="s">
        <v>704</v>
      </c>
      <c r="F3284" s="83" t="s">
        <v>22</v>
      </c>
      <c r="G3284" s="83" t="s">
        <v>752</v>
      </c>
      <c r="H3284" s="83"/>
      <c r="I3284" s="93" t="s">
        <v>24</v>
      </c>
      <c r="J3284" s="93" t="s">
        <v>24</v>
      </c>
      <c r="K3284" s="85">
        <v>100210011520</v>
      </c>
      <c r="L3284" s="83" t="s">
        <v>25</v>
      </c>
      <c r="M3284" s="83" t="s">
        <v>1019</v>
      </c>
      <c r="N3284" s="83" t="s">
        <v>5229</v>
      </c>
      <c r="O3284" s="83" t="s">
        <v>24</v>
      </c>
      <c r="P3284" s="86">
        <v>20</v>
      </c>
      <c r="Q3284" s="87"/>
      <c r="R3284" s="88" t="s">
        <v>28</v>
      </c>
      <c r="S3284" s="89"/>
      <c r="T3284" s="1">
        <v>4012</v>
      </c>
      <c r="U3284" s="90">
        <v>2086.2399999999998</v>
      </c>
      <c r="V3284" s="91">
        <v>0.48000000000000004</v>
      </c>
      <c r="W3284" s="83" t="s">
        <v>11035</v>
      </c>
      <c r="X3284" s="83">
        <v>90119000000</v>
      </c>
      <c r="Y3284" s="83" t="s">
        <v>994</v>
      </c>
      <c r="Z3284" s="83" t="s">
        <v>739</v>
      </c>
    </row>
    <row r="3285" spans="1:26" x14ac:dyDescent="0.25">
      <c r="A3285" s="83" t="s">
        <v>9619</v>
      </c>
      <c r="B3285" s="83" t="s">
        <v>9619</v>
      </c>
      <c r="C3285" s="84" t="s">
        <v>9620</v>
      </c>
      <c r="D3285" s="93" t="s">
        <v>12010</v>
      </c>
      <c r="E3285" s="83" t="s">
        <v>704</v>
      </c>
      <c r="F3285" s="83" t="s">
        <v>22</v>
      </c>
      <c r="G3285" s="93" t="s">
        <v>23</v>
      </c>
      <c r="H3285" s="83"/>
      <c r="I3285" s="93" t="s">
        <v>24</v>
      </c>
      <c r="J3285" s="93" t="s">
        <v>24</v>
      </c>
      <c r="K3285" s="85">
        <v>100210011520</v>
      </c>
      <c r="L3285" s="83" t="s">
        <v>25</v>
      </c>
      <c r="M3285" s="83" t="s">
        <v>1019</v>
      </c>
      <c r="N3285" s="83" t="s">
        <v>5229</v>
      </c>
      <c r="O3285" s="83" t="s">
        <v>24</v>
      </c>
      <c r="P3285" s="86">
        <v>2</v>
      </c>
      <c r="Q3285" s="87"/>
      <c r="R3285" s="88" t="s">
        <v>28</v>
      </c>
      <c r="S3285" s="89"/>
      <c r="T3285" s="1">
        <v>3586</v>
      </c>
      <c r="U3285" s="90">
        <v>1864.72</v>
      </c>
      <c r="V3285" s="91">
        <v>0.48</v>
      </c>
      <c r="W3285" s="83" t="s">
        <v>11035</v>
      </c>
      <c r="X3285" s="83">
        <v>85258900000</v>
      </c>
      <c r="Y3285" s="83" t="s">
        <v>994</v>
      </c>
      <c r="Z3285" s="83" t="s">
        <v>739</v>
      </c>
    </row>
    <row r="3286" spans="1:26" x14ac:dyDescent="0.25">
      <c r="A3286" s="83" t="s">
        <v>8948</v>
      </c>
      <c r="B3286" s="83" t="s">
        <v>8948</v>
      </c>
      <c r="C3286" s="84" t="s">
        <v>8949</v>
      </c>
      <c r="D3286" s="93" t="s">
        <v>12011</v>
      </c>
      <c r="E3286" s="83" t="s">
        <v>704</v>
      </c>
      <c r="F3286" s="83" t="s">
        <v>22</v>
      </c>
      <c r="G3286" s="83" t="s">
        <v>23</v>
      </c>
      <c r="H3286" s="83"/>
      <c r="I3286" s="93" t="s">
        <v>24</v>
      </c>
      <c r="J3286" s="93" t="s">
        <v>24</v>
      </c>
      <c r="K3286" s="85">
        <v>100210011520</v>
      </c>
      <c r="L3286" s="83" t="s">
        <v>25</v>
      </c>
      <c r="M3286" s="83" t="s">
        <v>1019</v>
      </c>
      <c r="N3286" s="83" t="s">
        <v>5229</v>
      </c>
      <c r="O3286" s="83" t="s">
        <v>24</v>
      </c>
      <c r="P3286" s="86">
        <v>2</v>
      </c>
      <c r="Q3286" s="87"/>
      <c r="R3286" s="88" t="s">
        <v>28</v>
      </c>
      <c r="S3286" s="89"/>
      <c r="T3286" s="1">
        <v>1579</v>
      </c>
      <c r="U3286" s="90">
        <v>821.08</v>
      </c>
      <c r="V3286" s="91">
        <v>0.48</v>
      </c>
      <c r="W3286" s="83" t="s">
        <v>11035</v>
      </c>
      <c r="X3286" s="83">
        <v>90119000000</v>
      </c>
      <c r="Y3286" s="83" t="s">
        <v>994</v>
      </c>
      <c r="Z3286" s="83" t="s">
        <v>31</v>
      </c>
    </row>
    <row r="3287" spans="1:26" x14ac:dyDescent="0.25">
      <c r="A3287" s="83" t="s">
        <v>9009</v>
      </c>
      <c r="B3287" s="83" t="s">
        <v>9009</v>
      </c>
      <c r="C3287" s="84" t="s">
        <v>9010</v>
      </c>
      <c r="D3287" s="93" t="s">
        <v>12012</v>
      </c>
      <c r="E3287" s="83" t="s">
        <v>704</v>
      </c>
      <c r="F3287" s="83" t="s">
        <v>22</v>
      </c>
      <c r="G3287" s="83" t="s">
        <v>23</v>
      </c>
      <c r="H3287" s="83"/>
      <c r="I3287" s="93" t="s">
        <v>24</v>
      </c>
      <c r="J3287" s="93" t="s">
        <v>24</v>
      </c>
      <c r="K3287" s="85">
        <v>100210010517</v>
      </c>
      <c r="L3287" s="83" t="s">
        <v>25</v>
      </c>
      <c r="M3287" s="83" t="s">
        <v>1019</v>
      </c>
      <c r="N3287" s="83" t="s">
        <v>5182</v>
      </c>
      <c r="O3287" s="83" t="s">
        <v>5290</v>
      </c>
      <c r="P3287" s="86">
        <v>58</v>
      </c>
      <c r="Q3287" s="87"/>
      <c r="R3287" s="88" t="s">
        <v>28</v>
      </c>
      <c r="S3287" s="89"/>
      <c r="T3287" s="1">
        <v>4530</v>
      </c>
      <c r="U3287" s="90">
        <v>2355.6</v>
      </c>
      <c r="V3287" s="91">
        <v>0.48000000000000004</v>
      </c>
      <c r="W3287" s="83" t="s">
        <v>11035</v>
      </c>
      <c r="X3287" s="83">
        <v>90119000000</v>
      </c>
      <c r="Y3287" s="83" t="s">
        <v>994</v>
      </c>
      <c r="Z3287" s="83" t="s">
        <v>739</v>
      </c>
    </row>
    <row r="3288" spans="1:26" x14ac:dyDescent="0.25">
      <c r="A3288" s="83" t="s">
        <v>9011</v>
      </c>
      <c r="B3288" s="83" t="s">
        <v>9011</v>
      </c>
      <c r="C3288" s="84" t="s">
        <v>9012</v>
      </c>
      <c r="D3288" s="93" t="s">
        <v>12013</v>
      </c>
      <c r="E3288" s="83" t="s">
        <v>704</v>
      </c>
      <c r="F3288" s="83" t="s">
        <v>22</v>
      </c>
      <c r="G3288" s="83" t="s">
        <v>23</v>
      </c>
      <c r="H3288" s="83"/>
      <c r="I3288" s="93" t="s">
        <v>24</v>
      </c>
      <c r="J3288" s="93" t="s">
        <v>24</v>
      </c>
      <c r="K3288" s="85">
        <v>100210010517</v>
      </c>
      <c r="L3288" s="83" t="s">
        <v>25</v>
      </c>
      <c r="M3288" s="83" t="s">
        <v>1019</v>
      </c>
      <c r="N3288" s="83" t="s">
        <v>5182</v>
      </c>
      <c r="O3288" s="83" t="s">
        <v>5290</v>
      </c>
      <c r="P3288" s="86">
        <v>20</v>
      </c>
      <c r="Q3288" s="87"/>
      <c r="R3288" s="88" t="s">
        <v>28</v>
      </c>
      <c r="S3288" s="89"/>
      <c r="T3288" s="1">
        <v>3036</v>
      </c>
      <c r="U3288" s="90">
        <v>1578.72</v>
      </c>
      <c r="V3288" s="91">
        <v>0.48</v>
      </c>
      <c r="W3288" s="83" t="s">
        <v>11035</v>
      </c>
      <c r="X3288" s="83">
        <v>90119000000</v>
      </c>
      <c r="Y3288" s="83" t="s">
        <v>994</v>
      </c>
      <c r="Z3288" s="83" t="s">
        <v>31</v>
      </c>
    </row>
    <row r="3289" spans="1:26" x14ac:dyDescent="0.25">
      <c r="A3289" s="83" t="s">
        <v>9013</v>
      </c>
      <c r="B3289" s="83" t="s">
        <v>9013</v>
      </c>
      <c r="C3289" s="84" t="s">
        <v>9014</v>
      </c>
      <c r="D3289" s="93" t="s">
        <v>12014</v>
      </c>
      <c r="E3289" s="83" t="s">
        <v>704</v>
      </c>
      <c r="F3289" s="83" t="s">
        <v>22</v>
      </c>
      <c r="G3289" s="83" t="s">
        <v>23</v>
      </c>
      <c r="H3289" s="83"/>
      <c r="I3289" s="93" t="s">
        <v>24</v>
      </c>
      <c r="J3289" s="93" t="s">
        <v>24</v>
      </c>
      <c r="K3289" s="85">
        <v>100210010517</v>
      </c>
      <c r="L3289" s="83" t="s">
        <v>25</v>
      </c>
      <c r="M3289" s="83" t="s">
        <v>1019</v>
      </c>
      <c r="N3289" s="83" t="s">
        <v>5182</v>
      </c>
      <c r="O3289" s="83" t="s">
        <v>5290</v>
      </c>
      <c r="P3289" s="86">
        <v>38</v>
      </c>
      <c r="Q3289" s="87"/>
      <c r="R3289" s="88" t="s">
        <v>28</v>
      </c>
      <c r="S3289" s="98"/>
      <c r="T3289" s="1">
        <v>305</v>
      </c>
      <c r="U3289" s="90">
        <v>158.6</v>
      </c>
      <c r="V3289" s="91">
        <v>0.48000000000000004</v>
      </c>
      <c r="W3289" s="83" t="s">
        <v>11035</v>
      </c>
      <c r="X3289" s="83">
        <v>85444290900</v>
      </c>
      <c r="Y3289" s="83" t="s">
        <v>994</v>
      </c>
      <c r="Z3289" s="83" t="s">
        <v>31</v>
      </c>
    </row>
    <row r="3290" spans="1:26" x14ac:dyDescent="0.25">
      <c r="A3290" t="s">
        <v>9015</v>
      </c>
      <c r="B3290" t="s">
        <v>9015</v>
      </c>
      <c r="C3290" s="94" t="s">
        <v>9016</v>
      </c>
      <c r="D3290" s="93" t="s">
        <v>12015</v>
      </c>
      <c r="E3290" s="93" t="s">
        <v>704</v>
      </c>
      <c r="F3290" s="93" t="s">
        <v>22</v>
      </c>
      <c r="G3290" s="83" t="s">
        <v>23</v>
      </c>
      <c r="H3290" s="93"/>
      <c r="I3290" s="93" t="s">
        <v>24</v>
      </c>
      <c r="J3290" s="93" t="s">
        <v>24</v>
      </c>
      <c r="K3290" s="2">
        <v>100210010517</v>
      </c>
      <c r="L3290" t="s">
        <v>25</v>
      </c>
      <c r="M3290" t="s">
        <v>1019</v>
      </c>
      <c r="N3290" t="s">
        <v>5182</v>
      </c>
      <c r="O3290" t="s">
        <v>5290</v>
      </c>
      <c r="P3290" s="86">
        <v>20</v>
      </c>
      <c r="Q3290" s="87"/>
      <c r="R3290" s="88" t="s">
        <v>28</v>
      </c>
      <c r="S3290" s="89"/>
      <c r="T3290" s="1">
        <v>290</v>
      </c>
      <c r="U3290" s="90">
        <v>150.80000000000001</v>
      </c>
      <c r="V3290" s="91">
        <v>0.48</v>
      </c>
      <c r="W3290" s="83" t="s">
        <v>11035</v>
      </c>
      <c r="X3290" s="83">
        <v>85444290900</v>
      </c>
      <c r="Y3290" s="83" t="s">
        <v>994</v>
      </c>
      <c r="Z3290" s="83" t="s">
        <v>31</v>
      </c>
    </row>
    <row r="3291" spans="1:26" x14ac:dyDescent="0.25">
      <c r="A3291" t="s">
        <v>9017</v>
      </c>
      <c r="B3291" t="s">
        <v>9017</v>
      </c>
      <c r="C3291" s="94" t="s">
        <v>9018</v>
      </c>
      <c r="D3291" s="93" t="s">
        <v>12016</v>
      </c>
      <c r="E3291" s="93" t="s">
        <v>704</v>
      </c>
      <c r="F3291" s="93" t="s">
        <v>22</v>
      </c>
      <c r="G3291" s="83" t="s">
        <v>23</v>
      </c>
      <c r="H3291" s="93"/>
      <c r="I3291" s="93" t="s">
        <v>24</v>
      </c>
      <c r="J3291" s="93" t="s">
        <v>24</v>
      </c>
      <c r="K3291" s="2">
        <v>100210010517</v>
      </c>
      <c r="L3291" t="s">
        <v>25</v>
      </c>
      <c r="M3291" t="s">
        <v>1019</v>
      </c>
      <c r="N3291" t="s">
        <v>5182</v>
      </c>
      <c r="O3291" t="s">
        <v>5290</v>
      </c>
      <c r="P3291" s="86">
        <v>20</v>
      </c>
      <c r="Q3291" s="87"/>
      <c r="R3291" s="88" t="s">
        <v>28</v>
      </c>
      <c r="S3291" s="89"/>
      <c r="T3291" s="1">
        <v>290</v>
      </c>
      <c r="U3291" s="90">
        <v>150.80000000000001</v>
      </c>
      <c r="V3291" s="91">
        <v>0.48</v>
      </c>
      <c r="W3291" s="83" t="s">
        <v>11035</v>
      </c>
      <c r="X3291" s="83">
        <v>85444290900</v>
      </c>
      <c r="Y3291" s="83" t="s">
        <v>994</v>
      </c>
      <c r="Z3291" s="83" t="s">
        <v>31</v>
      </c>
    </row>
    <row r="3292" spans="1:26" x14ac:dyDescent="0.25">
      <c r="A3292" t="s">
        <v>9621</v>
      </c>
      <c r="B3292" t="s">
        <v>9621</v>
      </c>
      <c r="C3292" s="94" t="s">
        <v>9622</v>
      </c>
      <c r="D3292" s="93" t="s">
        <v>12017</v>
      </c>
      <c r="E3292" s="93" t="s">
        <v>704</v>
      </c>
      <c r="F3292" s="93" t="s">
        <v>22</v>
      </c>
      <c r="G3292" s="83" t="s">
        <v>23</v>
      </c>
      <c r="H3292" s="93"/>
      <c r="I3292" s="93" t="s">
        <v>24</v>
      </c>
      <c r="J3292" s="93" t="s">
        <v>24</v>
      </c>
      <c r="K3292" s="2">
        <v>100210011103</v>
      </c>
      <c r="L3292" t="s">
        <v>25</v>
      </c>
      <c r="M3292" t="s">
        <v>1019</v>
      </c>
      <c r="N3292" t="s">
        <v>6049</v>
      </c>
      <c r="O3292" t="s">
        <v>6050</v>
      </c>
      <c r="P3292" s="86">
        <v>2</v>
      </c>
      <c r="Q3292" s="87"/>
      <c r="R3292" s="88" t="s">
        <v>28</v>
      </c>
      <c r="S3292" s="89"/>
      <c r="T3292" s="1">
        <v>10184</v>
      </c>
      <c r="U3292" s="90">
        <v>5295.68</v>
      </c>
      <c r="V3292" s="91">
        <v>0.48</v>
      </c>
      <c r="W3292" s="83" t="s">
        <v>11035</v>
      </c>
      <c r="X3292" s="83">
        <v>85258900000</v>
      </c>
      <c r="Y3292" s="83" t="s">
        <v>994</v>
      </c>
      <c r="Z3292" s="83" t="s">
        <v>739</v>
      </c>
    </row>
    <row r="3293" spans="1:26" x14ac:dyDescent="0.25">
      <c r="A3293" s="3" t="s">
        <v>9418</v>
      </c>
      <c r="B3293" s="3" t="s">
        <v>9418</v>
      </c>
      <c r="C3293" s="94" t="s">
        <v>9419</v>
      </c>
      <c r="D3293" s="93" t="s">
        <v>12018</v>
      </c>
      <c r="E3293" s="88" t="s">
        <v>704</v>
      </c>
      <c r="F3293" s="88" t="s">
        <v>22</v>
      </c>
      <c r="G3293" s="83" t="s">
        <v>23</v>
      </c>
      <c r="H3293" s="88"/>
      <c r="I3293" s="93" t="s">
        <v>24</v>
      </c>
      <c r="J3293" s="93" t="s">
        <v>24</v>
      </c>
      <c r="K3293" s="4">
        <v>100210040175</v>
      </c>
      <c r="L3293" s="3" t="s">
        <v>25</v>
      </c>
      <c r="M3293" s="3" t="s">
        <v>5198</v>
      </c>
      <c r="N3293" s="3" t="s">
        <v>7340</v>
      </c>
      <c r="O3293" s="3" t="s">
        <v>7341</v>
      </c>
      <c r="P3293" s="86">
        <v>2</v>
      </c>
      <c r="Q3293" s="99"/>
      <c r="R3293" s="88" t="s">
        <v>28</v>
      </c>
      <c r="S3293" s="89"/>
      <c r="T3293" s="1">
        <v>7621</v>
      </c>
      <c r="U3293" s="90">
        <v>5334.7</v>
      </c>
      <c r="V3293" s="91">
        <v>0.30000000000000004</v>
      </c>
      <c r="W3293" s="83" t="s">
        <v>11038</v>
      </c>
      <c r="X3293" s="83">
        <v>49119900000</v>
      </c>
      <c r="Y3293" s="83" t="s">
        <v>994</v>
      </c>
      <c r="Z3293" s="83" t="s">
        <v>31</v>
      </c>
    </row>
    <row r="3294" spans="1:26" x14ac:dyDescent="0.25">
      <c r="A3294" s="3" t="s">
        <v>7632</v>
      </c>
      <c r="B3294" s="3" t="s">
        <v>7632</v>
      </c>
      <c r="C3294" s="94" t="s">
        <v>7633</v>
      </c>
      <c r="D3294" s="93" t="s">
        <v>7470</v>
      </c>
      <c r="E3294" s="88" t="s">
        <v>704</v>
      </c>
      <c r="F3294" s="88" t="s">
        <v>22</v>
      </c>
      <c r="G3294" s="83" t="s">
        <v>752</v>
      </c>
      <c r="H3294" s="88"/>
      <c r="I3294" s="93" t="s">
        <v>24</v>
      </c>
      <c r="J3294" s="93" t="s">
        <v>24</v>
      </c>
      <c r="K3294" s="4">
        <v>100210010724</v>
      </c>
      <c r="L3294" s="3" t="s">
        <v>25</v>
      </c>
      <c r="M3294" s="3" t="s">
        <v>1019</v>
      </c>
      <c r="N3294" s="3" t="s">
        <v>2639</v>
      </c>
      <c r="O3294" s="3" t="s">
        <v>5655</v>
      </c>
      <c r="P3294" s="86" t="s">
        <v>11037</v>
      </c>
      <c r="Q3294" s="99"/>
      <c r="R3294" s="88" t="s">
        <v>28</v>
      </c>
      <c r="S3294" s="89"/>
      <c r="T3294" s="1">
        <v>833</v>
      </c>
      <c r="U3294" s="90">
        <v>433.16</v>
      </c>
      <c r="V3294" s="91">
        <v>0.48</v>
      </c>
      <c r="W3294" s="83" t="s">
        <v>11035</v>
      </c>
      <c r="X3294" s="83">
        <v>90021900000</v>
      </c>
      <c r="Y3294" s="83" t="s">
        <v>994</v>
      </c>
      <c r="Z3294" s="83" t="s">
        <v>31</v>
      </c>
    </row>
    <row r="3295" spans="1:26" x14ac:dyDescent="0.25">
      <c r="A3295" s="3" t="s">
        <v>9624</v>
      </c>
      <c r="B3295" s="3" t="s">
        <v>9624</v>
      </c>
      <c r="C3295" s="94" t="s">
        <v>9625</v>
      </c>
      <c r="D3295" s="93" t="s">
        <v>9625</v>
      </c>
      <c r="E3295" s="88" t="s">
        <v>55</v>
      </c>
      <c r="F3295" s="88" t="s">
        <v>22</v>
      </c>
      <c r="G3295" s="83" t="s">
        <v>23</v>
      </c>
      <c r="H3295" s="88"/>
      <c r="I3295" s="93" t="s">
        <v>24</v>
      </c>
      <c r="J3295" s="93" t="s">
        <v>24</v>
      </c>
      <c r="K3295" s="4">
        <v>100210011405</v>
      </c>
      <c r="L3295" s="3" t="s">
        <v>25</v>
      </c>
      <c r="M3295" s="3" t="s">
        <v>1019</v>
      </c>
      <c r="N3295" s="3" t="s">
        <v>6969</v>
      </c>
      <c r="O3295" s="3" t="s">
        <v>7342</v>
      </c>
      <c r="P3295" s="86" t="s">
        <v>8797</v>
      </c>
      <c r="Q3295" s="99"/>
      <c r="R3295" s="88" t="s">
        <v>28</v>
      </c>
      <c r="S3295" s="89"/>
      <c r="T3295" s="1">
        <v>674</v>
      </c>
      <c r="U3295" s="90">
        <v>350.48</v>
      </c>
      <c r="V3295" s="91">
        <v>0.48</v>
      </c>
      <c r="W3295" s="83" t="s">
        <v>11035</v>
      </c>
      <c r="X3295" s="83">
        <v>99999999999</v>
      </c>
      <c r="Y3295" s="83" t="s">
        <v>30</v>
      </c>
      <c r="Z3295" s="83" t="s">
        <v>31</v>
      </c>
    </row>
    <row r="3296" spans="1:26" x14ac:dyDescent="0.25">
      <c r="A3296" s="3" t="s">
        <v>9626</v>
      </c>
      <c r="B3296" s="3" t="s">
        <v>9626</v>
      </c>
      <c r="C3296" s="94" t="s">
        <v>9627</v>
      </c>
      <c r="D3296" s="93" t="s">
        <v>9627</v>
      </c>
      <c r="E3296" s="88" t="s">
        <v>55</v>
      </c>
      <c r="F3296" s="88" t="s">
        <v>22</v>
      </c>
      <c r="G3296" s="83" t="s">
        <v>23</v>
      </c>
      <c r="H3296" s="88"/>
      <c r="I3296" s="93" t="s">
        <v>24</v>
      </c>
      <c r="J3296" s="93" t="s">
        <v>24</v>
      </c>
      <c r="K3296" s="4">
        <v>100210011405</v>
      </c>
      <c r="L3296" s="3" t="s">
        <v>25</v>
      </c>
      <c r="M3296" s="3" t="s">
        <v>1019</v>
      </c>
      <c r="N3296" s="3" t="s">
        <v>6969</v>
      </c>
      <c r="O3296" s="3" t="s">
        <v>7342</v>
      </c>
      <c r="P3296" s="86" t="s">
        <v>8797</v>
      </c>
      <c r="Q3296" s="99"/>
      <c r="R3296" s="88" t="s">
        <v>28</v>
      </c>
      <c r="S3296" s="89"/>
      <c r="T3296" s="1">
        <v>674</v>
      </c>
      <c r="U3296" s="90">
        <v>350.48</v>
      </c>
      <c r="V3296" s="91">
        <v>0.48</v>
      </c>
      <c r="W3296" s="83" t="s">
        <v>11035</v>
      </c>
      <c r="X3296" s="83">
        <v>99999999999</v>
      </c>
      <c r="Y3296" s="83" t="s">
        <v>30</v>
      </c>
      <c r="Z3296" s="83" t="s">
        <v>31</v>
      </c>
    </row>
    <row r="3297" spans="1:26" x14ac:dyDescent="0.25">
      <c r="A3297" t="s">
        <v>9404</v>
      </c>
      <c r="B3297" t="s">
        <v>9404</v>
      </c>
      <c r="C3297" s="94" t="s">
        <v>9405</v>
      </c>
      <c r="D3297" s="93" t="s">
        <v>12019</v>
      </c>
      <c r="E3297" s="93" t="s">
        <v>704</v>
      </c>
      <c r="F3297" s="93" t="s">
        <v>22</v>
      </c>
      <c r="G3297" s="83" t="s">
        <v>752</v>
      </c>
      <c r="H3297" s="93"/>
      <c r="I3297" s="93" t="s">
        <v>24</v>
      </c>
      <c r="J3297" s="93" t="s">
        <v>24</v>
      </c>
      <c r="K3297" s="2">
        <v>100210010727</v>
      </c>
      <c r="L3297" t="s">
        <v>25</v>
      </c>
      <c r="M3297" t="s">
        <v>1019</v>
      </c>
      <c r="N3297" t="s">
        <v>2639</v>
      </c>
      <c r="O3297" t="s">
        <v>5704</v>
      </c>
      <c r="P3297" s="86">
        <v>20</v>
      </c>
      <c r="Q3297" s="96"/>
      <c r="R3297" s="88" t="s">
        <v>28</v>
      </c>
      <c r="S3297" s="84"/>
      <c r="T3297" s="1">
        <v>7086</v>
      </c>
      <c r="U3297" s="90">
        <v>3684.72</v>
      </c>
      <c r="V3297" s="91">
        <v>0.48000000000000004</v>
      </c>
      <c r="W3297" s="83" t="s">
        <v>11035</v>
      </c>
      <c r="X3297" s="83">
        <v>90021900000</v>
      </c>
      <c r="Y3297" s="83" t="s">
        <v>994</v>
      </c>
      <c r="Z3297" s="83" t="s">
        <v>31</v>
      </c>
    </row>
    <row r="3298" spans="1:26" x14ac:dyDescent="0.25">
      <c r="A3298" s="93" t="s">
        <v>9679</v>
      </c>
      <c r="B3298" s="93" t="s">
        <v>9679</v>
      </c>
      <c r="C3298" s="94" t="s">
        <v>9680</v>
      </c>
      <c r="D3298" s="93" t="s">
        <v>12020</v>
      </c>
      <c r="E3298" s="93" t="s">
        <v>704</v>
      </c>
      <c r="F3298" s="93" t="s">
        <v>22</v>
      </c>
      <c r="G3298" s="83" t="s">
        <v>23</v>
      </c>
      <c r="H3298" s="93"/>
      <c r="I3298" s="93" t="s">
        <v>24</v>
      </c>
      <c r="J3298" s="93" t="s">
        <v>24</v>
      </c>
      <c r="K3298" s="95">
        <v>100210041601</v>
      </c>
      <c r="L3298" s="93" t="s">
        <v>25</v>
      </c>
      <c r="M3298" s="93" t="s">
        <v>5198</v>
      </c>
      <c r="N3298" s="93" t="s">
        <v>8232</v>
      </c>
      <c r="O3298" s="93" t="s">
        <v>8232</v>
      </c>
      <c r="P3298" s="86">
        <v>20</v>
      </c>
      <c r="Q3298" s="96"/>
      <c r="R3298" s="88" t="s">
        <v>28</v>
      </c>
      <c r="S3298" s="84"/>
      <c r="T3298" s="1">
        <v>2283</v>
      </c>
      <c r="U3298" s="90">
        <v>1598.1</v>
      </c>
      <c r="V3298" s="91">
        <v>0.30000000000000004</v>
      </c>
      <c r="W3298" s="83" t="s">
        <v>11038</v>
      </c>
      <c r="X3298" s="83">
        <v>85365080000</v>
      </c>
      <c r="Y3298" s="83" t="s">
        <v>994</v>
      </c>
      <c r="Z3298" s="83" t="s">
        <v>739</v>
      </c>
    </row>
    <row r="3299" spans="1:26" x14ac:dyDescent="0.25">
      <c r="A3299" s="3" t="s">
        <v>9599</v>
      </c>
      <c r="B3299" s="3" t="s">
        <v>9599</v>
      </c>
      <c r="C3299" s="94" t="s">
        <v>9600</v>
      </c>
      <c r="D3299" s="93" t="s">
        <v>12021</v>
      </c>
      <c r="E3299" s="88" t="s">
        <v>704</v>
      </c>
      <c r="F3299" s="88" t="s">
        <v>22</v>
      </c>
      <c r="G3299" s="83" t="s">
        <v>23</v>
      </c>
      <c r="H3299" s="88"/>
      <c r="I3299" s="93" t="s">
        <v>24</v>
      </c>
      <c r="J3299" s="93" t="s">
        <v>24</v>
      </c>
      <c r="K3299" s="4">
        <v>100210041601</v>
      </c>
      <c r="L3299" s="3" t="s">
        <v>25</v>
      </c>
      <c r="M3299" s="3" t="s">
        <v>5198</v>
      </c>
      <c r="N3299" s="3" t="s">
        <v>8232</v>
      </c>
      <c r="O3299" s="3" t="s">
        <v>8232</v>
      </c>
      <c r="P3299" s="86">
        <v>20</v>
      </c>
      <c r="Q3299" s="99"/>
      <c r="R3299" s="88" t="s">
        <v>28</v>
      </c>
      <c r="S3299" s="89"/>
      <c r="T3299" s="1">
        <v>216878</v>
      </c>
      <c r="U3299" s="90">
        <v>162658.5</v>
      </c>
      <c r="V3299" s="91">
        <v>0.25</v>
      </c>
      <c r="W3299" s="83" t="s">
        <v>11036</v>
      </c>
      <c r="X3299" s="83">
        <v>90119000000</v>
      </c>
      <c r="Y3299" s="83" t="s">
        <v>994</v>
      </c>
      <c r="Z3299" s="83" t="s">
        <v>31</v>
      </c>
    </row>
    <row r="3300" spans="1:26" x14ac:dyDescent="0.25">
      <c r="A3300" t="s">
        <v>9601</v>
      </c>
      <c r="B3300" t="s">
        <v>9601</v>
      </c>
      <c r="C3300" s="94" t="s">
        <v>9602</v>
      </c>
      <c r="D3300" s="93" t="s">
        <v>12022</v>
      </c>
      <c r="E3300" s="93" t="s">
        <v>704</v>
      </c>
      <c r="F3300" s="93" t="s">
        <v>22</v>
      </c>
      <c r="G3300" s="83" t="s">
        <v>23</v>
      </c>
      <c r="H3300" s="93"/>
      <c r="I3300" s="93" t="s">
        <v>24</v>
      </c>
      <c r="J3300" s="93" t="s">
        <v>24</v>
      </c>
      <c r="K3300" s="2">
        <v>100210041601</v>
      </c>
      <c r="L3300" t="s">
        <v>25</v>
      </c>
      <c r="M3300" t="s">
        <v>5198</v>
      </c>
      <c r="N3300" t="s">
        <v>8232</v>
      </c>
      <c r="O3300" t="s">
        <v>8232</v>
      </c>
      <c r="P3300" s="86">
        <v>63</v>
      </c>
      <c r="Q3300" s="87"/>
      <c r="R3300" s="88" t="s">
        <v>28</v>
      </c>
      <c r="S3300" s="89"/>
      <c r="T3300" s="1">
        <v>35596</v>
      </c>
      <c r="U3300" s="90">
        <v>26697</v>
      </c>
      <c r="V3300" s="91">
        <v>0.25</v>
      </c>
      <c r="W3300" s="83" t="s">
        <v>11036</v>
      </c>
      <c r="X3300" s="83">
        <v>90119000000</v>
      </c>
      <c r="Y3300" s="83" t="s">
        <v>994</v>
      </c>
      <c r="Z3300" s="83" t="s">
        <v>31</v>
      </c>
    </row>
    <row r="3301" spans="1:26" x14ac:dyDescent="0.25">
      <c r="A3301" t="s">
        <v>9681</v>
      </c>
      <c r="B3301" t="s">
        <v>9681</v>
      </c>
      <c r="C3301" s="94" t="s">
        <v>9682</v>
      </c>
      <c r="D3301" s="93" t="s">
        <v>12023</v>
      </c>
      <c r="E3301" s="93" t="s">
        <v>704</v>
      </c>
      <c r="F3301" s="93" t="s">
        <v>22</v>
      </c>
      <c r="G3301" s="83" t="s">
        <v>752</v>
      </c>
      <c r="H3301" s="93"/>
      <c r="I3301" s="93" t="s">
        <v>24</v>
      </c>
      <c r="J3301" s="93" t="s">
        <v>24</v>
      </c>
      <c r="K3301" s="2">
        <v>100210041601</v>
      </c>
      <c r="L3301" t="s">
        <v>25</v>
      </c>
      <c r="M3301" t="s">
        <v>5198</v>
      </c>
      <c r="N3301" t="s">
        <v>8232</v>
      </c>
      <c r="O3301" t="s">
        <v>8232</v>
      </c>
      <c r="P3301" s="86">
        <v>20</v>
      </c>
      <c r="Q3301" s="87"/>
      <c r="R3301" s="88" t="s">
        <v>28</v>
      </c>
      <c r="S3301" s="89"/>
      <c r="T3301" s="1">
        <v>40820</v>
      </c>
      <c r="U3301" s="90">
        <v>28574</v>
      </c>
      <c r="V3301" s="91">
        <v>0.3</v>
      </c>
      <c r="W3301" s="83" t="s">
        <v>11038</v>
      </c>
      <c r="X3301" s="83">
        <v>90119000000</v>
      </c>
      <c r="Y3301" s="83" t="s">
        <v>994</v>
      </c>
      <c r="Z3301" s="83" t="s">
        <v>739</v>
      </c>
    </row>
    <row r="3302" spans="1:26" x14ac:dyDescent="0.25">
      <c r="A3302" s="3" t="s">
        <v>9372</v>
      </c>
      <c r="B3302" s="3" t="s">
        <v>9372</v>
      </c>
      <c r="C3302" s="94" t="s">
        <v>9373</v>
      </c>
      <c r="D3302" s="93" t="s">
        <v>12024</v>
      </c>
      <c r="E3302" s="88" t="s">
        <v>704</v>
      </c>
      <c r="F3302" s="88" t="s">
        <v>22</v>
      </c>
      <c r="G3302" s="93" t="s">
        <v>23</v>
      </c>
      <c r="H3302" s="88"/>
      <c r="I3302" s="93" t="s">
        <v>24</v>
      </c>
      <c r="J3302" s="93" t="s">
        <v>24</v>
      </c>
      <c r="K3302" s="4">
        <v>100210041601</v>
      </c>
      <c r="L3302" s="3" t="s">
        <v>25</v>
      </c>
      <c r="M3302" s="3" t="s">
        <v>5198</v>
      </c>
      <c r="N3302" s="3" t="s">
        <v>8232</v>
      </c>
      <c r="O3302" s="3" t="s">
        <v>8232</v>
      </c>
      <c r="P3302" s="86">
        <v>2</v>
      </c>
      <c r="Q3302" s="99"/>
      <c r="R3302" s="88" t="s">
        <v>28</v>
      </c>
      <c r="S3302" s="89"/>
      <c r="T3302" s="1">
        <v>302</v>
      </c>
      <c r="U3302" s="90">
        <v>157.04</v>
      </c>
      <c r="V3302" s="91">
        <v>0.48000000000000004</v>
      </c>
      <c r="W3302" s="83" t="s">
        <v>11035</v>
      </c>
      <c r="X3302" s="83">
        <v>39199080990</v>
      </c>
      <c r="Y3302" s="83" t="s">
        <v>994</v>
      </c>
      <c r="Z3302" s="83" t="s">
        <v>31</v>
      </c>
    </row>
    <row r="3303" spans="1:26" x14ac:dyDescent="0.25">
      <c r="A3303" s="3" t="s">
        <v>9376</v>
      </c>
      <c r="B3303" s="3" t="s">
        <v>9376</v>
      </c>
      <c r="C3303" s="94" t="s">
        <v>9377</v>
      </c>
      <c r="D3303" s="93" t="s">
        <v>12025</v>
      </c>
      <c r="E3303" s="88" t="s">
        <v>704</v>
      </c>
      <c r="F3303" s="88" t="s">
        <v>22</v>
      </c>
      <c r="G3303" s="83" t="s">
        <v>23</v>
      </c>
      <c r="H3303" s="88"/>
      <c r="I3303" s="93" t="s">
        <v>24</v>
      </c>
      <c r="J3303" s="93" t="s">
        <v>24</v>
      </c>
      <c r="K3303" s="4">
        <v>100210041601</v>
      </c>
      <c r="L3303" s="3" t="s">
        <v>25</v>
      </c>
      <c r="M3303" s="3" t="s">
        <v>5198</v>
      </c>
      <c r="N3303" s="3" t="s">
        <v>8232</v>
      </c>
      <c r="O3303" s="3" t="s">
        <v>8232</v>
      </c>
      <c r="P3303" s="86">
        <v>63</v>
      </c>
      <c r="Q3303" s="87"/>
      <c r="R3303" s="88" t="s">
        <v>28</v>
      </c>
      <c r="S3303" s="89"/>
      <c r="T3303" s="1">
        <v>1923</v>
      </c>
      <c r="U3303" s="90">
        <v>1346.1</v>
      </c>
      <c r="V3303" s="91">
        <v>0.30000000000000004</v>
      </c>
      <c r="W3303" s="83" t="s">
        <v>11038</v>
      </c>
      <c r="X3303" s="83">
        <v>90119000000</v>
      </c>
      <c r="Y3303" s="83" t="s">
        <v>994</v>
      </c>
      <c r="Z3303" s="83" t="s">
        <v>31</v>
      </c>
    </row>
    <row r="3304" spans="1:26" x14ac:dyDescent="0.25">
      <c r="A3304" s="3" t="s">
        <v>9378</v>
      </c>
      <c r="B3304" s="3" t="s">
        <v>9378</v>
      </c>
      <c r="C3304" s="94" t="s">
        <v>9379</v>
      </c>
      <c r="D3304" s="93" t="s">
        <v>9379</v>
      </c>
      <c r="E3304" s="88" t="s">
        <v>704</v>
      </c>
      <c r="F3304" s="88" t="s">
        <v>22</v>
      </c>
      <c r="G3304" s="83" t="s">
        <v>23</v>
      </c>
      <c r="H3304" s="88"/>
      <c r="I3304" s="93" t="s">
        <v>24</v>
      </c>
      <c r="J3304" s="93" t="s">
        <v>24</v>
      </c>
      <c r="K3304" s="4">
        <v>100210041601</v>
      </c>
      <c r="L3304" s="3" t="s">
        <v>25</v>
      </c>
      <c r="M3304" s="3" t="s">
        <v>5198</v>
      </c>
      <c r="N3304" s="3" t="s">
        <v>8232</v>
      </c>
      <c r="O3304" s="3" t="s">
        <v>8232</v>
      </c>
      <c r="P3304" s="86">
        <v>20</v>
      </c>
      <c r="Q3304" s="96"/>
      <c r="R3304" s="88" t="s">
        <v>28</v>
      </c>
      <c r="S3304" s="84"/>
      <c r="T3304" s="1">
        <v>1528</v>
      </c>
      <c r="U3304" s="90">
        <v>1069.5999999999999</v>
      </c>
      <c r="V3304" s="91">
        <v>0.30000000000000004</v>
      </c>
      <c r="W3304" s="83" t="s">
        <v>11038</v>
      </c>
      <c r="X3304" s="83">
        <v>90119000000</v>
      </c>
      <c r="Y3304" s="83" t="s">
        <v>994</v>
      </c>
      <c r="Z3304" s="83" t="s">
        <v>739</v>
      </c>
    </row>
    <row r="3305" spans="1:26" x14ac:dyDescent="0.25">
      <c r="A3305" s="3" t="s">
        <v>9035</v>
      </c>
      <c r="B3305" s="3" t="s">
        <v>9035</v>
      </c>
      <c r="C3305" s="94" t="s">
        <v>9036</v>
      </c>
      <c r="D3305" s="93" t="s">
        <v>12026</v>
      </c>
      <c r="E3305" s="88" t="s">
        <v>704</v>
      </c>
      <c r="F3305" s="88" t="s">
        <v>22</v>
      </c>
      <c r="G3305" s="83" t="s">
        <v>23</v>
      </c>
      <c r="H3305" s="88"/>
      <c r="I3305" s="93" t="s">
        <v>24</v>
      </c>
      <c r="J3305" s="93" t="s">
        <v>24</v>
      </c>
      <c r="K3305" s="4">
        <v>100210010517</v>
      </c>
      <c r="L3305" s="3" t="s">
        <v>25</v>
      </c>
      <c r="M3305" s="3" t="s">
        <v>1019</v>
      </c>
      <c r="N3305" s="3" t="s">
        <v>5182</v>
      </c>
      <c r="O3305" s="3" t="s">
        <v>5290</v>
      </c>
      <c r="P3305" s="86">
        <v>20</v>
      </c>
      <c r="Q3305" s="87"/>
      <c r="R3305" s="88" t="s">
        <v>28</v>
      </c>
      <c r="S3305" s="89"/>
      <c r="T3305" s="1">
        <v>301</v>
      </c>
      <c r="U3305" s="90">
        <v>210.7</v>
      </c>
      <c r="V3305" s="91">
        <v>0.30000000000000004</v>
      </c>
      <c r="W3305" s="83" t="s">
        <v>11038</v>
      </c>
      <c r="X3305" s="83">
        <v>90119000000</v>
      </c>
      <c r="Y3305" s="83" t="s">
        <v>903</v>
      </c>
      <c r="Z3305" s="83" t="s">
        <v>31</v>
      </c>
    </row>
    <row r="3306" spans="1:26" x14ac:dyDescent="0.25">
      <c r="A3306" s="3" t="s">
        <v>9019</v>
      </c>
      <c r="B3306" s="3" t="s">
        <v>9019</v>
      </c>
      <c r="C3306" s="94" t="s">
        <v>9020</v>
      </c>
      <c r="D3306" s="93" t="s">
        <v>12027</v>
      </c>
      <c r="E3306" s="88" t="s">
        <v>704</v>
      </c>
      <c r="F3306" s="88" t="s">
        <v>22</v>
      </c>
      <c r="G3306" s="83" t="s">
        <v>23</v>
      </c>
      <c r="H3306" s="88"/>
      <c r="I3306" s="93" t="s">
        <v>24</v>
      </c>
      <c r="J3306" s="93" t="s">
        <v>24</v>
      </c>
      <c r="K3306" s="4">
        <v>100210010517</v>
      </c>
      <c r="L3306" s="3" t="s">
        <v>25</v>
      </c>
      <c r="M3306" s="3" t="s">
        <v>1019</v>
      </c>
      <c r="N3306" s="3" t="s">
        <v>5182</v>
      </c>
      <c r="O3306" s="3" t="s">
        <v>5290</v>
      </c>
      <c r="P3306" s="86">
        <v>20</v>
      </c>
      <c r="Q3306" s="87"/>
      <c r="R3306" s="88" t="s">
        <v>28</v>
      </c>
      <c r="S3306" s="89"/>
      <c r="T3306" s="1">
        <v>822</v>
      </c>
      <c r="U3306" s="90">
        <v>427.44</v>
      </c>
      <c r="V3306" s="91">
        <v>0.48</v>
      </c>
      <c r="W3306" s="83" t="s">
        <v>11035</v>
      </c>
      <c r="X3306" s="83">
        <v>90119000000</v>
      </c>
      <c r="Y3306" s="83" t="s">
        <v>994</v>
      </c>
      <c r="Z3306" s="83" t="s">
        <v>31</v>
      </c>
    </row>
    <row r="3307" spans="1:26" x14ac:dyDescent="0.25">
      <c r="A3307" s="3" t="s">
        <v>9021</v>
      </c>
      <c r="B3307" s="3" t="s">
        <v>9021</v>
      </c>
      <c r="C3307" s="94" t="s">
        <v>9022</v>
      </c>
      <c r="D3307" s="93" t="s">
        <v>12028</v>
      </c>
      <c r="E3307" s="88" t="s">
        <v>704</v>
      </c>
      <c r="F3307" s="88" t="s">
        <v>22</v>
      </c>
      <c r="G3307" s="83" t="s">
        <v>23</v>
      </c>
      <c r="H3307" s="88"/>
      <c r="I3307" s="93" t="s">
        <v>24</v>
      </c>
      <c r="J3307" s="93" t="s">
        <v>24</v>
      </c>
      <c r="K3307" s="4">
        <v>100210010517</v>
      </c>
      <c r="L3307" s="3" t="s">
        <v>25</v>
      </c>
      <c r="M3307" s="3" t="s">
        <v>1019</v>
      </c>
      <c r="N3307" s="3" t="s">
        <v>5182</v>
      </c>
      <c r="O3307" s="3" t="s">
        <v>5290</v>
      </c>
      <c r="P3307" s="86">
        <v>2</v>
      </c>
      <c r="Q3307" s="87"/>
      <c r="R3307" s="88" t="s">
        <v>28</v>
      </c>
      <c r="S3307" s="89"/>
      <c r="T3307" s="1">
        <v>406</v>
      </c>
      <c r="U3307" s="90">
        <v>211.12</v>
      </c>
      <c r="V3307" s="91">
        <v>0.48</v>
      </c>
      <c r="W3307" s="83" t="s">
        <v>11035</v>
      </c>
      <c r="X3307" s="83">
        <v>90119000000</v>
      </c>
      <c r="Y3307" s="83" t="s">
        <v>994</v>
      </c>
      <c r="Z3307" s="83" t="s">
        <v>31</v>
      </c>
    </row>
    <row r="3308" spans="1:26" x14ac:dyDescent="0.25">
      <c r="A3308" s="3" t="s">
        <v>9023</v>
      </c>
      <c r="B3308" s="3" t="s">
        <v>9023</v>
      </c>
      <c r="C3308" s="94" t="s">
        <v>9024</v>
      </c>
      <c r="D3308" s="93" t="s">
        <v>12029</v>
      </c>
      <c r="E3308" s="88" t="s">
        <v>704</v>
      </c>
      <c r="F3308" s="88" t="s">
        <v>22</v>
      </c>
      <c r="G3308" s="83" t="s">
        <v>23</v>
      </c>
      <c r="H3308" s="88"/>
      <c r="I3308" s="93" t="s">
        <v>24</v>
      </c>
      <c r="J3308" s="93" t="s">
        <v>24</v>
      </c>
      <c r="K3308" s="4">
        <v>100210010517</v>
      </c>
      <c r="L3308" s="3" t="s">
        <v>25</v>
      </c>
      <c r="M3308" s="3" t="s">
        <v>1019</v>
      </c>
      <c r="N3308" s="3" t="s">
        <v>5182</v>
      </c>
      <c r="O3308" s="3" t="s">
        <v>5290</v>
      </c>
      <c r="P3308" s="86">
        <v>2</v>
      </c>
      <c r="Q3308" s="87"/>
      <c r="R3308" s="88" t="s">
        <v>28</v>
      </c>
      <c r="S3308" s="89"/>
      <c r="T3308" s="1">
        <v>904</v>
      </c>
      <c r="U3308" s="90">
        <v>470.08</v>
      </c>
      <c r="V3308" s="91">
        <v>0.48000000000000004</v>
      </c>
      <c r="W3308" s="83" t="s">
        <v>11035</v>
      </c>
      <c r="X3308" s="83">
        <v>90119000000</v>
      </c>
      <c r="Y3308" s="83" t="s">
        <v>994</v>
      </c>
      <c r="Z3308" s="83" t="s">
        <v>31</v>
      </c>
    </row>
    <row r="3309" spans="1:26" x14ac:dyDescent="0.25">
      <c r="A3309" s="3" t="s">
        <v>9025</v>
      </c>
      <c r="B3309" s="3" t="s">
        <v>9025</v>
      </c>
      <c r="C3309" s="94" t="s">
        <v>9026</v>
      </c>
      <c r="D3309" s="93" t="s">
        <v>12030</v>
      </c>
      <c r="E3309" s="88" t="s">
        <v>704</v>
      </c>
      <c r="F3309" s="88" t="s">
        <v>22</v>
      </c>
      <c r="G3309" s="83" t="s">
        <v>23</v>
      </c>
      <c r="H3309" s="88"/>
      <c r="I3309" s="93" t="s">
        <v>24</v>
      </c>
      <c r="J3309" s="93" t="s">
        <v>24</v>
      </c>
      <c r="K3309" s="4">
        <v>100210010517</v>
      </c>
      <c r="L3309" s="3" t="s">
        <v>25</v>
      </c>
      <c r="M3309" s="3" t="s">
        <v>1019</v>
      </c>
      <c r="N3309" s="3" t="s">
        <v>5182</v>
      </c>
      <c r="O3309" s="3" t="s">
        <v>5290</v>
      </c>
      <c r="P3309" s="86">
        <v>2</v>
      </c>
      <c r="Q3309" s="99"/>
      <c r="R3309" s="88" t="s">
        <v>28</v>
      </c>
      <c r="S3309" s="88"/>
      <c r="T3309" s="1">
        <v>371</v>
      </c>
      <c r="U3309" s="90">
        <v>192.92</v>
      </c>
      <c r="V3309" s="91">
        <v>0.48000000000000004</v>
      </c>
      <c r="W3309" s="83" t="s">
        <v>11035</v>
      </c>
      <c r="X3309" s="83">
        <v>90119000000</v>
      </c>
      <c r="Y3309" s="83" t="s">
        <v>994</v>
      </c>
      <c r="Z3309" s="83" t="s">
        <v>31</v>
      </c>
    </row>
    <row r="3310" spans="1:26" x14ac:dyDescent="0.25">
      <c r="A3310" s="3" t="s">
        <v>9027</v>
      </c>
      <c r="B3310" s="3" t="s">
        <v>9027</v>
      </c>
      <c r="C3310" s="94" t="s">
        <v>9028</v>
      </c>
      <c r="D3310" s="93" t="s">
        <v>12031</v>
      </c>
      <c r="E3310" s="88" t="s">
        <v>704</v>
      </c>
      <c r="F3310" s="88" t="s">
        <v>22</v>
      </c>
      <c r="G3310" s="83" t="s">
        <v>23</v>
      </c>
      <c r="H3310" s="88"/>
      <c r="I3310" s="93" t="s">
        <v>24</v>
      </c>
      <c r="J3310" s="93" t="s">
        <v>24</v>
      </c>
      <c r="K3310" s="4">
        <v>100210010517</v>
      </c>
      <c r="L3310" s="3" t="s">
        <v>25</v>
      </c>
      <c r="M3310" s="3" t="s">
        <v>1019</v>
      </c>
      <c r="N3310" s="3" t="s">
        <v>5182</v>
      </c>
      <c r="O3310" s="3" t="s">
        <v>5290</v>
      </c>
      <c r="P3310" s="86">
        <v>2</v>
      </c>
      <c r="Q3310" s="99"/>
      <c r="R3310" s="88" t="s">
        <v>28</v>
      </c>
      <c r="S3310" s="88"/>
      <c r="T3310" s="1">
        <v>465</v>
      </c>
      <c r="U3310" s="90">
        <v>241.8</v>
      </c>
      <c r="V3310" s="91">
        <v>0.48</v>
      </c>
      <c r="W3310" s="83" t="s">
        <v>11035</v>
      </c>
      <c r="X3310" s="83">
        <v>90119000000</v>
      </c>
      <c r="Y3310" s="83" t="s">
        <v>994</v>
      </c>
      <c r="Z3310" s="83" t="s">
        <v>31</v>
      </c>
    </row>
    <row r="3311" spans="1:26" x14ac:dyDescent="0.25">
      <c r="A3311" s="3" t="s">
        <v>9029</v>
      </c>
      <c r="B3311" s="3" t="s">
        <v>9029</v>
      </c>
      <c r="C3311" s="94" t="s">
        <v>9030</v>
      </c>
      <c r="D3311" s="93" t="s">
        <v>12032</v>
      </c>
      <c r="E3311" s="88" t="s">
        <v>704</v>
      </c>
      <c r="F3311" s="88" t="s">
        <v>22</v>
      </c>
      <c r="G3311" s="83" t="s">
        <v>23</v>
      </c>
      <c r="H3311" s="88"/>
      <c r="I3311" s="93" t="s">
        <v>24</v>
      </c>
      <c r="J3311" s="93" t="s">
        <v>24</v>
      </c>
      <c r="K3311" s="4">
        <v>100210010517</v>
      </c>
      <c r="L3311" s="3" t="s">
        <v>25</v>
      </c>
      <c r="M3311" s="3" t="s">
        <v>1019</v>
      </c>
      <c r="N3311" s="3" t="s">
        <v>5182</v>
      </c>
      <c r="O3311" s="3" t="s">
        <v>5290</v>
      </c>
      <c r="P3311" s="86">
        <v>20</v>
      </c>
      <c r="Q3311" s="96"/>
      <c r="R3311" s="88" t="s">
        <v>28</v>
      </c>
      <c r="S3311" s="84"/>
      <c r="T3311" s="1">
        <v>2434</v>
      </c>
      <c r="U3311" s="90">
        <v>1265.68</v>
      </c>
      <c r="V3311" s="91">
        <v>0.48</v>
      </c>
      <c r="W3311" s="83" t="s">
        <v>11035</v>
      </c>
      <c r="X3311" s="83">
        <v>90022000000</v>
      </c>
      <c r="Y3311" s="83" t="s">
        <v>994</v>
      </c>
      <c r="Z3311" s="83" t="s">
        <v>31</v>
      </c>
    </row>
    <row r="3312" spans="1:26" x14ac:dyDescent="0.25">
      <c r="A3312" s="3" t="s">
        <v>9031</v>
      </c>
      <c r="B3312" s="3" t="s">
        <v>9031</v>
      </c>
      <c r="C3312" s="94" t="s">
        <v>9032</v>
      </c>
      <c r="D3312" s="93" t="s">
        <v>12033</v>
      </c>
      <c r="E3312" s="88" t="s">
        <v>704</v>
      </c>
      <c r="F3312" s="88" t="s">
        <v>22</v>
      </c>
      <c r="G3312" s="83" t="s">
        <v>23</v>
      </c>
      <c r="H3312" s="88"/>
      <c r="I3312" s="93" t="s">
        <v>24</v>
      </c>
      <c r="J3312" s="93" t="s">
        <v>24</v>
      </c>
      <c r="K3312" s="4">
        <v>100210010517</v>
      </c>
      <c r="L3312" s="3" t="s">
        <v>25</v>
      </c>
      <c r="M3312" s="3" t="s">
        <v>1019</v>
      </c>
      <c r="N3312" s="3" t="s">
        <v>5182</v>
      </c>
      <c r="O3312" s="3" t="s">
        <v>5290</v>
      </c>
      <c r="P3312" s="86">
        <v>20</v>
      </c>
      <c r="Q3312" s="87"/>
      <c r="R3312" s="88" t="s">
        <v>28</v>
      </c>
      <c r="S3312" s="89"/>
      <c r="T3312" s="1">
        <v>2434</v>
      </c>
      <c r="U3312" s="90">
        <v>1265.68</v>
      </c>
      <c r="V3312" s="91">
        <v>0.48</v>
      </c>
      <c r="W3312" s="83" t="s">
        <v>11035</v>
      </c>
      <c r="X3312" s="83">
        <v>90022000000</v>
      </c>
      <c r="Y3312" s="83" t="s">
        <v>994</v>
      </c>
      <c r="Z3312" s="83" t="s">
        <v>31</v>
      </c>
    </row>
    <row r="3313" spans="1:26" x14ac:dyDescent="0.25">
      <c r="A3313" s="93" t="s">
        <v>9033</v>
      </c>
      <c r="B3313" s="93" t="s">
        <v>9033</v>
      </c>
      <c r="C3313" s="94" t="s">
        <v>9034</v>
      </c>
      <c r="D3313" s="93" t="s">
        <v>12034</v>
      </c>
      <c r="E3313" s="93" t="s">
        <v>704</v>
      </c>
      <c r="F3313" s="93" t="s">
        <v>22</v>
      </c>
      <c r="G3313" s="83" t="s">
        <v>23</v>
      </c>
      <c r="H3313" s="93"/>
      <c r="I3313" s="93" t="s">
        <v>24</v>
      </c>
      <c r="J3313" s="93" t="s">
        <v>24</v>
      </c>
      <c r="K3313" s="95">
        <v>100210010517</v>
      </c>
      <c r="L3313" s="93" t="s">
        <v>25</v>
      </c>
      <c r="M3313" s="93" t="s">
        <v>1019</v>
      </c>
      <c r="N3313" s="93" t="s">
        <v>5182</v>
      </c>
      <c r="O3313" s="93" t="s">
        <v>5290</v>
      </c>
      <c r="P3313" s="86">
        <v>20</v>
      </c>
      <c r="Q3313" s="87"/>
      <c r="R3313" s="88" t="s">
        <v>28</v>
      </c>
      <c r="S3313" s="89"/>
      <c r="T3313" s="1">
        <v>2434</v>
      </c>
      <c r="U3313" s="90">
        <v>1265.68</v>
      </c>
      <c r="V3313" s="91">
        <v>0.48</v>
      </c>
      <c r="W3313" s="83" t="s">
        <v>11035</v>
      </c>
      <c r="X3313" s="83">
        <v>90022000000</v>
      </c>
      <c r="Y3313" s="83" t="s">
        <v>994</v>
      </c>
      <c r="Z3313" s="83" t="s">
        <v>31</v>
      </c>
    </row>
    <row r="3314" spans="1:26" x14ac:dyDescent="0.25">
      <c r="A3314" s="93" t="s">
        <v>10875</v>
      </c>
      <c r="B3314" s="93" t="s">
        <v>10875</v>
      </c>
      <c r="C3314" s="94" t="s">
        <v>10876</v>
      </c>
      <c r="D3314" s="93" t="s">
        <v>12035</v>
      </c>
      <c r="E3314" s="93" t="s">
        <v>704</v>
      </c>
      <c r="F3314" s="93" t="s">
        <v>22</v>
      </c>
      <c r="G3314" s="83" t="s">
        <v>23</v>
      </c>
      <c r="H3314" s="93"/>
      <c r="I3314" s="93" t="s">
        <v>24</v>
      </c>
      <c r="J3314" s="93" t="s">
        <v>24</v>
      </c>
      <c r="K3314" s="95">
        <v>100210040941</v>
      </c>
      <c r="L3314" s="93" t="s">
        <v>25</v>
      </c>
      <c r="M3314" s="93" t="s">
        <v>5198</v>
      </c>
      <c r="N3314" s="93" t="s">
        <v>5199</v>
      </c>
      <c r="O3314" s="93" t="s">
        <v>5200</v>
      </c>
      <c r="P3314" s="86">
        <v>32</v>
      </c>
      <c r="Q3314" s="87"/>
      <c r="R3314" s="88" t="s">
        <v>28</v>
      </c>
      <c r="S3314" s="98"/>
      <c r="T3314" s="1">
        <v>105542</v>
      </c>
      <c r="U3314" s="90">
        <v>73879.399999999994</v>
      </c>
      <c r="V3314" s="91">
        <v>0.30000000000000004</v>
      </c>
      <c r="W3314" s="83" t="s">
        <v>11038</v>
      </c>
      <c r="X3314" s="83">
        <v>90119000000</v>
      </c>
      <c r="Y3314" s="83" t="s">
        <v>994</v>
      </c>
      <c r="Z3314" s="83" t="s">
        <v>739</v>
      </c>
    </row>
    <row r="3315" spans="1:26" x14ac:dyDescent="0.25">
      <c r="A3315" s="88" t="s">
        <v>10877</v>
      </c>
      <c r="B3315" s="88" t="s">
        <v>10877</v>
      </c>
      <c r="C3315" s="94" t="s">
        <v>10878</v>
      </c>
      <c r="D3315" s="93" t="s">
        <v>12036</v>
      </c>
      <c r="E3315" s="88" t="s">
        <v>704</v>
      </c>
      <c r="F3315" s="88" t="s">
        <v>22</v>
      </c>
      <c r="G3315" s="83" t="s">
        <v>23</v>
      </c>
      <c r="H3315" s="88"/>
      <c r="I3315" s="93" t="s">
        <v>24</v>
      </c>
      <c r="J3315" s="93" t="s">
        <v>24</v>
      </c>
      <c r="K3315" s="103">
        <v>100210040941</v>
      </c>
      <c r="L3315" s="88" t="s">
        <v>25</v>
      </c>
      <c r="M3315" s="88" t="s">
        <v>5198</v>
      </c>
      <c r="N3315" s="88" t="s">
        <v>5199</v>
      </c>
      <c r="O3315" s="88" t="s">
        <v>5200</v>
      </c>
      <c r="P3315" s="86">
        <v>32</v>
      </c>
      <c r="Q3315" s="87"/>
      <c r="R3315" s="88" t="s">
        <v>28</v>
      </c>
      <c r="S3315" s="98"/>
      <c r="T3315" s="1">
        <v>65550</v>
      </c>
      <c r="U3315" s="90">
        <v>45885</v>
      </c>
      <c r="V3315" s="91">
        <v>0.3</v>
      </c>
      <c r="W3315" s="83" t="s">
        <v>11038</v>
      </c>
      <c r="X3315" s="83">
        <v>90119000000</v>
      </c>
      <c r="Y3315" s="83" t="s">
        <v>994</v>
      </c>
      <c r="Z3315" s="83" t="s">
        <v>739</v>
      </c>
    </row>
    <row r="3316" spans="1:26" x14ac:dyDescent="0.25">
      <c r="A3316" s="88" t="s">
        <v>10879</v>
      </c>
      <c r="B3316" s="88" t="s">
        <v>10879</v>
      </c>
      <c r="C3316" s="94" t="s">
        <v>10880</v>
      </c>
      <c r="D3316" s="93" t="s">
        <v>12037</v>
      </c>
      <c r="E3316" s="88" t="s">
        <v>704</v>
      </c>
      <c r="F3316" s="88" t="s">
        <v>22</v>
      </c>
      <c r="G3316" s="83" t="s">
        <v>23</v>
      </c>
      <c r="H3316" s="88"/>
      <c r="I3316" s="93" t="s">
        <v>24</v>
      </c>
      <c r="J3316" s="93" t="s">
        <v>24</v>
      </c>
      <c r="K3316" s="103">
        <v>100210040941</v>
      </c>
      <c r="L3316" s="88" t="s">
        <v>25</v>
      </c>
      <c r="M3316" s="88" t="s">
        <v>5198</v>
      </c>
      <c r="N3316" s="88" t="s">
        <v>5199</v>
      </c>
      <c r="O3316" s="88" t="s">
        <v>5200</v>
      </c>
      <c r="P3316" s="86">
        <v>32</v>
      </c>
      <c r="Q3316" s="87"/>
      <c r="R3316" s="88" t="s">
        <v>28</v>
      </c>
      <c r="S3316" s="98"/>
      <c r="T3316" s="1">
        <v>150343</v>
      </c>
      <c r="U3316" s="90">
        <v>105240.1</v>
      </c>
      <c r="V3316" s="91">
        <v>0.3</v>
      </c>
      <c r="W3316" s="83" t="s">
        <v>11038</v>
      </c>
      <c r="X3316" s="83">
        <v>90119000000</v>
      </c>
      <c r="Y3316" s="83" t="s">
        <v>994</v>
      </c>
      <c r="Z3316" s="83" t="s">
        <v>739</v>
      </c>
    </row>
    <row r="3317" spans="1:26" x14ac:dyDescent="0.25">
      <c r="A3317" s="88" t="s">
        <v>10881</v>
      </c>
      <c r="B3317" s="88" t="s">
        <v>10881</v>
      </c>
      <c r="C3317" s="94" t="s">
        <v>10882</v>
      </c>
      <c r="D3317" s="93" t="s">
        <v>12038</v>
      </c>
      <c r="E3317" s="88" t="s">
        <v>704</v>
      </c>
      <c r="F3317" s="88" t="s">
        <v>22</v>
      </c>
      <c r="G3317" s="83" t="s">
        <v>23</v>
      </c>
      <c r="H3317" s="88"/>
      <c r="I3317" s="93" t="s">
        <v>24</v>
      </c>
      <c r="J3317" s="93" t="s">
        <v>24</v>
      </c>
      <c r="K3317" s="103">
        <v>100210040941</v>
      </c>
      <c r="L3317" s="88" t="s">
        <v>25</v>
      </c>
      <c r="M3317" s="88" t="s">
        <v>5198</v>
      </c>
      <c r="N3317" s="88" t="s">
        <v>5199</v>
      </c>
      <c r="O3317" s="88" t="s">
        <v>5200</v>
      </c>
      <c r="P3317" s="86">
        <v>32</v>
      </c>
      <c r="Q3317" s="99"/>
      <c r="R3317" s="88" t="s">
        <v>28</v>
      </c>
      <c r="S3317" s="98"/>
      <c r="T3317" s="1">
        <v>108397</v>
      </c>
      <c r="U3317" s="90">
        <v>75877.899999999994</v>
      </c>
      <c r="V3317" s="91">
        <v>0.30000000000000004</v>
      </c>
      <c r="W3317" s="83" t="s">
        <v>11038</v>
      </c>
      <c r="X3317" s="83">
        <v>90119000000</v>
      </c>
      <c r="Y3317" s="83" t="s">
        <v>994</v>
      </c>
      <c r="Z3317" s="83" t="s">
        <v>739</v>
      </c>
    </row>
    <row r="3318" spans="1:26" x14ac:dyDescent="0.25">
      <c r="A3318" s="3" t="s">
        <v>10883</v>
      </c>
      <c r="B3318" s="3" t="s">
        <v>10883</v>
      </c>
      <c r="C3318" s="94" t="s">
        <v>10884</v>
      </c>
      <c r="D3318" s="93" t="s">
        <v>12039</v>
      </c>
      <c r="E3318" s="88" t="s">
        <v>704</v>
      </c>
      <c r="F3318" s="88" t="s">
        <v>22</v>
      </c>
      <c r="G3318" s="83" t="s">
        <v>23</v>
      </c>
      <c r="H3318" s="88"/>
      <c r="I3318" s="93" t="s">
        <v>24</v>
      </c>
      <c r="J3318" s="93" t="s">
        <v>24</v>
      </c>
      <c r="K3318" s="4">
        <v>100210040941</v>
      </c>
      <c r="L3318" s="3" t="s">
        <v>25</v>
      </c>
      <c r="M3318" s="3" t="s">
        <v>5198</v>
      </c>
      <c r="N3318" s="3" t="s">
        <v>5199</v>
      </c>
      <c r="O3318" s="3" t="s">
        <v>5200</v>
      </c>
      <c r="P3318" s="86">
        <v>32</v>
      </c>
      <c r="Q3318" s="87"/>
      <c r="R3318" s="88" t="s">
        <v>28</v>
      </c>
      <c r="S3318" s="98"/>
      <c r="T3318" s="1">
        <v>11528</v>
      </c>
      <c r="U3318" s="90">
        <v>8069.6</v>
      </c>
      <c r="V3318" s="91">
        <v>0.3</v>
      </c>
      <c r="W3318" s="83" t="s">
        <v>11038</v>
      </c>
      <c r="X3318" s="83">
        <v>84733020000</v>
      </c>
      <c r="Y3318" s="83" t="s">
        <v>994</v>
      </c>
      <c r="Z3318" s="83" t="s">
        <v>739</v>
      </c>
    </row>
    <row r="3319" spans="1:26" x14ac:dyDescent="0.25">
      <c r="A3319" s="93" t="s">
        <v>10885</v>
      </c>
      <c r="B3319" s="93" t="s">
        <v>10885</v>
      </c>
      <c r="C3319" s="94" t="s">
        <v>10886</v>
      </c>
      <c r="D3319" s="93" t="s">
        <v>12040</v>
      </c>
      <c r="E3319" s="93" t="s">
        <v>704</v>
      </c>
      <c r="F3319" s="93" t="s">
        <v>22</v>
      </c>
      <c r="G3319" s="83" t="s">
        <v>23</v>
      </c>
      <c r="H3319" s="93"/>
      <c r="I3319" s="93" t="s">
        <v>24</v>
      </c>
      <c r="J3319" s="93" t="s">
        <v>24</v>
      </c>
      <c r="K3319" s="95">
        <v>100210040941</v>
      </c>
      <c r="L3319" s="93" t="s">
        <v>25</v>
      </c>
      <c r="M3319" s="93" t="s">
        <v>5198</v>
      </c>
      <c r="N3319" s="93" t="s">
        <v>5199</v>
      </c>
      <c r="O3319" s="93" t="s">
        <v>5200</v>
      </c>
      <c r="P3319" s="86">
        <v>32</v>
      </c>
      <c r="Q3319" s="87"/>
      <c r="R3319" s="88" t="s">
        <v>28</v>
      </c>
      <c r="S3319" s="98"/>
      <c r="T3319" s="1">
        <v>136</v>
      </c>
      <c r="U3319" s="90">
        <v>95.2</v>
      </c>
      <c r="V3319" s="91">
        <v>0.3</v>
      </c>
      <c r="W3319" s="83" t="s">
        <v>11038</v>
      </c>
      <c r="X3319" s="83">
        <v>39199080990</v>
      </c>
      <c r="Y3319" s="83" t="s">
        <v>994</v>
      </c>
      <c r="Z3319" s="83" t="s">
        <v>31</v>
      </c>
    </row>
    <row r="3320" spans="1:26" x14ac:dyDescent="0.25">
      <c r="A3320" t="s">
        <v>10887</v>
      </c>
      <c r="B3320" t="s">
        <v>10887</v>
      </c>
      <c r="C3320" s="94" t="s">
        <v>10888</v>
      </c>
      <c r="D3320" s="93" t="s">
        <v>12041</v>
      </c>
      <c r="E3320" s="93" t="s">
        <v>704</v>
      </c>
      <c r="F3320" s="93" t="s">
        <v>22</v>
      </c>
      <c r="G3320" s="83" t="s">
        <v>23</v>
      </c>
      <c r="H3320" s="93"/>
      <c r="I3320" s="93" t="s">
        <v>24</v>
      </c>
      <c r="J3320" s="93" t="s">
        <v>24</v>
      </c>
      <c r="K3320" s="2">
        <v>100210040941</v>
      </c>
      <c r="L3320" t="s">
        <v>25</v>
      </c>
      <c r="M3320" t="s">
        <v>5198</v>
      </c>
      <c r="N3320" t="s">
        <v>5199</v>
      </c>
      <c r="O3320" t="s">
        <v>5200</v>
      </c>
      <c r="P3320" s="86">
        <v>32</v>
      </c>
      <c r="Q3320" s="87"/>
      <c r="R3320" s="88" t="s">
        <v>28</v>
      </c>
      <c r="S3320" s="89"/>
      <c r="T3320" s="1">
        <v>136</v>
      </c>
      <c r="U3320" s="90">
        <v>95.2</v>
      </c>
      <c r="V3320" s="91">
        <v>0.3</v>
      </c>
      <c r="W3320" s="83" t="s">
        <v>11038</v>
      </c>
      <c r="X3320" s="83">
        <v>39199080990</v>
      </c>
      <c r="Y3320" s="83" t="s">
        <v>994</v>
      </c>
      <c r="Z3320" s="83" t="s">
        <v>31</v>
      </c>
    </row>
    <row r="3321" spans="1:26" x14ac:dyDescent="0.25">
      <c r="A3321" s="83" t="s">
        <v>10889</v>
      </c>
      <c r="B3321" s="83" t="s">
        <v>10889</v>
      </c>
      <c r="C3321" s="84" t="s">
        <v>10890</v>
      </c>
      <c r="D3321" s="83" t="s">
        <v>12042</v>
      </c>
      <c r="E3321" s="83" t="s">
        <v>704</v>
      </c>
      <c r="F3321" s="83" t="s">
        <v>22</v>
      </c>
      <c r="G3321" s="83" t="s">
        <v>23</v>
      </c>
      <c r="H3321" s="83"/>
      <c r="I3321" s="93" t="s">
        <v>24</v>
      </c>
      <c r="J3321" s="93" t="s">
        <v>24</v>
      </c>
      <c r="K3321" s="85">
        <v>100210040941</v>
      </c>
      <c r="L3321" s="83" t="s">
        <v>25</v>
      </c>
      <c r="M3321" s="83" t="s">
        <v>5198</v>
      </c>
      <c r="N3321" s="83" t="s">
        <v>5199</v>
      </c>
      <c r="O3321" s="83" t="s">
        <v>5200</v>
      </c>
      <c r="P3321" s="86">
        <v>32</v>
      </c>
      <c r="Q3321" s="96"/>
      <c r="R3321" s="88" t="s">
        <v>28</v>
      </c>
      <c r="S3321" s="98"/>
      <c r="T3321" s="1">
        <v>2357</v>
      </c>
      <c r="U3321" s="90">
        <v>1649.9</v>
      </c>
      <c r="V3321" s="91">
        <v>0.3</v>
      </c>
      <c r="W3321" s="83" t="s">
        <v>11038</v>
      </c>
      <c r="X3321" s="83">
        <v>90119000000</v>
      </c>
      <c r="Y3321" s="83" t="s">
        <v>994</v>
      </c>
      <c r="Z3321" s="83" t="s">
        <v>739</v>
      </c>
    </row>
    <row r="3322" spans="1:26" x14ac:dyDescent="0.25">
      <c r="A3322" s="93" t="s">
        <v>10891</v>
      </c>
      <c r="B3322" s="93" t="s">
        <v>10891</v>
      </c>
      <c r="C3322" s="94" t="s">
        <v>10892</v>
      </c>
      <c r="D3322" s="93" t="s">
        <v>12043</v>
      </c>
      <c r="E3322" s="93" t="s">
        <v>704</v>
      </c>
      <c r="F3322" s="93" t="s">
        <v>22</v>
      </c>
      <c r="G3322" s="93" t="s">
        <v>23</v>
      </c>
      <c r="H3322" s="93"/>
      <c r="I3322" s="93" t="s">
        <v>24</v>
      </c>
      <c r="J3322" s="93" t="s">
        <v>24</v>
      </c>
      <c r="K3322" s="95">
        <v>100210040941</v>
      </c>
      <c r="L3322" s="93" t="s">
        <v>25</v>
      </c>
      <c r="M3322" s="93" t="s">
        <v>5198</v>
      </c>
      <c r="N3322" s="93" t="s">
        <v>5199</v>
      </c>
      <c r="O3322" s="93" t="s">
        <v>5200</v>
      </c>
      <c r="P3322" s="86">
        <v>32</v>
      </c>
      <c r="Q3322" s="99"/>
      <c r="R3322" s="88" t="s">
        <v>28</v>
      </c>
      <c r="S3322" s="89"/>
      <c r="T3322" s="1">
        <v>4630</v>
      </c>
      <c r="U3322" s="90">
        <v>3241</v>
      </c>
      <c r="V3322" s="91">
        <v>0.3</v>
      </c>
      <c r="W3322" s="83" t="s">
        <v>11038</v>
      </c>
      <c r="X3322" s="83">
        <v>90119000000</v>
      </c>
      <c r="Y3322" s="83" t="s">
        <v>994</v>
      </c>
      <c r="Z3322" s="83" t="s">
        <v>739</v>
      </c>
    </row>
    <row r="3323" spans="1:26" x14ac:dyDescent="0.25">
      <c r="A3323" s="93" t="s">
        <v>10893</v>
      </c>
      <c r="B3323" s="93" t="s">
        <v>10893</v>
      </c>
      <c r="C3323" s="94" t="s">
        <v>10894</v>
      </c>
      <c r="D3323" s="93" t="s">
        <v>8293</v>
      </c>
      <c r="E3323" s="93" t="s">
        <v>704</v>
      </c>
      <c r="F3323" s="93" t="s">
        <v>22</v>
      </c>
      <c r="G3323" s="93" t="s">
        <v>23</v>
      </c>
      <c r="H3323" s="93"/>
      <c r="I3323" s="93" t="s">
        <v>24</v>
      </c>
      <c r="J3323" s="93" t="s">
        <v>24</v>
      </c>
      <c r="K3323" s="95">
        <v>100210040941</v>
      </c>
      <c r="L3323" s="93" t="s">
        <v>25</v>
      </c>
      <c r="M3323" s="93" t="s">
        <v>5198</v>
      </c>
      <c r="N3323" s="93" t="s">
        <v>5199</v>
      </c>
      <c r="O3323" s="93" t="s">
        <v>5200</v>
      </c>
      <c r="P3323" s="86">
        <v>32</v>
      </c>
      <c r="Q3323" s="87"/>
      <c r="R3323" s="88" t="s">
        <v>28</v>
      </c>
      <c r="S3323" s="89"/>
      <c r="T3323" s="1">
        <v>7715</v>
      </c>
      <c r="U3323" s="90">
        <v>5400.5</v>
      </c>
      <c r="V3323" s="91">
        <v>0.3</v>
      </c>
      <c r="W3323" s="83" t="s">
        <v>11038</v>
      </c>
      <c r="X3323" s="83">
        <v>90119000000</v>
      </c>
      <c r="Y3323" s="83" t="s">
        <v>994</v>
      </c>
      <c r="Z3323" s="83" t="s">
        <v>739</v>
      </c>
    </row>
    <row r="3324" spans="1:26" x14ac:dyDescent="0.25">
      <c r="A3324" s="93" t="s">
        <v>10895</v>
      </c>
      <c r="B3324" s="93" t="s">
        <v>10895</v>
      </c>
      <c r="C3324" s="94" t="s">
        <v>10896</v>
      </c>
      <c r="D3324" s="93" t="s">
        <v>12044</v>
      </c>
      <c r="E3324" s="93" t="s">
        <v>704</v>
      </c>
      <c r="F3324" s="93" t="s">
        <v>22</v>
      </c>
      <c r="G3324" s="83" t="s">
        <v>23</v>
      </c>
      <c r="H3324" s="93"/>
      <c r="I3324" s="93" t="s">
        <v>24</v>
      </c>
      <c r="J3324" s="93" t="s">
        <v>24</v>
      </c>
      <c r="K3324" s="95">
        <v>100210040941</v>
      </c>
      <c r="L3324" s="93" t="s">
        <v>25</v>
      </c>
      <c r="M3324" s="93" t="s">
        <v>5198</v>
      </c>
      <c r="N3324" s="93" t="s">
        <v>5199</v>
      </c>
      <c r="O3324" s="93" t="s">
        <v>5200</v>
      </c>
      <c r="P3324" s="86">
        <v>32</v>
      </c>
      <c r="Q3324" s="87"/>
      <c r="R3324" s="88" t="s">
        <v>28</v>
      </c>
      <c r="S3324" s="89"/>
      <c r="T3324" s="1">
        <v>22365</v>
      </c>
      <c r="U3324" s="90">
        <v>15655.5</v>
      </c>
      <c r="V3324" s="91">
        <v>0.3</v>
      </c>
      <c r="W3324" s="83" t="s">
        <v>11038</v>
      </c>
      <c r="X3324" s="83">
        <v>90138080000</v>
      </c>
      <c r="Y3324" s="83" t="s">
        <v>994</v>
      </c>
      <c r="Z3324" s="83" t="s">
        <v>739</v>
      </c>
    </row>
    <row r="3325" spans="1:26" x14ac:dyDescent="0.25">
      <c r="A3325" s="83" t="s">
        <v>10897</v>
      </c>
      <c r="B3325" s="83" t="s">
        <v>10897</v>
      </c>
      <c r="C3325" s="84" t="s">
        <v>10898</v>
      </c>
      <c r="D3325" s="93" t="s">
        <v>12045</v>
      </c>
      <c r="E3325" s="83" t="s">
        <v>704</v>
      </c>
      <c r="F3325" s="83" t="s">
        <v>22</v>
      </c>
      <c r="G3325" s="83" t="s">
        <v>23</v>
      </c>
      <c r="H3325" s="83"/>
      <c r="I3325" s="93" t="s">
        <v>24</v>
      </c>
      <c r="J3325" s="93" t="s">
        <v>24</v>
      </c>
      <c r="K3325" s="85">
        <v>100210040941</v>
      </c>
      <c r="L3325" s="83" t="s">
        <v>25</v>
      </c>
      <c r="M3325" s="83" t="s">
        <v>5198</v>
      </c>
      <c r="N3325" s="83" t="s">
        <v>5199</v>
      </c>
      <c r="O3325" s="83" t="s">
        <v>5200</v>
      </c>
      <c r="P3325" s="86">
        <v>32</v>
      </c>
      <c r="Q3325" s="96"/>
      <c r="R3325" s="88" t="s">
        <v>28</v>
      </c>
      <c r="S3325" s="84"/>
      <c r="T3325" s="1">
        <v>52182</v>
      </c>
      <c r="U3325" s="90">
        <v>36527.4</v>
      </c>
      <c r="V3325" s="91">
        <v>0.3</v>
      </c>
      <c r="W3325" s="83" t="s">
        <v>11038</v>
      </c>
      <c r="X3325" s="83">
        <v>90139080000</v>
      </c>
      <c r="Y3325" s="83" t="s">
        <v>994</v>
      </c>
      <c r="Z3325" s="83" t="s">
        <v>739</v>
      </c>
    </row>
    <row r="3326" spans="1:26" x14ac:dyDescent="0.25">
      <c r="A3326" s="83" t="s">
        <v>10899</v>
      </c>
      <c r="B3326" s="83" t="s">
        <v>10899</v>
      </c>
      <c r="C3326" s="84" t="s">
        <v>10900</v>
      </c>
      <c r="D3326" s="93" t="s">
        <v>8426</v>
      </c>
      <c r="E3326" s="83" t="s">
        <v>704</v>
      </c>
      <c r="F3326" s="83" t="s">
        <v>22</v>
      </c>
      <c r="G3326" s="83" t="s">
        <v>23</v>
      </c>
      <c r="H3326" s="83"/>
      <c r="I3326" s="93" t="s">
        <v>24</v>
      </c>
      <c r="J3326" s="93" t="s">
        <v>24</v>
      </c>
      <c r="K3326" s="85">
        <v>100210040941</v>
      </c>
      <c r="L3326" s="83" t="s">
        <v>25</v>
      </c>
      <c r="M3326" s="83" t="s">
        <v>5198</v>
      </c>
      <c r="N3326" s="83" t="s">
        <v>5199</v>
      </c>
      <c r="O3326" s="83" t="s">
        <v>5200</v>
      </c>
      <c r="P3326" s="86">
        <v>32</v>
      </c>
      <c r="Q3326" s="96"/>
      <c r="R3326" s="88" t="s">
        <v>28</v>
      </c>
      <c r="S3326" s="84"/>
      <c r="T3326" s="1">
        <v>3202</v>
      </c>
      <c r="U3326" s="90">
        <v>2241.4</v>
      </c>
      <c r="V3326" s="91">
        <v>0.3</v>
      </c>
      <c r="W3326" s="83" t="s">
        <v>11038</v>
      </c>
      <c r="X3326" s="83">
        <v>76169990990</v>
      </c>
      <c r="Y3326" s="83" t="s">
        <v>994</v>
      </c>
      <c r="Z3326" s="83" t="s">
        <v>739</v>
      </c>
    </row>
    <row r="3327" spans="1:26" x14ac:dyDescent="0.25">
      <c r="A3327" s="83" t="s">
        <v>10901</v>
      </c>
      <c r="B3327" s="83" t="s">
        <v>10901</v>
      </c>
      <c r="C3327" s="84" t="s">
        <v>10902</v>
      </c>
      <c r="D3327" s="93" t="s">
        <v>12046</v>
      </c>
      <c r="E3327" s="83" t="s">
        <v>704</v>
      </c>
      <c r="F3327" s="83" t="s">
        <v>22</v>
      </c>
      <c r="G3327" s="83" t="s">
        <v>23</v>
      </c>
      <c r="H3327" s="83"/>
      <c r="I3327" s="93" t="s">
        <v>24</v>
      </c>
      <c r="J3327" s="93" t="s">
        <v>24</v>
      </c>
      <c r="K3327" s="85">
        <v>100210040941</v>
      </c>
      <c r="L3327" s="83" t="s">
        <v>25</v>
      </c>
      <c r="M3327" s="83" t="s">
        <v>5198</v>
      </c>
      <c r="N3327" s="83" t="s">
        <v>5199</v>
      </c>
      <c r="O3327" s="83" t="s">
        <v>5200</v>
      </c>
      <c r="P3327" s="86">
        <v>32</v>
      </c>
      <c r="Q3327" s="87"/>
      <c r="R3327" s="88" t="s">
        <v>28</v>
      </c>
      <c r="S3327" s="84"/>
      <c r="T3327" s="1">
        <v>14909</v>
      </c>
      <c r="U3327" s="90">
        <v>10436.299999999999</v>
      </c>
      <c r="V3327" s="91">
        <v>0.30000000000000004</v>
      </c>
      <c r="W3327" s="83" t="s">
        <v>11038</v>
      </c>
      <c r="X3327" s="83">
        <v>90138000000</v>
      </c>
      <c r="Y3327" s="83" t="s">
        <v>994</v>
      </c>
      <c r="Z3327" s="83" t="s">
        <v>739</v>
      </c>
    </row>
    <row r="3328" spans="1:26" x14ac:dyDescent="0.25">
      <c r="A3328" s="83" t="s">
        <v>10903</v>
      </c>
      <c r="B3328" s="83" t="s">
        <v>10903</v>
      </c>
      <c r="C3328" s="84" t="s">
        <v>10904</v>
      </c>
      <c r="D3328" s="93" t="s">
        <v>12047</v>
      </c>
      <c r="E3328" s="83" t="s">
        <v>704</v>
      </c>
      <c r="F3328" s="83" t="s">
        <v>22</v>
      </c>
      <c r="G3328" s="83" t="s">
        <v>23</v>
      </c>
      <c r="H3328" s="83"/>
      <c r="I3328" s="93" t="s">
        <v>24</v>
      </c>
      <c r="J3328" s="93" t="s">
        <v>24</v>
      </c>
      <c r="K3328" s="85">
        <v>100210040941</v>
      </c>
      <c r="L3328" s="83" t="s">
        <v>25</v>
      </c>
      <c r="M3328" s="83" t="s">
        <v>5198</v>
      </c>
      <c r="N3328" s="83" t="s">
        <v>5199</v>
      </c>
      <c r="O3328" s="83" t="s">
        <v>5200</v>
      </c>
      <c r="P3328" s="86">
        <v>32</v>
      </c>
      <c r="Q3328" s="96"/>
      <c r="R3328" s="88" t="s">
        <v>28</v>
      </c>
      <c r="S3328" s="89"/>
      <c r="T3328" s="1">
        <v>22365</v>
      </c>
      <c r="U3328" s="90">
        <v>15655.5</v>
      </c>
      <c r="V3328" s="91">
        <v>0.3</v>
      </c>
      <c r="W3328" s="83" t="s">
        <v>11038</v>
      </c>
      <c r="X3328" s="83">
        <v>90029000000</v>
      </c>
      <c r="Y3328" s="83" t="s">
        <v>994</v>
      </c>
      <c r="Z3328" s="83" t="s">
        <v>739</v>
      </c>
    </row>
    <row r="3329" spans="1:26" x14ac:dyDescent="0.25">
      <c r="A3329" s="93" t="s">
        <v>10905</v>
      </c>
      <c r="B3329" s="93" t="s">
        <v>10905</v>
      </c>
      <c r="C3329" s="94" t="s">
        <v>10906</v>
      </c>
      <c r="D3329" s="93" t="s">
        <v>12047</v>
      </c>
      <c r="E3329" s="93" t="s">
        <v>704</v>
      </c>
      <c r="F3329" s="93" t="s">
        <v>22</v>
      </c>
      <c r="G3329" s="93" t="s">
        <v>23</v>
      </c>
      <c r="H3329" s="93"/>
      <c r="I3329" s="93" t="s">
        <v>24</v>
      </c>
      <c r="J3329" s="93" t="s">
        <v>24</v>
      </c>
      <c r="K3329" s="95">
        <v>100210040941</v>
      </c>
      <c r="L3329" s="93" t="s">
        <v>25</v>
      </c>
      <c r="M3329" s="93" t="s">
        <v>5198</v>
      </c>
      <c r="N3329" s="93" t="s">
        <v>5199</v>
      </c>
      <c r="O3329" s="93" t="s">
        <v>5200</v>
      </c>
      <c r="P3329" s="86">
        <v>32</v>
      </c>
      <c r="Q3329" s="99"/>
      <c r="R3329" s="88" t="s">
        <v>28</v>
      </c>
      <c r="S3329" s="89"/>
      <c r="T3329" s="1">
        <v>22365</v>
      </c>
      <c r="U3329" s="90">
        <v>15655.5</v>
      </c>
      <c r="V3329" s="91">
        <v>0.3</v>
      </c>
      <c r="W3329" s="83" t="s">
        <v>11038</v>
      </c>
      <c r="X3329" s="83">
        <v>90029000000</v>
      </c>
      <c r="Y3329" s="83" t="s">
        <v>994</v>
      </c>
      <c r="Z3329" s="83" t="s">
        <v>739</v>
      </c>
    </row>
    <row r="3330" spans="1:26" x14ac:dyDescent="0.25">
      <c r="A3330" t="s">
        <v>10907</v>
      </c>
      <c r="B3330" t="s">
        <v>10907</v>
      </c>
      <c r="C3330" s="94" t="s">
        <v>10908</v>
      </c>
      <c r="D3330" s="93" t="s">
        <v>12048</v>
      </c>
      <c r="E3330" s="93" t="s">
        <v>704</v>
      </c>
      <c r="F3330" s="93" t="s">
        <v>22</v>
      </c>
      <c r="G3330" s="93" t="s">
        <v>23</v>
      </c>
      <c r="H3330" s="93"/>
      <c r="I3330" s="93" t="s">
        <v>24</v>
      </c>
      <c r="J3330" s="93" t="s">
        <v>24</v>
      </c>
      <c r="K3330" s="2">
        <v>100210040941</v>
      </c>
      <c r="L3330" t="s">
        <v>25</v>
      </c>
      <c r="M3330" t="s">
        <v>5198</v>
      </c>
      <c r="N3330" t="s">
        <v>5199</v>
      </c>
      <c r="O3330" t="s">
        <v>5200</v>
      </c>
      <c r="P3330" s="86">
        <v>32</v>
      </c>
      <c r="Q3330" s="87"/>
      <c r="R3330" s="88" t="s">
        <v>28</v>
      </c>
      <c r="S3330" s="89"/>
      <c r="T3330" s="1">
        <v>136</v>
      </c>
      <c r="U3330" s="90">
        <v>95.2</v>
      </c>
      <c r="V3330" s="91">
        <v>0.3</v>
      </c>
      <c r="W3330" s="83" t="s">
        <v>11038</v>
      </c>
      <c r="X3330" s="83">
        <v>39199080990</v>
      </c>
      <c r="Y3330" s="83" t="s">
        <v>994</v>
      </c>
      <c r="Z3330" s="83" t="s">
        <v>31</v>
      </c>
    </row>
    <row r="3331" spans="1:26" x14ac:dyDescent="0.25">
      <c r="A3331" t="s">
        <v>10909</v>
      </c>
      <c r="B3331" t="s">
        <v>10909</v>
      </c>
      <c r="C3331" s="94" t="s">
        <v>10910</v>
      </c>
      <c r="D3331" s="93" t="s">
        <v>12049</v>
      </c>
      <c r="E3331" s="93" t="s">
        <v>704</v>
      </c>
      <c r="F3331" s="93" t="s">
        <v>22</v>
      </c>
      <c r="G3331" s="93" t="s">
        <v>23</v>
      </c>
      <c r="H3331" s="93"/>
      <c r="I3331" s="93" t="s">
        <v>24</v>
      </c>
      <c r="J3331" s="93" t="s">
        <v>24</v>
      </c>
      <c r="K3331" s="2">
        <v>100210040941</v>
      </c>
      <c r="L3331" t="s">
        <v>25</v>
      </c>
      <c r="M3331" t="s">
        <v>5198</v>
      </c>
      <c r="N3331" t="s">
        <v>5199</v>
      </c>
      <c r="O3331" t="s">
        <v>5200</v>
      </c>
      <c r="P3331" s="86">
        <v>32</v>
      </c>
      <c r="Q3331" s="87"/>
      <c r="R3331" s="88" t="s">
        <v>28</v>
      </c>
      <c r="S3331" s="89"/>
      <c r="T3331" s="1">
        <v>136</v>
      </c>
      <c r="U3331" s="90">
        <v>95.2</v>
      </c>
      <c r="V3331" s="91">
        <v>0.3</v>
      </c>
      <c r="W3331" s="83" t="s">
        <v>11038</v>
      </c>
      <c r="X3331" s="83">
        <v>39199080990</v>
      </c>
      <c r="Y3331" s="83" t="s">
        <v>994</v>
      </c>
      <c r="Z3331" s="83" t="s">
        <v>31</v>
      </c>
    </row>
    <row r="3332" spans="1:26" x14ac:dyDescent="0.25">
      <c r="A3332" t="s">
        <v>10911</v>
      </c>
      <c r="B3332" t="s">
        <v>10911</v>
      </c>
      <c r="C3332" s="94" t="s">
        <v>10912</v>
      </c>
      <c r="D3332" s="93" t="s">
        <v>12050</v>
      </c>
      <c r="E3332" s="93" t="s">
        <v>704</v>
      </c>
      <c r="F3332" s="93" t="s">
        <v>22</v>
      </c>
      <c r="G3332" s="93" t="s">
        <v>23</v>
      </c>
      <c r="H3332" s="93"/>
      <c r="I3332" s="93" t="s">
        <v>24</v>
      </c>
      <c r="J3332" s="93" t="s">
        <v>24</v>
      </c>
      <c r="K3332" s="2">
        <v>100210040941</v>
      </c>
      <c r="L3332" t="s">
        <v>25</v>
      </c>
      <c r="M3332" t="s">
        <v>5198</v>
      </c>
      <c r="N3332" t="s">
        <v>5199</v>
      </c>
      <c r="O3332" t="s">
        <v>5200</v>
      </c>
      <c r="P3332" s="86">
        <v>32</v>
      </c>
      <c r="Q3332" s="87"/>
      <c r="R3332" s="88" t="s">
        <v>28</v>
      </c>
      <c r="S3332" s="89"/>
      <c r="T3332" s="1">
        <v>7212</v>
      </c>
      <c r="U3332" s="90">
        <v>5048.3999999999996</v>
      </c>
      <c r="V3332" s="91">
        <v>0.30000000000000004</v>
      </c>
      <c r="W3332" s="83" t="s">
        <v>11038</v>
      </c>
      <c r="X3332" s="83">
        <v>90119000000</v>
      </c>
      <c r="Y3332" s="83" t="s">
        <v>903</v>
      </c>
      <c r="Z3332" s="83" t="s">
        <v>739</v>
      </c>
    </row>
    <row r="3333" spans="1:26" x14ac:dyDescent="0.25">
      <c r="A3333" s="93" t="s">
        <v>10913</v>
      </c>
      <c r="B3333" s="93" t="s">
        <v>10913</v>
      </c>
      <c r="C3333" s="94" t="s">
        <v>10914</v>
      </c>
      <c r="D3333" s="93" t="s">
        <v>12051</v>
      </c>
      <c r="E3333" s="93" t="s">
        <v>704</v>
      </c>
      <c r="F3333" s="93" t="s">
        <v>22</v>
      </c>
      <c r="G3333" s="93" t="s">
        <v>23</v>
      </c>
      <c r="H3333" s="93"/>
      <c r="I3333" s="93" t="s">
        <v>24</v>
      </c>
      <c r="J3333" s="93" t="s">
        <v>24</v>
      </c>
      <c r="K3333" s="95">
        <v>100210040941</v>
      </c>
      <c r="L3333" s="93" t="s">
        <v>25</v>
      </c>
      <c r="M3333" s="93" t="s">
        <v>5198</v>
      </c>
      <c r="N3333" s="93" t="s">
        <v>5199</v>
      </c>
      <c r="O3333" s="93" t="s">
        <v>5200</v>
      </c>
      <c r="P3333" s="86">
        <v>32</v>
      </c>
      <c r="Q3333" s="99"/>
      <c r="R3333" s="88" t="s">
        <v>28</v>
      </c>
      <c r="S3333" s="98"/>
      <c r="T3333" s="1">
        <v>2441</v>
      </c>
      <c r="U3333" s="90">
        <v>1708.7</v>
      </c>
      <c r="V3333" s="91">
        <v>0.3</v>
      </c>
      <c r="W3333" s="83" t="s">
        <v>11038</v>
      </c>
      <c r="X3333" s="83">
        <v>76169990990</v>
      </c>
      <c r="Y3333" s="83" t="s">
        <v>994</v>
      </c>
      <c r="Z3333" s="83" t="s">
        <v>31</v>
      </c>
    </row>
    <row r="3334" spans="1:26" x14ac:dyDescent="0.25">
      <c r="A3334" s="93" t="s">
        <v>10915</v>
      </c>
      <c r="B3334" s="93" t="s">
        <v>10915</v>
      </c>
      <c r="C3334" s="94" t="s">
        <v>10916</v>
      </c>
      <c r="D3334" s="93" t="s">
        <v>12052</v>
      </c>
      <c r="E3334" s="93" t="s">
        <v>704</v>
      </c>
      <c r="F3334" s="93" t="s">
        <v>22</v>
      </c>
      <c r="G3334" s="93" t="s">
        <v>23</v>
      </c>
      <c r="H3334" s="93"/>
      <c r="I3334" s="93" t="s">
        <v>24</v>
      </c>
      <c r="J3334" s="93" t="s">
        <v>24</v>
      </c>
      <c r="K3334" s="95">
        <v>100210040941</v>
      </c>
      <c r="L3334" s="93" t="s">
        <v>25</v>
      </c>
      <c r="M3334" s="93" t="s">
        <v>5198</v>
      </c>
      <c r="N3334" s="93" t="s">
        <v>5199</v>
      </c>
      <c r="O3334" s="93" t="s">
        <v>5200</v>
      </c>
      <c r="P3334" s="86">
        <v>32</v>
      </c>
      <c r="Q3334" s="99"/>
      <c r="R3334" s="88" t="s">
        <v>28</v>
      </c>
      <c r="S3334" s="98"/>
      <c r="T3334" s="1">
        <v>1925</v>
      </c>
      <c r="U3334" s="90">
        <v>1347.5</v>
      </c>
      <c r="V3334" s="91">
        <v>0.3</v>
      </c>
      <c r="W3334" s="83" t="s">
        <v>11038</v>
      </c>
      <c r="X3334" s="83">
        <v>90119000000</v>
      </c>
      <c r="Y3334" s="83" t="s">
        <v>994</v>
      </c>
      <c r="Z3334" s="83" t="s">
        <v>31</v>
      </c>
    </row>
    <row r="3335" spans="1:26" x14ac:dyDescent="0.25">
      <c r="A3335" s="83" t="s">
        <v>10917</v>
      </c>
      <c r="B3335" s="83" t="s">
        <v>10917</v>
      </c>
      <c r="C3335" s="84" t="s">
        <v>10918</v>
      </c>
      <c r="D3335" s="93" t="s">
        <v>12053</v>
      </c>
      <c r="E3335" s="83" t="s">
        <v>704</v>
      </c>
      <c r="F3335" s="83" t="s">
        <v>22</v>
      </c>
      <c r="G3335" s="83" t="s">
        <v>23</v>
      </c>
      <c r="H3335" s="83"/>
      <c r="I3335" s="93" t="s">
        <v>24</v>
      </c>
      <c r="J3335" s="93" t="s">
        <v>24</v>
      </c>
      <c r="K3335" s="85">
        <v>100210040941</v>
      </c>
      <c r="L3335" s="83" t="s">
        <v>25</v>
      </c>
      <c r="M3335" s="83" t="s">
        <v>5198</v>
      </c>
      <c r="N3335" s="83" t="s">
        <v>5199</v>
      </c>
      <c r="O3335" s="83" t="s">
        <v>5200</v>
      </c>
      <c r="P3335" s="86">
        <v>32</v>
      </c>
      <c r="Q3335" s="87"/>
      <c r="R3335" s="88" t="s">
        <v>28</v>
      </c>
      <c r="S3335" s="89"/>
      <c r="T3335" s="1">
        <v>971</v>
      </c>
      <c r="U3335" s="90">
        <v>679.7</v>
      </c>
      <c r="V3335" s="91">
        <v>0.29999999999999993</v>
      </c>
      <c r="W3335" s="83" t="s">
        <v>11038</v>
      </c>
      <c r="X3335" s="83">
        <v>73269098900</v>
      </c>
      <c r="Y3335" s="83" t="s">
        <v>994</v>
      </c>
      <c r="Z3335" s="83" t="s">
        <v>31</v>
      </c>
    </row>
    <row r="3336" spans="1:26" x14ac:dyDescent="0.25">
      <c r="A3336" s="93" t="s">
        <v>10919</v>
      </c>
      <c r="B3336" s="93" t="s">
        <v>10919</v>
      </c>
      <c r="C3336" s="94" t="s">
        <v>10920</v>
      </c>
      <c r="D3336" s="93" t="s">
        <v>12054</v>
      </c>
      <c r="E3336" s="93" t="s">
        <v>704</v>
      </c>
      <c r="F3336" s="93" t="s">
        <v>22</v>
      </c>
      <c r="G3336" s="93" t="s">
        <v>23</v>
      </c>
      <c r="H3336" s="93"/>
      <c r="I3336" s="93" t="s">
        <v>24</v>
      </c>
      <c r="J3336" s="93" t="s">
        <v>24</v>
      </c>
      <c r="K3336" s="95">
        <v>100210040941</v>
      </c>
      <c r="L3336" s="93" t="s">
        <v>25</v>
      </c>
      <c r="M3336" s="93" t="s">
        <v>5198</v>
      </c>
      <c r="N3336" s="93" t="s">
        <v>5199</v>
      </c>
      <c r="O3336" s="93" t="s">
        <v>5200</v>
      </c>
      <c r="P3336" s="86">
        <v>32</v>
      </c>
      <c r="Q3336" s="99"/>
      <c r="R3336" s="88" t="s">
        <v>28</v>
      </c>
      <c r="S3336" s="98"/>
      <c r="T3336" s="1">
        <v>1464</v>
      </c>
      <c r="U3336" s="90">
        <v>1024.8</v>
      </c>
      <c r="V3336" s="91">
        <v>0.30000000000000004</v>
      </c>
      <c r="W3336" s="83" t="s">
        <v>11038</v>
      </c>
      <c r="X3336" s="83">
        <v>73269098900</v>
      </c>
      <c r="Y3336" s="83" t="s">
        <v>994</v>
      </c>
      <c r="Z3336" s="83" t="s">
        <v>31</v>
      </c>
    </row>
    <row r="3337" spans="1:26" x14ac:dyDescent="0.25">
      <c r="A3337" s="93" t="s">
        <v>10921</v>
      </c>
      <c r="B3337" s="93" t="s">
        <v>10921</v>
      </c>
      <c r="C3337" s="94" t="s">
        <v>10922</v>
      </c>
      <c r="D3337" s="93" t="s">
        <v>12055</v>
      </c>
      <c r="E3337" s="93" t="s">
        <v>704</v>
      </c>
      <c r="F3337" s="93" t="s">
        <v>22</v>
      </c>
      <c r="G3337" s="93" t="s">
        <v>23</v>
      </c>
      <c r="H3337" s="93"/>
      <c r="I3337" s="93" t="s">
        <v>24</v>
      </c>
      <c r="J3337" s="93" t="s">
        <v>24</v>
      </c>
      <c r="K3337" s="95">
        <v>100210040941</v>
      </c>
      <c r="L3337" s="93" t="s">
        <v>25</v>
      </c>
      <c r="M3337" s="93" t="s">
        <v>5198</v>
      </c>
      <c r="N3337" s="93" t="s">
        <v>5199</v>
      </c>
      <c r="O3337" s="93" t="s">
        <v>5200</v>
      </c>
      <c r="P3337" s="86">
        <v>32</v>
      </c>
      <c r="Q3337" s="87"/>
      <c r="R3337" s="88" t="s">
        <v>28</v>
      </c>
      <c r="S3337" s="89"/>
      <c r="T3337" s="1">
        <v>932</v>
      </c>
      <c r="U3337" s="90">
        <v>652.4</v>
      </c>
      <c r="V3337" s="91">
        <v>0.30000000000000004</v>
      </c>
      <c r="W3337" s="83" t="s">
        <v>11038</v>
      </c>
      <c r="X3337" s="83">
        <v>76169990990</v>
      </c>
      <c r="Y3337" s="83" t="s">
        <v>994</v>
      </c>
      <c r="Z3337" s="83" t="s">
        <v>31</v>
      </c>
    </row>
    <row r="3338" spans="1:26" x14ac:dyDescent="0.25">
      <c r="A3338" s="93" t="s">
        <v>10923</v>
      </c>
      <c r="B3338" s="93" t="s">
        <v>10923</v>
      </c>
      <c r="C3338" s="94" t="s">
        <v>10924</v>
      </c>
      <c r="D3338" s="93" t="s">
        <v>12056</v>
      </c>
      <c r="E3338" s="93" t="s">
        <v>704</v>
      </c>
      <c r="F3338" s="93" t="s">
        <v>22</v>
      </c>
      <c r="G3338" s="93" t="s">
        <v>23</v>
      </c>
      <c r="H3338" s="93"/>
      <c r="I3338" s="93" t="s">
        <v>24</v>
      </c>
      <c r="J3338" s="93" t="s">
        <v>24</v>
      </c>
      <c r="K3338" s="95">
        <v>100210040941</v>
      </c>
      <c r="L3338" s="93" t="s">
        <v>25</v>
      </c>
      <c r="M3338" s="93" t="s">
        <v>5198</v>
      </c>
      <c r="N3338" s="93" t="s">
        <v>5199</v>
      </c>
      <c r="O3338" s="93" t="s">
        <v>5200</v>
      </c>
      <c r="P3338" s="86">
        <v>32</v>
      </c>
      <c r="Q3338" s="87"/>
      <c r="R3338" s="88" t="s">
        <v>28</v>
      </c>
      <c r="S3338" s="89"/>
      <c r="T3338" s="1">
        <v>14965</v>
      </c>
      <c r="U3338" s="90">
        <v>10475.5</v>
      </c>
      <c r="V3338" s="91">
        <v>0.3</v>
      </c>
      <c r="W3338" s="83" t="s">
        <v>11038</v>
      </c>
      <c r="X3338" s="83">
        <v>90275000000</v>
      </c>
      <c r="Y3338" s="83" t="s">
        <v>994</v>
      </c>
      <c r="Z3338" s="83" t="s">
        <v>739</v>
      </c>
    </row>
    <row r="3339" spans="1:26" x14ac:dyDescent="0.25">
      <c r="A3339" s="93" t="s">
        <v>10925</v>
      </c>
      <c r="B3339" s="93" t="s">
        <v>10925</v>
      </c>
      <c r="C3339" s="94" t="s">
        <v>10926</v>
      </c>
      <c r="D3339" s="93" t="s">
        <v>8340</v>
      </c>
      <c r="E3339" s="93" t="s">
        <v>704</v>
      </c>
      <c r="F3339" s="93" t="s">
        <v>22</v>
      </c>
      <c r="G3339" s="93" t="s">
        <v>23</v>
      </c>
      <c r="H3339" s="93"/>
      <c r="I3339" s="93" t="s">
        <v>24</v>
      </c>
      <c r="J3339" s="93" t="s">
        <v>24</v>
      </c>
      <c r="K3339" s="95">
        <v>100210040941</v>
      </c>
      <c r="L3339" s="93" t="s">
        <v>25</v>
      </c>
      <c r="M3339" s="93" t="s">
        <v>5198</v>
      </c>
      <c r="N3339" s="93" t="s">
        <v>5199</v>
      </c>
      <c r="O3339" s="93" t="s">
        <v>5200</v>
      </c>
      <c r="P3339" s="86">
        <v>32</v>
      </c>
      <c r="Q3339" s="87"/>
      <c r="R3339" s="88" t="s">
        <v>28</v>
      </c>
      <c r="S3339" s="98"/>
      <c r="T3339" s="1">
        <v>11270</v>
      </c>
      <c r="U3339" s="90">
        <v>7889</v>
      </c>
      <c r="V3339" s="91">
        <v>0.3</v>
      </c>
      <c r="W3339" s="83" t="s">
        <v>11038</v>
      </c>
      <c r="X3339" s="83">
        <v>90119000000</v>
      </c>
      <c r="Y3339" s="83" t="s">
        <v>994</v>
      </c>
      <c r="Z3339" s="83" t="s">
        <v>739</v>
      </c>
    </row>
    <row r="3340" spans="1:26" x14ac:dyDescent="0.25">
      <c r="A3340" s="83" t="s">
        <v>10927</v>
      </c>
      <c r="B3340" s="83" t="s">
        <v>10927</v>
      </c>
      <c r="C3340" s="84" t="s">
        <v>10928</v>
      </c>
      <c r="D3340" s="93" t="s">
        <v>12057</v>
      </c>
      <c r="E3340" s="83" t="s">
        <v>704</v>
      </c>
      <c r="F3340" s="83" t="s">
        <v>22</v>
      </c>
      <c r="G3340" s="83" t="s">
        <v>23</v>
      </c>
      <c r="H3340" s="83"/>
      <c r="I3340" s="93" t="s">
        <v>24</v>
      </c>
      <c r="J3340" s="93" t="s">
        <v>24</v>
      </c>
      <c r="K3340" s="85">
        <v>100210040941</v>
      </c>
      <c r="L3340" s="83" t="s">
        <v>25</v>
      </c>
      <c r="M3340" s="83" t="s">
        <v>5198</v>
      </c>
      <c r="N3340" s="83" t="s">
        <v>5199</v>
      </c>
      <c r="O3340" s="83" t="s">
        <v>5200</v>
      </c>
      <c r="P3340" s="86">
        <v>32</v>
      </c>
      <c r="Q3340" s="87"/>
      <c r="R3340" s="88" t="s">
        <v>28</v>
      </c>
      <c r="S3340" s="89"/>
      <c r="T3340" s="1">
        <v>16312</v>
      </c>
      <c r="U3340" s="90">
        <v>11418.4</v>
      </c>
      <c r="V3340" s="91">
        <v>0.30000000000000004</v>
      </c>
      <c r="W3340" s="83" t="s">
        <v>11038</v>
      </c>
      <c r="X3340" s="83">
        <v>90119000000</v>
      </c>
      <c r="Y3340" s="83" t="s">
        <v>994</v>
      </c>
      <c r="Z3340" s="83" t="s">
        <v>739</v>
      </c>
    </row>
    <row r="3341" spans="1:26" x14ac:dyDescent="0.25">
      <c r="A3341" s="83" t="s">
        <v>10929</v>
      </c>
      <c r="B3341" s="83" t="s">
        <v>10929</v>
      </c>
      <c r="C3341" s="84" t="s">
        <v>10930</v>
      </c>
      <c r="D3341" s="93" t="s">
        <v>12058</v>
      </c>
      <c r="E3341" s="83" t="s">
        <v>704</v>
      </c>
      <c r="F3341" s="83" t="s">
        <v>22</v>
      </c>
      <c r="G3341" s="83" t="s">
        <v>23</v>
      </c>
      <c r="H3341" s="83"/>
      <c r="I3341" s="93" t="s">
        <v>24</v>
      </c>
      <c r="J3341" s="93" t="s">
        <v>24</v>
      </c>
      <c r="K3341" s="85">
        <v>100210040941</v>
      </c>
      <c r="L3341" s="83" t="s">
        <v>25</v>
      </c>
      <c r="M3341" s="83" t="s">
        <v>5198</v>
      </c>
      <c r="N3341" s="83" t="s">
        <v>5199</v>
      </c>
      <c r="O3341" s="83" t="s">
        <v>5200</v>
      </c>
      <c r="P3341" s="86">
        <v>32</v>
      </c>
      <c r="Q3341" s="96"/>
      <c r="R3341" s="88" t="s">
        <v>28</v>
      </c>
      <c r="S3341" s="83"/>
      <c r="T3341" s="1">
        <v>13761</v>
      </c>
      <c r="U3341" s="90">
        <v>9632.7000000000007</v>
      </c>
      <c r="V3341" s="91">
        <v>0.29999999999999993</v>
      </c>
      <c r="W3341" s="83" t="s">
        <v>11038</v>
      </c>
      <c r="X3341" s="83">
        <v>90021900000</v>
      </c>
      <c r="Y3341" s="83" t="s">
        <v>994</v>
      </c>
      <c r="Z3341" s="83" t="s">
        <v>31</v>
      </c>
    </row>
    <row r="3342" spans="1:26" x14ac:dyDescent="0.25">
      <c r="A3342" s="83" t="s">
        <v>10931</v>
      </c>
      <c r="B3342" s="83" t="s">
        <v>10931</v>
      </c>
      <c r="C3342" s="84" t="s">
        <v>10932</v>
      </c>
      <c r="D3342" s="93" t="s">
        <v>12059</v>
      </c>
      <c r="E3342" s="83" t="s">
        <v>704</v>
      </c>
      <c r="F3342" s="83" t="s">
        <v>22</v>
      </c>
      <c r="G3342" s="83" t="s">
        <v>23</v>
      </c>
      <c r="H3342" s="83"/>
      <c r="I3342" s="93" t="s">
        <v>24</v>
      </c>
      <c r="J3342" s="93" t="s">
        <v>24</v>
      </c>
      <c r="K3342" s="85">
        <v>100210040941</v>
      </c>
      <c r="L3342" s="83" t="s">
        <v>25</v>
      </c>
      <c r="M3342" s="83" t="s">
        <v>5198</v>
      </c>
      <c r="N3342" s="83" t="s">
        <v>5199</v>
      </c>
      <c r="O3342" s="83" t="s">
        <v>5200</v>
      </c>
      <c r="P3342" s="86">
        <v>32</v>
      </c>
      <c r="Q3342" s="96"/>
      <c r="R3342" s="88" t="s">
        <v>28</v>
      </c>
      <c r="S3342" s="83"/>
      <c r="T3342" s="1">
        <v>20190</v>
      </c>
      <c r="U3342" s="90">
        <v>14133</v>
      </c>
      <c r="V3342" s="91">
        <v>0.3</v>
      </c>
      <c r="W3342" s="83" t="s">
        <v>11038</v>
      </c>
      <c r="X3342" s="83">
        <v>90021900000</v>
      </c>
      <c r="Y3342" s="83" t="s">
        <v>994</v>
      </c>
      <c r="Z3342" s="83" t="s">
        <v>31</v>
      </c>
    </row>
    <row r="3343" spans="1:26" x14ac:dyDescent="0.25">
      <c r="A3343" s="83" t="s">
        <v>10933</v>
      </c>
      <c r="B3343" s="83" t="s">
        <v>10933</v>
      </c>
      <c r="C3343" s="84" t="s">
        <v>10934</v>
      </c>
      <c r="D3343" s="93" t="s">
        <v>12060</v>
      </c>
      <c r="E3343" s="83" t="s">
        <v>704</v>
      </c>
      <c r="F3343" s="83" t="s">
        <v>22</v>
      </c>
      <c r="G3343" s="83" t="s">
        <v>23</v>
      </c>
      <c r="H3343" s="83"/>
      <c r="I3343" s="93" t="s">
        <v>24</v>
      </c>
      <c r="J3343" s="93" t="s">
        <v>24</v>
      </c>
      <c r="K3343" s="85">
        <v>100210040941</v>
      </c>
      <c r="L3343" s="83" t="s">
        <v>25</v>
      </c>
      <c r="M3343" s="83" t="s">
        <v>5198</v>
      </c>
      <c r="N3343" s="83" t="s">
        <v>5199</v>
      </c>
      <c r="O3343" s="83" t="s">
        <v>5200</v>
      </c>
      <c r="P3343" s="86">
        <v>32</v>
      </c>
      <c r="Q3343" s="96"/>
      <c r="R3343" s="88" t="s">
        <v>28</v>
      </c>
      <c r="S3343" s="83"/>
      <c r="T3343" s="1">
        <v>23905</v>
      </c>
      <c r="U3343" s="90">
        <v>16733.5</v>
      </c>
      <c r="V3343" s="91">
        <v>0.3</v>
      </c>
      <c r="W3343" s="83" t="s">
        <v>11038</v>
      </c>
      <c r="X3343" s="83">
        <v>49119900000</v>
      </c>
      <c r="Y3343" s="83" t="s">
        <v>994</v>
      </c>
      <c r="Z3343" s="83" t="s">
        <v>31</v>
      </c>
    </row>
    <row r="3344" spans="1:26" x14ac:dyDescent="0.25">
      <c r="A3344" s="83" t="s">
        <v>10935</v>
      </c>
      <c r="B3344" s="83" t="s">
        <v>10935</v>
      </c>
      <c r="C3344" s="84" t="s">
        <v>10936</v>
      </c>
      <c r="D3344" s="93" t="s">
        <v>12061</v>
      </c>
      <c r="E3344" s="83" t="s">
        <v>704</v>
      </c>
      <c r="F3344" s="83" t="s">
        <v>22</v>
      </c>
      <c r="G3344" s="83" t="s">
        <v>23</v>
      </c>
      <c r="H3344" s="83"/>
      <c r="I3344" s="93" t="s">
        <v>24</v>
      </c>
      <c r="J3344" s="93" t="s">
        <v>24</v>
      </c>
      <c r="K3344" s="85">
        <v>100210040941</v>
      </c>
      <c r="L3344" s="83" t="s">
        <v>25</v>
      </c>
      <c r="M3344" s="83" t="s">
        <v>5198</v>
      </c>
      <c r="N3344" s="83" t="s">
        <v>5199</v>
      </c>
      <c r="O3344" s="83" t="s">
        <v>5200</v>
      </c>
      <c r="P3344" s="86">
        <v>32</v>
      </c>
      <c r="Q3344" s="96"/>
      <c r="R3344" s="88" t="s">
        <v>28</v>
      </c>
      <c r="S3344" s="83"/>
      <c r="T3344" s="1">
        <v>23905</v>
      </c>
      <c r="U3344" s="90">
        <v>16733.5</v>
      </c>
      <c r="V3344" s="91">
        <v>0.3</v>
      </c>
      <c r="W3344" s="83" t="s">
        <v>11038</v>
      </c>
      <c r="X3344" s="83">
        <v>49119900000</v>
      </c>
      <c r="Y3344" s="83" t="s">
        <v>994</v>
      </c>
      <c r="Z3344" s="83" t="s">
        <v>31</v>
      </c>
    </row>
    <row r="3345" spans="1:26" x14ac:dyDescent="0.25">
      <c r="A3345" s="83" t="s">
        <v>10937</v>
      </c>
      <c r="B3345" s="83" t="s">
        <v>10937</v>
      </c>
      <c r="C3345" s="84" t="s">
        <v>10938</v>
      </c>
      <c r="D3345" s="93" t="s">
        <v>12062</v>
      </c>
      <c r="E3345" s="83" t="s">
        <v>704</v>
      </c>
      <c r="F3345" s="83" t="s">
        <v>22</v>
      </c>
      <c r="G3345" s="83" t="s">
        <v>23</v>
      </c>
      <c r="H3345" s="83"/>
      <c r="I3345" s="93" t="s">
        <v>24</v>
      </c>
      <c r="J3345" s="93" t="s">
        <v>24</v>
      </c>
      <c r="K3345" s="85">
        <v>100210040941</v>
      </c>
      <c r="L3345" s="83" t="s">
        <v>25</v>
      </c>
      <c r="M3345" s="83" t="s">
        <v>5198</v>
      </c>
      <c r="N3345" s="83" t="s">
        <v>5199</v>
      </c>
      <c r="O3345" s="83" t="s">
        <v>5200</v>
      </c>
      <c r="P3345" s="86">
        <v>32</v>
      </c>
      <c r="Q3345" s="96"/>
      <c r="R3345" s="88" t="s">
        <v>28</v>
      </c>
      <c r="S3345" s="83"/>
      <c r="T3345" s="1">
        <v>11293</v>
      </c>
      <c r="U3345" s="90">
        <v>7905.1</v>
      </c>
      <c r="V3345" s="91">
        <v>0.3</v>
      </c>
      <c r="W3345" s="83" t="s">
        <v>11038</v>
      </c>
      <c r="X3345" s="83">
        <v>49119900000</v>
      </c>
      <c r="Y3345" s="83" t="s">
        <v>994</v>
      </c>
      <c r="Z3345" s="83" t="s">
        <v>31</v>
      </c>
    </row>
    <row r="3346" spans="1:26" x14ac:dyDescent="0.25">
      <c r="A3346" s="83" t="s">
        <v>10939</v>
      </c>
      <c r="B3346" s="83" t="s">
        <v>10939</v>
      </c>
      <c r="C3346" s="84" t="s">
        <v>10940</v>
      </c>
      <c r="D3346" s="93" t="s">
        <v>12063</v>
      </c>
      <c r="E3346" s="83" t="s">
        <v>704</v>
      </c>
      <c r="F3346" s="83" t="s">
        <v>22</v>
      </c>
      <c r="G3346" s="83" t="s">
        <v>23</v>
      </c>
      <c r="H3346" s="83"/>
      <c r="I3346" s="93" t="s">
        <v>24</v>
      </c>
      <c r="J3346" s="93" t="s">
        <v>24</v>
      </c>
      <c r="K3346" s="85">
        <v>100210040941</v>
      </c>
      <c r="L3346" s="83" t="s">
        <v>25</v>
      </c>
      <c r="M3346" s="83" t="s">
        <v>5198</v>
      </c>
      <c r="N3346" s="83" t="s">
        <v>5199</v>
      </c>
      <c r="O3346" s="83" t="s">
        <v>5200</v>
      </c>
      <c r="P3346" s="86">
        <v>32</v>
      </c>
      <c r="Q3346" s="96"/>
      <c r="R3346" s="88" t="s">
        <v>28</v>
      </c>
      <c r="S3346" s="83"/>
      <c r="T3346" s="1">
        <v>14117</v>
      </c>
      <c r="U3346" s="90">
        <v>9881.9</v>
      </c>
      <c r="V3346" s="91">
        <v>0.30000000000000004</v>
      </c>
      <c r="W3346" s="83" t="s">
        <v>11038</v>
      </c>
      <c r="X3346" s="83">
        <v>49119900000</v>
      </c>
      <c r="Y3346" s="83" t="s">
        <v>994</v>
      </c>
      <c r="Z3346" s="83" t="s">
        <v>31</v>
      </c>
    </row>
    <row r="3347" spans="1:26" x14ac:dyDescent="0.25">
      <c r="A3347" s="83" t="s">
        <v>10941</v>
      </c>
      <c r="B3347" s="83" t="s">
        <v>10941</v>
      </c>
      <c r="C3347" s="84" t="s">
        <v>10942</v>
      </c>
      <c r="D3347" s="93" t="s">
        <v>12064</v>
      </c>
      <c r="E3347" s="83" t="s">
        <v>704</v>
      </c>
      <c r="F3347" s="83" t="s">
        <v>22</v>
      </c>
      <c r="G3347" s="83" t="s">
        <v>23</v>
      </c>
      <c r="H3347" s="83"/>
      <c r="I3347" s="93" t="s">
        <v>24</v>
      </c>
      <c r="J3347" s="93" t="s">
        <v>24</v>
      </c>
      <c r="K3347" s="85">
        <v>100210040941</v>
      </c>
      <c r="L3347" s="83" t="s">
        <v>25</v>
      </c>
      <c r="M3347" s="83" t="s">
        <v>5198</v>
      </c>
      <c r="N3347" s="83" t="s">
        <v>5199</v>
      </c>
      <c r="O3347" s="83" t="s">
        <v>5200</v>
      </c>
      <c r="P3347" s="86">
        <v>32</v>
      </c>
      <c r="Q3347" s="96"/>
      <c r="R3347" s="88" t="s">
        <v>28</v>
      </c>
      <c r="S3347" s="83"/>
      <c r="T3347" s="1">
        <v>30971</v>
      </c>
      <c r="U3347" s="90">
        <v>21679.7</v>
      </c>
      <c r="V3347" s="91">
        <v>0.3</v>
      </c>
      <c r="W3347" s="83" t="s">
        <v>11038</v>
      </c>
      <c r="X3347" s="83">
        <v>49119900000</v>
      </c>
      <c r="Y3347" s="83" t="s">
        <v>994</v>
      </c>
      <c r="Z3347" s="83" t="s">
        <v>31</v>
      </c>
    </row>
    <row r="3348" spans="1:26" x14ac:dyDescent="0.25">
      <c r="A3348" s="83" t="s">
        <v>10943</v>
      </c>
      <c r="B3348" s="83" t="s">
        <v>10943</v>
      </c>
      <c r="C3348" s="84" t="s">
        <v>10944</v>
      </c>
      <c r="D3348" s="93" t="s">
        <v>12065</v>
      </c>
      <c r="E3348" s="83" t="s">
        <v>704</v>
      </c>
      <c r="F3348" s="83" t="s">
        <v>22</v>
      </c>
      <c r="G3348" s="83" t="s">
        <v>23</v>
      </c>
      <c r="H3348" s="83"/>
      <c r="I3348" s="93" t="s">
        <v>24</v>
      </c>
      <c r="J3348" s="93" t="s">
        <v>24</v>
      </c>
      <c r="K3348" s="85">
        <v>100210040941</v>
      </c>
      <c r="L3348" s="83" t="s">
        <v>25</v>
      </c>
      <c r="M3348" s="83" t="s">
        <v>5198</v>
      </c>
      <c r="N3348" s="83" t="s">
        <v>5199</v>
      </c>
      <c r="O3348" s="83" t="s">
        <v>5200</v>
      </c>
      <c r="P3348" s="86">
        <v>32</v>
      </c>
      <c r="Q3348" s="96"/>
      <c r="R3348" s="88" t="s">
        <v>28</v>
      </c>
      <c r="S3348" s="83"/>
      <c r="T3348" s="1">
        <v>31723</v>
      </c>
      <c r="U3348" s="90">
        <v>22206.1</v>
      </c>
      <c r="V3348" s="91">
        <v>0.30000000000000004</v>
      </c>
      <c r="W3348" s="83" t="s">
        <v>11038</v>
      </c>
      <c r="X3348" s="83">
        <v>49119900000</v>
      </c>
      <c r="Y3348" s="83" t="s">
        <v>994</v>
      </c>
      <c r="Z3348" s="83" t="s">
        <v>31</v>
      </c>
    </row>
    <row r="3349" spans="1:26" x14ac:dyDescent="0.25">
      <c r="A3349" s="83" t="s">
        <v>10945</v>
      </c>
      <c r="B3349" s="83" t="s">
        <v>10945</v>
      </c>
      <c r="C3349" s="84" t="s">
        <v>10946</v>
      </c>
      <c r="D3349" s="93" t="s">
        <v>12066</v>
      </c>
      <c r="E3349" s="83" t="s">
        <v>704</v>
      </c>
      <c r="F3349" s="83" t="s">
        <v>22</v>
      </c>
      <c r="G3349" s="83" t="s">
        <v>23</v>
      </c>
      <c r="H3349" s="83"/>
      <c r="I3349" s="93" t="s">
        <v>24</v>
      </c>
      <c r="J3349" s="93" t="s">
        <v>24</v>
      </c>
      <c r="K3349" s="85">
        <v>100210040941</v>
      </c>
      <c r="L3349" s="83" t="s">
        <v>25</v>
      </c>
      <c r="M3349" s="83" t="s">
        <v>5198</v>
      </c>
      <c r="N3349" s="83" t="s">
        <v>5199</v>
      </c>
      <c r="O3349" s="83" t="s">
        <v>5200</v>
      </c>
      <c r="P3349" s="86">
        <v>32</v>
      </c>
      <c r="Q3349" s="96"/>
      <c r="R3349" s="88" t="s">
        <v>28</v>
      </c>
      <c r="S3349" s="83"/>
      <c r="T3349" s="1">
        <v>40744</v>
      </c>
      <c r="U3349" s="90">
        <v>28520.799999999999</v>
      </c>
      <c r="V3349" s="91">
        <v>0.30000000000000004</v>
      </c>
      <c r="W3349" s="83" t="s">
        <v>11038</v>
      </c>
      <c r="X3349" s="83">
        <v>49119900000</v>
      </c>
      <c r="Y3349" s="83" t="s">
        <v>994</v>
      </c>
      <c r="Z3349" s="83" t="s">
        <v>31</v>
      </c>
    </row>
    <row r="3350" spans="1:26" x14ac:dyDescent="0.25">
      <c r="A3350" s="83" t="s">
        <v>9374</v>
      </c>
      <c r="B3350" s="83" t="s">
        <v>9374</v>
      </c>
      <c r="C3350" s="84" t="s">
        <v>9375</v>
      </c>
      <c r="D3350" s="93" t="s">
        <v>8174</v>
      </c>
      <c r="E3350" s="83" t="s">
        <v>704</v>
      </c>
      <c r="F3350" s="83" t="s">
        <v>22</v>
      </c>
      <c r="G3350" s="83" t="s">
        <v>23</v>
      </c>
      <c r="H3350" s="83"/>
      <c r="I3350" s="93" t="s">
        <v>24</v>
      </c>
      <c r="J3350" s="93" t="s">
        <v>24</v>
      </c>
      <c r="K3350" s="85">
        <v>100210041601</v>
      </c>
      <c r="L3350" s="83" t="s">
        <v>25</v>
      </c>
      <c r="M3350" s="83" t="s">
        <v>5198</v>
      </c>
      <c r="N3350" s="83" t="s">
        <v>8232</v>
      </c>
      <c r="O3350" s="83" t="s">
        <v>8232</v>
      </c>
      <c r="P3350" s="86">
        <v>20</v>
      </c>
      <c r="Q3350" s="96"/>
      <c r="R3350" s="88" t="s">
        <v>28</v>
      </c>
      <c r="S3350" s="83"/>
      <c r="T3350" s="1">
        <v>1352</v>
      </c>
      <c r="U3350" s="90">
        <v>703.04</v>
      </c>
      <c r="V3350" s="91">
        <v>0.48000000000000004</v>
      </c>
      <c r="W3350" s="83" t="s">
        <v>11035</v>
      </c>
      <c r="X3350" s="83">
        <v>90119000000</v>
      </c>
      <c r="Y3350" s="83" t="s">
        <v>994</v>
      </c>
      <c r="Z3350" s="83" t="s">
        <v>739</v>
      </c>
    </row>
    <row r="3351" spans="1:26" x14ac:dyDescent="0.25">
      <c r="A3351" s="83" t="s">
        <v>10641</v>
      </c>
      <c r="B3351" s="83" t="s">
        <v>10641</v>
      </c>
      <c r="C3351" s="84" t="s">
        <v>10642</v>
      </c>
      <c r="D3351" s="93" t="s">
        <v>10643</v>
      </c>
      <c r="E3351" s="83" t="s">
        <v>704</v>
      </c>
      <c r="F3351" s="83" t="s">
        <v>22</v>
      </c>
      <c r="G3351" s="83" t="s">
        <v>23</v>
      </c>
      <c r="H3351" s="83"/>
      <c r="I3351" s="93" t="s">
        <v>24</v>
      </c>
      <c r="J3351" s="93" t="s">
        <v>24</v>
      </c>
      <c r="K3351" s="85">
        <v>100210010730</v>
      </c>
      <c r="L3351" s="83" t="s">
        <v>25</v>
      </c>
      <c r="M3351" s="83" t="s">
        <v>1019</v>
      </c>
      <c r="N3351" s="83" t="s">
        <v>2639</v>
      </c>
      <c r="O3351" s="83" t="s">
        <v>5947</v>
      </c>
      <c r="P3351" s="86">
        <v>32</v>
      </c>
      <c r="Q3351" s="96"/>
      <c r="R3351" s="88" t="s">
        <v>28</v>
      </c>
      <c r="S3351" s="83"/>
      <c r="T3351" s="1">
        <v>5370</v>
      </c>
      <c r="U3351" s="90">
        <v>2792.4</v>
      </c>
      <c r="V3351" s="91">
        <v>0.48</v>
      </c>
      <c r="W3351" s="83" t="s">
        <v>11035</v>
      </c>
      <c r="X3351" s="83">
        <v>90021900000</v>
      </c>
      <c r="Y3351" s="83" t="s">
        <v>903</v>
      </c>
      <c r="Z3351" s="83" t="s">
        <v>31</v>
      </c>
    </row>
    <row r="3352" spans="1:26" x14ac:dyDescent="0.25">
      <c r="A3352" s="83" t="s">
        <v>10644</v>
      </c>
      <c r="B3352" s="83" t="s">
        <v>10644</v>
      </c>
      <c r="C3352" s="84" t="s">
        <v>10645</v>
      </c>
      <c r="D3352" s="93" t="s">
        <v>10643</v>
      </c>
      <c r="E3352" s="83" t="s">
        <v>704</v>
      </c>
      <c r="F3352" s="83" t="s">
        <v>22</v>
      </c>
      <c r="G3352" s="83" t="s">
        <v>23</v>
      </c>
      <c r="H3352" s="83"/>
      <c r="I3352" s="93" t="s">
        <v>24</v>
      </c>
      <c r="J3352" s="93" t="s">
        <v>24</v>
      </c>
      <c r="K3352" s="85">
        <v>100210010730</v>
      </c>
      <c r="L3352" s="83" t="s">
        <v>25</v>
      </c>
      <c r="M3352" s="83" t="s">
        <v>1019</v>
      </c>
      <c r="N3352" s="83" t="s">
        <v>2639</v>
      </c>
      <c r="O3352" s="83" t="s">
        <v>5947</v>
      </c>
      <c r="P3352" s="86">
        <v>32</v>
      </c>
      <c r="Q3352" s="96"/>
      <c r="R3352" s="88" t="s">
        <v>28</v>
      </c>
      <c r="S3352" s="83"/>
      <c r="T3352" s="1">
        <v>6882</v>
      </c>
      <c r="U3352" s="90">
        <v>3578.64</v>
      </c>
      <c r="V3352" s="91">
        <v>0.48000000000000004</v>
      </c>
      <c r="W3352" s="83" t="s">
        <v>11035</v>
      </c>
      <c r="X3352" s="83">
        <v>90021900000</v>
      </c>
      <c r="Y3352" s="83" t="s">
        <v>903</v>
      </c>
      <c r="Z3352" s="83" t="s">
        <v>31</v>
      </c>
    </row>
    <row r="3353" spans="1:26" x14ac:dyDescent="0.25">
      <c r="A3353" s="83" t="s">
        <v>10646</v>
      </c>
      <c r="B3353" s="83" t="s">
        <v>10646</v>
      </c>
      <c r="C3353" s="84" t="s">
        <v>10647</v>
      </c>
      <c r="D3353" s="93" t="s">
        <v>10643</v>
      </c>
      <c r="E3353" s="83" t="s">
        <v>704</v>
      </c>
      <c r="F3353" s="83" t="s">
        <v>22</v>
      </c>
      <c r="G3353" s="83" t="s">
        <v>23</v>
      </c>
      <c r="H3353" s="83"/>
      <c r="I3353" s="93" t="s">
        <v>24</v>
      </c>
      <c r="J3353" s="93" t="s">
        <v>24</v>
      </c>
      <c r="K3353" s="85">
        <v>100210010730</v>
      </c>
      <c r="L3353" s="83" t="s">
        <v>25</v>
      </c>
      <c r="M3353" s="83" t="s">
        <v>1019</v>
      </c>
      <c r="N3353" s="83" t="s">
        <v>2639</v>
      </c>
      <c r="O3353" s="83" t="s">
        <v>5947</v>
      </c>
      <c r="P3353" s="86">
        <v>32</v>
      </c>
      <c r="Q3353" s="96"/>
      <c r="R3353" s="88" t="s">
        <v>28</v>
      </c>
      <c r="S3353" s="83"/>
      <c r="T3353" s="1">
        <v>11047</v>
      </c>
      <c r="U3353" s="90">
        <v>5744.44</v>
      </c>
      <c r="V3353" s="91">
        <v>0.48000000000000004</v>
      </c>
      <c r="W3353" s="83" t="s">
        <v>11035</v>
      </c>
      <c r="X3353" s="83">
        <v>90021900000</v>
      </c>
      <c r="Y3353" s="83" t="s">
        <v>903</v>
      </c>
      <c r="Z3353" s="83" t="s">
        <v>31</v>
      </c>
    </row>
    <row r="3354" spans="1:26" x14ac:dyDescent="0.25">
      <c r="A3354" s="83" t="s">
        <v>10983</v>
      </c>
      <c r="B3354" s="83" t="s">
        <v>10983</v>
      </c>
      <c r="C3354" s="84" t="s">
        <v>10984</v>
      </c>
      <c r="D3354" s="93" t="s">
        <v>10985</v>
      </c>
      <c r="E3354" s="83" t="s">
        <v>704</v>
      </c>
      <c r="F3354" s="83" t="s">
        <v>22</v>
      </c>
      <c r="G3354" s="83" t="s">
        <v>23</v>
      </c>
      <c r="H3354" s="83"/>
      <c r="I3354" s="93" t="s">
        <v>24</v>
      </c>
      <c r="J3354" s="93" t="s">
        <v>24</v>
      </c>
      <c r="K3354" s="85">
        <v>100210020221</v>
      </c>
      <c r="L3354" s="83" t="s">
        <v>25</v>
      </c>
      <c r="M3354" s="83" t="s">
        <v>1428</v>
      </c>
      <c r="N3354" s="83" t="s">
        <v>1429</v>
      </c>
      <c r="O3354" s="83" t="s">
        <v>1430</v>
      </c>
      <c r="P3354" s="86">
        <v>20</v>
      </c>
      <c r="Q3354" s="96"/>
      <c r="R3354" s="88" t="s">
        <v>28</v>
      </c>
      <c r="S3354" s="83"/>
      <c r="T3354" s="1">
        <v>614</v>
      </c>
      <c r="U3354" s="90">
        <v>319.27999999999997</v>
      </c>
      <c r="V3354" s="91">
        <v>0.48000000000000004</v>
      </c>
      <c r="W3354" s="83" t="s">
        <v>11035</v>
      </c>
      <c r="X3354" s="83">
        <v>85044083900</v>
      </c>
      <c r="Y3354" s="83" t="s">
        <v>994</v>
      </c>
      <c r="Z3354" s="83" t="s">
        <v>31</v>
      </c>
    </row>
    <row r="3355" spans="1:26" x14ac:dyDescent="0.25">
      <c r="A3355" s="83" t="s">
        <v>10986</v>
      </c>
      <c r="B3355" s="83" t="s">
        <v>10986</v>
      </c>
      <c r="C3355" s="84" t="s">
        <v>10987</v>
      </c>
      <c r="D3355" s="93" t="s">
        <v>10988</v>
      </c>
      <c r="E3355" s="83" t="s">
        <v>704</v>
      </c>
      <c r="F3355" s="83" t="s">
        <v>22</v>
      </c>
      <c r="G3355" s="83" t="s">
        <v>23</v>
      </c>
      <c r="H3355" s="83"/>
      <c r="I3355" s="93" t="s">
        <v>24</v>
      </c>
      <c r="J3355" s="93" t="s">
        <v>24</v>
      </c>
      <c r="K3355" s="85">
        <v>100210010620</v>
      </c>
      <c r="L3355" s="83" t="s">
        <v>25</v>
      </c>
      <c r="M3355" s="83" t="s">
        <v>1019</v>
      </c>
      <c r="N3355" s="83" t="s">
        <v>1303</v>
      </c>
      <c r="O3355" s="83" t="s">
        <v>2009</v>
      </c>
      <c r="P3355" s="86">
        <v>20</v>
      </c>
      <c r="Q3355" s="96"/>
      <c r="R3355" s="88" t="s">
        <v>28</v>
      </c>
      <c r="S3355" s="83"/>
      <c r="T3355" s="1">
        <v>703</v>
      </c>
      <c r="U3355" s="90">
        <v>365.56</v>
      </c>
      <c r="V3355" s="91">
        <v>0.48</v>
      </c>
      <c r="W3355" s="83" t="s">
        <v>11035</v>
      </c>
      <c r="X3355" s="83">
        <v>85444290900</v>
      </c>
      <c r="Y3355" s="83" t="s">
        <v>994</v>
      </c>
      <c r="Z3355" s="83" t="s">
        <v>31</v>
      </c>
    </row>
    <row r="3356" spans="1:26" x14ac:dyDescent="0.25">
      <c r="A3356" s="83" t="s">
        <v>10989</v>
      </c>
      <c r="B3356" s="83" t="s">
        <v>10989</v>
      </c>
      <c r="C3356" s="84" t="s">
        <v>10990</v>
      </c>
      <c r="D3356" s="93" t="s">
        <v>7030</v>
      </c>
      <c r="E3356" s="83" t="s">
        <v>704</v>
      </c>
      <c r="F3356" s="83" t="s">
        <v>22</v>
      </c>
      <c r="G3356" s="83" t="s">
        <v>23</v>
      </c>
      <c r="H3356" s="83"/>
      <c r="I3356" s="93" t="s">
        <v>24</v>
      </c>
      <c r="J3356" s="93" t="s">
        <v>24</v>
      </c>
      <c r="K3356" s="85">
        <v>100210010607</v>
      </c>
      <c r="L3356" s="83" t="s">
        <v>25</v>
      </c>
      <c r="M3356" s="83" t="s">
        <v>1019</v>
      </c>
      <c r="N3356" s="83" t="s">
        <v>1303</v>
      </c>
      <c r="O3356" s="83" t="s">
        <v>4558</v>
      </c>
      <c r="P3356" s="86">
        <v>20</v>
      </c>
      <c r="Q3356" s="96"/>
      <c r="R3356" s="88" t="s">
        <v>28</v>
      </c>
      <c r="S3356" s="83"/>
      <c r="T3356" s="1">
        <v>490</v>
      </c>
      <c r="U3356" s="90">
        <v>254.8</v>
      </c>
      <c r="V3356" s="91">
        <v>0.48</v>
      </c>
      <c r="W3356" s="83" t="s">
        <v>11035</v>
      </c>
      <c r="X3356" s="83">
        <v>90119000000</v>
      </c>
      <c r="Y3356" s="83" t="s">
        <v>903</v>
      </c>
      <c r="Z3356" s="83" t="s">
        <v>31</v>
      </c>
    </row>
    <row r="3357" spans="1:26" x14ac:dyDescent="0.25">
      <c r="A3357" s="83" t="s">
        <v>10991</v>
      </c>
      <c r="B3357" s="83" t="s">
        <v>10991</v>
      </c>
      <c r="C3357" s="84" t="s">
        <v>10992</v>
      </c>
      <c r="D3357" s="93" t="s">
        <v>6370</v>
      </c>
      <c r="E3357" s="83" t="s">
        <v>704</v>
      </c>
      <c r="F3357" s="83" t="s">
        <v>22</v>
      </c>
      <c r="G3357" s="83" t="s">
        <v>23</v>
      </c>
      <c r="H3357" s="83"/>
      <c r="I3357" s="93" t="s">
        <v>24</v>
      </c>
      <c r="J3357" s="93" t="s">
        <v>24</v>
      </c>
      <c r="K3357" s="85">
        <v>100210010607</v>
      </c>
      <c r="L3357" s="83" t="s">
        <v>25</v>
      </c>
      <c r="M3357" s="83" t="s">
        <v>1019</v>
      </c>
      <c r="N3357" s="83" t="s">
        <v>1303</v>
      </c>
      <c r="O3357" s="83" t="s">
        <v>4558</v>
      </c>
      <c r="P3357" s="86">
        <v>20</v>
      </c>
      <c r="Q3357" s="96"/>
      <c r="R3357" s="88" t="s">
        <v>28</v>
      </c>
      <c r="S3357" s="83"/>
      <c r="T3357" s="1">
        <v>528</v>
      </c>
      <c r="U3357" s="90">
        <v>274.56</v>
      </c>
      <c r="V3357" s="91">
        <v>0.48</v>
      </c>
      <c r="W3357" s="83" t="s">
        <v>11035</v>
      </c>
      <c r="X3357" s="83">
        <v>90119000000</v>
      </c>
      <c r="Y3357" s="83" t="s">
        <v>903</v>
      </c>
      <c r="Z3357" s="83" t="s">
        <v>31</v>
      </c>
    </row>
    <row r="3358" spans="1:26" x14ac:dyDescent="0.25">
      <c r="A3358" s="83" t="s">
        <v>10993</v>
      </c>
      <c r="B3358" s="83" t="s">
        <v>10993</v>
      </c>
      <c r="C3358" s="84" t="s">
        <v>10994</v>
      </c>
      <c r="D3358" s="93" t="s">
        <v>10995</v>
      </c>
      <c r="E3358" s="83" t="s">
        <v>704</v>
      </c>
      <c r="F3358" s="83" t="s">
        <v>22</v>
      </c>
      <c r="G3358" s="83" t="s">
        <v>23</v>
      </c>
      <c r="H3358" s="83"/>
      <c r="I3358" s="93" t="s">
        <v>24</v>
      </c>
      <c r="J3358" s="93" t="s">
        <v>24</v>
      </c>
      <c r="K3358" s="85">
        <v>100210010607</v>
      </c>
      <c r="L3358" s="83" t="s">
        <v>25</v>
      </c>
      <c r="M3358" s="83" t="s">
        <v>1019</v>
      </c>
      <c r="N3358" s="83" t="s">
        <v>1303</v>
      </c>
      <c r="O3358" s="83" t="s">
        <v>4558</v>
      </c>
      <c r="P3358" s="86">
        <v>20</v>
      </c>
      <c r="Q3358" s="96"/>
      <c r="R3358" s="88" t="s">
        <v>28</v>
      </c>
      <c r="S3358" s="83"/>
      <c r="T3358" s="1">
        <v>549</v>
      </c>
      <c r="U3358" s="90">
        <v>285.48</v>
      </c>
      <c r="V3358" s="91">
        <v>0.48</v>
      </c>
      <c r="W3358" s="83" t="s">
        <v>11035</v>
      </c>
      <c r="X3358" s="83">
        <v>90119000000</v>
      </c>
      <c r="Y3358" s="83" t="s">
        <v>903</v>
      </c>
      <c r="Z3358" s="83" t="s">
        <v>31</v>
      </c>
    </row>
    <row r="3359" spans="1:26" x14ac:dyDescent="0.25">
      <c r="A3359" s="83" t="s">
        <v>10996</v>
      </c>
      <c r="B3359" s="83" t="s">
        <v>10996</v>
      </c>
      <c r="C3359" s="84" t="s">
        <v>10997</v>
      </c>
      <c r="D3359" s="93" t="s">
        <v>7035</v>
      </c>
      <c r="E3359" s="83" t="s">
        <v>704</v>
      </c>
      <c r="F3359" s="83" t="s">
        <v>22</v>
      </c>
      <c r="G3359" s="83" t="s">
        <v>23</v>
      </c>
      <c r="H3359" s="83"/>
      <c r="I3359" s="93" t="s">
        <v>24</v>
      </c>
      <c r="J3359" s="93" t="s">
        <v>24</v>
      </c>
      <c r="K3359" s="85">
        <v>100210010608</v>
      </c>
      <c r="L3359" s="83" t="s">
        <v>25</v>
      </c>
      <c r="M3359" s="83" t="s">
        <v>1019</v>
      </c>
      <c r="N3359" s="83" t="s">
        <v>1303</v>
      </c>
      <c r="O3359" s="83" t="s">
        <v>1304</v>
      </c>
      <c r="P3359" s="86">
        <v>20</v>
      </c>
      <c r="Q3359" s="96"/>
      <c r="R3359" s="88" t="s">
        <v>28</v>
      </c>
      <c r="S3359" s="83"/>
      <c r="T3359" s="1">
        <v>292</v>
      </c>
      <c r="U3359" s="90">
        <v>151.84</v>
      </c>
      <c r="V3359" s="91">
        <v>0.48</v>
      </c>
      <c r="W3359" s="83" t="s">
        <v>11035</v>
      </c>
      <c r="X3359" s="83">
        <v>85444290900</v>
      </c>
      <c r="Y3359" s="83" t="s">
        <v>994</v>
      </c>
      <c r="Z3359" s="83" t="s">
        <v>31</v>
      </c>
    </row>
    <row r="3360" spans="1:26" x14ac:dyDescent="0.25">
      <c r="A3360" s="83" t="s">
        <v>9628</v>
      </c>
      <c r="B3360" s="83" t="s">
        <v>9628</v>
      </c>
      <c r="C3360" s="84" t="s">
        <v>9629</v>
      </c>
      <c r="D3360" s="93" t="s">
        <v>12067</v>
      </c>
      <c r="E3360" s="83" t="s">
        <v>704</v>
      </c>
      <c r="F3360" s="83" t="s">
        <v>22</v>
      </c>
      <c r="G3360" s="83" t="s">
        <v>752</v>
      </c>
      <c r="H3360" s="83"/>
      <c r="I3360" s="93" t="s">
        <v>24</v>
      </c>
      <c r="J3360" s="93" t="s">
        <v>24</v>
      </c>
      <c r="K3360" s="85">
        <v>100210011401</v>
      </c>
      <c r="L3360" s="83" t="s">
        <v>25</v>
      </c>
      <c r="M3360" s="83" t="s">
        <v>1019</v>
      </c>
      <c r="N3360" s="83" t="s">
        <v>6969</v>
      </c>
      <c r="O3360" s="83" t="s">
        <v>6970</v>
      </c>
      <c r="P3360" s="86" t="s">
        <v>11037</v>
      </c>
      <c r="Q3360" s="96"/>
      <c r="R3360" s="88" t="s">
        <v>28</v>
      </c>
      <c r="S3360" s="83"/>
      <c r="T3360" s="1">
        <v>77</v>
      </c>
      <c r="U3360" s="90">
        <v>40.04</v>
      </c>
      <c r="V3360" s="91">
        <v>0.48000000000000004</v>
      </c>
      <c r="W3360" s="83" t="s">
        <v>11035</v>
      </c>
      <c r="X3360" s="83">
        <v>85234910009</v>
      </c>
      <c r="Y3360" s="83" t="s">
        <v>994</v>
      </c>
      <c r="Z3360" s="83" t="s">
        <v>31</v>
      </c>
    </row>
    <row r="3361" spans="1:26" x14ac:dyDescent="0.25">
      <c r="A3361" s="83" t="s">
        <v>9630</v>
      </c>
      <c r="B3361" s="83" t="s">
        <v>9630</v>
      </c>
      <c r="C3361" s="84" t="s">
        <v>9631</v>
      </c>
      <c r="D3361" s="93" t="s">
        <v>12068</v>
      </c>
      <c r="E3361" s="83" t="s">
        <v>55</v>
      </c>
      <c r="F3361" s="83" t="s">
        <v>22</v>
      </c>
      <c r="G3361" s="83" t="s">
        <v>23</v>
      </c>
      <c r="H3361" s="83"/>
      <c r="I3361" s="93" t="s">
        <v>24</v>
      </c>
      <c r="J3361" s="93" t="s">
        <v>24</v>
      </c>
      <c r="K3361" s="85">
        <v>100210011401</v>
      </c>
      <c r="L3361" s="83" t="s">
        <v>25</v>
      </c>
      <c r="M3361" s="83" t="s">
        <v>1019</v>
      </c>
      <c r="N3361" s="83" t="s">
        <v>6969</v>
      </c>
      <c r="O3361" s="83" t="s">
        <v>6970</v>
      </c>
      <c r="P3361" s="86" t="s">
        <v>8797</v>
      </c>
      <c r="Q3361" s="96"/>
      <c r="R3361" s="88" t="s">
        <v>28</v>
      </c>
      <c r="S3361" s="83"/>
      <c r="T3361" s="1">
        <v>104</v>
      </c>
      <c r="U3361" s="90">
        <v>54.08</v>
      </c>
      <c r="V3361" s="91">
        <v>0.48000000000000004</v>
      </c>
      <c r="W3361" s="83" t="s">
        <v>11035</v>
      </c>
      <c r="X3361" s="83">
        <v>99999999999</v>
      </c>
      <c r="Y3361" s="83" t="s">
        <v>30</v>
      </c>
      <c r="Z3361" s="83" t="s">
        <v>31</v>
      </c>
    </row>
    <row r="3362" spans="1:26" x14ac:dyDescent="0.25">
      <c r="A3362" s="83" t="s">
        <v>9632</v>
      </c>
      <c r="B3362" s="83" t="s">
        <v>9632</v>
      </c>
      <c r="C3362" s="84" t="s">
        <v>9633</v>
      </c>
      <c r="D3362" s="93" t="s">
        <v>9634</v>
      </c>
      <c r="E3362" s="83" t="s">
        <v>55</v>
      </c>
      <c r="F3362" s="83" t="s">
        <v>22</v>
      </c>
      <c r="G3362" s="83" t="s">
        <v>23</v>
      </c>
      <c r="H3362" s="83"/>
      <c r="I3362" s="93" t="s">
        <v>24</v>
      </c>
      <c r="J3362" s="93" t="s">
        <v>24</v>
      </c>
      <c r="K3362" s="85">
        <v>100210011401</v>
      </c>
      <c r="L3362" s="83" t="s">
        <v>25</v>
      </c>
      <c r="M3362" s="83" t="s">
        <v>1019</v>
      </c>
      <c r="N3362" s="83" t="s">
        <v>6969</v>
      </c>
      <c r="O3362" s="83" t="s">
        <v>6970</v>
      </c>
      <c r="P3362" s="86" t="s">
        <v>8797</v>
      </c>
      <c r="Q3362" s="96"/>
      <c r="R3362" s="88" t="s">
        <v>28</v>
      </c>
      <c r="S3362" s="83"/>
      <c r="T3362" s="1">
        <v>2752</v>
      </c>
      <c r="U3362" s="90">
        <v>1431.04</v>
      </c>
      <c r="V3362" s="91">
        <v>0.48000000000000004</v>
      </c>
      <c r="W3362" s="83" t="s">
        <v>11035</v>
      </c>
      <c r="X3362" s="83">
        <v>99999999999</v>
      </c>
      <c r="Y3362" s="83" t="s">
        <v>30</v>
      </c>
      <c r="Z3362" s="83" t="s">
        <v>31</v>
      </c>
    </row>
    <row r="3363" spans="1:26" x14ac:dyDescent="0.25">
      <c r="A3363" s="83" t="s">
        <v>9635</v>
      </c>
      <c r="B3363" s="83" t="s">
        <v>9635</v>
      </c>
      <c r="C3363" s="84" t="s">
        <v>10864</v>
      </c>
      <c r="D3363" s="93" t="s">
        <v>12069</v>
      </c>
      <c r="E3363" s="83" t="s">
        <v>55</v>
      </c>
      <c r="F3363" s="83" t="s">
        <v>22</v>
      </c>
      <c r="G3363" s="83" t="s">
        <v>23</v>
      </c>
      <c r="H3363" s="83"/>
      <c r="I3363" s="93" t="s">
        <v>24</v>
      </c>
      <c r="J3363" s="93" t="s">
        <v>24</v>
      </c>
      <c r="K3363" s="85">
        <v>100210011401</v>
      </c>
      <c r="L3363" s="83" t="s">
        <v>25</v>
      </c>
      <c r="M3363" s="83" t="s">
        <v>1019</v>
      </c>
      <c r="N3363" s="83" t="s">
        <v>6969</v>
      </c>
      <c r="O3363" s="83" t="s">
        <v>6970</v>
      </c>
      <c r="P3363" s="86" t="s">
        <v>8797</v>
      </c>
      <c r="Q3363" s="96"/>
      <c r="R3363" s="88" t="s">
        <v>28</v>
      </c>
      <c r="S3363" s="83"/>
      <c r="T3363" s="1">
        <v>7462</v>
      </c>
      <c r="U3363" s="90">
        <v>3880.24</v>
      </c>
      <c r="V3363" s="91">
        <v>0.48000000000000004</v>
      </c>
      <c r="W3363" s="83" t="s">
        <v>11035</v>
      </c>
      <c r="X3363" s="83">
        <v>99999999999</v>
      </c>
      <c r="Y3363" s="83" t="s">
        <v>30</v>
      </c>
      <c r="Z3363" s="83" t="s">
        <v>31</v>
      </c>
    </row>
    <row r="3364" spans="1:26" x14ac:dyDescent="0.25">
      <c r="A3364" s="83" t="s">
        <v>9636</v>
      </c>
      <c r="B3364" s="83" t="s">
        <v>9636</v>
      </c>
      <c r="C3364" s="84" t="s">
        <v>9637</v>
      </c>
      <c r="D3364" s="93" t="s">
        <v>9638</v>
      </c>
      <c r="E3364" s="83" t="s">
        <v>55</v>
      </c>
      <c r="F3364" s="83" t="s">
        <v>22</v>
      </c>
      <c r="G3364" s="83" t="s">
        <v>23</v>
      </c>
      <c r="H3364" s="83"/>
      <c r="I3364" s="93" t="s">
        <v>24</v>
      </c>
      <c r="J3364" s="93" t="s">
        <v>24</v>
      </c>
      <c r="K3364" s="85">
        <v>100210011401</v>
      </c>
      <c r="L3364" s="83" t="s">
        <v>25</v>
      </c>
      <c r="M3364" s="83" t="s">
        <v>1019</v>
      </c>
      <c r="N3364" s="83" t="s">
        <v>6969</v>
      </c>
      <c r="O3364" s="83" t="s">
        <v>6970</v>
      </c>
      <c r="P3364" s="86" t="s">
        <v>8797</v>
      </c>
      <c r="Q3364" s="96"/>
      <c r="R3364" s="88" t="s">
        <v>28</v>
      </c>
      <c r="S3364" s="83"/>
      <c r="T3364" s="1">
        <v>1677</v>
      </c>
      <c r="U3364" s="90">
        <v>872.04</v>
      </c>
      <c r="V3364" s="91">
        <v>0.48000000000000004</v>
      </c>
      <c r="W3364" s="83" t="s">
        <v>11035</v>
      </c>
      <c r="X3364" s="83">
        <v>99999999999</v>
      </c>
      <c r="Y3364" s="83" t="s">
        <v>30</v>
      </c>
      <c r="Z3364" s="83" t="s">
        <v>31</v>
      </c>
    </row>
    <row r="3365" spans="1:26" x14ac:dyDescent="0.25">
      <c r="A3365" s="83" t="s">
        <v>9639</v>
      </c>
      <c r="B3365" s="83" t="s">
        <v>9639</v>
      </c>
      <c r="C3365" s="84" t="s">
        <v>9640</v>
      </c>
      <c r="D3365" s="93" t="s">
        <v>9641</v>
      </c>
      <c r="E3365" s="83" t="s">
        <v>55</v>
      </c>
      <c r="F3365" s="83" t="s">
        <v>22</v>
      </c>
      <c r="G3365" s="83" t="s">
        <v>23</v>
      </c>
      <c r="H3365" s="83"/>
      <c r="I3365" s="93" t="s">
        <v>24</v>
      </c>
      <c r="J3365" s="93" t="s">
        <v>24</v>
      </c>
      <c r="K3365" s="85">
        <v>100210011401</v>
      </c>
      <c r="L3365" s="83" t="s">
        <v>25</v>
      </c>
      <c r="M3365" s="83" t="s">
        <v>1019</v>
      </c>
      <c r="N3365" s="83" t="s">
        <v>6969</v>
      </c>
      <c r="O3365" s="83" t="s">
        <v>6970</v>
      </c>
      <c r="P3365" s="86" t="s">
        <v>8797</v>
      </c>
      <c r="Q3365" s="96"/>
      <c r="R3365" s="88" t="s">
        <v>28</v>
      </c>
      <c r="S3365" s="83"/>
      <c r="T3365" s="1">
        <v>2229</v>
      </c>
      <c r="U3365" s="90">
        <v>1159.08</v>
      </c>
      <c r="V3365" s="91">
        <v>0.48000000000000004</v>
      </c>
      <c r="W3365" s="83" t="s">
        <v>11035</v>
      </c>
      <c r="X3365" s="83">
        <v>99999999999</v>
      </c>
      <c r="Y3365" s="83" t="s">
        <v>30</v>
      </c>
      <c r="Z3365" s="83" t="s">
        <v>31</v>
      </c>
    </row>
    <row r="3366" spans="1:26" x14ac:dyDescent="0.25">
      <c r="A3366" s="83" t="s">
        <v>9642</v>
      </c>
      <c r="B3366" s="83" t="s">
        <v>9642</v>
      </c>
      <c r="C3366" s="84" t="s">
        <v>9643</v>
      </c>
      <c r="D3366" s="93" t="s">
        <v>9644</v>
      </c>
      <c r="E3366" s="83" t="s">
        <v>55</v>
      </c>
      <c r="F3366" s="83" t="s">
        <v>22</v>
      </c>
      <c r="G3366" s="83" t="s">
        <v>23</v>
      </c>
      <c r="H3366" s="83"/>
      <c r="I3366" s="93" t="s">
        <v>24</v>
      </c>
      <c r="J3366" s="93" t="s">
        <v>24</v>
      </c>
      <c r="K3366" s="85">
        <v>100210011401</v>
      </c>
      <c r="L3366" s="83" t="s">
        <v>25</v>
      </c>
      <c r="M3366" s="83" t="s">
        <v>1019</v>
      </c>
      <c r="N3366" s="83" t="s">
        <v>6969</v>
      </c>
      <c r="O3366" s="83" t="s">
        <v>6970</v>
      </c>
      <c r="P3366" s="86" t="s">
        <v>8797</v>
      </c>
      <c r="Q3366" s="96"/>
      <c r="R3366" s="88" t="s">
        <v>28</v>
      </c>
      <c r="S3366" s="83"/>
      <c r="T3366" s="1">
        <v>6764</v>
      </c>
      <c r="U3366" s="90">
        <v>3517.28</v>
      </c>
      <c r="V3366" s="91">
        <v>0.48</v>
      </c>
      <c r="W3366" s="83" t="s">
        <v>11035</v>
      </c>
      <c r="X3366" s="83">
        <v>99999999999</v>
      </c>
      <c r="Y3366" s="83" t="s">
        <v>30</v>
      </c>
      <c r="Z3366" s="83" t="s">
        <v>31</v>
      </c>
    </row>
    <row r="3367" spans="1:26" x14ac:dyDescent="0.25">
      <c r="A3367" s="83" t="s">
        <v>9645</v>
      </c>
      <c r="B3367" s="83" t="s">
        <v>9645</v>
      </c>
      <c r="C3367" s="84" t="s">
        <v>9646</v>
      </c>
      <c r="D3367" s="93" t="s">
        <v>9647</v>
      </c>
      <c r="E3367" s="83" t="s">
        <v>55</v>
      </c>
      <c r="F3367" s="83" t="s">
        <v>22</v>
      </c>
      <c r="G3367" s="83" t="s">
        <v>23</v>
      </c>
      <c r="H3367" s="83"/>
      <c r="I3367" s="93" t="s">
        <v>24</v>
      </c>
      <c r="J3367" s="93" t="s">
        <v>24</v>
      </c>
      <c r="K3367" s="85">
        <v>100210011401</v>
      </c>
      <c r="L3367" s="83" t="s">
        <v>25</v>
      </c>
      <c r="M3367" s="83" t="s">
        <v>1019</v>
      </c>
      <c r="N3367" s="83" t="s">
        <v>6969</v>
      </c>
      <c r="O3367" s="83" t="s">
        <v>6970</v>
      </c>
      <c r="P3367" s="86" t="s">
        <v>8797</v>
      </c>
      <c r="Q3367" s="96"/>
      <c r="R3367" s="88" t="s">
        <v>28</v>
      </c>
      <c r="S3367" s="83"/>
      <c r="T3367" s="1">
        <v>5756</v>
      </c>
      <c r="U3367" s="90">
        <v>2993.12</v>
      </c>
      <c r="V3367" s="91">
        <v>0.48000000000000004</v>
      </c>
      <c r="W3367" s="83" t="s">
        <v>11035</v>
      </c>
      <c r="X3367" s="83">
        <v>99999999999</v>
      </c>
      <c r="Y3367" s="83" t="s">
        <v>30</v>
      </c>
      <c r="Z3367" s="83" t="s">
        <v>31</v>
      </c>
    </row>
    <row r="3368" spans="1:26" x14ac:dyDescent="0.25">
      <c r="A3368" s="83" t="s">
        <v>9648</v>
      </c>
      <c r="B3368" s="83" t="s">
        <v>9648</v>
      </c>
      <c r="C3368" s="84" t="s">
        <v>9649</v>
      </c>
      <c r="D3368" s="93" t="s">
        <v>12070</v>
      </c>
      <c r="E3368" s="83" t="s">
        <v>55</v>
      </c>
      <c r="F3368" s="83" t="s">
        <v>22</v>
      </c>
      <c r="G3368" s="83" t="s">
        <v>23</v>
      </c>
      <c r="H3368" s="83"/>
      <c r="I3368" s="93" t="s">
        <v>24</v>
      </c>
      <c r="J3368" s="93" t="s">
        <v>24</v>
      </c>
      <c r="K3368" s="85">
        <v>100210011401</v>
      </c>
      <c r="L3368" s="83" t="s">
        <v>25</v>
      </c>
      <c r="M3368" s="83" t="s">
        <v>1019</v>
      </c>
      <c r="N3368" s="83" t="s">
        <v>6969</v>
      </c>
      <c r="O3368" s="83" t="s">
        <v>6970</v>
      </c>
      <c r="P3368" s="86" t="s">
        <v>8797</v>
      </c>
      <c r="Q3368" s="96"/>
      <c r="R3368" s="88" t="s">
        <v>28</v>
      </c>
      <c r="S3368" s="83"/>
      <c r="T3368" s="1">
        <v>6221</v>
      </c>
      <c r="U3368" s="90">
        <v>3234.92</v>
      </c>
      <c r="V3368" s="91">
        <v>0.48</v>
      </c>
      <c r="W3368" s="83" t="s">
        <v>11035</v>
      </c>
      <c r="X3368" s="83">
        <v>99999999999</v>
      </c>
      <c r="Y3368" s="83" t="s">
        <v>30</v>
      </c>
      <c r="Z3368" s="83" t="s">
        <v>31</v>
      </c>
    </row>
    <row r="3369" spans="1:26" x14ac:dyDescent="0.25">
      <c r="A3369" s="83" t="s">
        <v>9684</v>
      </c>
      <c r="B3369" s="83" t="s">
        <v>9684</v>
      </c>
      <c r="C3369" s="84" t="s">
        <v>9685</v>
      </c>
      <c r="D3369" s="93" t="s">
        <v>12071</v>
      </c>
      <c r="E3369" s="83" t="s">
        <v>704</v>
      </c>
      <c r="F3369" s="83" t="s">
        <v>22</v>
      </c>
      <c r="G3369" s="83" t="s">
        <v>23</v>
      </c>
      <c r="H3369" s="83"/>
      <c r="I3369" s="93" t="s">
        <v>24</v>
      </c>
      <c r="J3369" s="93" t="s">
        <v>24</v>
      </c>
      <c r="K3369" s="85">
        <v>100210040175</v>
      </c>
      <c r="L3369" s="83" t="s">
        <v>25</v>
      </c>
      <c r="M3369" s="83" t="s">
        <v>5198</v>
      </c>
      <c r="N3369" s="83" t="s">
        <v>7340</v>
      </c>
      <c r="O3369" s="83" t="s">
        <v>7341</v>
      </c>
      <c r="P3369" s="86">
        <v>2</v>
      </c>
      <c r="Q3369" s="96"/>
      <c r="R3369" s="88" t="s">
        <v>28</v>
      </c>
      <c r="S3369" s="83"/>
      <c r="T3369" s="1">
        <v>6637</v>
      </c>
      <c r="U3369" s="90">
        <v>4645.8999999999996</v>
      </c>
      <c r="V3369" s="91">
        <v>0.30000000000000004</v>
      </c>
      <c r="W3369" s="83" t="s">
        <v>11038</v>
      </c>
      <c r="X3369" s="83">
        <v>85234910009</v>
      </c>
      <c r="Y3369" s="83" t="s">
        <v>994</v>
      </c>
      <c r="Z3369" s="83" t="s">
        <v>739</v>
      </c>
    </row>
    <row r="3370" spans="1:26" x14ac:dyDescent="0.25">
      <c r="A3370" s="83" t="s">
        <v>9686</v>
      </c>
      <c r="B3370" s="83" t="s">
        <v>9686</v>
      </c>
      <c r="C3370" s="84" t="s">
        <v>9687</v>
      </c>
      <c r="D3370" s="93" t="s">
        <v>12072</v>
      </c>
      <c r="E3370" s="83" t="s">
        <v>55</v>
      </c>
      <c r="F3370" s="83" t="s">
        <v>22</v>
      </c>
      <c r="G3370" s="83" t="s">
        <v>23</v>
      </c>
      <c r="H3370" s="83"/>
      <c r="I3370" s="93" t="s">
        <v>24</v>
      </c>
      <c r="J3370" s="93" t="s">
        <v>24</v>
      </c>
      <c r="K3370" s="85">
        <v>100210011602</v>
      </c>
      <c r="L3370" s="83" t="s">
        <v>25</v>
      </c>
      <c r="M3370" s="83" t="s">
        <v>1019</v>
      </c>
      <c r="N3370" s="83" t="s">
        <v>8226</v>
      </c>
      <c r="O3370" s="83" t="s">
        <v>8228</v>
      </c>
      <c r="P3370" s="86" t="s">
        <v>8797</v>
      </c>
      <c r="Q3370" s="96"/>
      <c r="R3370" s="88" t="s">
        <v>28</v>
      </c>
      <c r="S3370" s="83"/>
      <c r="T3370" s="1">
        <v>1314</v>
      </c>
      <c r="U3370" s="90">
        <v>919.8</v>
      </c>
      <c r="V3370" s="91">
        <v>0.30000000000000004</v>
      </c>
      <c r="W3370" s="83" t="s">
        <v>11038</v>
      </c>
      <c r="X3370" s="83">
        <v>99999999999</v>
      </c>
      <c r="Y3370" s="83" t="s">
        <v>30</v>
      </c>
      <c r="Z3370" s="83" t="s">
        <v>31</v>
      </c>
    </row>
    <row r="3371" spans="1:26" x14ac:dyDescent="0.25">
      <c r="A3371" s="83" t="s">
        <v>9688</v>
      </c>
      <c r="B3371" s="83" t="s">
        <v>9688</v>
      </c>
      <c r="C3371" s="84" t="s">
        <v>9689</v>
      </c>
      <c r="D3371" s="93" t="s">
        <v>12073</v>
      </c>
      <c r="E3371" s="83" t="s">
        <v>55</v>
      </c>
      <c r="F3371" s="83" t="s">
        <v>22</v>
      </c>
      <c r="G3371" s="83" t="s">
        <v>23</v>
      </c>
      <c r="H3371" s="83"/>
      <c r="I3371" s="93" t="s">
        <v>24</v>
      </c>
      <c r="J3371" s="93" t="s">
        <v>24</v>
      </c>
      <c r="K3371" s="85">
        <v>100210011602</v>
      </c>
      <c r="L3371" s="83" t="s">
        <v>25</v>
      </c>
      <c r="M3371" s="83" t="s">
        <v>1019</v>
      </c>
      <c r="N3371" s="83" t="s">
        <v>8226</v>
      </c>
      <c r="O3371" s="83" t="s">
        <v>8228</v>
      </c>
      <c r="P3371" s="86" t="s">
        <v>8797</v>
      </c>
      <c r="Q3371" s="96"/>
      <c r="R3371" s="88" t="s">
        <v>28</v>
      </c>
      <c r="S3371" s="83"/>
      <c r="T3371" s="1">
        <v>13496</v>
      </c>
      <c r="U3371" s="90">
        <v>9447.2000000000007</v>
      </c>
      <c r="V3371" s="91">
        <v>0.29999999999999993</v>
      </c>
      <c r="W3371" s="83" t="s">
        <v>11038</v>
      </c>
      <c r="X3371" s="83">
        <v>99999999999</v>
      </c>
      <c r="Y3371" s="83" t="s">
        <v>30</v>
      </c>
      <c r="Z3371" s="83" t="s">
        <v>31</v>
      </c>
    </row>
    <row r="3372" spans="1:26" x14ac:dyDescent="0.25">
      <c r="A3372" s="83" t="s">
        <v>9690</v>
      </c>
      <c r="B3372" s="83" t="s">
        <v>9690</v>
      </c>
      <c r="C3372" s="84" t="s">
        <v>9691</v>
      </c>
      <c r="D3372" s="93" t="s">
        <v>12074</v>
      </c>
      <c r="E3372" s="83" t="s">
        <v>55</v>
      </c>
      <c r="F3372" s="83" t="s">
        <v>22</v>
      </c>
      <c r="G3372" s="83" t="s">
        <v>23</v>
      </c>
      <c r="H3372" s="83"/>
      <c r="I3372" s="93" t="s">
        <v>24</v>
      </c>
      <c r="J3372" s="93" t="s">
        <v>24</v>
      </c>
      <c r="K3372" s="85">
        <v>100210011602</v>
      </c>
      <c r="L3372" s="83" t="s">
        <v>25</v>
      </c>
      <c r="M3372" s="83" t="s">
        <v>1019</v>
      </c>
      <c r="N3372" s="83" t="s">
        <v>8226</v>
      </c>
      <c r="O3372" s="83" t="s">
        <v>8228</v>
      </c>
      <c r="P3372" s="86" t="s">
        <v>8797</v>
      </c>
      <c r="Q3372" s="96"/>
      <c r="R3372" s="88" t="s">
        <v>28</v>
      </c>
      <c r="S3372" s="83"/>
      <c r="T3372" s="1">
        <v>12269</v>
      </c>
      <c r="U3372" s="90">
        <v>8588.2999999999993</v>
      </c>
      <c r="V3372" s="91">
        <v>0.30000000000000004</v>
      </c>
      <c r="W3372" s="83" t="s">
        <v>11038</v>
      </c>
      <c r="X3372" s="83">
        <v>99999999999</v>
      </c>
      <c r="Y3372" s="83" t="s">
        <v>30</v>
      </c>
      <c r="Z3372" s="83" t="s">
        <v>31</v>
      </c>
    </row>
    <row r="3373" spans="1:26" x14ac:dyDescent="0.25">
      <c r="A3373" s="83" t="s">
        <v>10998</v>
      </c>
      <c r="B3373" s="83" t="s">
        <v>10998</v>
      </c>
      <c r="C3373" s="84" t="s">
        <v>10999</v>
      </c>
      <c r="D3373" s="93" t="s">
        <v>12075</v>
      </c>
      <c r="E3373" s="83" t="s">
        <v>704</v>
      </c>
      <c r="F3373" s="83" t="s">
        <v>22</v>
      </c>
      <c r="G3373" s="83" t="s">
        <v>23</v>
      </c>
      <c r="H3373" s="83"/>
      <c r="I3373" s="93" t="s">
        <v>24</v>
      </c>
      <c r="J3373" s="93" t="s">
        <v>24</v>
      </c>
      <c r="K3373" s="85">
        <v>100210010351</v>
      </c>
      <c r="L3373" s="83" t="s">
        <v>25</v>
      </c>
      <c r="M3373" s="83" t="s">
        <v>1019</v>
      </c>
      <c r="N3373" s="83" t="s">
        <v>4654</v>
      </c>
      <c r="O3373" s="83" t="s">
        <v>6863</v>
      </c>
      <c r="P3373" s="86">
        <v>20</v>
      </c>
      <c r="Q3373" s="96"/>
      <c r="R3373" s="88" t="s">
        <v>28</v>
      </c>
      <c r="S3373" s="83"/>
      <c r="T3373" s="1">
        <v>10449</v>
      </c>
      <c r="U3373" s="90">
        <v>5433.48</v>
      </c>
      <c r="V3373" s="91">
        <v>0.48000000000000004</v>
      </c>
      <c r="W3373" s="83" t="s">
        <v>11035</v>
      </c>
      <c r="X3373" s="83">
        <v>90119000000</v>
      </c>
      <c r="Y3373" s="83" t="s">
        <v>994</v>
      </c>
      <c r="Z3373" s="83" t="s">
        <v>739</v>
      </c>
    </row>
    <row r="3374" spans="1:26" x14ac:dyDescent="0.25">
      <c r="A3374" s="83" t="s">
        <v>11001</v>
      </c>
      <c r="B3374" s="83" t="s">
        <v>11001</v>
      </c>
      <c r="C3374" s="84" t="s">
        <v>11002</v>
      </c>
      <c r="D3374" s="93" t="s">
        <v>12076</v>
      </c>
      <c r="E3374" s="83" t="s">
        <v>704</v>
      </c>
      <c r="F3374" s="83" t="s">
        <v>22</v>
      </c>
      <c r="G3374" s="83" t="s">
        <v>23</v>
      </c>
      <c r="H3374" s="83"/>
      <c r="I3374" s="93" t="s">
        <v>24</v>
      </c>
      <c r="J3374" s="93" t="s">
        <v>24</v>
      </c>
      <c r="K3374" s="85">
        <v>100210010351</v>
      </c>
      <c r="L3374" s="83" t="s">
        <v>25</v>
      </c>
      <c r="M3374" s="83" t="s">
        <v>1019</v>
      </c>
      <c r="N3374" s="83" t="s">
        <v>4654</v>
      </c>
      <c r="O3374" s="83" t="s">
        <v>6863</v>
      </c>
      <c r="P3374" s="86">
        <v>20</v>
      </c>
      <c r="Q3374" s="96"/>
      <c r="R3374" s="88" t="s">
        <v>28</v>
      </c>
      <c r="S3374" s="83"/>
      <c r="T3374" s="1">
        <v>10618</v>
      </c>
      <c r="U3374" s="90">
        <v>5521.36</v>
      </c>
      <c r="V3374" s="91">
        <v>0.48000000000000004</v>
      </c>
      <c r="W3374" s="83" t="s">
        <v>11035</v>
      </c>
      <c r="X3374" s="83">
        <v>90119000000</v>
      </c>
      <c r="Y3374" s="83" t="s">
        <v>994</v>
      </c>
      <c r="Z3374" s="83" t="s">
        <v>739</v>
      </c>
    </row>
    <row r="3375" spans="1:26" x14ac:dyDescent="0.25">
      <c r="A3375" s="83" t="s">
        <v>10648</v>
      </c>
      <c r="B3375" s="83" t="s">
        <v>10648</v>
      </c>
      <c r="C3375" s="84" t="s">
        <v>10649</v>
      </c>
      <c r="D3375" s="93" t="s">
        <v>10650</v>
      </c>
      <c r="E3375" s="83" t="s">
        <v>55</v>
      </c>
      <c r="F3375" s="83" t="s">
        <v>22</v>
      </c>
      <c r="G3375" s="83" t="s">
        <v>23</v>
      </c>
      <c r="H3375" s="83"/>
      <c r="I3375" s="93" t="s">
        <v>24</v>
      </c>
      <c r="J3375" s="93" t="s">
        <v>24</v>
      </c>
      <c r="K3375" s="85">
        <v>100210011405</v>
      </c>
      <c r="L3375" s="83" t="s">
        <v>25</v>
      </c>
      <c r="M3375" s="83" t="s">
        <v>1019</v>
      </c>
      <c r="N3375" s="83" t="s">
        <v>6969</v>
      </c>
      <c r="O3375" s="83" t="s">
        <v>7342</v>
      </c>
      <c r="P3375" s="86" t="s">
        <v>8797</v>
      </c>
      <c r="Q3375" s="96"/>
      <c r="R3375" s="88" t="s">
        <v>28</v>
      </c>
      <c r="S3375" s="83"/>
      <c r="T3375" s="1">
        <v>1481</v>
      </c>
      <c r="U3375" s="90">
        <v>770.12</v>
      </c>
      <c r="V3375" s="91">
        <v>0.48</v>
      </c>
      <c r="W3375" s="83" t="s">
        <v>11035</v>
      </c>
      <c r="X3375" s="83">
        <v>99999999999</v>
      </c>
      <c r="Y3375" s="83" t="s">
        <v>30</v>
      </c>
      <c r="Z3375" s="83" t="s">
        <v>31</v>
      </c>
    </row>
    <row r="3376" spans="1:26" x14ac:dyDescent="0.25">
      <c r="A3376" s="83" t="s">
        <v>10947</v>
      </c>
      <c r="B3376" s="83" t="s">
        <v>10947</v>
      </c>
      <c r="C3376" s="84" t="s">
        <v>10948</v>
      </c>
      <c r="D3376" s="83" t="s">
        <v>8056</v>
      </c>
      <c r="E3376" s="83" t="s">
        <v>704</v>
      </c>
      <c r="F3376" s="83" t="s">
        <v>22</v>
      </c>
      <c r="G3376" s="83" t="s">
        <v>752</v>
      </c>
      <c r="H3376" s="83"/>
      <c r="I3376" s="93" t="s">
        <v>24</v>
      </c>
      <c r="J3376" s="93" t="s">
        <v>24</v>
      </c>
      <c r="K3376" s="85">
        <v>100210040941</v>
      </c>
      <c r="L3376" s="83" t="s">
        <v>25</v>
      </c>
      <c r="M3376" s="83" t="s">
        <v>5198</v>
      </c>
      <c r="N3376" s="83" t="s">
        <v>5199</v>
      </c>
      <c r="O3376" s="83" t="s">
        <v>5200</v>
      </c>
      <c r="P3376" s="86">
        <v>20</v>
      </c>
      <c r="Q3376" s="87"/>
      <c r="R3376" s="88" t="s">
        <v>28</v>
      </c>
      <c r="S3376" s="89"/>
      <c r="T3376" s="1">
        <v>6219</v>
      </c>
      <c r="U3376" s="90">
        <v>4353.3</v>
      </c>
      <c r="V3376" s="91">
        <v>0.3</v>
      </c>
      <c r="W3376" s="83" t="s">
        <v>11038</v>
      </c>
      <c r="X3376" s="83">
        <v>90119000000</v>
      </c>
      <c r="Y3376" s="83" t="s">
        <v>994</v>
      </c>
      <c r="Z3376" s="83" t="s">
        <v>739</v>
      </c>
    </row>
    <row r="3377" spans="1:26" x14ac:dyDescent="0.25">
      <c r="A3377" s="83" t="s">
        <v>9650</v>
      </c>
      <c r="B3377" s="83" t="s">
        <v>9650</v>
      </c>
      <c r="C3377" s="84" t="s">
        <v>9651</v>
      </c>
      <c r="D3377" s="83" t="s">
        <v>12077</v>
      </c>
      <c r="E3377" s="83" t="s">
        <v>704</v>
      </c>
      <c r="F3377" s="83" t="s">
        <v>22</v>
      </c>
      <c r="G3377" s="83" t="s">
        <v>23</v>
      </c>
      <c r="H3377" s="83"/>
      <c r="I3377" s="93" t="s">
        <v>24</v>
      </c>
      <c r="J3377" s="93" t="s">
        <v>24</v>
      </c>
      <c r="K3377" s="85">
        <v>100210010603</v>
      </c>
      <c r="L3377" s="83" t="s">
        <v>25</v>
      </c>
      <c r="M3377" s="83" t="s">
        <v>1019</v>
      </c>
      <c r="N3377" s="83" t="s">
        <v>1303</v>
      </c>
      <c r="O3377" s="83" t="s">
        <v>4433</v>
      </c>
      <c r="P3377" s="86">
        <v>2</v>
      </c>
      <c r="Q3377" s="96"/>
      <c r="R3377" s="88" t="s">
        <v>28</v>
      </c>
      <c r="S3377" s="83"/>
      <c r="T3377" s="1">
        <v>1224</v>
      </c>
      <c r="U3377" s="90">
        <v>636.48</v>
      </c>
      <c r="V3377" s="91">
        <v>0.48</v>
      </c>
      <c r="W3377" s="83" t="s">
        <v>11035</v>
      </c>
      <c r="X3377" s="83">
        <v>90318020000</v>
      </c>
      <c r="Y3377" s="83" t="s">
        <v>994</v>
      </c>
      <c r="Z3377" s="83" t="s">
        <v>739</v>
      </c>
    </row>
    <row r="3378" spans="1:26" x14ac:dyDescent="0.25">
      <c r="A3378" s="83" t="s">
        <v>12078</v>
      </c>
      <c r="B3378" s="83" t="s">
        <v>12078</v>
      </c>
      <c r="C3378" s="84" t="s">
        <v>12079</v>
      </c>
      <c r="D3378" s="83" t="s">
        <v>12010</v>
      </c>
      <c r="E3378" s="83" t="s">
        <v>704</v>
      </c>
      <c r="F3378" s="83" t="s">
        <v>22</v>
      </c>
      <c r="G3378" s="83" t="s">
        <v>23</v>
      </c>
      <c r="H3378" s="83"/>
      <c r="I3378" s="93" t="s">
        <v>24</v>
      </c>
      <c r="J3378" s="93" t="s">
        <v>24</v>
      </c>
      <c r="K3378" s="85">
        <v>100210011520</v>
      </c>
      <c r="L3378" s="83" t="s">
        <v>25</v>
      </c>
      <c r="M3378" s="83" t="s">
        <v>1019</v>
      </c>
      <c r="N3378" s="83" t="s">
        <v>5229</v>
      </c>
      <c r="O3378" s="83" t="s">
        <v>24</v>
      </c>
      <c r="P3378" s="86">
        <v>20</v>
      </c>
      <c r="Q3378" s="96"/>
      <c r="R3378" s="88" t="s">
        <v>28</v>
      </c>
      <c r="S3378" s="83"/>
      <c r="T3378" s="1">
        <v>3586</v>
      </c>
      <c r="U3378" s="90">
        <v>1864.72</v>
      </c>
      <c r="V3378" s="91">
        <v>0.48</v>
      </c>
      <c r="W3378" s="83" t="s">
        <v>11035</v>
      </c>
      <c r="X3378" s="83">
        <v>85258900000</v>
      </c>
      <c r="Y3378" s="83" t="s">
        <v>994</v>
      </c>
      <c r="Z3378" s="83" t="s">
        <v>739</v>
      </c>
    </row>
    <row r="3379" spans="1:26" x14ac:dyDescent="0.25">
      <c r="A3379" s="83" t="s">
        <v>12080</v>
      </c>
      <c r="B3379" s="83" t="s">
        <v>12080</v>
      </c>
      <c r="C3379" s="84" t="s">
        <v>9653</v>
      </c>
      <c r="D3379" s="93" t="s">
        <v>12081</v>
      </c>
      <c r="E3379" s="83" t="s">
        <v>704</v>
      </c>
      <c r="F3379" s="83" t="s">
        <v>22</v>
      </c>
      <c r="G3379" s="83" t="s">
        <v>23</v>
      </c>
      <c r="H3379" s="83"/>
      <c r="I3379" s="93" t="s">
        <v>24</v>
      </c>
      <c r="J3379" s="93" t="s">
        <v>24</v>
      </c>
      <c r="K3379" s="85">
        <v>100210010410</v>
      </c>
      <c r="L3379" s="83" t="s">
        <v>25</v>
      </c>
      <c r="M3379" s="83" t="s">
        <v>1019</v>
      </c>
      <c r="N3379" s="83" t="s">
        <v>1020</v>
      </c>
      <c r="O3379" s="83" t="s">
        <v>1021</v>
      </c>
      <c r="P3379" s="86">
        <v>20</v>
      </c>
      <c r="Q3379" s="96"/>
      <c r="R3379" s="88" t="s">
        <v>28</v>
      </c>
      <c r="S3379" s="89"/>
      <c r="T3379" s="1">
        <v>2313</v>
      </c>
      <c r="U3379" s="90">
        <v>1202.76</v>
      </c>
      <c r="V3379" s="91">
        <v>0.48</v>
      </c>
      <c r="W3379" s="83" t="s">
        <v>11035</v>
      </c>
      <c r="X3379" s="83">
        <v>90119000000</v>
      </c>
      <c r="Y3379" s="83" t="s">
        <v>4416</v>
      </c>
      <c r="Z3379" s="83" t="s">
        <v>739</v>
      </c>
    </row>
    <row r="3380" spans="1:26" x14ac:dyDescent="0.25">
      <c r="A3380" s="83" t="s">
        <v>11020</v>
      </c>
      <c r="B3380" s="83" t="s">
        <v>11020</v>
      </c>
      <c r="C3380" s="84" t="s">
        <v>11021</v>
      </c>
      <c r="D3380" s="93" t="s">
        <v>12082</v>
      </c>
      <c r="E3380" s="83" t="s">
        <v>704</v>
      </c>
      <c r="F3380" s="83" t="s">
        <v>22</v>
      </c>
      <c r="G3380" s="83" t="s">
        <v>23</v>
      </c>
      <c r="H3380" s="83"/>
      <c r="I3380" s="93" t="s">
        <v>24</v>
      </c>
      <c r="J3380" s="93" t="s">
        <v>24</v>
      </c>
      <c r="K3380" s="85">
        <v>100210040941</v>
      </c>
      <c r="L3380" s="83" t="s">
        <v>25</v>
      </c>
      <c r="M3380" s="83" t="s">
        <v>5198</v>
      </c>
      <c r="N3380" s="83" t="s">
        <v>5199</v>
      </c>
      <c r="O3380" s="83" t="s">
        <v>5200</v>
      </c>
      <c r="P3380" s="86">
        <v>20</v>
      </c>
      <c r="Q3380" s="96"/>
      <c r="R3380" s="88" t="s">
        <v>28</v>
      </c>
      <c r="S3380" s="89"/>
      <c r="T3380" s="1">
        <v>110565</v>
      </c>
      <c r="U3380" s="90">
        <v>77395.5</v>
      </c>
      <c r="V3380" s="91">
        <v>0.3</v>
      </c>
      <c r="W3380" s="83" t="s">
        <v>11038</v>
      </c>
      <c r="X3380" s="83">
        <v>90119000000</v>
      </c>
      <c r="Y3380" s="83" t="s">
        <v>994</v>
      </c>
      <c r="Z3380" s="83" t="s">
        <v>739</v>
      </c>
    </row>
    <row r="3381" spans="1:26" x14ac:dyDescent="0.25">
      <c r="A3381" s="83" t="s">
        <v>11022</v>
      </c>
      <c r="B3381" s="83" t="s">
        <v>11022</v>
      </c>
      <c r="C3381" s="84" t="s">
        <v>11023</v>
      </c>
      <c r="D3381" s="93" t="s">
        <v>12083</v>
      </c>
      <c r="E3381" s="83" t="s">
        <v>704</v>
      </c>
      <c r="F3381" s="83" t="s">
        <v>22</v>
      </c>
      <c r="G3381" s="83" t="s">
        <v>23</v>
      </c>
      <c r="H3381" s="83"/>
      <c r="I3381" s="93" t="s">
        <v>24</v>
      </c>
      <c r="J3381" s="93" t="s">
        <v>24</v>
      </c>
      <c r="K3381" s="85">
        <v>100210040941</v>
      </c>
      <c r="L3381" s="83" t="s">
        <v>25</v>
      </c>
      <c r="M3381" s="83" t="s">
        <v>5198</v>
      </c>
      <c r="N3381" s="83" t="s">
        <v>5199</v>
      </c>
      <c r="O3381" s="83" t="s">
        <v>5200</v>
      </c>
      <c r="P3381" s="86">
        <v>20</v>
      </c>
      <c r="Q3381" s="96"/>
      <c r="R3381" s="88" t="s">
        <v>28</v>
      </c>
      <c r="S3381" s="84"/>
      <c r="T3381" s="1">
        <v>153350</v>
      </c>
      <c r="U3381" s="90">
        <v>107345</v>
      </c>
      <c r="V3381" s="91">
        <v>0.3</v>
      </c>
      <c r="W3381" s="83" t="s">
        <v>11038</v>
      </c>
      <c r="X3381" s="83">
        <v>90119000000</v>
      </c>
      <c r="Y3381" s="83" t="s">
        <v>994</v>
      </c>
      <c r="Z3381" s="83" t="s">
        <v>739</v>
      </c>
    </row>
    <row r="3382" spans="1:26" x14ac:dyDescent="0.25">
      <c r="A3382" s="83" t="s">
        <v>12084</v>
      </c>
      <c r="B3382" s="83" t="s">
        <v>12084</v>
      </c>
      <c r="C3382" s="84" t="s">
        <v>12085</v>
      </c>
      <c r="D3382" s="83" t="s">
        <v>12086</v>
      </c>
      <c r="E3382" s="83" t="s">
        <v>704</v>
      </c>
      <c r="F3382" s="83" t="s">
        <v>22</v>
      </c>
      <c r="G3382" s="83" t="s">
        <v>23</v>
      </c>
      <c r="H3382" s="83"/>
      <c r="I3382" s="93" t="s">
        <v>24</v>
      </c>
      <c r="J3382" s="93" t="s">
        <v>24</v>
      </c>
      <c r="K3382" s="85">
        <v>100210040941</v>
      </c>
      <c r="L3382" s="83" t="s">
        <v>25</v>
      </c>
      <c r="M3382" s="83" t="s">
        <v>5198</v>
      </c>
      <c r="N3382" s="83" t="s">
        <v>5199</v>
      </c>
      <c r="O3382" s="83" t="s">
        <v>5200</v>
      </c>
      <c r="P3382" s="86">
        <v>20</v>
      </c>
      <c r="Q3382" s="96"/>
      <c r="R3382" s="88" t="s">
        <v>28</v>
      </c>
      <c r="S3382" s="84"/>
      <c r="T3382" s="1">
        <v>66861</v>
      </c>
      <c r="U3382" s="90">
        <v>46802.7</v>
      </c>
      <c r="V3382" s="91">
        <v>0.30000000000000004</v>
      </c>
      <c r="W3382" s="83" t="s">
        <v>11038</v>
      </c>
      <c r="X3382" s="83">
        <v>90119000000</v>
      </c>
      <c r="Y3382" s="83" t="s">
        <v>994</v>
      </c>
      <c r="Z3382" s="83" t="s">
        <v>739</v>
      </c>
    </row>
    <row r="3383" spans="1:26" x14ac:dyDescent="0.25">
      <c r="A3383" s="83" t="s">
        <v>11024</v>
      </c>
      <c r="B3383" s="83" t="s">
        <v>11024</v>
      </c>
      <c r="C3383" s="84" t="s">
        <v>11025</v>
      </c>
      <c r="D3383" s="93" t="s">
        <v>12087</v>
      </c>
      <c r="E3383" s="83" t="s">
        <v>704</v>
      </c>
      <c r="F3383" s="83" t="s">
        <v>22</v>
      </c>
      <c r="G3383" s="83" t="s">
        <v>23</v>
      </c>
      <c r="H3383" s="83"/>
      <c r="I3383" s="93" t="s">
        <v>24</v>
      </c>
      <c r="J3383" s="93" t="s">
        <v>24</v>
      </c>
      <c r="K3383" s="85">
        <v>100210040941</v>
      </c>
      <c r="L3383" s="83" t="s">
        <v>25</v>
      </c>
      <c r="M3383" s="83" t="s">
        <v>5198</v>
      </c>
      <c r="N3383" s="83" t="s">
        <v>5199</v>
      </c>
      <c r="O3383" s="83" t="s">
        <v>5200</v>
      </c>
      <c r="P3383" s="86">
        <v>20</v>
      </c>
      <c r="Q3383" s="96"/>
      <c r="R3383" s="88" t="s">
        <v>28</v>
      </c>
      <c r="S3383" s="84"/>
      <c r="T3383" s="1">
        <v>107653</v>
      </c>
      <c r="U3383" s="90">
        <v>75357.100000000006</v>
      </c>
      <c r="V3383" s="91">
        <v>0.29999999999999993</v>
      </c>
      <c r="W3383" s="83" t="s">
        <v>11038</v>
      </c>
      <c r="X3383" s="83">
        <v>90119000000</v>
      </c>
      <c r="Y3383" s="83" t="s">
        <v>994</v>
      </c>
      <c r="Z3383" s="83" t="s">
        <v>739</v>
      </c>
    </row>
    <row r="3384" spans="1:26" x14ac:dyDescent="0.25">
      <c r="A3384" s="83" t="s">
        <v>10764</v>
      </c>
      <c r="B3384" s="83" t="s">
        <v>10764</v>
      </c>
      <c r="C3384" s="84" t="s">
        <v>10763</v>
      </c>
      <c r="D3384" s="83" t="s">
        <v>10765</v>
      </c>
      <c r="E3384" s="83" t="s">
        <v>55</v>
      </c>
      <c r="F3384" s="83" t="s">
        <v>22</v>
      </c>
      <c r="G3384" s="83" t="s">
        <v>23</v>
      </c>
      <c r="H3384" s="83"/>
      <c r="I3384" s="93" t="s">
        <v>24</v>
      </c>
      <c r="J3384" s="93" t="s">
        <v>24</v>
      </c>
      <c r="K3384" s="85">
        <v>100210011405</v>
      </c>
      <c r="L3384" s="83" t="s">
        <v>25</v>
      </c>
      <c r="M3384" s="83" t="s">
        <v>1019</v>
      </c>
      <c r="N3384" s="83" t="s">
        <v>6969</v>
      </c>
      <c r="O3384" s="83" t="s">
        <v>7342</v>
      </c>
      <c r="P3384" s="86" t="s">
        <v>8797</v>
      </c>
      <c r="Q3384" s="96"/>
      <c r="R3384" s="88" t="s">
        <v>28</v>
      </c>
      <c r="S3384" s="84"/>
      <c r="T3384" s="1">
        <v>1260</v>
      </c>
      <c r="U3384" s="90">
        <v>655.20000000000005</v>
      </c>
      <c r="V3384" s="91">
        <v>0.48</v>
      </c>
      <c r="W3384" s="83" t="s">
        <v>11040</v>
      </c>
      <c r="X3384" s="83">
        <v>99999999999</v>
      </c>
      <c r="Y3384" s="83" t="s">
        <v>30</v>
      </c>
      <c r="Z3384" s="83" t="s">
        <v>31</v>
      </c>
    </row>
    <row r="3385" spans="1:26" x14ac:dyDescent="0.25">
      <c r="A3385" s="83" t="s">
        <v>10766</v>
      </c>
      <c r="B3385" s="83" t="s">
        <v>10766</v>
      </c>
      <c r="C3385" s="84" t="s">
        <v>10765</v>
      </c>
      <c r="D3385" s="83" t="s">
        <v>10767</v>
      </c>
      <c r="E3385" s="83" t="s">
        <v>55</v>
      </c>
      <c r="F3385" s="83" t="s">
        <v>22</v>
      </c>
      <c r="G3385" s="83" t="s">
        <v>23</v>
      </c>
      <c r="H3385" s="83"/>
      <c r="I3385" s="93" t="s">
        <v>24</v>
      </c>
      <c r="J3385" s="93" t="s">
        <v>24</v>
      </c>
      <c r="K3385" s="85">
        <v>100210011405</v>
      </c>
      <c r="L3385" s="83" t="s">
        <v>25</v>
      </c>
      <c r="M3385" s="83" t="s">
        <v>1019</v>
      </c>
      <c r="N3385" s="83" t="s">
        <v>6969</v>
      </c>
      <c r="O3385" s="83" t="s">
        <v>7342</v>
      </c>
      <c r="P3385" s="86" t="s">
        <v>8797</v>
      </c>
      <c r="Q3385" s="96"/>
      <c r="R3385" s="88" t="s">
        <v>28</v>
      </c>
      <c r="S3385" s="84"/>
      <c r="T3385" s="1">
        <v>1260</v>
      </c>
      <c r="U3385" s="90">
        <v>655.20000000000005</v>
      </c>
      <c r="V3385" s="91">
        <v>0.48</v>
      </c>
      <c r="W3385" s="83" t="s">
        <v>11040</v>
      </c>
      <c r="X3385" s="83">
        <v>99999999999</v>
      </c>
      <c r="Y3385" s="83" t="s">
        <v>30</v>
      </c>
      <c r="Z3385" s="83" t="s">
        <v>31</v>
      </c>
    </row>
    <row r="3386" spans="1:26" x14ac:dyDescent="0.25">
      <c r="A3386" s="83" t="s">
        <v>10768</v>
      </c>
      <c r="B3386" s="83" t="s">
        <v>10768</v>
      </c>
      <c r="C3386" s="84" t="s">
        <v>10767</v>
      </c>
      <c r="D3386" s="83" t="s">
        <v>10769</v>
      </c>
      <c r="E3386" s="83" t="s">
        <v>55</v>
      </c>
      <c r="F3386" s="83" t="s">
        <v>22</v>
      </c>
      <c r="G3386" s="83" t="s">
        <v>23</v>
      </c>
      <c r="H3386" s="83"/>
      <c r="I3386" s="93" t="s">
        <v>24</v>
      </c>
      <c r="J3386" s="93" t="s">
        <v>24</v>
      </c>
      <c r="K3386" s="85">
        <v>100210011405</v>
      </c>
      <c r="L3386" s="83" t="s">
        <v>25</v>
      </c>
      <c r="M3386" s="83" t="s">
        <v>1019</v>
      </c>
      <c r="N3386" s="83" t="s">
        <v>6969</v>
      </c>
      <c r="O3386" s="83" t="s">
        <v>7342</v>
      </c>
      <c r="P3386" s="86" t="s">
        <v>8797</v>
      </c>
      <c r="Q3386" s="96"/>
      <c r="R3386" s="88" t="s">
        <v>28</v>
      </c>
      <c r="S3386" s="84"/>
      <c r="T3386" s="1">
        <v>1260</v>
      </c>
      <c r="U3386" s="90">
        <v>655.20000000000005</v>
      </c>
      <c r="V3386" s="91">
        <v>0.48</v>
      </c>
      <c r="W3386" s="83" t="s">
        <v>11040</v>
      </c>
      <c r="X3386" s="83">
        <v>99999999999</v>
      </c>
      <c r="Y3386" s="83" t="s">
        <v>30</v>
      </c>
      <c r="Z3386" s="83" t="s">
        <v>31</v>
      </c>
    </row>
    <row r="3387" spans="1:26" x14ac:dyDescent="0.25">
      <c r="A3387" s="83" t="s">
        <v>10770</v>
      </c>
      <c r="B3387" s="83" t="s">
        <v>10770</v>
      </c>
      <c r="C3387" s="84" t="s">
        <v>10769</v>
      </c>
      <c r="D3387" s="83" t="s">
        <v>10771</v>
      </c>
      <c r="E3387" s="83" t="s">
        <v>55</v>
      </c>
      <c r="F3387" s="83" t="s">
        <v>22</v>
      </c>
      <c r="G3387" s="83" t="s">
        <v>23</v>
      </c>
      <c r="H3387" s="83"/>
      <c r="I3387" s="93" t="s">
        <v>24</v>
      </c>
      <c r="J3387" s="93" t="s">
        <v>24</v>
      </c>
      <c r="K3387" s="85">
        <v>100210011405</v>
      </c>
      <c r="L3387" s="83" t="s">
        <v>25</v>
      </c>
      <c r="M3387" s="83" t="s">
        <v>1019</v>
      </c>
      <c r="N3387" s="83" t="s">
        <v>6969</v>
      </c>
      <c r="O3387" s="83" t="s">
        <v>7342</v>
      </c>
      <c r="P3387" s="86" t="s">
        <v>8797</v>
      </c>
      <c r="Q3387" s="96"/>
      <c r="R3387" s="88" t="s">
        <v>28</v>
      </c>
      <c r="S3387" s="84"/>
      <c r="T3387" s="1">
        <v>1260</v>
      </c>
      <c r="U3387" s="90">
        <v>655.20000000000005</v>
      </c>
      <c r="V3387" s="91">
        <v>0.48</v>
      </c>
      <c r="W3387" s="83" t="s">
        <v>11040</v>
      </c>
      <c r="X3387" s="83">
        <v>99999999999</v>
      </c>
      <c r="Y3387" s="83" t="s">
        <v>30</v>
      </c>
      <c r="Z3387" s="83" t="s">
        <v>31</v>
      </c>
    </row>
    <row r="3388" spans="1:26" x14ac:dyDescent="0.25">
      <c r="A3388" s="83" t="s">
        <v>10772</v>
      </c>
      <c r="B3388" s="83" t="s">
        <v>10772</v>
      </c>
      <c r="C3388" s="84" t="s">
        <v>10771</v>
      </c>
      <c r="D3388" s="93" t="s">
        <v>10773</v>
      </c>
      <c r="E3388" s="83" t="s">
        <v>55</v>
      </c>
      <c r="F3388" s="83" t="s">
        <v>22</v>
      </c>
      <c r="G3388" s="83" t="s">
        <v>23</v>
      </c>
      <c r="H3388" s="83"/>
      <c r="I3388" s="93" t="s">
        <v>24</v>
      </c>
      <c r="J3388" s="93" t="s">
        <v>24</v>
      </c>
      <c r="K3388" s="85">
        <v>100210011405</v>
      </c>
      <c r="L3388" s="83" t="s">
        <v>25</v>
      </c>
      <c r="M3388" s="83" t="s">
        <v>1019</v>
      </c>
      <c r="N3388" s="83" t="s">
        <v>6969</v>
      </c>
      <c r="O3388" s="83" t="s">
        <v>7342</v>
      </c>
      <c r="P3388" s="86" t="s">
        <v>8797</v>
      </c>
      <c r="Q3388" s="96"/>
      <c r="R3388" s="88" t="s">
        <v>28</v>
      </c>
      <c r="S3388" s="84"/>
      <c r="T3388" s="1">
        <v>1260</v>
      </c>
      <c r="U3388" s="90">
        <v>655.20000000000005</v>
      </c>
      <c r="V3388" s="91">
        <v>0.48</v>
      </c>
      <c r="W3388" s="83" t="s">
        <v>11040</v>
      </c>
      <c r="X3388" s="83">
        <v>99999999999</v>
      </c>
      <c r="Y3388" s="83" t="s">
        <v>30</v>
      </c>
      <c r="Z3388" s="83" t="s">
        <v>31</v>
      </c>
    </row>
    <row r="3389" spans="1:26" x14ac:dyDescent="0.25">
      <c r="A3389" s="83" t="s">
        <v>10774</v>
      </c>
      <c r="B3389" s="83" t="s">
        <v>10774</v>
      </c>
      <c r="C3389" s="84" t="s">
        <v>10773</v>
      </c>
      <c r="D3389" s="93" t="s">
        <v>10775</v>
      </c>
      <c r="E3389" s="83" t="s">
        <v>55</v>
      </c>
      <c r="F3389" s="83" t="s">
        <v>22</v>
      </c>
      <c r="G3389" s="83" t="s">
        <v>23</v>
      </c>
      <c r="H3389" s="83"/>
      <c r="I3389" s="93" t="s">
        <v>24</v>
      </c>
      <c r="J3389" s="93" t="s">
        <v>24</v>
      </c>
      <c r="K3389" s="85">
        <v>100210011405</v>
      </c>
      <c r="L3389" s="83" t="s">
        <v>25</v>
      </c>
      <c r="M3389" s="83" t="s">
        <v>1019</v>
      </c>
      <c r="N3389" s="83" t="s">
        <v>6969</v>
      </c>
      <c r="O3389" s="83" t="s">
        <v>7342</v>
      </c>
      <c r="P3389" s="86" t="s">
        <v>8797</v>
      </c>
      <c r="Q3389" s="96"/>
      <c r="R3389" s="88" t="s">
        <v>28</v>
      </c>
      <c r="S3389" s="84"/>
      <c r="T3389" s="1">
        <v>1260</v>
      </c>
      <c r="U3389" s="90">
        <v>655.20000000000005</v>
      </c>
      <c r="V3389" s="91">
        <v>0.48</v>
      </c>
      <c r="W3389" s="83" t="s">
        <v>11040</v>
      </c>
      <c r="X3389" s="83">
        <v>99999999999</v>
      </c>
      <c r="Y3389" s="83" t="s">
        <v>30</v>
      </c>
      <c r="Z3389" s="83" t="s">
        <v>31</v>
      </c>
    </row>
    <row r="3390" spans="1:26" x14ac:dyDescent="0.25">
      <c r="A3390" s="83" t="s">
        <v>10776</v>
      </c>
      <c r="B3390" s="83" t="s">
        <v>10776</v>
      </c>
      <c r="C3390" s="84" t="s">
        <v>10775</v>
      </c>
      <c r="D3390" s="93" t="s">
        <v>10777</v>
      </c>
      <c r="E3390" s="83" t="s">
        <v>55</v>
      </c>
      <c r="F3390" s="83" t="s">
        <v>22</v>
      </c>
      <c r="G3390" s="83" t="s">
        <v>23</v>
      </c>
      <c r="H3390" s="83"/>
      <c r="I3390" s="93" t="s">
        <v>24</v>
      </c>
      <c r="J3390" s="93" t="s">
        <v>24</v>
      </c>
      <c r="K3390" s="85">
        <v>100210011405</v>
      </c>
      <c r="L3390" s="83" t="s">
        <v>25</v>
      </c>
      <c r="M3390" s="83" t="s">
        <v>1019</v>
      </c>
      <c r="N3390" s="83" t="s">
        <v>6969</v>
      </c>
      <c r="O3390" s="83" t="s">
        <v>7342</v>
      </c>
      <c r="P3390" s="86" t="s">
        <v>8797</v>
      </c>
      <c r="Q3390" s="96"/>
      <c r="R3390" s="88" t="s">
        <v>28</v>
      </c>
      <c r="S3390" s="84"/>
      <c r="T3390" s="1">
        <v>1260</v>
      </c>
      <c r="U3390" s="90">
        <v>655.20000000000005</v>
      </c>
      <c r="V3390" s="91">
        <v>0.48</v>
      </c>
      <c r="W3390" s="83" t="s">
        <v>11040</v>
      </c>
      <c r="X3390" s="83">
        <v>99999999999</v>
      </c>
      <c r="Y3390" s="83" t="s">
        <v>30</v>
      </c>
      <c r="Z3390" s="83" t="s">
        <v>31</v>
      </c>
    </row>
    <row r="3391" spans="1:26" x14ac:dyDescent="0.25">
      <c r="A3391" s="83" t="s">
        <v>10778</v>
      </c>
      <c r="B3391" s="83" t="s">
        <v>10778</v>
      </c>
      <c r="C3391" s="84" t="s">
        <v>10777</v>
      </c>
      <c r="D3391" s="93" t="s">
        <v>10779</v>
      </c>
      <c r="E3391" s="83" t="s">
        <v>55</v>
      </c>
      <c r="F3391" s="83" t="s">
        <v>22</v>
      </c>
      <c r="G3391" s="83" t="s">
        <v>23</v>
      </c>
      <c r="H3391" s="83"/>
      <c r="I3391" s="93" t="s">
        <v>24</v>
      </c>
      <c r="J3391" s="93" t="s">
        <v>24</v>
      </c>
      <c r="K3391" s="85">
        <v>100210011405</v>
      </c>
      <c r="L3391" s="83" t="s">
        <v>25</v>
      </c>
      <c r="M3391" s="83" t="s">
        <v>1019</v>
      </c>
      <c r="N3391" s="83" t="s">
        <v>6969</v>
      </c>
      <c r="O3391" s="83" t="s">
        <v>7342</v>
      </c>
      <c r="P3391" s="86" t="s">
        <v>8797</v>
      </c>
      <c r="Q3391" s="96"/>
      <c r="R3391" s="88" t="s">
        <v>28</v>
      </c>
      <c r="S3391" s="84"/>
      <c r="T3391" s="1">
        <v>1260</v>
      </c>
      <c r="U3391" s="90">
        <v>655.20000000000005</v>
      </c>
      <c r="V3391" s="91">
        <v>0.48</v>
      </c>
      <c r="W3391" s="83" t="s">
        <v>11040</v>
      </c>
      <c r="X3391" s="83">
        <v>99999999999</v>
      </c>
      <c r="Y3391" s="83" t="s">
        <v>30</v>
      </c>
      <c r="Z3391" s="83" t="s">
        <v>31</v>
      </c>
    </row>
    <row r="3392" spans="1:26" x14ac:dyDescent="0.25">
      <c r="A3392" s="83" t="s">
        <v>10780</v>
      </c>
      <c r="B3392" s="83" t="s">
        <v>10780</v>
      </c>
      <c r="C3392" s="84" t="s">
        <v>10779</v>
      </c>
      <c r="D3392" s="93" t="s">
        <v>10781</v>
      </c>
      <c r="E3392" s="83" t="s">
        <v>55</v>
      </c>
      <c r="F3392" s="83" t="s">
        <v>22</v>
      </c>
      <c r="G3392" s="83" t="s">
        <v>23</v>
      </c>
      <c r="H3392" s="83"/>
      <c r="I3392" s="93" t="s">
        <v>24</v>
      </c>
      <c r="J3392" s="93" t="s">
        <v>24</v>
      </c>
      <c r="K3392" s="85">
        <v>100210011405</v>
      </c>
      <c r="L3392" s="83" t="s">
        <v>25</v>
      </c>
      <c r="M3392" s="83" t="s">
        <v>1019</v>
      </c>
      <c r="N3392" s="83" t="s">
        <v>6969</v>
      </c>
      <c r="O3392" s="83" t="s">
        <v>7342</v>
      </c>
      <c r="P3392" s="86" t="s">
        <v>8797</v>
      </c>
      <c r="Q3392" s="96"/>
      <c r="R3392" s="88" t="s">
        <v>28</v>
      </c>
      <c r="S3392" s="84"/>
      <c r="T3392" s="1">
        <v>1260</v>
      </c>
      <c r="U3392" s="90">
        <v>655.20000000000005</v>
      </c>
      <c r="V3392" s="91">
        <v>0.48</v>
      </c>
      <c r="W3392" s="83" t="s">
        <v>11040</v>
      </c>
      <c r="X3392" s="83">
        <v>99999999999</v>
      </c>
      <c r="Y3392" s="83" t="s">
        <v>30</v>
      </c>
      <c r="Z3392" s="83" t="s">
        <v>31</v>
      </c>
    </row>
    <row r="3393" spans="1:26" x14ac:dyDescent="0.25">
      <c r="A3393" s="83" t="s">
        <v>10782</v>
      </c>
      <c r="B3393" s="83" t="s">
        <v>10782</v>
      </c>
      <c r="C3393" s="84" t="s">
        <v>10781</v>
      </c>
      <c r="D3393" s="93" t="s">
        <v>10783</v>
      </c>
      <c r="E3393" s="83" t="s">
        <v>55</v>
      </c>
      <c r="F3393" s="83" t="s">
        <v>22</v>
      </c>
      <c r="G3393" s="83" t="s">
        <v>23</v>
      </c>
      <c r="H3393" s="83"/>
      <c r="I3393" s="93" t="s">
        <v>24</v>
      </c>
      <c r="J3393" s="93" t="s">
        <v>24</v>
      </c>
      <c r="K3393" s="85">
        <v>100210011405</v>
      </c>
      <c r="L3393" s="83" t="s">
        <v>25</v>
      </c>
      <c r="M3393" s="83" t="s">
        <v>1019</v>
      </c>
      <c r="N3393" s="83" t="s">
        <v>6969</v>
      </c>
      <c r="O3393" s="83" t="s">
        <v>7342</v>
      </c>
      <c r="P3393" s="86" t="s">
        <v>8797</v>
      </c>
      <c r="Q3393" s="96"/>
      <c r="R3393" s="88" t="s">
        <v>28</v>
      </c>
      <c r="S3393" s="83"/>
      <c r="T3393" s="1">
        <v>1260</v>
      </c>
      <c r="U3393" s="90">
        <v>655.20000000000005</v>
      </c>
      <c r="V3393" s="91">
        <v>0.48</v>
      </c>
      <c r="W3393" s="83" t="s">
        <v>11040</v>
      </c>
      <c r="X3393" s="83">
        <v>99999999999</v>
      </c>
      <c r="Y3393" s="83" t="s">
        <v>30</v>
      </c>
      <c r="Z3393" s="83" t="s">
        <v>31</v>
      </c>
    </row>
    <row r="3394" spans="1:26" x14ac:dyDescent="0.25">
      <c r="A3394" s="83" t="s">
        <v>10784</v>
      </c>
      <c r="B3394" s="83" t="s">
        <v>10784</v>
      </c>
      <c r="C3394" s="84" t="s">
        <v>10783</v>
      </c>
      <c r="D3394" s="93" t="s">
        <v>10785</v>
      </c>
      <c r="E3394" s="83" t="s">
        <v>55</v>
      </c>
      <c r="F3394" s="83" t="s">
        <v>22</v>
      </c>
      <c r="G3394" s="83" t="s">
        <v>23</v>
      </c>
      <c r="H3394" s="83"/>
      <c r="I3394" s="93" t="s">
        <v>24</v>
      </c>
      <c r="J3394" s="93" t="s">
        <v>24</v>
      </c>
      <c r="K3394" s="85">
        <v>100210011405</v>
      </c>
      <c r="L3394" s="83" t="s">
        <v>25</v>
      </c>
      <c r="M3394" s="83" t="s">
        <v>1019</v>
      </c>
      <c r="N3394" s="83" t="s">
        <v>6969</v>
      </c>
      <c r="O3394" s="83" t="s">
        <v>7342</v>
      </c>
      <c r="P3394" s="86" t="s">
        <v>8797</v>
      </c>
      <c r="Q3394" s="96"/>
      <c r="R3394" s="88" t="s">
        <v>28</v>
      </c>
      <c r="S3394" s="83"/>
      <c r="T3394" s="1">
        <v>1260</v>
      </c>
      <c r="U3394" s="90">
        <v>655.20000000000005</v>
      </c>
      <c r="V3394" s="91">
        <v>0.48</v>
      </c>
      <c r="W3394" s="83" t="s">
        <v>11040</v>
      </c>
      <c r="X3394" s="83">
        <v>99999999999</v>
      </c>
      <c r="Y3394" s="83" t="s">
        <v>30</v>
      </c>
      <c r="Z3394" s="83" t="s">
        <v>31</v>
      </c>
    </row>
    <row r="3395" spans="1:26" x14ac:dyDescent="0.25">
      <c r="A3395" s="83" t="s">
        <v>10786</v>
      </c>
      <c r="B3395" s="83" t="s">
        <v>10786</v>
      </c>
      <c r="C3395" s="84" t="s">
        <v>10785</v>
      </c>
      <c r="D3395" s="83" t="s">
        <v>10787</v>
      </c>
      <c r="E3395" s="83" t="s">
        <v>55</v>
      </c>
      <c r="F3395" s="83" t="s">
        <v>22</v>
      </c>
      <c r="G3395" s="83" t="s">
        <v>23</v>
      </c>
      <c r="H3395" s="83"/>
      <c r="I3395" s="93" t="s">
        <v>24</v>
      </c>
      <c r="J3395" s="93" t="s">
        <v>24</v>
      </c>
      <c r="K3395" s="85">
        <v>100210011405</v>
      </c>
      <c r="L3395" s="83" t="s">
        <v>25</v>
      </c>
      <c r="M3395" s="83" t="s">
        <v>1019</v>
      </c>
      <c r="N3395" s="83" t="s">
        <v>6969</v>
      </c>
      <c r="O3395" s="83" t="s">
        <v>7342</v>
      </c>
      <c r="P3395" s="86" t="s">
        <v>8797</v>
      </c>
      <c r="Q3395" s="96"/>
      <c r="R3395" s="88" t="s">
        <v>28</v>
      </c>
      <c r="S3395" s="84"/>
      <c r="T3395" s="1">
        <v>1260</v>
      </c>
      <c r="U3395" s="90">
        <v>655.20000000000005</v>
      </c>
      <c r="V3395" s="91">
        <v>0.48</v>
      </c>
      <c r="W3395" s="83" t="s">
        <v>11040</v>
      </c>
      <c r="X3395" s="83">
        <v>99999999999</v>
      </c>
      <c r="Y3395" s="83" t="s">
        <v>30</v>
      </c>
      <c r="Z3395" s="83" t="s">
        <v>31</v>
      </c>
    </row>
    <row r="3396" spans="1:26" x14ac:dyDescent="0.25">
      <c r="A3396" s="83" t="s">
        <v>10788</v>
      </c>
      <c r="B3396" s="83" t="s">
        <v>10788</v>
      </c>
      <c r="C3396" s="84" t="s">
        <v>10787</v>
      </c>
      <c r="D3396" s="93" t="s">
        <v>10789</v>
      </c>
      <c r="E3396" s="83" t="s">
        <v>55</v>
      </c>
      <c r="F3396" s="83" t="s">
        <v>22</v>
      </c>
      <c r="G3396" s="83" t="s">
        <v>23</v>
      </c>
      <c r="H3396" s="83"/>
      <c r="I3396" s="93" t="s">
        <v>24</v>
      </c>
      <c r="J3396" s="93" t="s">
        <v>24</v>
      </c>
      <c r="K3396" s="85">
        <v>100210011405</v>
      </c>
      <c r="L3396" s="83" t="s">
        <v>25</v>
      </c>
      <c r="M3396" s="83" t="s">
        <v>1019</v>
      </c>
      <c r="N3396" s="83" t="s">
        <v>6969</v>
      </c>
      <c r="O3396" s="83" t="s">
        <v>7342</v>
      </c>
      <c r="P3396" s="86" t="s">
        <v>8797</v>
      </c>
      <c r="Q3396" s="96"/>
      <c r="R3396" s="88" t="s">
        <v>28</v>
      </c>
      <c r="S3396" s="89"/>
      <c r="T3396" s="1">
        <v>1260</v>
      </c>
      <c r="U3396" s="90">
        <v>655.20000000000005</v>
      </c>
      <c r="V3396" s="91">
        <v>0.48</v>
      </c>
      <c r="W3396" s="83" t="s">
        <v>11040</v>
      </c>
      <c r="X3396" s="83">
        <v>99999999999</v>
      </c>
      <c r="Y3396" s="83" t="s">
        <v>30</v>
      </c>
      <c r="Z3396" s="83" t="s">
        <v>31</v>
      </c>
    </row>
    <row r="3397" spans="1:26" x14ac:dyDescent="0.25">
      <c r="A3397" s="83" t="s">
        <v>10790</v>
      </c>
      <c r="B3397" s="83" t="s">
        <v>10790</v>
      </c>
      <c r="C3397" s="84" t="s">
        <v>10789</v>
      </c>
      <c r="D3397" s="93" t="s">
        <v>10791</v>
      </c>
      <c r="E3397" s="83" t="s">
        <v>55</v>
      </c>
      <c r="F3397" s="83" t="s">
        <v>22</v>
      </c>
      <c r="G3397" s="83" t="s">
        <v>23</v>
      </c>
      <c r="H3397" s="83"/>
      <c r="I3397" s="93" t="s">
        <v>24</v>
      </c>
      <c r="J3397" s="93" t="s">
        <v>24</v>
      </c>
      <c r="K3397" s="85">
        <v>100210011405</v>
      </c>
      <c r="L3397" s="83" t="s">
        <v>25</v>
      </c>
      <c r="M3397" s="83" t="s">
        <v>1019</v>
      </c>
      <c r="N3397" s="83" t="s">
        <v>6969</v>
      </c>
      <c r="O3397" s="83" t="s">
        <v>7342</v>
      </c>
      <c r="P3397" s="86" t="s">
        <v>8797</v>
      </c>
      <c r="Q3397" s="96"/>
      <c r="R3397" s="88" t="s">
        <v>28</v>
      </c>
      <c r="S3397" s="83"/>
      <c r="T3397" s="1">
        <v>387</v>
      </c>
      <c r="U3397" s="90">
        <v>201.24</v>
      </c>
      <c r="V3397" s="91">
        <v>0.48</v>
      </c>
      <c r="W3397" s="83" t="s">
        <v>11040</v>
      </c>
      <c r="X3397" s="83">
        <v>99999999999</v>
      </c>
      <c r="Y3397" s="83" t="s">
        <v>30</v>
      </c>
      <c r="Z3397" s="83" t="s">
        <v>31</v>
      </c>
    </row>
    <row r="3398" spans="1:26" x14ac:dyDescent="0.25">
      <c r="A3398" s="83" t="s">
        <v>10793</v>
      </c>
      <c r="B3398" s="83" t="s">
        <v>10793</v>
      </c>
      <c r="C3398" s="84" t="s">
        <v>10792</v>
      </c>
      <c r="D3398" s="93" t="s">
        <v>10794</v>
      </c>
      <c r="E3398" s="83" t="s">
        <v>55</v>
      </c>
      <c r="F3398" s="83" t="s">
        <v>22</v>
      </c>
      <c r="G3398" s="83" t="s">
        <v>23</v>
      </c>
      <c r="H3398" s="83"/>
      <c r="I3398" s="93" t="s">
        <v>24</v>
      </c>
      <c r="J3398" s="93" t="s">
        <v>24</v>
      </c>
      <c r="K3398" s="85">
        <v>100210011405</v>
      </c>
      <c r="L3398" s="83" t="s">
        <v>25</v>
      </c>
      <c r="M3398" s="83" t="s">
        <v>1019</v>
      </c>
      <c r="N3398" s="83" t="s">
        <v>6969</v>
      </c>
      <c r="O3398" s="83" t="s">
        <v>7342</v>
      </c>
      <c r="P3398" s="86" t="s">
        <v>8797</v>
      </c>
      <c r="Q3398" s="96"/>
      <c r="R3398" s="88" t="s">
        <v>28</v>
      </c>
      <c r="S3398" s="83"/>
      <c r="T3398" s="1">
        <v>533</v>
      </c>
      <c r="U3398" s="90">
        <v>277.16000000000003</v>
      </c>
      <c r="V3398" s="91">
        <v>0.47999999999999993</v>
      </c>
      <c r="W3398" s="83" t="s">
        <v>11040</v>
      </c>
      <c r="X3398" s="83">
        <v>99999999999</v>
      </c>
      <c r="Y3398" s="83" t="s">
        <v>30</v>
      </c>
      <c r="Z3398" s="83" t="s">
        <v>31</v>
      </c>
    </row>
    <row r="3399" spans="1:26" x14ac:dyDescent="0.25">
      <c r="A3399" s="83" t="s">
        <v>10795</v>
      </c>
      <c r="B3399" s="83" t="s">
        <v>10795</v>
      </c>
      <c r="C3399" s="84" t="s">
        <v>10794</v>
      </c>
      <c r="D3399" s="93" t="s">
        <v>10796</v>
      </c>
      <c r="E3399" s="83" t="s">
        <v>55</v>
      </c>
      <c r="F3399" s="83" t="s">
        <v>22</v>
      </c>
      <c r="G3399" s="83" t="s">
        <v>23</v>
      </c>
      <c r="H3399" s="83"/>
      <c r="I3399" s="93" t="s">
        <v>24</v>
      </c>
      <c r="J3399" s="93" t="s">
        <v>24</v>
      </c>
      <c r="K3399" s="85">
        <v>100210011405</v>
      </c>
      <c r="L3399" s="83" t="s">
        <v>25</v>
      </c>
      <c r="M3399" s="83" t="s">
        <v>1019</v>
      </c>
      <c r="N3399" s="83" t="s">
        <v>6969</v>
      </c>
      <c r="O3399" s="83" t="s">
        <v>7342</v>
      </c>
      <c r="P3399" s="86" t="s">
        <v>8797</v>
      </c>
      <c r="Q3399" s="96"/>
      <c r="R3399" s="88" t="s">
        <v>28</v>
      </c>
      <c r="S3399" s="83"/>
      <c r="T3399" s="1">
        <v>330</v>
      </c>
      <c r="U3399" s="90">
        <v>171.6</v>
      </c>
      <c r="V3399" s="91">
        <v>0.48000000000000004</v>
      </c>
      <c r="W3399" s="83" t="s">
        <v>11040</v>
      </c>
      <c r="X3399" s="83">
        <v>99999999999</v>
      </c>
      <c r="Y3399" s="83" t="s">
        <v>30</v>
      </c>
      <c r="Z3399" s="83" t="s">
        <v>31</v>
      </c>
    </row>
    <row r="3400" spans="1:26" x14ac:dyDescent="0.25">
      <c r="A3400" s="83" t="s">
        <v>10797</v>
      </c>
      <c r="B3400" s="83" t="s">
        <v>10797</v>
      </c>
      <c r="C3400" s="84" t="s">
        <v>10798</v>
      </c>
      <c r="D3400" s="93" t="s">
        <v>10798</v>
      </c>
      <c r="E3400" s="83" t="s">
        <v>55</v>
      </c>
      <c r="F3400" s="83" t="s">
        <v>22</v>
      </c>
      <c r="G3400" s="83" t="s">
        <v>23</v>
      </c>
      <c r="H3400" s="83"/>
      <c r="I3400" s="93" t="s">
        <v>24</v>
      </c>
      <c r="J3400" s="93" t="s">
        <v>24</v>
      </c>
      <c r="K3400" s="85">
        <v>100210011405</v>
      </c>
      <c r="L3400" s="83" t="s">
        <v>25</v>
      </c>
      <c r="M3400" s="83" t="s">
        <v>1019</v>
      </c>
      <c r="N3400" s="83" t="s">
        <v>6969</v>
      </c>
      <c r="O3400" s="83" t="s">
        <v>7342</v>
      </c>
      <c r="P3400" s="86" t="s">
        <v>8797</v>
      </c>
      <c r="Q3400" s="96"/>
      <c r="R3400" s="88" t="s">
        <v>28</v>
      </c>
      <c r="S3400" s="83"/>
      <c r="T3400" s="1">
        <v>361</v>
      </c>
      <c r="U3400" s="90">
        <v>187.72</v>
      </c>
      <c r="V3400" s="91">
        <v>0.48</v>
      </c>
      <c r="W3400" s="83" t="s">
        <v>11040</v>
      </c>
      <c r="X3400" s="83">
        <v>99999999999</v>
      </c>
      <c r="Y3400" s="83" t="s">
        <v>30</v>
      </c>
      <c r="Z3400" s="83" t="s">
        <v>31</v>
      </c>
    </row>
    <row r="3401" spans="1:26" x14ac:dyDescent="0.25">
      <c r="A3401" s="83" t="s">
        <v>10799</v>
      </c>
      <c r="B3401" s="83" t="s">
        <v>10799</v>
      </c>
      <c r="C3401" s="84" t="s">
        <v>10800</v>
      </c>
      <c r="D3401" s="93" t="s">
        <v>10800</v>
      </c>
      <c r="E3401" s="83" t="s">
        <v>55</v>
      </c>
      <c r="F3401" s="83" t="s">
        <v>22</v>
      </c>
      <c r="G3401" s="83" t="s">
        <v>23</v>
      </c>
      <c r="H3401" s="83"/>
      <c r="I3401" s="93" t="s">
        <v>24</v>
      </c>
      <c r="J3401" s="93" t="s">
        <v>24</v>
      </c>
      <c r="K3401" s="85">
        <v>100210011405</v>
      </c>
      <c r="L3401" s="83" t="s">
        <v>25</v>
      </c>
      <c r="M3401" s="83" t="s">
        <v>1019</v>
      </c>
      <c r="N3401" s="83" t="s">
        <v>6969</v>
      </c>
      <c r="O3401" s="83" t="s">
        <v>7342</v>
      </c>
      <c r="P3401" s="86" t="s">
        <v>8797</v>
      </c>
      <c r="Q3401" s="96"/>
      <c r="R3401" s="88" t="s">
        <v>28</v>
      </c>
      <c r="S3401" s="83"/>
      <c r="T3401" s="1">
        <v>361</v>
      </c>
      <c r="U3401" s="90">
        <v>187.72</v>
      </c>
      <c r="V3401" s="91">
        <v>0.48</v>
      </c>
      <c r="W3401" s="83" t="s">
        <v>11040</v>
      </c>
      <c r="X3401" s="83">
        <v>99999999999</v>
      </c>
      <c r="Y3401" s="83" t="s">
        <v>30</v>
      </c>
      <c r="Z3401" s="83" t="s">
        <v>31</v>
      </c>
    </row>
    <row r="3402" spans="1:26" x14ac:dyDescent="0.25">
      <c r="A3402" s="83" t="s">
        <v>10801</v>
      </c>
      <c r="B3402" s="83" t="s">
        <v>10801</v>
      </c>
      <c r="C3402" s="84" t="s">
        <v>10802</v>
      </c>
      <c r="D3402" s="93" t="s">
        <v>10802</v>
      </c>
      <c r="E3402" s="83" t="s">
        <v>55</v>
      </c>
      <c r="F3402" s="83" t="s">
        <v>22</v>
      </c>
      <c r="G3402" s="83" t="s">
        <v>23</v>
      </c>
      <c r="H3402" s="83"/>
      <c r="I3402" s="93" t="s">
        <v>24</v>
      </c>
      <c r="J3402" s="93" t="s">
        <v>24</v>
      </c>
      <c r="K3402" s="85">
        <v>100210011405</v>
      </c>
      <c r="L3402" s="83" t="s">
        <v>25</v>
      </c>
      <c r="M3402" s="83" t="s">
        <v>1019</v>
      </c>
      <c r="N3402" s="83" t="s">
        <v>6969</v>
      </c>
      <c r="O3402" s="83" t="s">
        <v>7342</v>
      </c>
      <c r="P3402" s="86" t="s">
        <v>8797</v>
      </c>
      <c r="Q3402" s="96"/>
      <c r="R3402" s="88" t="s">
        <v>28</v>
      </c>
      <c r="S3402" s="83"/>
      <c r="T3402" s="1">
        <v>427</v>
      </c>
      <c r="U3402" s="90">
        <v>222.04</v>
      </c>
      <c r="V3402" s="91">
        <v>0.48000000000000004</v>
      </c>
      <c r="W3402" s="83" t="s">
        <v>11040</v>
      </c>
      <c r="X3402" s="83">
        <v>99999999999</v>
      </c>
      <c r="Y3402" s="83" t="s">
        <v>30</v>
      </c>
      <c r="Z3402" s="83" t="s">
        <v>31</v>
      </c>
    </row>
    <row r="3403" spans="1:26" x14ac:dyDescent="0.25">
      <c r="A3403" s="83" t="s">
        <v>10803</v>
      </c>
      <c r="B3403" s="83" t="s">
        <v>10803</v>
      </c>
      <c r="C3403" s="84" t="s">
        <v>10804</v>
      </c>
      <c r="D3403" s="93" t="s">
        <v>10804</v>
      </c>
      <c r="E3403" s="83" t="s">
        <v>55</v>
      </c>
      <c r="F3403" s="83" t="s">
        <v>22</v>
      </c>
      <c r="G3403" s="83" t="s">
        <v>23</v>
      </c>
      <c r="H3403" s="83"/>
      <c r="I3403" s="93" t="s">
        <v>24</v>
      </c>
      <c r="J3403" s="93" t="s">
        <v>24</v>
      </c>
      <c r="K3403" s="85">
        <v>100210011405</v>
      </c>
      <c r="L3403" s="83" t="s">
        <v>25</v>
      </c>
      <c r="M3403" s="83" t="s">
        <v>1019</v>
      </c>
      <c r="N3403" s="83" t="s">
        <v>6969</v>
      </c>
      <c r="O3403" s="83" t="s">
        <v>7342</v>
      </c>
      <c r="P3403" s="86" t="s">
        <v>8797</v>
      </c>
      <c r="Q3403" s="96"/>
      <c r="R3403" s="88" t="s">
        <v>28</v>
      </c>
      <c r="S3403" s="83"/>
      <c r="T3403" s="1">
        <v>638</v>
      </c>
      <c r="U3403" s="90">
        <v>331.76</v>
      </c>
      <c r="V3403" s="91">
        <v>0.48000000000000004</v>
      </c>
      <c r="W3403" s="83" t="s">
        <v>11040</v>
      </c>
      <c r="X3403" s="83">
        <v>99999999999</v>
      </c>
      <c r="Y3403" s="83" t="s">
        <v>30</v>
      </c>
      <c r="Z3403" s="83" t="s">
        <v>31</v>
      </c>
    </row>
    <row r="3404" spans="1:26" x14ac:dyDescent="0.25">
      <c r="A3404" s="83" t="s">
        <v>10805</v>
      </c>
      <c r="B3404" s="83" t="s">
        <v>10805</v>
      </c>
      <c r="C3404" s="84" t="s">
        <v>10806</v>
      </c>
      <c r="D3404" s="93" t="s">
        <v>10806</v>
      </c>
      <c r="E3404" s="83" t="s">
        <v>55</v>
      </c>
      <c r="F3404" s="83" t="s">
        <v>22</v>
      </c>
      <c r="G3404" s="83" t="s">
        <v>23</v>
      </c>
      <c r="H3404" s="83"/>
      <c r="I3404" s="93" t="s">
        <v>24</v>
      </c>
      <c r="J3404" s="93" t="s">
        <v>24</v>
      </c>
      <c r="K3404" s="85">
        <v>100210011405</v>
      </c>
      <c r="L3404" s="83" t="s">
        <v>25</v>
      </c>
      <c r="M3404" s="83" t="s">
        <v>1019</v>
      </c>
      <c r="N3404" s="83" t="s">
        <v>6969</v>
      </c>
      <c r="O3404" s="83" t="s">
        <v>7342</v>
      </c>
      <c r="P3404" s="86" t="s">
        <v>8797</v>
      </c>
      <c r="Q3404" s="96"/>
      <c r="R3404" s="88" t="s">
        <v>28</v>
      </c>
      <c r="S3404" s="84"/>
      <c r="T3404" s="1">
        <v>320</v>
      </c>
      <c r="U3404" s="90">
        <v>166.4</v>
      </c>
      <c r="V3404" s="91">
        <v>0.48</v>
      </c>
      <c r="W3404" s="83" t="s">
        <v>11040</v>
      </c>
      <c r="X3404" s="83">
        <v>99999999999</v>
      </c>
      <c r="Y3404" s="83" t="s">
        <v>30</v>
      </c>
      <c r="Z3404" s="83" t="s">
        <v>31</v>
      </c>
    </row>
    <row r="3405" spans="1:26" x14ac:dyDescent="0.25">
      <c r="A3405" s="83" t="s">
        <v>11008</v>
      </c>
      <c r="B3405" s="83" t="s">
        <v>11008</v>
      </c>
      <c r="C3405" s="84" t="s">
        <v>11009</v>
      </c>
      <c r="D3405" s="83" t="s">
        <v>12088</v>
      </c>
      <c r="E3405" s="83" t="s">
        <v>704</v>
      </c>
      <c r="F3405" s="83" t="s">
        <v>22</v>
      </c>
      <c r="G3405" s="83" t="s">
        <v>23</v>
      </c>
      <c r="H3405" s="83"/>
      <c r="I3405" s="93" t="s">
        <v>24</v>
      </c>
      <c r="J3405" s="93" t="s">
        <v>24</v>
      </c>
      <c r="K3405" s="85">
        <v>100210010607</v>
      </c>
      <c r="L3405" s="83" t="s">
        <v>25</v>
      </c>
      <c r="M3405" s="83" t="s">
        <v>1019</v>
      </c>
      <c r="N3405" s="83" t="s">
        <v>1303</v>
      </c>
      <c r="O3405" s="83" t="s">
        <v>4558</v>
      </c>
      <c r="P3405" s="86">
        <v>20</v>
      </c>
      <c r="Q3405" s="96"/>
      <c r="R3405" s="88" t="s">
        <v>28</v>
      </c>
      <c r="S3405" s="84"/>
      <c r="T3405" s="97">
        <v>9000</v>
      </c>
      <c r="U3405" s="90">
        <v>4680</v>
      </c>
      <c r="V3405" s="91">
        <v>0.48</v>
      </c>
      <c r="W3405" s="83" t="s">
        <v>11035</v>
      </c>
      <c r="X3405" s="83">
        <v>90119000000</v>
      </c>
      <c r="Y3405" s="83" t="s">
        <v>994</v>
      </c>
      <c r="Z3405" s="83" t="s">
        <v>31</v>
      </c>
    </row>
    <row r="3406" spans="1:26" x14ac:dyDescent="0.25">
      <c r="A3406" s="83" t="s">
        <v>12089</v>
      </c>
      <c r="B3406" s="83" t="s">
        <v>12089</v>
      </c>
      <c r="C3406" s="84" t="s">
        <v>12090</v>
      </c>
      <c r="D3406" s="93" t="s">
        <v>6377</v>
      </c>
      <c r="E3406" s="83" t="s">
        <v>704</v>
      </c>
      <c r="F3406" s="83" t="s">
        <v>22</v>
      </c>
      <c r="G3406" s="83" t="s">
        <v>23</v>
      </c>
      <c r="H3406" s="83"/>
      <c r="I3406" s="93" t="s">
        <v>24</v>
      </c>
      <c r="J3406" s="93" t="s">
        <v>24</v>
      </c>
      <c r="K3406" s="85">
        <v>100210010685</v>
      </c>
      <c r="L3406" s="83" t="s">
        <v>25</v>
      </c>
      <c r="M3406" s="83" t="s">
        <v>1019</v>
      </c>
      <c r="N3406" s="83" t="s">
        <v>1303</v>
      </c>
      <c r="O3406" s="83" t="s">
        <v>6378</v>
      </c>
      <c r="P3406" s="86">
        <v>20</v>
      </c>
      <c r="Q3406" s="96"/>
      <c r="R3406" s="88" t="s">
        <v>28</v>
      </c>
      <c r="S3406" s="83"/>
      <c r="T3406" s="1">
        <v>311</v>
      </c>
      <c r="U3406" s="90">
        <v>161.72</v>
      </c>
      <c r="V3406" s="91">
        <v>0.48</v>
      </c>
      <c r="W3406" s="83" t="s">
        <v>11035</v>
      </c>
      <c r="X3406" s="83">
        <v>39100000900</v>
      </c>
      <c r="Y3406" s="83" t="s">
        <v>994</v>
      </c>
      <c r="Z3406" s="83" t="s">
        <v>31</v>
      </c>
    </row>
    <row r="3407" spans="1:26" x14ac:dyDescent="0.25">
      <c r="A3407" s="83" t="s">
        <v>12091</v>
      </c>
      <c r="B3407" s="83" t="s">
        <v>12091</v>
      </c>
      <c r="C3407" s="84" t="s">
        <v>7446</v>
      </c>
      <c r="D3407" s="93" t="s">
        <v>7447</v>
      </c>
      <c r="E3407" s="83" t="s">
        <v>704</v>
      </c>
      <c r="F3407" s="83" t="s">
        <v>22</v>
      </c>
      <c r="G3407" s="83" t="s">
        <v>23</v>
      </c>
      <c r="H3407" s="83"/>
      <c r="I3407" s="93" t="s">
        <v>24</v>
      </c>
      <c r="J3407" s="93" t="s">
        <v>24</v>
      </c>
      <c r="K3407" s="85">
        <v>100210010685</v>
      </c>
      <c r="L3407" s="83" t="s">
        <v>25</v>
      </c>
      <c r="M3407" s="83" t="s">
        <v>1019</v>
      </c>
      <c r="N3407" s="83" t="s">
        <v>1303</v>
      </c>
      <c r="O3407" s="83" t="s">
        <v>6378</v>
      </c>
      <c r="P3407" s="86">
        <v>2</v>
      </c>
      <c r="Q3407" s="96"/>
      <c r="R3407" s="88" t="s">
        <v>28</v>
      </c>
      <c r="S3407" s="83"/>
      <c r="T3407" s="1">
        <v>124</v>
      </c>
      <c r="U3407" s="90">
        <v>64.48</v>
      </c>
      <c r="V3407" s="91">
        <v>0.48</v>
      </c>
      <c r="W3407" s="83" t="s">
        <v>11035</v>
      </c>
      <c r="X3407" s="83">
        <v>38249992990</v>
      </c>
      <c r="Y3407" s="83" t="s">
        <v>994</v>
      </c>
      <c r="Z3407" s="83" t="s">
        <v>31</v>
      </c>
    </row>
    <row r="3408" spans="1:26" x14ac:dyDescent="0.25">
      <c r="A3408" s="83" t="s">
        <v>11026</v>
      </c>
      <c r="B3408" s="83" t="s">
        <v>11026</v>
      </c>
      <c r="C3408" s="84" t="s">
        <v>11027</v>
      </c>
      <c r="D3408" s="93" t="s">
        <v>12092</v>
      </c>
      <c r="E3408" s="83" t="s">
        <v>704</v>
      </c>
      <c r="F3408" s="83" t="s">
        <v>22</v>
      </c>
      <c r="G3408" s="83" t="s">
        <v>23</v>
      </c>
      <c r="H3408" s="83"/>
      <c r="I3408" s="93" t="s">
        <v>24</v>
      </c>
      <c r="J3408" s="93" t="s">
        <v>24</v>
      </c>
      <c r="K3408" s="85">
        <v>100210041601</v>
      </c>
      <c r="L3408" s="83" t="s">
        <v>25</v>
      </c>
      <c r="M3408" s="83" t="s">
        <v>5198</v>
      </c>
      <c r="N3408" s="83" t="s">
        <v>8232</v>
      </c>
      <c r="O3408" s="83" t="s">
        <v>8232</v>
      </c>
      <c r="P3408" s="86">
        <v>20</v>
      </c>
      <c r="Q3408" s="96"/>
      <c r="R3408" s="88" t="s">
        <v>28</v>
      </c>
      <c r="S3408" s="83"/>
      <c r="T3408" s="1">
        <v>3306</v>
      </c>
      <c r="U3408" s="90">
        <v>2314.1999999999998</v>
      </c>
      <c r="V3408" s="91">
        <v>0.30000000000000004</v>
      </c>
      <c r="W3408" s="83" t="s">
        <v>11038</v>
      </c>
      <c r="X3408" s="83">
        <v>85371091990</v>
      </c>
      <c r="Y3408" s="83" t="s">
        <v>994</v>
      </c>
      <c r="Z3408" s="83" t="s">
        <v>739</v>
      </c>
    </row>
    <row r="3409" spans="1:26" x14ac:dyDescent="0.25">
      <c r="A3409" s="83" t="s">
        <v>10949</v>
      </c>
      <c r="B3409" s="83" t="s">
        <v>10949</v>
      </c>
      <c r="C3409" s="84" t="s">
        <v>10950</v>
      </c>
      <c r="D3409" s="93" t="s">
        <v>12093</v>
      </c>
      <c r="E3409" s="83" t="s">
        <v>704</v>
      </c>
      <c r="F3409" s="83" t="s">
        <v>22</v>
      </c>
      <c r="G3409" s="83" t="s">
        <v>23</v>
      </c>
      <c r="H3409" s="83"/>
      <c r="I3409" s="93" t="s">
        <v>24</v>
      </c>
      <c r="J3409" s="93" t="s">
        <v>24</v>
      </c>
      <c r="K3409" s="85">
        <v>100210041601</v>
      </c>
      <c r="L3409" s="83" t="s">
        <v>25</v>
      </c>
      <c r="M3409" s="83" t="s">
        <v>5198</v>
      </c>
      <c r="N3409" s="83" t="s">
        <v>8232</v>
      </c>
      <c r="O3409" s="83" t="s">
        <v>8232</v>
      </c>
      <c r="P3409" s="86">
        <v>20</v>
      </c>
      <c r="Q3409" s="96"/>
      <c r="R3409" s="88" t="s">
        <v>28</v>
      </c>
      <c r="S3409" s="83"/>
      <c r="T3409" s="1">
        <v>13221</v>
      </c>
      <c r="U3409" s="90">
        <v>9254.7000000000007</v>
      </c>
      <c r="V3409" s="91">
        <v>0.29999999999999993</v>
      </c>
      <c r="W3409" s="83" t="s">
        <v>11038</v>
      </c>
      <c r="X3409" s="83">
        <v>90138080000</v>
      </c>
      <c r="Y3409" s="83" t="s">
        <v>994</v>
      </c>
      <c r="Z3409" s="83" t="s">
        <v>739</v>
      </c>
    </row>
    <row r="3410" spans="1:26" x14ac:dyDescent="0.25">
      <c r="A3410" s="83" t="s">
        <v>10865</v>
      </c>
      <c r="B3410" s="83" t="s">
        <v>10865</v>
      </c>
      <c r="C3410" s="84" t="s">
        <v>10866</v>
      </c>
      <c r="D3410" s="93" t="s">
        <v>12094</v>
      </c>
      <c r="E3410" s="83" t="s">
        <v>704</v>
      </c>
      <c r="F3410" s="83" t="s">
        <v>22</v>
      </c>
      <c r="G3410" s="83" t="s">
        <v>23</v>
      </c>
      <c r="H3410" s="83"/>
      <c r="I3410" s="93" t="s">
        <v>24</v>
      </c>
      <c r="J3410" s="93" t="s">
        <v>24</v>
      </c>
      <c r="K3410" s="85">
        <v>100210010603</v>
      </c>
      <c r="L3410" s="83" t="s">
        <v>25</v>
      </c>
      <c r="M3410" s="83" t="s">
        <v>1019</v>
      </c>
      <c r="N3410" s="83" t="s">
        <v>1303</v>
      </c>
      <c r="O3410" s="83" t="s">
        <v>4433</v>
      </c>
      <c r="P3410" s="86">
        <v>20</v>
      </c>
      <c r="Q3410" s="96"/>
      <c r="R3410" s="88" t="s">
        <v>28</v>
      </c>
      <c r="S3410" s="83"/>
      <c r="T3410" s="1">
        <v>2389</v>
      </c>
      <c r="U3410" s="90">
        <v>1242.28</v>
      </c>
      <c r="V3410" s="91">
        <v>0.48000000000000004</v>
      </c>
      <c r="W3410" s="83" t="s">
        <v>11035</v>
      </c>
      <c r="X3410" s="83">
        <v>90119000000</v>
      </c>
      <c r="Y3410" s="83" t="s">
        <v>903</v>
      </c>
      <c r="Z3410" s="83" t="s">
        <v>31</v>
      </c>
    </row>
    <row r="3411" spans="1:26" x14ac:dyDescent="0.25">
      <c r="A3411" s="83" t="s">
        <v>10651</v>
      </c>
      <c r="B3411" s="83" t="s">
        <v>10651</v>
      </c>
      <c r="C3411" s="84" t="s">
        <v>10652</v>
      </c>
      <c r="D3411" s="83" t="s">
        <v>7105</v>
      </c>
      <c r="E3411" s="83" t="s">
        <v>704</v>
      </c>
      <c r="F3411" s="83" t="s">
        <v>22</v>
      </c>
      <c r="G3411" s="83" t="s">
        <v>752</v>
      </c>
      <c r="H3411" s="83"/>
      <c r="I3411" s="93" t="s">
        <v>24</v>
      </c>
      <c r="J3411" s="93" t="s">
        <v>24</v>
      </c>
      <c r="K3411" s="85">
        <v>100210010127</v>
      </c>
      <c r="L3411" s="83" t="s">
        <v>25</v>
      </c>
      <c r="M3411" s="83" t="s">
        <v>1019</v>
      </c>
      <c r="N3411" s="83" t="s">
        <v>5234</v>
      </c>
      <c r="O3411" s="83" t="s">
        <v>5291</v>
      </c>
      <c r="P3411" s="86">
        <v>2</v>
      </c>
      <c r="Q3411" s="96"/>
      <c r="R3411" s="88" t="s">
        <v>28</v>
      </c>
      <c r="S3411" s="83"/>
      <c r="T3411" s="1">
        <v>1594</v>
      </c>
      <c r="U3411" s="90">
        <v>828.88</v>
      </c>
      <c r="V3411" s="91">
        <v>0.48</v>
      </c>
      <c r="W3411" s="83" t="s">
        <v>11035</v>
      </c>
      <c r="X3411" s="83">
        <v>90118000000</v>
      </c>
      <c r="Y3411" s="83" t="s">
        <v>903</v>
      </c>
      <c r="Z3411" s="83" t="s">
        <v>739</v>
      </c>
    </row>
    <row r="3412" spans="1:26" x14ac:dyDescent="0.25">
      <c r="A3412" s="83" t="s">
        <v>10653</v>
      </c>
      <c r="B3412" s="83" t="s">
        <v>10653</v>
      </c>
      <c r="C3412" s="84" t="s">
        <v>10654</v>
      </c>
      <c r="D3412" s="83" t="s">
        <v>7108</v>
      </c>
      <c r="E3412" s="83" t="s">
        <v>704</v>
      </c>
      <c r="F3412" s="83" t="s">
        <v>22</v>
      </c>
      <c r="G3412" s="83" t="s">
        <v>752</v>
      </c>
      <c r="H3412" s="83"/>
      <c r="I3412" s="93" t="s">
        <v>24</v>
      </c>
      <c r="J3412" s="93" t="s">
        <v>24</v>
      </c>
      <c r="K3412" s="85">
        <v>100210010127</v>
      </c>
      <c r="L3412" s="83" t="s">
        <v>25</v>
      </c>
      <c r="M3412" s="83" t="s">
        <v>1019</v>
      </c>
      <c r="N3412" s="83" t="s">
        <v>5234</v>
      </c>
      <c r="O3412" s="83" t="s">
        <v>5291</v>
      </c>
      <c r="P3412" s="86" t="s">
        <v>8797</v>
      </c>
      <c r="Q3412" s="96"/>
      <c r="R3412" s="88" t="s">
        <v>28</v>
      </c>
      <c r="S3412" s="83"/>
      <c r="T3412" s="1">
        <v>1256</v>
      </c>
      <c r="U3412" s="90">
        <v>653.12</v>
      </c>
      <c r="V3412" s="91">
        <v>0.48</v>
      </c>
      <c r="W3412" s="83" t="s">
        <v>11035</v>
      </c>
      <c r="X3412" s="83">
        <v>90118000000</v>
      </c>
      <c r="Y3412" s="83" t="s">
        <v>903</v>
      </c>
      <c r="Z3412" s="83" t="s">
        <v>739</v>
      </c>
    </row>
    <row r="3413" spans="1:26" x14ac:dyDescent="0.25">
      <c r="A3413" s="83" t="s">
        <v>10656</v>
      </c>
      <c r="B3413" s="83" t="s">
        <v>10656</v>
      </c>
      <c r="C3413" s="84" t="s">
        <v>10657</v>
      </c>
      <c r="D3413" s="83" t="s">
        <v>7111</v>
      </c>
      <c r="E3413" s="83" t="s">
        <v>704</v>
      </c>
      <c r="F3413" s="83" t="s">
        <v>22</v>
      </c>
      <c r="G3413" s="83" t="s">
        <v>752</v>
      </c>
      <c r="H3413" s="83"/>
      <c r="I3413" s="93" t="s">
        <v>24</v>
      </c>
      <c r="J3413" s="93" t="s">
        <v>24</v>
      </c>
      <c r="K3413" s="85">
        <v>100210010127</v>
      </c>
      <c r="L3413" s="83" t="s">
        <v>25</v>
      </c>
      <c r="M3413" s="83" t="s">
        <v>1019</v>
      </c>
      <c r="N3413" s="83" t="s">
        <v>5234</v>
      </c>
      <c r="O3413" s="83" t="s">
        <v>5291</v>
      </c>
      <c r="P3413" s="86">
        <v>20</v>
      </c>
      <c r="Q3413" s="96"/>
      <c r="R3413" s="88" t="s">
        <v>28</v>
      </c>
      <c r="S3413" s="83"/>
      <c r="T3413" s="1">
        <v>1751</v>
      </c>
      <c r="U3413" s="90">
        <v>910.52</v>
      </c>
      <c r="V3413" s="91">
        <v>0.48000000000000004</v>
      </c>
      <c r="W3413" s="83" t="s">
        <v>11035</v>
      </c>
      <c r="X3413" s="83">
        <v>90118000000</v>
      </c>
      <c r="Y3413" s="83" t="s">
        <v>903</v>
      </c>
      <c r="Z3413" s="83" t="s">
        <v>739</v>
      </c>
    </row>
    <row r="3414" spans="1:26" x14ac:dyDescent="0.25">
      <c r="A3414" s="83" t="s">
        <v>11010</v>
      </c>
      <c r="B3414" s="83" t="s">
        <v>11010</v>
      </c>
      <c r="C3414" s="84" t="s">
        <v>6846</v>
      </c>
      <c r="D3414" s="83" t="s">
        <v>6847</v>
      </c>
      <c r="E3414" s="83" t="s">
        <v>704</v>
      </c>
      <c r="F3414" s="83" t="s">
        <v>22</v>
      </c>
      <c r="G3414" s="83" t="s">
        <v>23</v>
      </c>
      <c r="H3414" s="83"/>
      <c r="I3414" s="93" t="s">
        <v>24</v>
      </c>
      <c r="J3414" s="93" t="s">
        <v>24</v>
      </c>
      <c r="K3414" s="85">
        <v>100210042010</v>
      </c>
      <c r="L3414" s="83" t="s">
        <v>25</v>
      </c>
      <c r="M3414" s="83" t="s">
        <v>5198</v>
      </c>
      <c r="N3414" s="83" t="s">
        <v>6200</v>
      </c>
      <c r="O3414" s="83" t="s">
        <v>6201</v>
      </c>
      <c r="P3414" s="86">
        <v>20</v>
      </c>
      <c r="Q3414" s="96"/>
      <c r="R3414" s="88" t="s">
        <v>28</v>
      </c>
      <c r="S3414" s="83"/>
      <c r="T3414" s="1">
        <v>1550</v>
      </c>
      <c r="U3414" s="90">
        <v>806</v>
      </c>
      <c r="V3414" s="91">
        <v>0.48</v>
      </c>
      <c r="W3414" s="83" t="s">
        <v>11035</v>
      </c>
      <c r="X3414" s="83">
        <v>85234910009</v>
      </c>
      <c r="Y3414" s="83" t="s">
        <v>994</v>
      </c>
      <c r="Z3414" s="83" t="s">
        <v>31</v>
      </c>
    </row>
    <row r="3415" spans="1:26" x14ac:dyDescent="0.25">
      <c r="A3415" s="83" t="s">
        <v>11011</v>
      </c>
      <c r="B3415" s="83" t="s">
        <v>11011</v>
      </c>
      <c r="C3415" s="84" t="s">
        <v>11012</v>
      </c>
      <c r="D3415" s="83" t="s">
        <v>6845</v>
      </c>
      <c r="E3415" s="83" t="s">
        <v>704</v>
      </c>
      <c r="F3415" s="83" t="s">
        <v>22</v>
      </c>
      <c r="G3415" s="83" t="s">
        <v>23</v>
      </c>
      <c r="H3415" s="83"/>
      <c r="I3415" s="93" t="s">
        <v>24</v>
      </c>
      <c r="J3415" s="93" t="s">
        <v>24</v>
      </c>
      <c r="K3415" s="85">
        <v>100210042010</v>
      </c>
      <c r="L3415" s="83" t="s">
        <v>25</v>
      </c>
      <c r="M3415" s="83" t="s">
        <v>5198</v>
      </c>
      <c r="N3415" s="83" t="s">
        <v>6200</v>
      </c>
      <c r="O3415" s="83" t="s">
        <v>6201</v>
      </c>
      <c r="P3415" s="86">
        <v>20</v>
      </c>
      <c r="Q3415" s="96"/>
      <c r="R3415" s="88" t="s">
        <v>28</v>
      </c>
      <c r="S3415" s="83"/>
      <c r="T3415" s="1">
        <v>1550</v>
      </c>
      <c r="U3415" s="90">
        <v>806</v>
      </c>
      <c r="V3415" s="91">
        <v>0.48</v>
      </c>
      <c r="W3415" s="83" t="s">
        <v>11035</v>
      </c>
      <c r="X3415" s="83">
        <v>85234910009</v>
      </c>
      <c r="Y3415" s="83" t="s">
        <v>994</v>
      </c>
      <c r="Z3415" s="83" t="s">
        <v>31</v>
      </c>
    </row>
    <row r="3416" spans="1:26" x14ac:dyDescent="0.25">
      <c r="A3416" s="83" t="s">
        <v>12095</v>
      </c>
      <c r="B3416" s="83" t="s">
        <v>12095</v>
      </c>
      <c r="C3416" s="84" t="s">
        <v>12096</v>
      </c>
      <c r="D3416" s="83" t="s">
        <v>12097</v>
      </c>
      <c r="E3416" s="83" t="s">
        <v>704</v>
      </c>
      <c r="F3416" s="83" t="s">
        <v>22</v>
      </c>
      <c r="G3416" s="83" t="s">
        <v>23</v>
      </c>
      <c r="H3416" s="83"/>
      <c r="I3416" s="93" t="s">
        <v>24</v>
      </c>
      <c r="J3416" s="93" t="s">
        <v>24</v>
      </c>
      <c r="K3416" s="85">
        <v>100210042010</v>
      </c>
      <c r="L3416" s="83" t="s">
        <v>25</v>
      </c>
      <c r="M3416" s="83" t="s">
        <v>5198</v>
      </c>
      <c r="N3416" s="83" t="s">
        <v>6200</v>
      </c>
      <c r="O3416" s="83" t="s">
        <v>6201</v>
      </c>
      <c r="P3416" s="86"/>
      <c r="Q3416" s="96"/>
      <c r="R3416" s="88" t="s">
        <v>28</v>
      </c>
      <c r="S3416" s="83"/>
      <c r="T3416" s="1">
        <v>1550</v>
      </c>
      <c r="U3416" s="90">
        <v>806</v>
      </c>
      <c r="V3416" s="91">
        <v>0.48</v>
      </c>
      <c r="W3416" s="83" t="s">
        <v>11035</v>
      </c>
      <c r="X3416" s="83">
        <v>85234990009</v>
      </c>
      <c r="Y3416" s="83" t="s">
        <v>994</v>
      </c>
      <c r="Z3416" s="83" t="s">
        <v>31</v>
      </c>
    </row>
    <row r="3417" spans="1:26" x14ac:dyDescent="0.25">
      <c r="A3417" s="83" t="s">
        <v>12098</v>
      </c>
      <c r="B3417" s="83" t="s">
        <v>12098</v>
      </c>
      <c r="C3417" s="84" t="s">
        <v>6852</v>
      </c>
      <c r="D3417" s="83" t="s">
        <v>6853</v>
      </c>
      <c r="E3417" s="83" t="s">
        <v>704</v>
      </c>
      <c r="F3417" s="83" t="s">
        <v>22</v>
      </c>
      <c r="G3417" s="83" t="s">
        <v>23</v>
      </c>
      <c r="H3417" s="83"/>
      <c r="I3417" s="93" t="s">
        <v>24</v>
      </c>
      <c r="J3417" s="93" t="s">
        <v>24</v>
      </c>
      <c r="K3417" s="85">
        <v>100210042010</v>
      </c>
      <c r="L3417" s="83" t="s">
        <v>25</v>
      </c>
      <c r="M3417" s="83" t="s">
        <v>5198</v>
      </c>
      <c r="N3417" s="83" t="s">
        <v>6200</v>
      </c>
      <c r="O3417" s="83" t="s">
        <v>6201</v>
      </c>
      <c r="P3417" s="86"/>
      <c r="Q3417" s="96"/>
      <c r="R3417" s="88" t="s">
        <v>28</v>
      </c>
      <c r="S3417" s="83"/>
      <c r="T3417" s="1">
        <v>4398</v>
      </c>
      <c r="U3417" s="90">
        <v>2286.96</v>
      </c>
      <c r="V3417" s="91">
        <v>0.48</v>
      </c>
      <c r="W3417" s="83" t="s">
        <v>11035</v>
      </c>
      <c r="X3417" s="83">
        <v>85234990009</v>
      </c>
      <c r="Y3417" s="83" t="s">
        <v>994</v>
      </c>
      <c r="Z3417" s="83" t="s">
        <v>31</v>
      </c>
    </row>
    <row r="3418" spans="1:26" x14ac:dyDescent="0.25">
      <c r="A3418" s="83" t="s">
        <v>12099</v>
      </c>
      <c r="B3418" s="83" t="s">
        <v>12099</v>
      </c>
      <c r="C3418" s="84" t="s">
        <v>6844</v>
      </c>
      <c r="D3418" s="83" t="s">
        <v>11846</v>
      </c>
      <c r="E3418" s="83" t="s">
        <v>704</v>
      </c>
      <c r="F3418" s="83" t="s">
        <v>22</v>
      </c>
      <c r="G3418" s="83" t="s">
        <v>23</v>
      </c>
      <c r="H3418" s="83"/>
      <c r="I3418" s="93" t="s">
        <v>24</v>
      </c>
      <c r="J3418" s="93" t="s">
        <v>24</v>
      </c>
      <c r="K3418" s="85">
        <v>100210042010</v>
      </c>
      <c r="L3418" s="83" t="s">
        <v>25</v>
      </c>
      <c r="M3418" s="83" t="s">
        <v>5198</v>
      </c>
      <c r="N3418" s="83" t="s">
        <v>6200</v>
      </c>
      <c r="O3418" s="83" t="s">
        <v>6201</v>
      </c>
      <c r="P3418" s="86">
        <v>20</v>
      </c>
      <c r="Q3418" s="96"/>
      <c r="R3418" s="88" t="s">
        <v>28</v>
      </c>
      <c r="S3418" s="83"/>
      <c r="T3418" s="1">
        <v>9901</v>
      </c>
      <c r="U3418" s="90">
        <v>5148.5200000000004</v>
      </c>
      <c r="V3418" s="91">
        <v>0.48</v>
      </c>
      <c r="W3418" s="83" t="s">
        <v>11035</v>
      </c>
      <c r="X3418" s="83">
        <v>85234910009</v>
      </c>
      <c r="Y3418" s="83" t="s">
        <v>994</v>
      </c>
      <c r="Z3418" s="83" t="s">
        <v>31</v>
      </c>
    </row>
    <row r="3419" spans="1:26" x14ac:dyDescent="0.25">
      <c r="A3419" s="83" t="s">
        <v>12100</v>
      </c>
      <c r="B3419" s="83" t="s">
        <v>12100</v>
      </c>
      <c r="C3419" s="84" t="s">
        <v>12101</v>
      </c>
      <c r="D3419" s="83" t="s">
        <v>6850</v>
      </c>
      <c r="E3419" s="83" t="s">
        <v>704</v>
      </c>
      <c r="F3419" s="83" t="s">
        <v>22</v>
      </c>
      <c r="G3419" s="83" t="s">
        <v>23</v>
      </c>
      <c r="H3419" s="83"/>
      <c r="I3419" s="93" t="s">
        <v>24</v>
      </c>
      <c r="J3419" s="93" t="s">
        <v>24</v>
      </c>
      <c r="K3419" s="85">
        <v>100210042010</v>
      </c>
      <c r="L3419" s="83" t="s">
        <v>25</v>
      </c>
      <c r="M3419" s="83" t="s">
        <v>5198</v>
      </c>
      <c r="N3419" s="83" t="s">
        <v>6200</v>
      </c>
      <c r="O3419" s="83" t="s">
        <v>6201</v>
      </c>
      <c r="P3419" s="86">
        <v>20</v>
      </c>
      <c r="Q3419" s="96"/>
      <c r="R3419" s="88" t="s">
        <v>28</v>
      </c>
      <c r="S3419" s="83"/>
      <c r="T3419" s="1">
        <v>8249</v>
      </c>
      <c r="U3419" s="90">
        <v>4289.4799999999996</v>
      </c>
      <c r="V3419" s="91">
        <v>0.48000000000000004</v>
      </c>
      <c r="W3419" s="83" t="s">
        <v>11035</v>
      </c>
      <c r="X3419" s="83">
        <v>85234990009</v>
      </c>
      <c r="Y3419" s="83" t="s">
        <v>994</v>
      </c>
      <c r="Z3419" s="83" t="s">
        <v>31</v>
      </c>
    </row>
    <row r="3420" spans="1:26" x14ac:dyDescent="0.25">
      <c r="A3420" s="83" t="s">
        <v>11013</v>
      </c>
      <c r="B3420" s="83" t="s">
        <v>11013</v>
      </c>
      <c r="C3420" s="84" t="s">
        <v>11014</v>
      </c>
      <c r="D3420" s="83" t="s">
        <v>12102</v>
      </c>
      <c r="E3420" s="83" t="s">
        <v>704</v>
      </c>
      <c r="F3420" s="83" t="s">
        <v>22</v>
      </c>
      <c r="G3420" s="83" t="s">
        <v>23</v>
      </c>
      <c r="H3420" s="83"/>
      <c r="I3420" s="93" t="s">
        <v>24</v>
      </c>
      <c r="J3420" s="93" t="s">
        <v>24</v>
      </c>
      <c r="K3420" s="85">
        <v>100210010517</v>
      </c>
      <c r="L3420" s="83" t="s">
        <v>25</v>
      </c>
      <c r="M3420" s="83" t="s">
        <v>1019</v>
      </c>
      <c r="N3420" s="83" t="s">
        <v>5182</v>
      </c>
      <c r="O3420" s="83" t="s">
        <v>5290</v>
      </c>
      <c r="P3420" s="86">
        <v>20</v>
      </c>
      <c r="Q3420" s="96"/>
      <c r="R3420" s="88" t="s">
        <v>28</v>
      </c>
      <c r="S3420" s="83"/>
      <c r="T3420" s="1">
        <v>5710</v>
      </c>
      <c r="U3420" s="90">
        <v>2969.2</v>
      </c>
      <c r="V3420" s="91">
        <v>0.48000000000000004</v>
      </c>
      <c r="W3420" s="83" t="s">
        <v>11035</v>
      </c>
      <c r="X3420" s="83">
        <v>90119000000</v>
      </c>
      <c r="Y3420" s="83" t="s">
        <v>994</v>
      </c>
      <c r="Z3420" s="83" t="s">
        <v>739</v>
      </c>
    </row>
    <row r="3421" spans="1:26" x14ac:dyDescent="0.25">
      <c r="A3421" s="83" t="s">
        <v>12103</v>
      </c>
      <c r="B3421" s="83" t="s">
        <v>12103</v>
      </c>
      <c r="C3421" s="84" t="s">
        <v>6999</v>
      </c>
      <c r="D3421" s="83" t="s">
        <v>7000</v>
      </c>
      <c r="E3421" s="83" t="s">
        <v>704</v>
      </c>
      <c r="F3421" s="83" t="s">
        <v>22</v>
      </c>
      <c r="G3421" s="83" t="s">
        <v>23</v>
      </c>
      <c r="H3421" s="83"/>
      <c r="I3421" s="93" t="s">
        <v>24</v>
      </c>
      <c r="J3421" s="93" t="s">
        <v>24</v>
      </c>
      <c r="K3421" s="85">
        <v>100210010517</v>
      </c>
      <c r="L3421" s="83" t="s">
        <v>25</v>
      </c>
      <c r="M3421" s="83" t="s">
        <v>1019</v>
      </c>
      <c r="N3421" s="83" t="s">
        <v>5182</v>
      </c>
      <c r="O3421" s="83" t="s">
        <v>5290</v>
      </c>
      <c r="P3421" s="86"/>
      <c r="Q3421" s="96"/>
      <c r="R3421" s="88" t="s">
        <v>28</v>
      </c>
      <c r="S3421" s="83"/>
      <c r="T3421" s="1">
        <v>5892</v>
      </c>
      <c r="U3421" s="90">
        <v>3063.84</v>
      </c>
      <c r="V3421" s="91">
        <v>0.48</v>
      </c>
      <c r="W3421" s="83" t="s">
        <v>11035</v>
      </c>
      <c r="X3421" s="83">
        <v>90118000000</v>
      </c>
      <c r="Y3421" s="83" t="s">
        <v>994</v>
      </c>
      <c r="Z3421" s="83" t="s">
        <v>739</v>
      </c>
    </row>
    <row r="3422" spans="1:26" x14ac:dyDescent="0.25">
      <c r="A3422" s="83" t="s">
        <v>10867</v>
      </c>
      <c r="B3422" s="83" t="s">
        <v>10867</v>
      </c>
      <c r="C3422" s="84" t="s">
        <v>10868</v>
      </c>
      <c r="D3422" s="83" t="s">
        <v>6565</v>
      </c>
      <c r="E3422" s="83" t="s">
        <v>704</v>
      </c>
      <c r="F3422" s="83" t="s">
        <v>22</v>
      </c>
      <c r="G3422" s="83" t="s">
        <v>23</v>
      </c>
      <c r="H3422" s="83"/>
      <c r="I3422" s="93" t="s">
        <v>24</v>
      </c>
      <c r="J3422" s="93" t="s">
        <v>24</v>
      </c>
      <c r="K3422" s="85">
        <v>100210010517</v>
      </c>
      <c r="L3422" s="83" t="s">
        <v>25</v>
      </c>
      <c r="M3422" s="83" t="s">
        <v>1019</v>
      </c>
      <c r="N3422" s="83" t="s">
        <v>5182</v>
      </c>
      <c r="O3422" s="83" t="s">
        <v>5290</v>
      </c>
      <c r="P3422" s="86">
        <v>20</v>
      </c>
      <c r="Q3422" s="96"/>
      <c r="R3422" s="88" t="s">
        <v>28</v>
      </c>
      <c r="S3422" s="83"/>
      <c r="T3422" s="1">
        <v>16462</v>
      </c>
      <c r="U3422" s="90">
        <v>8560.24</v>
      </c>
      <c r="V3422" s="91">
        <v>0.48000000000000004</v>
      </c>
      <c r="W3422" s="83" t="s">
        <v>11035</v>
      </c>
      <c r="X3422" s="83">
        <v>90119000000</v>
      </c>
      <c r="Y3422" s="83" t="s">
        <v>994</v>
      </c>
      <c r="Z3422" s="83" t="s">
        <v>739</v>
      </c>
    </row>
    <row r="3423" spans="1:26" x14ac:dyDescent="0.25">
      <c r="A3423" s="83" t="s">
        <v>12104</v>
      </c>
      <c r="B3423" s="83" t="s">
        <v>12104</v>
      </c>
      <c r="C3423" s="84" t="s">
        <v>7424</v>
      </c>
      <c r="D3423" s="83" t="s">
        <v>7425</v>
      </c>
      <c r="E3423" s="83" t="s">
        <v>704</v>
      </c>
      <c r="F3423" s="83" t="s">
        <v>22</v>
      </c>
      <c r="G3423" s="83" t="s">
        <v>23</v>
      </c>
      <c r="H3423" s="83"/>
      <c r="I3423" s="93" t="s">
        <v>24</v>
      </c>
      <c r="J3423" s="93" t="s">
        <v>24</v>
      </c>
      <c r="K3423" s="85">
        <v>100210010517</v>
      </c>
      <c r="L3423" s="83" t="s">
        <v>25</v>
      </c>
      <c r="M3423" s="83" t="s">
        <v>1019</v>
      </c>
      <c r="N3423" s="83" t="s">
        <v>5182</v>
      </c>
      <c r="O3423" s="83" t="s">
        <v>5290</v>
      </c>
      <c r="P3423" s="86">
        <v>20</v>
      </c>
      <c r="Q3423" s="96"/>
      <c r="R3423" s="88" t="s">
        <v>28</v>
      </c>
      <c r="S3423" s="83"/>
      <c r="T3423" s="1">
        <v>17636</v>
      </c>
      <c r="U3423" s="90">
        <v>9170.7199999999993</v>
      </c>
      <c r="V3423" s="91">
        <v>0.48000000000000004</v>
      </c>
      <c r="W3423" s="83" t="s">
        <v>11035</v>
      </c>
      <c r="X3423" s="83">
        <v>90119000000</v>
      </c>
      <c r="Y3423" s="83" t="s">
        <v>994</v>
      </c>
      <c r="Z3423" s="83" t="s">
        <v>739</v>
      </c>
    </row>
    <row r="3424" spans="1:26" x14ac:dyDescent="0.25">
      <c r="A3424" s="83" t="s">
        <v>12105</v>
      </c>
      <c r="B3424" s="83" t="s">
        <v>12105</v>
      </c>
      <c r="C3424" s="84" t="s">
        <v>12106</v>
      </c>
      <c r="D3424" s="83" t="s">
        <v>6299</v>
      </c>
      <c r="E3424" s="83" t="s">
        <v>704</v>
      </c>
      <c r="F3424" s="83" t="s">
        <v>22</v>
      </c>
      <c r="G3424" s="83" t="s">
        <v>752</v>
      </c>
      <c r="H3424" s="83"/>
      <c r="I3424" s="93" t="s">
        <v>24</v>
      </c>
      <c r="J3424" s="93" t="s">
        <v>24</v>
      </c>
      <c r="K3424" s="85">
        <v>100210010630</v>
      </c>
      <c r="L3424" s="83" t="s">
        <v>25</v>
      </c>
      <c r="M3424" s="83" t="s">
        <v>1019</v>
      </c>
      <c r="N3424" s="83" t="s">
        <v>1303</v>
      </c>
      <c r="O3424" s="83" t="s">
        <v>6126</v>
      </c>
      <c r="P3424" s="86">
        <v>20</v>
      </c>
      <c r="Q3424" s="96"/>
      <c r="R3424" s="88" t="s">
        <v>28</v>
      </c>
      <c r="S3424" s="83"/>
      <c r="T3424" s="1">
        <v>5106</v>
      </c>
      <c r="U3424" s="90">
        <v>2655.12</v>
      </c>
      <c r="V3424" s="91">
        <v>0.48000000000000004</v>
      </c>
      <c r="W3424" s="83" t="s">
        <v>11035</v>
      </c>
      <c r="X3424" s="83">
        <v>90119000000</v>
      </c>
      <c r="Y3424" s="83" t="s">
        <v>994</v>
      </c>
      <c r="Z3424" s="83" t="s">
        <v>31</v>
      </c>
    </row>
    <row r="3425" spans="1:26" x14ac:dyDescent="0.25">
      <c r="A3425" s="83" t="s">
        <v>11015</v>
      </c>
      <c r="B3425" s="83" t="s">
        <v>11015</v>
      </c>
      <c r="C3425" s="84" t="s">
        <v>11016</v>
      </c>
      <c r="D3425" s="83" t="s">
        <v>6299</v>
      </c>
      <c r="E3425" s="83" t="s">
        <v>704</v>
      </c>
      <c r="F3425" s="83" t="s">
        <v>22</v>
      </c>
      <c r="G3425" s="83" t="s">
        <v>23</v>
      </c>
      <c r="H3425" s="83"/>
      <c r="I3425" s="93" t="s">
        <v>24</v>
      </c>
      <c r="J3425" s="93" t="s">
        <v>24</v>
      </c>
      <c r="K3425" s="85">
        <v>100210010603</v>
      </c>
      <c r="L3425" s="83" t="s">
        <v>25</v>
      </c>
      <c r="M3425" s="83" t="s">
        <v>1019</v>
      </c>
      <c r="N3425" s="83" t="s">
        <v>1303</v>
      </c>
      <c r="O3425" s="83" t="s">
        <v>4433</v>
      </c>
      <c r="P3425" s="86">
        <v>20</v>
      </c>
      <c r="Q3425" s="96"/>
      <c r="R3425" s="88" t="s">
        <v>28</v>
      </c>
      <c r="S3425" s="83"/>
      <c r="T3425" s="1">
        <v>5106</v>
      </c>
      <c r="U3425" s="90">
        <v>2655.12</v>
      </c>
      <c r="V3425" s="91">
        <v>0.48000000000000004</v>
      </c>
      <c r="W3425" s="83" t="s">
        <v>11035</v>
      </c>
      <c r="X3425" s="83">
        <v>85371091990</v>
      </c>
      <c r="Y3425" s="83" t="s">
        <v>994</v>
      </c>
      <c r="Z3425" s="83" t="s">
        <v>31</v>
      </c>
    </row>
    <row r="3426" spans="1:26" x14ac:dyDescent="0.25">
      <c r="A3426" s="83" t="s">
        <v>12107</v>
      </c>
      <c r="B3426" s="83" t="s">
        <v>12107</v>
      </c>
      <c r="C3426" s="84" t="s">
        <v>7254</v>
      </c>
      <c r="D3426" s="83" t="s">
        <v>7255</v>
      </c>
      <c r="E3426" s="83" t="s">
        <v>704</v>
      </c>
      <c r="F3426" s="83" t="s">
        <v>22</v>
      </c>
      <c r="G3426" s="83" t="s">
        <v>23</v>
      </c>
      <c r="H3426" s="83"/>
      <c r="I3426" s="93" t="s">
        <v>24</v>
      </c>
      <c r="J3426" s="93" t="s">
        <v>24</v>
      </c>
      <c r="K3426" s="85">
        <v>100210010656</v>
      </c>
      <c r="L3426" s="83" t="s">
        <v>25</v>
      </c>
      <c r="M3426" s="83" t="s">
        <v>1019</v>
      </c>
      <c r="N3426" s="83" t="s">
        <v>1303</v>
      </c>
      <c r="O3426" s="83" t="s">
        <v>4464</v>
      </c>
      <c r="P3426" s="86">
        <v>2</v>
      </c>
      <c r="Q3426" s="96"/>
      <c r="R3426" s="88" t="s">
        <v>28</v>
      </c>
      <c r="S3426" s="83"/>
      <c r="T3426" s="1">
        <v>6743</v>
      </c>
      <c r="U3426" s="90">
        <v>3506.36</v>
      </c>
      <c r="V3426" s="91">
        <v>0.48</v>
      </c>
      <c r="W3426" s="83" t="s">
        <v>11035</v>
      </c>
      <c r="X3426" s="83">
        <v>90029000900</v>
      </c>
      <c r="Y3426" s="83" t="s">
        <v>994</v>
      </c>
      <c r="Z3426" s="83" t="s">
        <v>31</v>
      </c>
    </row>
    <row r="3427" spans="1:26" x14ac:dyDescent="0.25">
      <c r="A3427" s="83" t="s">
        <v>12108</v>
      </c>
      <c r="B3427" s="83" t="s">
        <v>12108</v>
      </c>
      <c r="C3427" s="84" t="s">
        <v>7257</v>
      </c>
      <c r="D3427" s="83" t="s">
        <v>7258</v>
      </c>
      <c r="E3427" s="83" t="s">
        <v>704</v>
      </c>
      <c r="F3427" s="83" t="s">
        <v>22</v>
      </c>
      <c r="G3427" s="83" t="s">
        <v>23</v>
      </c>
      <c r="H3427" s="83"/>
      <c r="I3427" s="93" t="s">
        <v>24</v>
      </c>
      <c r="J3427" s="93" t="s">
        <v>24</v>
      </c>
      <c r="K3427" s="85">
        <v>100210010656</v>
      </c>
      <c r="L3427" s="83" t="s">
        <v>25</v>
      </c>
      <c r="M3427" s="83" t="s">
        <v>1019</v>
      </c>
      <c r="N3427" s="83" t="s">
        <v>1303</v>
      </c>
      <c r="O3427" s="83" t="s">
        <v>4464</v>
      </c>
      <c r="P3427" s="86"/>
      <c r="Q3427" s="96"/>
      <c r="R3427" s="88" t="s">
        <v>28</v>
      </c>
      <c r="S3427" s="83"/>
      <c r="T3427" s="1">
        <v>6202</v>
      </c>
      <c r="U3427" s="90">
        <v>3225.04</v>
      </c>
      <c r="V3427" s="91">
        <v>0.48</v>
      </c>
      <c r="W3427" s="83" t="s">
        <v>11035</v>
      </c>
      <c r="X3427" s="83">
        <v>90029000900</v>
      </c>
      <c r="Y3427" s="83" t="s">
        <v>903</v>
      </c>
      <c r="Z3427" s="83" t="s">
        <v>31</v>
      </c>
    </row>
    <row r="3428" spans="1:26" x14ac:dyDescent="0.25">
      <c r="A3428" s="83" t="s">
        <v>12109</v>
      </c>
      <c r="B3428" s="83" t="s">
        <v>12109</v>
      </c>
      <c r="C3428" s="84" t="s">
        <v>7260</v>
      </c>
      <c r="D3428" s="83" t="s">
        <v>7261</v>
      </c>
      <c r="E3428" s="83" t="s">
        <v>704</v>
      </c>
      <c r="F3428" s="83" t="s">
        <v>22</v>
      </c>
      <c r="G3428" s="83" t="s">
        <v>23</v>
      </c>
      <c r="H3428" s="83"/>
      <c r="I3428" s="93" t="s">
        <v>24</v>
      </c>
      <c r="J3428" s="93" t="s">
        <v>24</v>
      </c>
      <c r="K3428" s="85">
        <v>100210010656</v>
      </c>
      <c r="L3428" s="83" t="s">
        <v>25</v>
      </c>
      <c r="M3428" s="83" t="s">
        <v>1019</v>
      </c>
      <c r="N3428" s="83" t="s">
        <v>1303</v>
      </c>
      <c r="O3428" s="83" t="s">
        <v>4464</v>
      </c>
      <c r="P3428" s="86"/>
      <c r="Q3428" s="96"/>
      <c r="R3428" s="88" t="s">
        <v>28</v>
      </c>
      <c r="S3428" s="83"/>
      <c r="T3428" s="1">
        <v>4302</v>
      </c>
      <c r="U3428" s="90">
        <v>2237.04</v>
      </c>
      <c r="V3428" s="91">
        <v>0.48</v>
      </c>
      <c r="W3428" s="83" t="s">
        <v>11035</v>
      </c>
      <c r="X3428" s="83">
        <v>90029000900</v>
      </c>
      <c r="Y3428" s="83" t="s">
        <v>903</v>
      </c>
      <c r="Z3428" s="83" t="s">
        <v>31</v>
      </c>
    </row>
    <row r="3429" spans="1:26" x14ac:dyDescent="0.25">
      <c r="A3429" s="83" t="s">
        <v>11017</v>
      </c>
      <c r="B3429" s="83" t="s">
        <v>11017</v>
      </c>
      <c r="C3429" s="84" t="s">
        <v>6294</v>
      </c>
      <c r="D3429" s="83" t="s">
        <v>6295</v>
      </c>
      <c r="E3429" s="83" t="s">
        <v>704</v>
      </c>
      <c r="F3429" s="83" t="s">
        <v>22</v>
      </c>
      <c r="G3429" s="83" t="s">
        <v>23</v>
      </c>
      <c r="H3429" s="83"/>
      <c r="I3429" s="93" t="s">
        <v>24</v>
      </c>
      <c r="J3429" s="93" t="s">
        <v>24</v>
      </c>
      <c r="K3429" s="85">
        <v>100210010126</v>
      </c>
      <c r="L3429" s="83" t="s">
        <v>25</v>
      </c>
      <c r="M3429" s="83" t="s">
        <v>1019</v>
      </c>
      <c r="N3429" s="83" t="s">
        <v>5234</v>
      </c>
      <c r="O3429" s="83" t="s">
        <v>5235</v>
      </c>
      <c r="P3429" s="86">
        <v>20</v>
      </c>
      <c r="Q3429" s="96"/>
      <c r="R3429" s="88" t="s">
        <v>28</v>
      </c>
      <c r="S3429" s="83"/>
      <c r="T3429" s="1">
        <v>7687</v>
      </c>
      <c r="U3429" s="90">
        <v>3997.24</v>
      </c>
      <c r="V3429" s="91">
        <v>0.48000000000000004</v>
      </c>
      <c r="W3429" s="83" t="s">
        <v>11035</v>
      </c>
      <c r="X3429" s="83">
        <v>90119000000</v>
      </c>
      <c r="Y3429" s="83" t="s">
        <v>994</v>
      </c>
      <c r="Z3429" s="83" t="s">
        <v>739</v>
      </c>
    </row>
    <row r="3430" spans="1:26" x14ac:dyDescent="0.25">
      <c r="A3430" s="83" t="s">
        <v>10951</v>
      </c>
      <c r="B3430" s="83" t="s">
        <v>10951</v>
      </c>
      <c r="C3430" s="84" t="s">
        <v>10948</v>
      </c>
      <c r="D3430" s="83" t="s">
        <v>8056</v>
      </c>
      <c r="E3430" s="83" t="s">
        <v>704</v>
      </c>
      <c r="F3430" s="83" t="s">
        <v>22</v>
      </c>
      <c r="G3430" s="83" t="s">
        <v>23</v>
      </c>
      <c r="H3430" s="83"/>
      <c r="I3430" s="93" t="s">
        <v>24</v>
      </c>
      <c r="J3430" s="93" t="s">
        <v>24</v>
      </c>
      <c r="K3430" s="85">
        <v>100210040941</v>
      </c>
      <c r="L3430" s="83" t="s">
        <v>25</v>
      </c>
      <c r="M3430" s="83" t="s">
        <v>5198</v>
      </c>
      <c r="N3430" s="83" t="s">
        <v>5199</v>
      </c>
      <c r="O3430" s="83" t="s">
        <v>5200</v>
      </c>
      <c r="P3430" s="86">
        <v>20</v>
      </c>
      <c r="Q3430" s="96"/>
      <c r="R3430" s="88" t="s">
        <v>28</v>
      </c>
      <c r="S3430" s="83"/>
      <c r="T3430" s="1">
        <v>6219</v>
      </c>
      <c r="U3430" s="90">
        <v>4353.3</v>
      </c>
      <c r="V3430" s="91">
        <v>0.3</v>
      </c>
      <c r="W3430" s="83" t="s">
        <v>11038</v>
      </c>
      <c r="X3430" s="83">
        <v>90119000000</v>
      </c>
      <c r="Y3430" s="83" t="s">
        <v>994</v>
      </c>
      <c r="Z3430" s="83" t="s">
        <v>739</v>
      </c>
    </row>
    <row r="3431" spans="1:26" x14ac:dyDescent="0.25">
      <c r="A3431" s="83" t="s">
        <v>10952</v>
      </c>
      <c r="B3431" s="83" t="s">
        <v>10952</v>
      </c>
      <c r="C3431" s="84" t="s">
        <v>8038</v>
      </c>
      <c r="D3431" s="83" t="s">
        <v>8039</v>
      </c>
      <c r="E3431" s="83" t="s">
        <v>704</v>
      </c>
      <c r="F3431" s="83" t="s">
        <v>22</v>
      </c>
      <c r="G3431" s="83" t="s">
        <v>23</v>
      </c>
      <c r="H3431" s="83"/>
      <c r="I3431" s="93" t="s">
        <v>24</v>
      </c>
      <c r="J3431" s="93" t="s">
        <v>24</v>
      </c>
      <c r="K3431" s="85">
        <v>100210040941</v>
      </c>
      <c r="L3431" s="83" t="s">
        <v>25</v>
      </c>
      <c r="M3431" s="83" t="s">
        <v>5198</v>
      </c>
      <c r="N3431" s="83" t="s">
        <v>5199</v>
      </c>
      <c r="O3431" s="83" t="s">
        <v>5200</v>
      </c>
      <c r="P3431" s="86">
        <v>20</v>
      </c>
      <c r="Q3431" s="96"/>
      <c r="R3431" s="88" t="s">
        <v>28</v>
      </c>
      <c r="S3431" s="83"/>
      <c r="T3431" s="1">
        <v>11936</v>
      </c>
      <c r="U3431" s="90">
        <v>8355.2000000000007</v>
      </c>
      <c r="V3431" s="91">
        <v>0.29999999999999993</v>
      </c>
      <c r="W3431" s="83" t="s">
        <v>11038</v>
      </c>
      <c r="X3431" s="83">
        <v>90118000000</v>
      </c>
      <c r="Y3431" s="83" t="s">
        <v>994</v>
      </c>
      <c r="Z3431" s="83" t="s">
        <v>739</v>
      </c>
    </row>
    <row r="3432" spans="1:26" x14ac:dyDescent="0.25">
      <c r="A3432" s="83" t="s">
        <v>10953</v>
      </c>
      <c r="B3432" s="83" t="s">
        <v>10953</v>
      </c>
      <c r="C3432" s="84" t="s">
        <v>10954</v>
      </c>
      <c r="D3432" s="93" t="s">
        <v>10955</v>
      </c>
      <c r="E3432" s="83" t="s">
        <v>704</v>
      </c>
      <c r="F3432" s="83" t="s">
        <v>22</v>
      </c>
      <c r="G3432" s="83" t="s">
        <v>23</v>
      </c>
      <c r="H3432" s="83"/>
      <c r="I3432" s="93" t="s">
        <v>24</v>
      </c>
      <c r="J3432" s="93" t="s">
        <v>24</v>
      </c>
      <c r="K3432" s="85">
        <v>100210040941</v>
      </c>
      <c r="L3432" s="83" t="s">
        <v>25</v>
      </c>
      <c r="M3432" s="83" t="s">
        <v>5198</v>
      </c>
      <c r="N3432" s="83" t="s">
        <v>5199</v>
      </c>
      <c r="O3432" s="83" t="s">
        <v>5200</v>
      </c>
      <c r="P3432" s="86">
        <v>20</v>
      </c>
      <c r="Q3432" s="96"/>
      <c r="R3432" s="88" t="s">
        <v>28</v>
      </c>
      <c r="S3432" s="83"/>
      <c r="T3432" s="1">
        <v>36941</v>
      </c>
      <c r="U3432" s="90">
        <v>25858.7</v>
      </c>
      <c r="V3432" s="91">
        <v>0.3</v>
      </c>
      <c r="W3432" s="83" t="s">
        <v>11038</v>
      </c>
      <c r="X3432" s="83">
        <v>90119000000</v>
      </c>
      <c r="Y3432" s="83" t="s">
        <v>994</v>
      </c>
      <c r="Z3432" s="83" t="s">
        <v>739</v>
      </c>
    </row>
    <row r="3433" spans="1:26" x14ac:dyDescent="0.25">
      <c r="A3433" s="83" t="s">
        <v>12110</v>
      </c>
      <c r="B3433" s="83" t="s">
        <v>12110</v>
      </c>
      <c r="C3433" s="84" t="s">
        <v>6416</v>
      </c>
      <c r="D3433" s="83" t="s">
        <v>6417</v>
      </c>
      <c r="E3433" s="83" t="s">
        <v>704</v>
      </c>
      <c r="F3433" s="83" t="s">
        <v>22</v>
      </c>
      <c r="G3433" s="83" t="s">
        <v>23</v>
      </c>
      <c r="H3433" s="83"/>
      <c r="I3433" s="93" t="s">
        <v>24</v>
      </c>
      <c r="J3433" s="93" t="s">
        <v>24</v>
      </c>
      <c r="K3433" s="85">
        <v>100210010630</v>
      </c>
      <c r="L3433" s="83" t="s">
        <v>25</v>
      </c>
      <c r="M3433" s="83" t="s">
        <v>1019</v>
      </c>
      <c r="N3433" s="83" t="s">
        <v>1303</v>
      </c>
      <c r="O3433" s="83" t="s">
        <v>6126</v>
      </c>
      <c r="P3433" s="86">
        <v>20</v>
      </c>
      <c r="Q3433" s="96"/>
      <c r="R3433" s="88" t="s">
        <v>28</v>
      </c>
      <c r="S3433" s="83"/>
      <c r="T3433" s="1">
        <v>6227</v>
      </c>
      <c r="U3433" s="90">
        <v>3238.04</v>
      </c>
      <c r="V3433" s="91">
        <v>0.48</v>
      </c>
      <c r="W3433" s="83" t="s">
        <v>11035</v>
      </c>
      <c r="X3433" s="83">
        <v>90119000000</v>
      </c>
      <c r="Y3433" s="83" t="s">
        <v>994</v>
      </c>
      <c r="Z3433" s="83" t="s">
        <v>31</v>
      </c>
    </row>
    <row r="3434" spans="1:26" x14ac:dyDescent="0.25">
      <c r="A3434" s="83" t="s">
        <v>10869</v>
      </c>
      <c r="B3434" s="83" t="s">
        <v>10869</v>
      </c>
      <c r="C3434" s="84" t="s">
        <v>7021</v>
      </c>
      <c r="D3434" s="83" t="s">
        <v>7022</v>
      </c>
      <c r="E3434" s="83" t="s">
        <v>704</v>
      </c>
      <c r="F3434" s="83" t="s">
        <v>22</v>
      </c>
      <c r="G3434" s="83" t="s">
        <v>23</v>
      </c>
      <c r="H3434" s="83"/>
      <c r="I3434" s="93" t="s">
        <v>24</v>
      </c>
      <c r="J3434" s="93" t="s">
        <v>24</v>
      </c>
      <c r="K3434" s="85">
        <v>100210010607</v>
      </c>
      <c r="L3434" s="83" t="s">
        <v>25</v>
      </c>
      <c r="M3434" s="83" t="s">
        <v>1019</v>
      </c>
      <c r="N3434" s="83" t="s">
        <v>1303</v>
      </c>
      <c r="O3434" s="83" t="s">
        <v>4558</v>
      </c>
      <c r="P3434" s="86">
        <v>20</v>
      </c>
      <c r="Q3434" s="96"/>
      <c r="R3434" s="88" t="s">
        <v>28</v>
      </c>
      <c r="S3434" s="84"/>
      <c r="T3434" s="1">
        <v>3577</v>
      </c>
      <c r="U3434" s="90">
        <v>1860.04</v>
      </c>
      <c r="V3434" s="91">
        <v>0.48000000000000004</v>
      </c>
      <c r="W3434" s="83" t="s">
        <v>11035</v>
      </c>
      <c r="X3434" s="83">
        <v>94054990900</v>
      </c>
      <c r="Y3434" s="83" t="s">
        <v>903</v>
      </c>
      <c r="Z3434" s="83" t="s">
        <v>31</v>
      </c>
    </row>
    <row r="3435" spans="1:26" x14ac:dyDescent="0.25">
      <c r="A3435" s="83" t="s">
        <v>10870</v>
      </c>
      <c r="B3435" s="83" t="s">
        <v>10870</v>
      </c>
      <c r="C3435" s="84" t="s">
        <v>10871</v>
      </c>
      <c r="D3435" s="93" t="s">
        <v>8976</v>
      </c>
      <c r="E3435" s="83" t="s">
        <v>704</v>
      </c>
      <c r="F3435" s="83" t="s">
        <v>22</v>
      </c>
      <c r="G3435" s="83" t="s">
        <v>23</v>
      </c>
      <c r="H3435" s="83"/>
      <c r="I3435" s="93" t="s">
        <v>24</v>
      </c>
      <c r="J3435" s="93" t="s">
        <v>24</v>
      </c>
      <c r="K3435" s="85">
        <v>100210010517</v>
      </c>
      <c r="L3435" s="83" t="s">
        <v>25</v>
      </c>
      <c r="M3435" s="83" t="s">
        <v>1019</v>
      </c>
      <c r="N3435" s="83" t="s">
        <v>5182</v>
      </c>
      <c r="O3435" s="83" t="s">
        <v>5290</v>
      </c>
      <c r="P3435" s="86">
        <v>20</v>
      </c>
      <c r="Q3435" s="96"/>
      <c r="R3435" s="88" t="s">
        <v>28</v>
      </c>
      <c r="S3435" s="83"/>
      <c r="T3435" s="1">
        <v>2572</v>
      </c>
      <c r="U3435" s="90">
        <v>1337.44</v>
      </c>
      <c r="V3435" s="91">
        <v>0.48</v>
      </c>
      <c r="W3435" s="83" t="s">
        <v>11035</v>
      </c>
      <c r="X3435" s="83">
        <v>90119000000</v>
      </c>
      <c r="Y3435" s="83" t="s">
        <v>994</v>
      </c>
      <c r="Z3435" s="83" t="s">
        <v>739</v>
      </c>
    </row>
    <row r="3436" spans="1:26" x14ac:dyDescent="0.25">
      <c r="A3436" s="83" t="s">
        <v>12111</v>
      </c>
      <c r="B3436" s="83" t="s">
        <v>12111</v>
      </c>
      <c r="C3436" s="84" t="s">
        <v>9682</v>
      </c>
      <c r="D3436" s="93" t="s">
        <v>9683</v>
      </c>
      <c r="E3436" s="83" t="s">
        <v>704</v>
      </c>
      <c r="F3436" s="83" t="s">
        <v>22</v>
      </c>
      <c r="G3436" s="83" t="s">
        <v>23</v>
      </c>
      <c r="H3436" s="83"/>
      <c r="I3436" s="93" t="s">
        <v>24</v>
      </c>
      <c r="J3436" s="93" t="s">
        <v>24</v>
      </c>
      <c r="K3436" s="85">
        <v>100210041601</v>
      </c>
      <c r="L3436" s="83" t="s">
        <v>25</v>
      </c>
      <c r="M3436" s="83" t="s">
        <v>5198</v>
      </c>
      <c r="N3436" s="83" t="s">
        <v>8232</v>
      </c>
      <c r="O3436" s="83" t="s">
        <v>8232</v>
      </c>
      <c r="P3436" s="86">
        <v>20</v>
      </c>
      <c r="Q3436" s="96"/>
      <c r="R3436" s="88" t="s">
        <v>28</v>
      </c>
      <c r="S3436" s="83"/>
      <c r="T3436" s="1">
        <v>40820</v>
      </c>
      <c r="U3436" s="90">
        <v>28574</v>
      </c>
      <c r="V3436" s="91">
        <v>0.3</v>
      </c>
      <c r="W3436" s="83" t="s">
        <v>11038</v>
      </c>
      <c r="X3436" s="83">
        <v>90119000000</v>
      </c>
      <c r="Y3436" s="83" t="s">
        <v>994</v>
      </c>
      <c r="Z3436" s="83" t="s">
        <v>739</v>
      </c>
    </row>
    <row r="3437" spans="1:26" x14ac:dyDescent="0.25">
      <c r="A3437" s="83" t="s">
        <v>12112</v>
      </c>
      <c r="B3437" s="83" t="s">
        <v>12112</v>
      </c>
      <c r="C3437" s="84" t="s">
        <v>5040</v>
      </c>
      <c r="D3437" s="93" t="s">
        <v>5040</v>
      </c>
      <c r="E3437" s="83" t="s">
        <v>704</v>
      </c>
      <c r="F3437" s="83" t="s">
        <v>22</v>
      </c>
      <c r="G3437" s="83" t="s">
        <v>23</v>
      </c>
      <c r="H3437" s="83"/>
      <c r="I3437" s="93" t="s">
        <v>24</v>
      </c>
      <c r="J3437" s="93" t="s">
        <v>24</v>
      </c>
      <c r="K3437" s="85">
        <v>100210010609</v>
      </c>
      <c r="L3437" s="83" t="s">
        <v>25</v>
      </c>
      <c r="M3437" s="83" t="s">
        <v>1019</v>
      </c>
      <c r="N3437" s="83" t="s">
        <v>1303</v>
      </c>
      <c r="O3437" s="83" t="s">
        <v>4378</v>
      </c>
      <c r="P3437" s="86">
        <v>20</v>
      </c>
      <c r="Q3437" s="96"/>
      <c r="R3437" s="88" t="s">
        <v>28</v>
      </c>
      <c r="S3437" s="83"/>
      <c r="T3437" s="1">
        <v>3561</v>
      </c>
      <c r="U3437" s="90">
        <v>1851.72</v>
      </c>
      <c r="V3437" s="91">
        <v>0.48</v>
      </c>
      <c r="W3437" s="83" t="s">
        <v>11035</v>
      </c>
      <c r="X3437" s="83">
        <v>90029000000</v>
      </c>
      <c r="Y3437" s="83" t="s">
        <v>994</v>
      </c>
      <c r="Z3437" s="83" t="s">
        <v>31</v>
      </c>
    </row>
    <row r="3438" spans="1:26" x14ac:dyDescent="0.25">
      <c r="A3438" s="83" t="s">
        <v>10956</v>
      </c>
      <c r="B3438" s="83" t="s">
        <v>10956</v>
      </c>
      <c r="C3438" s="84" t="s">
        <v>10957</v>
      </c>
      <c r="D3438" s="93" t="s">
        <v>10958</v>
      </c>
      <c r="E3438" s="83" t="s">
        <v>704</v>
      </c>
      <c r="F3438" s="83" t="s">
        <v>22</v>
      </c>
      <c r="G3438" s="93" t="s">
        <v>23</v>
      </c>
      <c r="H3438" s="83"/>
      <c r="I3438" s="93" t="s">
        <v>24</v>
      </c>
      <c r="J3438" s="93" t="s">
        <v>24</v>
      </c>
      <c r="K3438" s="85">
        <v>100210010517</v>
      </c>
      <c r="L3438" s="83" t="s">
        <v>25</v>
      </c>
      <c r="M3438" s="83" t="s">
        <v>1019</v>
      </c>
      <c r="N3438" s="83" t="s">
        <v>5182</v>
      </c>
      <c r="O3438" s="83" t="s">
        <v>5290</v>
      </c>
      <c r="P3438" s="86">
        <v>20</v>
      </c>
      <c r="Q3438" s="96"/>
      <c r="R3438" s="88" t="s">
        <v>28</v>
      </c>
      <c r="S3438" s="89"/>
      <c r="T3438" s="1">
        <v>19023</v>
      </c>
      <c r="U3438" s="90">
        <v>9891.9599999999991</v>
      </c>
      <c r="V3438" s="91">
        <v>0.48000000000000004</v>
      </c>
      <c r="W3438" s="83" t="s">
        <v>11035</v>
      </c>
      <c r="X3438" s="83">
        <v>90119000000</v>
      </c>
      <c r="Y3438" s="83" t="s">
        <v>994</v>
      </c>
      <c r="Z3438" s="83" t="s">
        <v>739</v>
      </c>
    </row>
    <row r="3439" spans="1:26" x14ac:dyDescent="0.25">
      <c r="A3439" s="83" t="s">
        <v>10959</v>
      </c>
      <c r="B3439" s="83" t="s">
        <v>10959</v>
      </c>
      <c r="C3439" s="84" t="s">
        <v>10960</v>
      </c>
      <c r="D3439" s="93" t="s">
        <v>11967</v>
      </c>
      <c r="E3439" s="83" t="s">
        <v>704</v>
      </c>
      <c r="F3439" s="83" t="s">
        <v>22</v>
      </c>
      <c r="G3439" s="83" t="s">
        <v>23</v>
      </c>
      <c r="H3439" s="83"/>
      <c r="I3439" s="93" t="s">
        <v>24</v>
      </c>
      <c r="J3439" s="93" t="s">
        <v>24</v>
      </c>
      <c r="K3439" s="85">
        <v>100210010517</v>
      </c>
      <c r="L3439" s="83" t="s">
        <v>25</v>
      </c>
      <c r="M3439" s="83" t="s">
        <v>1019</v>
      </c>
      <c r="N3439" s="83" t="s">
        <v>5182</v>
      </c>
      <c r="O3439" s="83" t="s">
        <v>5290</v>
      </c>
      <c r="P3439" s="86">
        <v>20</v>
      </c>
      <c r="Q3439" s="96"/>
      <c r="R3439" s="88" t="s">
        <v>28</v>
      </c>
      <c r="S3439" s="89"/>
      <c r="T3439" s="1">
        <v>19269</v>
      </c>
      <c r="U3439" s="90">
        <v>10019.879999999999</v>
      </c>
      <c r="V3439" s="91">
        <v>0.48000000000000004</v>
      </c>
      <c r="W3439" s="83" t="s">
        <v>11035</v>
      </c>
      <c r="X3439" s="83">
        <v>90119000000</v>
      </c>
      <c r="Y3439" s="83" t="s">
        <v>994</v>
      </c>
      <c r="Z3439" s="83" t="s">
        <v>739</v>
      </c>
    </row>
    <row r="3440" spans="1:26" x14ac:dyDescent="0.25">
      <c r="A3440" s="83" t="s">
        <v>12113</v>
      </c>
      <c r="B3440" s="83" t="s">
        <v>12113</v>
      </c>
      <c r="C3440" s="84" t="s">
        <v>7449</v>
      </c>
      <c r="D3440" s="93" t="s">
        <v>7450</v>
      </c>
      <c r="E3440" s="83" t="s">
        <v>704</v>
      </c>
      <c r="F3440" s="83" t="s">
        <v>22</v>
      </c>
      <c r="G3440" s="83" t="s">
        <v>23</v>
      </c>
      <c r="H3440" s="83"/>
      <c r="I3440" s="93" t="s">
        <v>24</v>
      </c>
      <c r="J3440" s="93" t="s">
        <v>24</v>
      </c>
      <c r="K3440" s="85">
        <v>100210010685</v>
      </c>
      <c r="L3440" s="83" t="s">
        <v>25</v>
      </c>
      <c r="M3440" s="83" t="s">
        <v>1019</v>
      </c>
      <c r="N3440" s="83" t="s">
        <v>1303</v>
      </c>
      <c r="O3440" s="83" t="s">
        <v>6378</v>
      </c>
      <c r="P3440" s="86">
        <v>2</v>
      </c>
      <c r="Q3440" s="96"/>
      <c r="R3440" s="88" t="s">
        <v>28</v>
      </c>
      <c r="S3440" s="84"/>
      <c r="T3440" s="1">
        <v>407</v>
      </c>
      <c r="U3440" s="90">
        <v>211.64</v>
      </c>
      <c r="V3440" s="91">
        <v>0.48000000000000004</v>
      </c>
      <c r="W3440" s="83" t="s">
        <v>11035</v>
      </c>
      <c r="X3440" s="83">
        <v>38249992990</v>
      </c>
      <c r="Y3440" s="83" t="s">
        <v>994</v>
      </c>
      <c r="Z3440" s="83" t="s">
        <v>31</v>
      </c>
    </row>
    <row r="3441" spans="1:26" x14ac:dyDescent="0.25">
      <c r="A3441" s="83" t="s">
        <v>12114</v>
      </c>
      <c r="B3441" s="83" t="s">
        <v>12114</v>
      </c>
      <c r="C3441" s="84" t="s">
        <v>12115</v>
      </c>
      <c r="D3441" s="83" t="s">
        <v>12116</v>
      </c>
      <c r="E3441" s="83" t="s">
        <v>704</v>
      </c>
      <c r="F3441" s="83" t="s">
        <v>22</v>
      </c>
      <c r="G3441" s="83" t="s">
        <v>23</v>
      </c>
      <c r="H3441" s="83"/>
      <c r="I3441" s="93" t="s">
        <v>24</v>
      </c>
      <c r="J3441" s="93" t="s">
        <v>24</v>
      </c>
      <c r="K3441" s="85">
        <v>100210010607</v>
      </c>
      <c r="L3441" s="83" t="s">
        <v>25</v>
      </c>
      <c r="M3441" s="83" t="s">
        <v>1019</v>
      </c>
      <c r="N3441" s="83" t="s">
        <v>1303</v>
      </c>
      <c r="O3441" s="83" t="s">
        <v>4558</v>
      </c>
      <c r="P3441" s="86">
        <v>21</v>
      </c>
      <c r="Q3441" s="96"/>
      <c r="R3441" s="88" t="s">
        <v>28</v>
      </c>
      <c r="S3441" s="83"/>
      <c r="T3441" s="1">
        <v>4162</v>
      </c>
      <c r="U3441" s="90">
        <v>3121.5</v>
      </c>
      <c r="V3441" s="91">
        <v>0.25</v>
      </c>
      <c r="W3441" s="83" t="s">
        <v>11036</v>
      </c>
      <c r="X3441" s="83">
        <v>90119000000</v>
      </c>
      <c r="Y3441" s="83" t="s">
        <v>994</v>
      </c>
      <c r="Z3441" s="83" t="s">
        <v>31</v>
      </c>
    </row>
    <row r="3442" spans="1:26" x14ac:dyDescent="0.25">
      <c r="A3442" s="83" t="s">
        <v>12117</v>
      </c>
      <c r="B3442" s="83" t="s">
        <v>12117</v>
      </c>
      <c r="C3442" s="84" t="s">
        <v>12118</v>
      </c>
      <c r="D3442" s="93" t="s">
        <v>12119</v>
      </c>
      <c r="E3442" s="83" t="s">
        <v>704</v>
      </c>
      <c r="F3442" s="83" t="s">
        <v>22</v>
      </c>
      <c r="G3442" s="83" t="s">
        <v>23</v>
      </c>
      <c r="H3442" s="83"/>
      <c r="I3442" s="93" t="s">
        <v>24</v>
      </c>
      <c r="J3442" s="93" t="s">
        <v>24</v>
      </c>
      <c r="K3442" s="85">
        <v>100210010607</v>
      </c>
      <c r="L3442" s="83" t="s">
        <v>25</v>
      </c>
      <c r="M3442" s="83" t="s">
        <v>1019</v>
      </c>
      <c r="N3442" s="83" t="s">
        <v>1303</v>
      </c>
      <c r="O3442" s="83" t="s">
        <v>4558</v>
      </c>
      <c r="P3442" s="86">
        <v>21</v>
      </c>
      <c r="Q3442" s="96"/>
      <c r="R3442" s="88" t="s">
        <v>28</v>
      </c>
      <c r="S3442" s="83"/>
      <c r="T3442" s="1">
        <v>1525</v>
      </c>
      <c r="U3442" s="90">
        <v>1143.75</v>
      </c>
      <c r="V3442" s="91">
        <v>0.25</v>
      </c>
      <c r="W3442" s="83" t="s">
        <v>11036</v>
      </c>
      <c r="X3442" s="83">
        <v>90119000000</v>
      </c>
      <c r="Y3442" s="83" t="s">
        <v>994</v>
      </c>
      <c r="Z3442" s="83" t="s">
        <v>31</v>
      </c>
    </row>
    <row r="3443" spans="1:26" x14ac:dyDescent="0.25">
      <c r="A3443" s="83" t="s">
        <v>12120</v>
      </c>
      <c r="B3443" s="83" t="s">
        <v>12120</v>
      </c>
      <c r="C3443" s="84" t="s">
        <v>12121</v>
      </c>
      <c r="D3443" s="83" t="s">
        <v>12122</v>
      </c>
      <c r="E3443" s="83" t="s">
        <v>704</v>
      </c>
      <c r="F3443" s="83" t="s">
        <v>22</v>
      </c>
      <c r="G3443" s="83" t="s">
        <v>23</v>
      </c>
      <c r="H3443" s="83"/>
      <c r="I3443" s="93" t="s">
        <v>24</v>
      </c>
      <c r="J3443" s="93" t="s">
        <v>24</v>
      </c>
      <c r="K3443" s="85">
        <v>100210010607</v>
      </c>
      <c r="L3443" s="83" t="s">
        <v>25</v>
      </c>
      <c r="M3443" s="83" t="s">
        <v>1019</v>
      </c>
      <c r="N3443" s="83" t="s">
        <v>1303</v>
      </c>
      <c r="O3443" s="83" t="s">
        <v>4558</v>
      </c>
      <c r="P3443" s="86">
        <v>21</v>
      </c>
      <c r="Q3443" s="96"/>
      <c r="R3443" s="88" t="s">
        <v>28</v>
      </c>
      <c r="S3443" s="83"/>
      <c r="T3443" s="1">
        <v>2100</v>
      </c>
      <c r="U3443" s="90">
        <v>1575</v>
      </c>
      <c r="V3443" s="91">
        <v>0.25</v>
      </c>
      <c r="W3443" s="83" t="s">
        <v>11036</v>
      </c>
      <c r="X3443" s="83">
        <v>90119000000</v>
      </c>
      <c r="Y3443" s="83" t="s">
        <v>994</v>
      </c>
      <c r="Z3443" s="83" t="s">
        <v>31</v>
      </c>
    </row>
    <row r="3444" spans="1:26" x14ac:dyDescent="0.25">
      <c r="A3444" s="83" t="s">
        <v>12123</v>
      </c>
      <c r="B3444" s="83" t="s">
        <v>12123</v>
      </c>
      <c r="C3444" s="84" t="s">
        <v>5042</v>
      </c>
      <c r="D3444" s="83" t="s">
        <v>5043</v>
      </c>
      <c r="E3444" s="83" t="s">
        <v>704</v>
      </c>
      <c r="F3444" s="83" t="s">
        <v>22</v>
      </c>
      <c r="G3444" s="83" t="s">
        <v>23</v>
      </c>
      <c r="H3444" s="83"/>
      <c r="I3444" s="93" t="s">
        <v>24</v>
      </c>
      <c r="J3444" s="93" t="s">
        <v>24</v>
      </c>
      <c r="K3444" s="85">
        <v>100210010609</v>
      </c>
      <c r="L3444" s="83" t="s">
        <v>25</v>
      </c>
      <c r="M3444" s="83" t="s">
        <v>1019</v>
      </c>
      <c r="N3444" s="83" t="s">
        <v>1303</v>
      </c>
      <c r="O3444" s="83" t="s">
        <v>4378</v>
      </c>
      <c r="P3444" s="86">
        <v>20</v>
      </c>
      <c r="Q3444" s="96" t="s">
        <v>1931</v>
      </c>
      <c r="R3444" s="88" t="s">
        <v>1932</v>
      </c>
      <c r="S3444" s="83" t="s">
        <v>12124</v>
      </c>
      <c r="T3444" s="1">
        <v>3978</v>
      </c>
      <c r="U3444" s="90">
        <v>2068.56</v>
      </c>
      <c r="V3444" s="91">
        <v>0.48000000000000004</v>
      </c>
      <c r="W3444" s="83" t="s">
        <v>11035</v>
      </c>
      <c r="X3444" s="83">
        <v>90029000000</v>
      </c>
      <c r="Y3444" s="83" t="s">
        <v>994</v>
      </c>
      <c r="Z3444" s="83" t="s">
        <v>31</v>
      </c>
    </row>
    <row r="3445" spans="1:26" x14ac:dyDescent="0.25">
      <c r="A3445" s="83" t="s">
        <v>12125</v>
      </c>
      <c r="B3445" s="83" t="s">
        <v>12125</v>
      </c>
      <c r="C3445" s="84" t="s">
        <v>5023</v>
      </c>
      <c r="D3445" s="83" t="s">
        <v>5024</v>
      </c>
      <c r="E3445" s="83" t="s">
        <v>704</v>
      </c>
      <c r="F3445" s="83" t="s">
        <v>22</v>
      </c>
      <c r="G3445" s="83" t="s">
        <v>23</v>
      </c>
      <c r="H3445" s="83"/>
      <c r="I3445" s="93" t="s">
        <v>24</v>
      </c>
      <c r="J3445" s="93" t="s">
        <v>24</v>
      </c>
      <c r="K3445" s="85">
        <v>100210010609</v>
      </c>
      <c r="L3445" s="83" t="s">
        <v>25</v>
      </c>
      <c r="M3445" s="83" t="s">
        <v>1019</v>
      </c>
      <c r="N3445" s="83" t="s">
        <v>1303</v>
      </c>
      <c r="O3445" s="83" t="s">
        <v>4378</v>
      </c>
      <c r="P3445" s="86">
        <v>20</v>
      </c>
      <c r="Q3445" s="96"/>
      <c r="R3445" s="88" t="s">
        <v>28</v>
      </c>
      <c r="S3445" s="84"/>
      <c r="T3445" s="1">
        <v>721</v>
      </c>
      <c r="U3445" s="90">
        <v>374.92</v>
      </c>
      <c r="V3445" s="91">
        <v>0.48</v>
      </c>
      <c r="W3445" s="83" t="s">
        <v>11035</v>
      </c>
      <c r="X3445" s="83">
        <v>90029000000</v>
      </c>
      <c r="Y3445" s="83" t="s">
        <v>994</v>
      </c>
      <c r="Z3445" s="83" t="s">
        <v>31</v>
      </c>
    </row>
    <row r="3446" spans="1:26" x14ac:dyDescent="0.25">
      <c r="A3446" s="83" t="s">
        <v>12126</v>
      </c>
      <c r="B3446" s="83" t="s">
        <v>12126</v>
      </c>
      <c r="C3446" s="84" t="s">
        <v>12127</v>
      </c>
      <c r="D3446" s="83" t="s">
        <v>4459</v>
      </c>
      <c r="E3446" s="83" t="s">
        <v>704</v>
      </c>
      <c r="F3446" s="83" t="s">
        <v>22</v>
      </c>
      <c r="G3446" s="83" t="s">
        <v>23</v>
      </c>
      <c r="H3446" s="83"/>
      <c r="I3446" s="93" t="s">
        <v>24</v>
      </c>
      <c r="J3446" s="93" t="s">
        <v>24</v>
      </c>
      <c r="K3446" s="85">
        <v>100210010752</v>
      </c>
      <c r="L3446" s="83" t="s">
        <v>25</v>
      </c>
      <c r="M3446" s="83" t="s">
        <v>1019</v>
      </c>
      <c r="N3446" s="83" t="s">
        <v>2639</v>
      </c>
      <c r="O3446" s="83" t="s">
        <v>4460</v>
      </c>
      <c r="P3446" s="86">
        <v>21</v>
      </c>
      <c r="Q3446" s="96" t="s">
        <v>1931</v>
      </c>
      <c r="R3446" s="88" t="s">
        <v>1932</v>
      </c>
      <c r="S3446" s="83" t="s">
        <v>12128</v>
      </c>
      <c r="T3446" s="1">
        <v>399</v>
      </c>
      <c r="U3446" s="90">
        <v>207.48</v>
      </c>
      <c r="V3446" s="91">
        <v>0.48000000000000004</v>
      </c>
      <c r="W3446" s="83" t="s">
        <v>11035</v>
      </c>
      <c r="X3446" s="83">
        <v>90021900000</v>
      </c>
      <c r="Y3446" s="83" t="s">
        <v>994</v>
      </c>
      <c r="Z3446" s="83" t="s">
        <v>31</v>
      </c>
    </row>
    <row r="3447" spans="1:26" x14ac:dyDescent="0.25">
      <c r="A3447" s="83" t="s">
        <v>12129</v>
      </c>
      <c r="B3447" s="83" t="s">
        <v>12129</v>
      </c>
      <c r="C3447" s="84" t="s">
        <v>4996</v>
      </c>
      <c r="D3447" s="93" t="s">
        <v>4997</v>
      </c>
      <c r="E3447" s="83" t="s">
        <v>704</v>
      </c>
      <c r="F3447" s="83" t="s">
        <v>22</v>
      </c>
      <c r="G3447" s="83" t="s">
        <v>23</v>
      </c>
      <c r="H3447" s="83"/>
      <c r="I3447" s="93" t="s">
        <v>24</v>
      </c>
      <c r="J3447" s="93" t="s">
        <v>24</v>
      </c>
      <c r="K3447" s="85">
        <v>100210010609</v>
      </c>
      <c r="L3447" s="83" t="s">
        <v>25</v>
      </c>
      <c r="M3447" s="83" t="s">
        <v>1019</v>
      </c>
      <c r="N3447" s="83" t="s">
        <v>1303</v>
      </c>
      <c r="O3447" s="83" t="s">
        <v>4378</v>
      </c>
      <c r="P3447" s="86">
        <v>21</v>
      </c>
      <c r="Q3447" s="96" t="s">
        <v>1931</v>
      </c>
      <c r="R3447" s="88" t="s">
        <v>1932</v>
      </c>
      <c r="S3447" s="83" t="s">
        <v>12130</v>
      </c>
      <c r="T3447" s="1">
        <v>515</v>
      </c>
      <c r="U3447" s="90">
        <v>267.8</v>
      </c>
      <c r="V3447" s="91">
        <v>0.48</v>
      </c>
      <c r="W3447" s="83" t="s">
        <v>11035</v>
      </c>
      <c r="X3447" s="83">
        <v>90022000000</v>
      </c>
      <c r="Y3447" s="83" t="s">
        <v>994</v>
      </c>
      <c r="Z3447" s="83" t="s">
        <v>31</v>
      </c>
    </row>
    <row r="3448" spans="1:26" x14ac:dyDescent="0.25">
      <c r="A3448" s="83" t="s">
        <v>12131</v>
      </c>
      <c r="B3448" s="83" t="s">
        <v>12131</v>
      </c>
      <c r="C3448" s="84" t="s">
        <v>12132</v>
      </c>
      <c r="D3448" s="83" t="s">
        <v>12133</v>
      </c>
      <c r="E3448" s="83" t="s">
        <v>704</v>
      </c>
      <c r="F3448" s="83" t="s">
        <v>22</v>
      </c>
      <c r="G3448" s="83" t="s">
        <v>23</v>
      </c>
      <c r="H3448" s="83"/>
      <c r="I3448" s="93" t="s">
        <v>24</v>
      </c>
      <c r="J3448" s="93" t="s">
        <v>24</v>
      </c>
      <c r="K3448" s="85">
        <v>100210010680</v>
      </c>
      <c r="L3448" s="83" t="s">
        <v>25</v>
      </c>
      <c r="M3448" s="83" t="s">
        <v>1019</v>
      </c>
      <c r="N3448" s="83" t="s">
        <v>1303</v>
      </c>
      <c r="O3448" s="83" t="s">
        <v>4571</v>
      </c>
      <c r="P3448" s="86"/>
      <c r="Q3448" s="96"/>
      <c r="R3448" s="88" t="s">
        <v>28</v>
      </c>
      <c r="S3448" s="83"/>
      <c r="T3448" s="1">
        <v>39</v>
      </c>
      <c r="U3448" s="90">
        <v>20.28</v>
      </c>
      <c r="V3448" s="91">
        <v>0.48</v>
      </c>
      <c r="W3448" s="83" t="s">
        <v>11035</v>
      </c>
      <c r="X3448" s="83">
        <v>39269097900</v>
      </c>
      <c r="Y3448" s="83" t="s">
        <v>994</v>
      </c>
      <c r="Z3448" s="83" t="s">
        <v>31</v>
      </c>
    </row>
    <row r="3449" spans="1:26" x14ac:dyDescent="0.25">
      <c r="A3449" s="83" t="s">
        <v>12134</v>
      </c>
      <c r="B3449" s="83" t="s">
        <v>12134</v>
      </c>
      <c r="C3449" s="84" t="s">
        <v>12135</v>
      </c>
      <c r="D3449" s="93" t="s">
        <v>4577</v>
      </c>
      <c r="E3449" s="83" t="s">
        <v>704</v>
      </c>
      <c r="F3449" s="83" t="s">
        <v>22</v>
      </c>
      <c r="G3449" s="83" t="s">
        <v>23</v>
      </c>
      <c r="H3449" s="83"/>
      <c r="I3449" s="93" t="s">
        <v>24</v>
      </c>
      <c r="J3449" s="93" t="s">
        <v>24</v>
      </c>
      <c r="K3449" s="85">
        <v>100210010680</v>
      </c>
      <c r="L3449" s="83" t="s">
        <v>25</v>
      </c>
      <c r="M3449" s="83" t="s">
        <v>1019</v>
      </c>
      <c r="N3449" s="83" t="s">
        <v>1303</v>
      </c>
      <c r="O3449" s="83" t="s">
        <v>4571</v>
      </c>
      <c r="P3449" s="86">
        <v>20</v>
      </c>
      <c r="Q3449" s="96"/>
      <c r="R3449" s="88" t="s">
        <v>28</v>
      </c>
      <c r="S3449" s="83"/>
      <c r="T3449" s="1">
        <v>50</v>
      </c>
      <c r="U3449" s="90">
        <v>26</v>
      </c>
      <c r="V3449" s="91">
        <v>0.48</v>
      </c>
      <c r="W3449" s="83" t="s">
        <v>11035</v>
      </c>
      <c r="X3449" s="83">
        <v>39269097900</v>
      </c>
      <c r="Y3449" s="83" t="s">
        <v>994</v>
      </c>
      <c r="Z3449" s="83" t="s">
        <v>31</v>
      </c>
    </row>
    <row r="3450" spans="1:26" x14ac:dyDescent="0.25">
      <c r="A3450" s="83" t="s">
        <v>12136</v>
      </c>
      <c r="B3450" s="83" t="s">
        <v>12136</v>
      </c>
      <c r="C3450" s="84" t="s">
        <v>12137</v>
      </c>
      <c r="D3450" s="83" t="s">
        <v>12138</v>
      </c>
      <c r="E3450" s="83" t="s">
        <v>704</v>
      </c>
      <c r="F3450" s="83" t="s">
        <v>22</v>
      </c>
      <c r="G3450" s="83" t="s">
        <v>23</v>
      </c>
      <c r="H3450" s="83"/>
      <c r="I3450" s="93" t="s">
        <v>24</v>
      </c>
      <c r="J3450" s="93" t="s">
        <v>24</v>
      </c>
      <c r="K3450" s="85">
        <v>100210010680</v>
      </c>
      <c r="L3450" s="83" t="s">
        <v>25</v>
      </c>
      <c r="M3450" s="83" t="s">
        <v>1019</v>
      </c>
      <c r="N3450" s="83" t="s">
        <v>1303</v>
      </c>
      <c r="O3450" s="83" t="s">
        <v>4571</v>
      </c>
      <c r="P3450" s="86">
        <v>20</v>
      </c>
      <c r="Q3450" s="96" t="s">
        <v>1931</v>
      </c>
      <c r="R3450" s="88" t="s">
        <v>1932</v>
      </c>
      <c r="S3450" s="84" t="s">
        <v>12139</v>
      </c>
      <c r="T3450" s="1">
        <v>49</v>
      </c>
      <c r="U3450" s="90">
        <v>25.48</v>
      </c>
      <c r="V3450" s="91">
        <v>0.48</v>
      </c>
      <c r="W3450" s="83" t="s">
        <v>11035</v>
      </c>
      <c r="X3450" s="83">
        <v>39269097900</v>
      </c>
      <c r="Y3450" s="83" t="s">
        <v>994</v>
      </c>
      <c r="Z3450" s="83" t="s">
        <v>31</v>
      </c>
    </row>
    <row r="3451" spans="1:26" x14ac:dyDescent="0.25">
      <c r="A3451" s="83" t="s">
        <v>12140</v>
      </c>
      <c r="B3451" s="83" t="s">
        <v>12140</v>
      </c>
      <c r="C3451" s="84" t="s">
        <v>12141</v>
      </c>
      <c r="D3451" s="83" t="s">
        <v>5078</v>
      </c>
      <c r="E3451" s="83" t="s">
        <v>704</v>
      </c>
      <c r="F3451" s="83" t="s">
        <v>22</v>
      </c>
      <c r="G3451" s="83" t="s">
        <v>23</v>
      </c>
      <c r="H3451" s="83"/>
      <c r="I3451" s="93" t="s">
        <v>24</v>
      </c>
      <c r="J3451" s="93" t="s">
        <v>24</v>
      </c>
      <c r="K3451" s="85">
        <v>100210010680</v>
      </c>
      <c r="L3451" s="83" t="s">
        <v>25</v>
      </c>
      <c r="M3451" s="83" t="s">
        <v>1019</v>
      </c>
      <c r="N3451" s="83" t="s">
        <v>1303</v>
      </c>
      <c r="O3451" s="83" t="s">
        <v>4571</v>
      </c>
      <c r="P3451" s="86">
        <v>21</v>
      </c>
      <c r="Q3451" s="96" t="s">
        <v>1931</v>
      </c>
      <c r="R3451" s="88" t="s">
        <v>1932</v>
      </c>
      <c r="S3451" s="84" t="s">
        <v>12142</v>
      </c>
      <c r="T3451" s="1">
        <v>20</v>
      </c>
      <c r="U3451" s="90">
        <v>10.4</v>
      </c>
      <c r="V3451" s="91">
        <v>0.48</v>
      </c>
      <c r="W3451" s="83" t="s">
        <v>11035</v>
      </c>
      <c r="X3451" s="83">
        <v>39269097900</v>
      </c>
      <c r="Y3451" s="83" t="s">
        <v>994</v>
      </c>
      <c r="Z3451" s="83" t="s">
        <v>31</v>
      </c>
    </row>
    <row r="3452" spans="1:26" x14ac:dyDescent="0.25">
      <c r="A3452" s="83" t="s">
        <v>12143</v>
      </c>
      <c r="B3452" s="83" t="s">
        <v>12143</v>
      </c>
      <c r="C3452" s="84" t="s">
        <v>5446</v>
      </c>
      <c r="D3452" s="93" t="s">
        <v>5447</v>
      </c>
      <c r="E3452" s="83" t="s">
        <v>704</v>
      </c>
      <c r="F3452" s="83" t="s">
        <v>22</v>
      </c>
      <c r="G3452" s="83" t="s">
        <v>12144</v>
      </c>
      <c r="H3452" s="83"/>
      <c r="I3452" s="93" t="s">
        <v>24</v>
      </c>
      <c r="J3452" s="93" t="s">
        <v>24</v>
      </c>
      <c r="K3452" s="85">
        <v>100210010808</v>
      </c>
      <c r="L3452" s="83" t="s">
        <v>25</v>
      </c>
      <c r="M3452" s="83" t="s">
        <v>1019</v>
      </c>
      <c r="N3452" s="83" t="s">
        <v>4364</v>
      </c>
      <c r="O3452" s="83" t="s">
        <v>4659</v>
      </c>
      <c r="P3452" s="86">
        <v>2</v>
      </c>
      <c r="Q3452" s="96"/>
      <c r="R3452" s="88" t="s">
        <v>28</v>
      </c>
      <c r="S3452" s="83"/>
      <c r="T3452" s="1">
        <v>311</v>
      </c>
      <c r="U3452" s="90">
        <v>161.72</v>
      </c>
      <c r="V3452" s="91">
        <v>0.48</v>
      </c>
      <c r="W3452" s="83" t="s">
        <v>11035</v>
      </c>
      <c r="X3452" s="83">
        <v>90021900000</v>
      </c>
      <c r="Y3452" s="83" t="s">
        <v>4416</v>
      </c>
      <c r="Z3452" s="83" t="s">
        <v>31</v>
      </c>
    </row>
    <row r="3453" spans="1:26" x14ac:dyDescent="0.25">
      <c r="A3453" s="83" t="s">
        <v>12145</v>
      </c>
      <c r="B3453" s="83" t="s">
        <v>12145</v>
      </c>
      <c r="C3453" s="84" t="s">
        <v>5449</v>
      </c>
      <c r="D3453" s="83" t="s">
        <v>5450</v>
      </c>
      <c r="E3453" s="83" t="s">
        <v>704</v>
      </c>
      <c r="F3453" s="83" t="s">
        <v>22</v>
      </c>
      <c r="G3453" s="83" t="s">
        <v>12144</v>
      </c>
      <c r="H3453" s="83"/>
      <c r="I3453" s="93" t="s">
        <v>24</v>
      </c>
      <c r="J3453" s="93" t="s">
        <v>24</v>
      </c>
      <c r="K3453" s="85">
        <v>100210010808</v>
      </c>
      <c r="L3453" s="83" t="s">
        <v>25</v>
      </c>
      <c r="M3453" s="83" t="s">
        <v>1019</v>
      </c>
      <c r="N3453" s="83" t="s">
        <v>4364</v>
      </c>
      <c r="O3453" s="83" t="s">
        <v>4659</v>
      </c>
      <c r="P3453" s="86">
        <v>2</v>
      </c>
      <c r="Q3453" s="96"/>
      <c r="R3453" s="88" t="s">
        <v>28</v>
      </c>
      <c r="S3453" s="84"/>
      <c r="T3453" s="1">
        <v>365</v>
      </c>
      <c r="U3453" s="90">
        <v>189.8</v>
      </c>
      <c r="V3453" s="91">
        <v>0.48</v>
      </c>
      <c r="W3453" s="83" t="s">
        <v>11035</v>
      </c>
      <c r="X3453" s="83">
        <v>90021900000</v>
      </c>
      <c r="Y3453" s="83" t="s">
        <v>4416</v>
      </c>
      <c r="Z3453" s="83" t="s">
        <v>31</v>
      </c>
    </row>
    <row r="3454" spans="1:26" x14ac:dyDescent="0.25">
      <c r="A3454" s="83" t="s">
        <v>12146</v>
      </c>
      <c r="B3454" s="83" t="s">
        <v>12146</v>
      </c>
      <c r="C3454" s="84" t="s">
        <v>5452</v>
      </c>
      <c r="D3454" s="83" t="s">
        <v>5453</v>
      </c>
      <c r="E3454" s="83" t="s">
        <v>704</v>
      </c>
      <c r="F3454" s="83" t="s">
        <v>22</v>
      </c>
      <c r="G3454" s="83" t="s">
        <v>23</v>
      </c>
      <c r="H3454" s="83"/>
      <c r="I3454" s="93" t="s">
        <v>24</v>
      </c>
      <c r="J3454" s="93" t="s">
        <v>24</v>
      </c>
      <c r="K3454" s="85">
        <v>100210010680</v>
      </c>
      <c r="L3454" s="83" t="s">
        <v>25</v>
      </c>
      <c r="M3454" s="83" t="s">
        <v>1019</v>
      </c>
      <c r="N3454" s="83" t="s">
        <v>1303</v>
      </c>
      <c r="O3454" s="83" t="s">
        <v>4571</v>
      </c>
      <c r="P3454" s="86">
        <v>2</v>
      </c>
      <c r="Q3454" s="96"/>
      <c r="R3454" s="88" t="s">
        <v>7847</v>
      </c>
      <c r="S3454" s="83" t="s">
        <v>12147</v>
      </c>
      <c r="T3454" s="1">
        <v>37</v>
      </c>
      <c r="U3454" s="90">
        <v>19.239999999999998</v>
      </c>
      <c r="V3454" s="91">
        <v>0.48000000000000004</v>
      </c>
      <c r="W3454" s="83" t="s">
        <v>11035</v>
      </c>
      <c r="X3454" s="83">
        <v>39269097900</v>
      </c>
      <c r="Y3454" s="83" t="s">
        <v>994</v>
      </c>
      <c r="Z3454" s="83" t="s">
        <v>31</v>
      </c>
    </row>
    <row r="3455" spans="1:26" x14ac:dyDescent="0.25">
      <c r="A3455" s="83" t="s">
        <v>12148</v>
      </c>
      <c r="B3455" s="83" t="s">
        <v>12148</v>
      </c>
      <c r="C3455" s="84" t="s">
        <v>5464</v>
      </c>
      <c r="D3455" s="83" t="s">
        <v>5465</v>
      </c>
      <c r="E3455" s="83" t="s">
        <v>704</v>
      </c>
      <c r="F3455" s="83" t="s">
        <v>22</v>
      </c>
      <c r="G3455" s="83" t="s">
        <v>23</v>
      </c>
      <c r="H3455" s="83"/>
      <c r="I3455" s="93" t="s">
        <v>24</v>
      </c>
      <c r="J3455" s="93" t="s">
        <v>24</v>
      </c>
      <c r="K3455" s="85">
        <v>100210010680</v>
      </c>
      <c r="L3455" s="83" t="s">
        <v>25</v>
      </c>
      <c r="M3455" s="83" t="s">
        <v>1019</v>
      </c>
      <c r="N3455" s="83" t="s">
        <v>1303</v>
      </c>
      <c r="O3455" s="83" t="s">
        <v>4571</v>
      </c>
      <c r="P3455" s="86">
        <v>2</v>
      </c>
      <c r="Q3455" s="96"/>
      <c r="R3455" s="88" t="s">
        <v>28</v>
      </c>
      <c r="S3455" s="83"/>
      <c r="T3455" s="1">
        <v>39</v>
      </c>
      <c r="U3455" s="90">
        <v>20.28</v>
      </c>
      <c r="V3455" s="91">
        <v>0.48</v>
      </c>
      <c r="W3455" s="83" t="s">
        <v>11035</v>
      </c>
      <c r="X3455" s="83">
        <v>90119000000</v>
      </c>
      <c r="Y3455" s="83" t="s">
        <v>903</v>
      </c>
      <c r="Z3455" s="83" t="s">
        <v>31</v>
      </c>
    </row>
    <row r="3456" spans="1:26" x14ac:dyDescent="0.25">
      <c r="A3456" s="83" t="s">
        <v>12149</v>
      </c>
      <c r="B3456" s="83" t="s">
        <v>12149</v>
      </c>
      <c r="C3456" s="84" t="s">
        <v>5482</v>
      </c>
      <c r="D3456" s="83" t="s">
        <v>11822</v>
      </c>
      <c r="E3456" s="83" t="s">
        <v>704</v>
      </c>
      <c r="F3456" s="83" t="s">
        <v>22</v>
      </c>
      <c r="G3456" s="83" t="s">
        <v>12144</v>
      </c>
      <c r="H3456" s="83"/>
      <c r="I3456" s="93" t="s">
        <v>24</v>
      </c>
      <c r="J3456" s="93" t="s">
        <v>24</v>
      </c>
      <c r="K3456" s="85">
        <v>100210010682</v>
      </c>
      <c r="L3456" s="83" t="s">
        <v>25</v>
      </c>
      <c r="M3456" s="83" t="s">
        <v>1019</v>
      </c>
      <c r="N3456" s="83" t="s">
        <v>1303</v>
      </c>
      <c r="O3456" s="83" t="s">
        <v>5483</v>
      </c>
      <c r="P3456" s="86">
        <v>2</v>
      </c>
      <c r="Q3456" s="96"/>
      <c r="R3456" s="88" t="s">
        <v>28</v>
      </c>
      <c r="S3456" s="83"/>
      <c r="T3456" s="1">
        <v>249</v>
      </c>
      <c r="U3456" s="90">
        <v>129.47999999999999</v>
      </c>
      <c r="V3456" s="91">
        <v>0.48000000000000004</v>
      </c>
      <c r="W3456" s="83" t="s">
        <v>11035</v>
      </c>
      <c r="X3456" s="83">
        <v>44209099900</v>
      </c>
      <c r="Y3456" s="83" t="s">
        <v>994</v>
      </c>
      <c r="Z3456" s="83" t="s">
        <v>31</v>
      </c>
    </row>
    <row r="3457" spans="1:26" x14ac:dyDescent="0.25">
      <c r="A3457" s="83" t="s">
        <v>12150</v>
      </c>
      <c r="B3457" s="83" t="s">
        <v>12150</v>
      </c>
      <c r="C3457" s="84" t="s">
        <v>5484</v>
      </c>
      <c r="D3457" s="93" t="s">
        <v>5484</v>
      </c>
      <c r="E3457" s="83" t="s">
        <v>704</v>
      </c>
      <c r="F3457" s="83" t="s">
        <v>22</v>
      </c>
      <c r="G3457" s="83" t="s">
        <v>23</v>
      </c>
      <c r="H3457" s="83"/>
      <c r="I3457" s="93" t="s">
        <v>24</v>
      </c>
      <c r="J3457" s="93" t="s">
        <v>24</v>
      </c>
      <c r="K3457" s="85">
        <v>100210010680</v>
      </c>
      <c r="L3457" s="83" t="s">
        <v>25</v>
      </c>
      <c r="M3457" s="83" t="s">
        <v>1019</v>
      </c>
      <c r="N3457" s="83" t="s">
        <v>1303</v>
      </c>
      <c r="O3457" s="83" t="s">
        <v>4571</v>
      </c>
      <c r="P3457" s="86">
        <v>20</v>
      </c>
      <c r="Q3457" s="96"/>
      <c r="R3457" s="88" t="s">
        <v>28</v>
      </c>
      <c r="S3457" s="83"/>
      <c r="T3457" s="1">
        <v>132</v>
      </c>
      <c r="U3457" s="90">
        <v>68.64</v>
      </c>
      <c r="V3457" s="91">
        <v>0.48</v>
      </c>
      <c r="W3457" s="83" t="s">
        <v>11035</v>
      </c>
      <c r="X3457" s="83">
        <v>39269097900</v>
      </c>
      <c r="Y3457" s="83" t="s">
        <v>994</v>
      </c>
      <c r="Z3457" s="83" t="s">
        <v>31</v>
      </c>
    </row>
    <row r="3458" spans="1:26" x14ac:dyDescent="0.25">
      <c r="A3458" s="83" t="s">
        <v>12151</v>
      </c>
      <c r="B3458" s="83" t="s">
        <v>12151</v>
      </c>
      <c r="C3458" s="84" t="s">
        <v>5486</v>
      </c>
      <c r="D3458" s="83" t="s">
        <v>5487</v>
      </c>
      <c r="E3458" s="83" t="s">
        <v>704</v>
      </c>
      <c r="F3458" s="83" t="s">
        <v>22</v>
      </c>
      <c r="G3458" s="83" t="s">
        <v>12144</v>
      </c>
      <c r="H3458" s="83"/>
      <c r="I3458" s="93" t="s">
        <v>24</v>
      </c>
      <c r="J3458" s="93" t="s">
        <v>24</v>
      </c>
      <c r="K3458" s="85">
        <v>100210010414</v>
      </c>
      <c r="L3458" s="83" t="s">
        <v>25</v>
      </c>
      <c r="M3458" s="83" t="s">
        <v>1019</v>
      </c>
      <c r="N3458" s="83" t="s">
        <v>1020</v>
      </c>
      <c r="O3458" s="83" t="s">
        <v>5488</v>
      </c>
      <c r="P3458" s="86">
        <v>2</v>
      </c>
      <c r="Q3458" s="96"/>
      <c r="R3458" s="88" t="s">
        <v>28</v>
      </c>
      <c r="S3458" s="83"/>
      <c r="T3458" s="1">
        <v>1570</v>
      </c>
      <c r="U3458" s="90">
        <v>816.4</v>
      </c>
      <c r="V3458" s="91">
        <v>0.48000000000000004</v>
      </c>
      <c r="W3458" s="83" t="s">
        <v>11035</v>
      </c>
      <c r="X3458" s="83">
        <v>90119000000</v>
      </c>
      <c r="Y3458" s="83" t="s">
        <v>4416</v>
      </c>
      <c r="Z3458" s="83" t="s">
        <v>739</v>
      </c>
    </row>
    <row r="3459" spans="1:26" x14ac:dyDescent="0.25">
      <c r="A3459" s="83" t="s">
        <v>12152</v>
      </c>
      <c r="B3459" s="83" t="s">
        <v>12152</v>
      </c>
      <c r="C3459" s="84" t="s">
        <v>5490</v>
      </c>
      <c r="D3459" s="83" t="s">
        <v>5491</v>
      </c>
      <c r="E3459" s="83" t="s">
        <v>704</v>
      </c>
      <c r="F3459" s="83" t="s">
        <v>22</v>
      </c>
      <c r="G3459" s="83" t="s">
        <v>12144</v>
      </c>
      <c r="H3459" s="83"/>
      <c r="I3459" s="93" t="s">
        <v>24</v>
      </c>
      <c r="J3459" s="93" t="s">
        <v>24</v>
      </c>
      <c r="K3459" s="85">
        <v>100210010414</v>
      </c>
      <c r="L3459" s="83" t="s">
        <v>25</v>
      </c>
      <c r="M3459" s="83" t="s">
        <v>1019</v>
      </c>
      <c r="N3459" s="83" t="s">
        <v>1020</v>
      </c>
      <c r="O3459" s="83" t="s">
        <v>5488</v>
      </c>
      <c r="P3459" s="86">
        <v>2</v>
      </c>
      <c r="Q3459" s="96"/>
      <c r="R3459" s="88" t="s">
        <v>28</v>
      </c>
      <c r="S3459" s="83"/>
      <c r="T3459" s="1">
        <v>1558</v>
      </c>
      <c r="U3459" s="90">
        <v>810.16</v>
      </c>
      <c r="V3459" s="91">
        <v>0.48000000000000004</v>
      </c>
      <c r="W3459" s="83" t="s">
        <v>11035</v>
      </c>
      <c r="X3459" s="83">
        <v>90119000000</v>
      </c>
      <c r="Y3459" s="83" t="s">
        <v>4416</v>
      </c>
      <c r="Z3459" s="83" t="s">
        <v>739</v>
      </c>
    </row>
    <row r="3460" spans="1:26" x14ac:dyDescent="0.25">
      <c r="A3460" s="83" t="s">
        <v>12153</v>
      </c>
      <c r="B3460" s="83" t="s">
        <v>12153</v>
      </c>
      <c r="C3460" s="84" t="s">
        <v>5493</v>
      </c>
      <c r="D3460" s="83" t="s">
        <v>5494</v>
      </c>
      <c r="E3460" s="83" t="s">
        <v>704</v>
      </c>
      <c r="F3460" s="83" t="s">
        <v>22</v>
      </c>
      <c r="G3460" s="83" t="s">
        <v>12144</v>
      </c>
      <c r="H3460" s="83"/>
      <c r="I3460" s="93" t="s">
        <v>24</v>
      </c>
      <c r="J3460" s="93" t="s">
        <v>24</v>
      </c>
      <c r="K3460" s="85">
        <v>100210010414</v>
      </c>
      <c r="L3460" s="83" t="s">
        <v>25</v>
      </c>
      <c r="M3460" s="83" t="s">
        <v>1019</v>
      </c>
      <c r="N3460" s="83" t="s">
        <v>1020</v>
      </c>
      <c r="O3460" s="83" t="s">
        <v>5488</v>
      </c>
      <c r="P3460" s="86">
        <v>2</v>
      </c>
      <c r="Q3460" s="96"/>
      <c r="R3460" s="88" t="s">
        <v>28</v>
      </c>
      <c r="S3460" s="84"/>
      <c r="T3460" s="1">
        <v>2241</v>
      </c>
      <c r="U3460" s="90">
        <v>1165.32</v>
      </c>
      <c r="V3460" s="91">
        <v>0.48000000000000004</v>
      </c>
      <c r="W3460" s="83" t="s">
        <v>11035</v>
      </c>
      <c r="X3460" s="83">
        <v>90119000000</v>
      </c>
      <c r="Y3460" s="83" t="s">
        <v>4416</v>
      </c>
      <c r="Z3460" s="83" t="s">
        <v>739</v>
      </c>
    </row>
    <row r="3461" spans="1:26" x14ac:dyDescent="0.25">
      <c r="A3461" s="83" t="s">
        <v>12154</v>
      </c>
      <c r="B3461" s="83" t="s">
        <v>12154</v>
      </c>
      <c r="C3461" s="84" t="s">
        <v>5496</v>
      </c>
      <c r="D3461" s="83" t="s">
        <v>5497</v>
      </c>
      <c r="E3461" s="83" t="s">
        <v>704</v>
      </c>
      <c r="F3461" s="83" t="s">
        <v>22</v>
      </c>
      <c r="G3461" s="83" t="s">
        <v>12144</v>
      </c>
      <c r="H3461" s="83"/>
      <c r="I3461" s="93" t="s">
        <v>24</v>
      </c>
      <c r="J3461" s="93" t="s">
        <v>24</v>
      </c>
      <c r="K3461" s="85">
        <v>100210010415</v>
      </c>
      <c r="L3461" s="83" t="s">
        <v>25</v>
      </c>
      <c r="M3461" s="83" t="s">
        <v>1019</v>
      </c>
      <c r="N3461" s="83" t="s">
        <v>1020</v>
      </c>
      <c r="O3461" s="83" t="s">
        <v>5498</v>
      </c>
      <c r="P3461" s="86">
        <v>2</v>
      </c>
      <c r="Q3461" s="96"/>
      <c r="R3461" s="88" t="s">
        <v>28</v>
      </c>
      <c r="S3461" s="83"/>
      <c r="T3461" s="1">
        <v>875</v>
      </c>
      <c r="U3461" s="90">
        <v>455</v>
      </c>
      <c r="V3461" s="91">
        <v>0.48</v>
      </c>
      <c r="W3461" s="83" t="s">
        <v>11035</v>
      </c>
      <c r="X3461" s="83">
        <v>90119000000</v>
      </c>
      <c r="Y3461" s="83" t="s">
        <v>4416</v>
      </c>
      <c r="Z3461" s="83" t="s">
        <v>739</v>
      </c>
    </row>
    <row r="3462" spans="1:26" x14ac:dyDescent="0.25">
      <c r="A3462" s="83" t="s">
        <v>12155</v>
      </c>
      <c r="B3462" s="83" t="s">
        <v>12155</v>
      </c>
      <c r="C3462" s="84" t="s">
        <v>5500</v>
      </c>
      <c r="D3462" s="83" t="s">
        <v>5501</v>
      </c>
      <c r="E3462" s="83" t="s">
        <v>704</v>
      </c>
      <c r="F3462" s="83" t="s">
        <v>22</v>
      </c>
      <c r="G3462" s="83" t="s">
        <v>12144</v>
      </c>
      <c r="H3462" s="83"/>
      <c r="I3462" s="93" t="s">
        <v>24</v>
      </c>
      <c r="J3462" s="93" t="s">
        <v>24</v>
      </c>
      <c r="K3462" s="85">
        <v>100210010415</v>
      </c>
      <c r="L3462" s="83" t="s">
        <v>25</v>
      </c>
      <c r="M3462" s="83" t="s">
        <v>1019</v>
      </c>
      <c r="N3462" s="83" t="s">
        <v>1020</v>
      </c>
      <c r="O3462" s="83" t="s">
        <v>5498</v>
      </c>
      <c r="P3462" s="86">
        <v>2</v>
      </c>
      <c r="Q3462" s="96"/>
      <c r="R3462" s="88" t="s">
        <v>28</v>
      </c>
      <c r="S3462" s="83"/>
      <c r="T3462" s="1">
        <v>1047</v>
      </c>
      <c r="U3462" s="90">
        <v>544.44000000000005</v>
      </c>
      <c r="V3462" s="91">
        <v>0.47999999999999993</v>
      </c>
      <c r="W3462" s="83" t="s">
        <v>11035</v>
      </c>
      <c r="X3462" s="83">
        <v>90119000000</v>
      </c>
      <c r="Y3462" s="83" t="s">
        <v>4416</v>
      </c>
      <c r="Z3462" s="83" t="s">
        <v>739</v>
      </c>
    </row>
    <row r="3463" spans="1:26" x14ac:dyDescent="0.25">
      <c r="A3463" s="83" t="s">
        <v>12156</v>
      </c>
      <c r="B3463" s="83" t="s">
        <v>12156</v>
      </c>
      <c r="C3463" s="84" t="s">
        <v>5503</v>
      </c>
      <c r="D3463" s="83" t="s">
        <v>5504</v>
      </c>
      <c r="E3463" s="83" t="s">
        <v>704</v>
      </c>
      <c r="F3463" s="83" t="s">
        <v>22</v>
      </c>
      <c r="G3463" s="83" t="s">
        <v>12144</v>
      </c>
      <c r="H3463" s="83"/>
      <c r="I3463" s="93" t="s">
        <v>24</v>
      </c>
      <c r="J3463" s="93" t="s">
        <v>24</v>
      </c>
      <c r="K3463" s="85">
        <v>100210010822</v>
      </c>
      <c r="L3463" s="83" t="s">
        <v>25</v>
      </c>
      <c r="M3463" s="83" t="s">
        <v>1019</v>
      </c>
      <c r="N3463" s="83" t="s">
        <v>4364</v>
      </c>
      <c r="O3463" s="83" t="s">
        <v>5505</v>
      </c>
      <c r="P3463" s="86">
        <v>2</v>
      </c>
      <c r="Q3463" s="96"/>
      <c r="R3463" s="88" t="s">
        <v>28</v>
      </c>
      <c r="S3463" s="84"/>
      <c r="T3463" s="1">
        <v>150</v>
      </c>
      <c r="U3463" s="90">
        <v>78</v>
      </c>
      <c r="V3463" s="91">
        <v>0.48</v>
      </c>
      <c r="W3463" s="83" t="s">
        <v>11035</v>
      </c>
      <c r="X3463" s="83">
        <v>90021900000</v>
      </c>
      <c r="Y3463" s="83" t="s">
        <v>4416</v>
      </c>
      <c r="Z3463" s="83" t="s">
        <v>31</v>
      </c>
    </row>
    <row r="3464" spans="1:26" x14ac:dyDescent="0.25">
      <c r="A3464" s="83" t="s">
        <v>12157</v>
      </c>
      <c r="B3464" s="83" t="s">
        <v>12157</v>
      </c>
      <c r="C3464" s="84" t="s">
        <v>5507</v>
      </c>
      <c r="D3464" s="83" t="s">
        <v>5508</v>
      </c>
      <c r="E3464" s="83" t="s">
        <v>704</v>
      </c>
      <c r="F3464" s="83" t="s">
        <v>22</v>
      </c>
      <c r="G3464" s="83" t="s">
        <v>12144</v>
      </c>
      <c r="H3464" s="83"/>
      <c r="I3464" s="93" t="s">
        <v>24</v>
      </c>
      <c r="J3464" s="93" t="s">
        <v>24</v>
      </c>
      <c r="K3464" s="85">
        <v>100210010822</v>
      </c>
      <c r="L3464" s="83" t="s">
        <v>25</v>
      </c>
      <c r="M3464" s="83" t="s">
        <v>1019</v>
      </c>
      <c r="N3464" s="83" t="s">
        <v>4364</v>
      </c>
      <c r="O3464" s="83" t="s">
        <v>5505</v>
      </c>
      <c r="P3464" s="86">
        <v>2</v>
      </c>
      <c r="Q3464" s="96"/>
      <c r="R3464" s="88" t="s">
        <v>28</v>
      </c>
      <c r="S3464" s="84"/>
      <c r="T3464" s="97">
        <v>287</v>
      </c>
      <c r="U3464" s="90">
        <v>149.24</v>
      </c>
      <c r="V3464" s="91">
        <v>0.48</v>
      </c>
      <c r="W3464" s="83" t="s">
        <v>11035</v>
      </c>
      <c r="X3464" s="83">
        <v>90021900000</v>
      </c>
      <c r="Y3464" s="83" t="s">
        <v>4416</v>
      </c>
      <c r="Z3464" s="83" t="s">
        <v>31</v>
      </c>
    </row>
    <row r="3465" spans="1:26" x14ac:dyDescent="0.25">
      <c r="A3465" s="83" t="s">
        <v>12158</v>
      </c>
      <c r="B3465" s="83" t="s">
        <v>12158</v>
      </c>
      <c r="C3465" s="84" t="s">
        <v>5510</v>
      </c>
      <c r="D3465" s="83" t="s">
        <v>5511</v>
      </c>
      <c r="E3465" s="83" t="s">
        <v>704</v>
      </c>
      <c r="F3465" s="83" t="s">
        <v>22</v>
      </c>
      <c r="G3465" s="83" t="s">
        <v>12144</v>
      </c>
      <c r="H3465" s="83"/>
      <c r="I3465" s="93" t="s">
        <v>24</v>
      </c>
      <c r="J3465" s="93" t="s">
        <v>24</v>
      </c>
      <c r="K3465" s="85">
        <v>100210010822</v>
      </c>
      <c r="L3465" s="83" t="s">
        <v>25</v>
      </c>
      <c r="M3465" s="83" t="s">
        <v>1019</v>
      </c>
      <c r="N3465" s="83" t="s">
        <v>4364</v>
      </c>
      <c r="O3465" s="83" t="s">
        <v>5505</v>
      </c>
      <c r="P3465" s="86">
        <v>2</v>
      </c>
      <c r="Q3465" s="96"/>
      <c r="R3465" s="88" t="s">
        <v>28</v>
      </c>
      <c r="S3465" s="83"/>
      <c r="T3465" s="1">
        <v>335</v>
      </c>
      <c r="U3465" s="90">
        <v>174.2</v>
      </c>
      <c r="V3465" s="91">
        <v>0.48000000000000004</v>
      </c>
      <c r="W3465" s="83" t="s">
        <v>11035</v>
      </c>
      <c r="X3465" s="83">
        <v>90021900000</v>
      </c>
      <c r="Y3465" s="83" t="s">
        <v>4416</v>
      </c>
      <c r="Z3465" s="83" t="s">
        <v>31</v>
      </c>
    </row>
    <row r="3466" spans="1:26" x14ac:dyDescent="0.25">
      <c r="A3466" s="83" t="s">
        <v>12159</v>
      </c>
      <c r="B3466" s="83" t="s">
        <v>12159</v>
      </c>
      <c r="C3466" s="84" t="s">
        <v>5513</v>
      </c>
      <c r="D3466" s="93" t="s">
        <v>5514</v>
      </c>
      <c r="E3466" s="83" t="s">
        <v>704</v>
      </c>
      <c r="F3466" s="83" t="s">
        <v>22</v>
      </c>
      <c r="G3466" s="83" t="s">
        <v>12144</v>
      </c>
      <c r="H3466" s="83"/>
      <c r="I3466" s="93" t="s">
        <v>24</v>
      </c>
      <c r="J3466" s="93" t="s">
        <v>24</v>
      </c>
      <c r="K3466" s="85">
        <v>100210010822</v>
      </c>
      <c r="L3466" s="83" t="s">
        <v>25</v>
      </c>
      <c r="M3466" s="83" t="s">
        <v>1019</v>
      </c>
      <c r="N3466" s="83" t="s">
        <v>4364</v>
      </c>
      <c r="O3466" s="83" t="s">
        <v>5505</v>
      </c>
      <c r="P3466" s="86">
        <v>2</v>
      </c>
      <c r="Q3466" s="96"/>
      <c r="R3466" s="88" t="s">
        <v>28</v>
      </c>
      <c r="S3466" s="83"/>
      <c r="T3466" s="1">
        <v>378</v>
      </c>
      <c r="U3466" s="90">
        <v>196.56</v>
      </c>
      <c r="V3466" s="91">
        <v>0.48</v>
      </c>
      <c r="W3466" s="83" t="s">
        <v>11035</v>
      </c>
      <c r="X3466" s="83">
        <v>90021900000</v>
      </c>
      <c r="Y3466" s="83" t="s">
        <v>4416</v>
      </c>
      <c r="Z3466" s="83" t="s">
        <v>31</v>
      </c>
    </row>
    <row r="3467" spans="1:26" x14ac:dyDescent="0.25">
      <c r="A3467" s="83" t="s">
        <v>12160</v>
      </c>
      <c r="B3467" s="83" t="s">
        <v>12160</v>
      </c>
      <c r="C3467" s="84" t="s">
        <v>5522</v>
      </c>
      <c r="D3467" s="83" t="s">
        <v>5522</v>
      </c>
      <c r="E3467" s="83" t="s">
        <v>704</v>
      </c>
      <c r="F3467" s="83" t="s">
        <v>22</v>
      </c>
      <c r="G3467" s="83" t="s">
        <v>23</v>
      </c>
      <c r="H3467" s="83"/>
      <c r="I3467" s="93" t="s">
        <v>24</v>
      </c>
      <c r="J3467" s="93" t="s">
        <v>24</v>
      </c>
      <c r="K3467" s="85">
        <v>100210010640</v>
      </c>
      <c r="L3467" s="83" t="s">
        <v>25</v>
      </c>
      <c r="M3467" s="83" t="s">
        <v>1019</v>
      </c>
      <c r="N3467" s="83" t="s">
        <v>1303</v>
      </c>
      <c r="O3467" s="83" t="s">
        <v>3183</v>
      </c>
      <c r="P3467" s="86">
        <v>2</v>
      </c>
      <c r="Q3467" s="96"/>
      <c r="R3467" s="88" t="s">
        <v>28</v>
      </c>
      <c r="S3467" s="84"/>
      <c r="T3467" s="1">
        <v>1290</v>
      </c>
      <c r="U3467" s="90">
        <v>670.8</v>
      </c>
      <c r="V3467" s="91">
        <v>0.48000000000000004</v>
      </c>
      <c r="W3467" s="83" t="s">
        <v>11035</v>
      </c>
      <c r="X3467" s="83">
        <v>90118000000</v>
      </c>
      <c r="Y3467" s="83" t="s">
        <v>5523</v>
      </c>
      <c r="Z3467" s="83" t="s">
        <v>31</v>
      </c>
    </row>
    <row r="3468" spans="1:26" x14ac:dyDescent="0.25">
      <c r="A3468" s="83" t="s">
        <v>12161</v>
      </c>
      <c r="B3468" s="83" t="s">
        <v>12161</v>
      </c>
      <c r="C3468" s="84" t="s">
        <v>5525</v>
      </c>
      <c r="D3468" s="83" t="s">
        <v>5526</v>
      </c>
      <c r="E3468" s="83" t="s">
        <v>704</v>
      </c>
      <c r="F3468" s="83" t="s">
        <v>22</v>
      </c>
      <c r="G3468" s="83" t="s">
        <v>23</v>
      </c>
      <c r="H3468" s="83"/>
      <c r="I3468" s="93" t="s">
        <v>24</v>
      </c>
      <c r="J3468" s="93" t="s">
        <v>24</v>
      </c>
      <c r="K3468" s="85">
        <v>100210010640</v>
      </c>
      <c r="L3468" s="83" t="s">
        <v>25</v>
      </c>
      <c r="M3468" s="83" t="s">
        <v>1019</v>
      </c>
      <c r="N3468" s="83" t="s">
        <v>1303</v>
      </c>
      <c r="O3468" s="83" t="s">
        <v>3183</v>
      </c>
      <c r="P3468" s="86">
        <v>2</v>
      </c>
      <c r="Q3468" s="96"/>
      <c r="R3468" s="88" t="s">
        <v>28</v>
      </c>
      <c r="S3468" s="84"/>
      <c r="T3468" s="97">
        <v>1376</v>
      </c>
      <c r="U3468" s="90">
        <v>715.52</v>
      </c>
      <c r="V3468" s="91">
        <v>0.48000000000000004</v>
      </c>
      <c r="W3468" s="83" t="s">
        <v>11035</v>
      </c>
      <c r="X3468" s="83">
        <v>90118000000</v>
      </c>
      <c r="Y3468" s="83" t="s">
        <v>5523</v>
      </c>
      <c r="Z3468" s="83" t="s">
        <v>31</v>
      </c>
    </row>
    <row r="3469" spans="1:26" x14ac:dyDescent="0.25">
      <c r="A3469" s="83" t="s">
        <v>12162</v>
      </c>
      <c r="B3469" s="83" t="s">
        <v>12162</v>
      </c>
      <c r="C3469" s="84" t="s">
        <v>5543</v>
      </c>
      <c r="D3469" s="83" t="s">
        <v>5544</v>
      </c>
      <c r="E3469" s="83" t="s">
        <v>704</v>
      </c>
      <c r="F3469" s="83" t="s">
        <v>22</v>
      </c>
      <c r="G3469" s="83" t="s">
        <v>12144</v>
      </c>
      <c r="H3469" s="83"/>
      <c r="I3469" s="93" t="s">
        <v>24</v>
      </c>
      <c r="J3469" s="93" t="s">
        <v>24</v>
      </c>
      <c r="K3469" s="85">
        <v>100210010640</v>
      </c>
      <c r="L3469" s="83" t="s">
        <v>25</v>
      </c>
      <c r="M3469" s="83" t="s">
        <v>1019</v>
      </c>
      <c r="N3469" s="83" t="s">
        <v>1303</v>
      </c>
      <c r="O3469" s="83" t="s">
        <v>3183</v>
      </c>
      <c r="P3469" s="86">
        <v>2</v>
      </c>
      <c r="Q3469" s="96"/>
      <c r="R3469" s="88" t="s">
        <v>28</v>
      </c>
      <c r="S3469" s="84"/>
      <c r="T3469" s="97">
        <v>349</v>
      </c>
      <c r="U3469" s="90">
        <v>181.48</v>
      </c>
      <c r="V3469" s="91">
        <v>0.48000000000000004</v>
      </c>
      <c r="W3469" s="83" t="s">
        <v>11035</v>
      </c>
      <c r="X3469" s="83">
        <v>90118000000</v>
      </c>
      <c r="Y3469" s="83" t="s">
        <v>4416</v>
      </c>
      <c r="Z3469" s="83" t="s">
        <v>31</v>
      </c>
    </row>
    <row r="3470" spans="1:26" x14ac:dyDescent="0.25">
      <c r="A3470" s="83" t="s">
        <v>12163</v>
      </c>
      <c r="B3470" s="83" t="s">
        <v>12163</v>
      </c>
      <c r="C3470" s="84" t="s">
        <v>5551</v>
      </c>
      <c r="D3470" s="83" t="s">
        <v>5552</v>
      </c>
      <c r="E3470" s="83" t="s">
        <v>704</v>
      </c>
      <c r="F3470" s="83" t="s">
        <v>22</v>
      </c>
      <c r="G3470" s="83" t="s">
        <v>12144</v>
      </c>
      <c r="H3470" s="83"/>
      <c r="I3470" s="93" t="s">
        <v>24</v>
      </c>
      <c r="J3470" s="93" t="s">
        <v>24</v>
      </c>
      <c r="K3470" s="85">
        <v>100210010752</v>
      </c>
      <c r="L3470" s="83" t="s">
        <v>25</v>
      </c>
      <c r="M3470" s="83" t="s">
        <v>1019</v>
      </c>
      <c r="N3470" s="83" t="s">
        <v>2639</v>
      </c>
      <c r="O3470" s="83" t="s">
        <v>4460</v>
      </c>
      <c r="P3470" s="86">
        <v>2</v>
      </c>
      <c r="Q3470" s="96"/>
      <c r="R3470" s="88" t="s">
        <v>28</v>
      </c>
      <c r="S3470" s="84"/>
      <c r="T3470" s="97">
        <v>1938</v>
      </c>
      <c r="U3470" s="90">
        <v>1007.76</v>
      </c>
      <c r="V3470" s="91">
        <v>0.48</v>
      </c>
      <c r="W3470" s="83" t="s">
        <v>11035</v>
      </c>
      <c r="X3470" s="83">
        <v>90021900000</v>
      </c>
      <c r="Y3470" s="83" t="s">
        <v>994</v>
      </c>
      <c r="Z3470" s="83" t="s">
        <v>31</v>
      </c>
    </row>
    <row r="3471" spans="1:26" x14ac:dyDescent="0.25">
      <c r="A3471" s="83" t="s">
        <v>12164</v>
      </c>
      <c r="B3471" s="83" t="s">
        <v>12164</v>
      </c>
      <c r="C3471" s="84" t="s">
        <v>5554</v>
      </c>
      <c r="D3471" s="83" t="s">
        <v>5555</v>
      </c>
      <c r="E3471" s="83" t="s">
        <v>704</v>
      </c>
      <c r="F3471" s="83" t="s">
        <v>22</v>
      </c>
      <c r="G3471" s="83" t="s">
        <v>12144</v>
      </c>
      <c r="H3471" s="83"/>
      <c r="I3471" s="93" t="s">
        <v>24</v>
      </c>
      <c r="J3471" s="93" t="s">
        <v>24</v>
      </c>
      <c r="K3471" s="85">
        <v>100210010752</v>
      </c>
      <c r="L3471" s="83" t="s">
        <v>25</v>
      </c>
      <c r="M3471" s="83" t="s">
        <v>1019</v>
      </c>
      <c r="N3471" s="83" t="s">
        <v>2639</v>
      </c>
      <c r="O3471" s="83" t="s">
        <v>4460</v>
      </c>
      <c r="P3471" s="86">
        <v>2</v>
      </c>
      <c r="Q3471" s="96"/>
      <c r="R3471" s="84" t="s">
        <v>28</v>
      </c>
      <c r="S3471" s="84"/>
      <c r="T3471" s="97">
        <v>892</v>
      </c>
      <c r="U3471" s="90">
        <v>463.84</v>
      </c>
      <c r="V3471" s="91">
        <v>0.48000000000000004</v>
      </c>
      <c r="W3471" s="83" t="s">
        <v>11035</v>
      </c>
      <c r="X3471" s="83">
        <v>90021900000</v>
      </c>
      <c r="Y3471" s="83" t="s">
        <v>994</v>
      </c>
      <c r="Z3471" s="83" t="s">
        <v>31</v>
      </c>
    </row>
    <row r="3472" spans="1:26" x14ac:dyDescent="0.25">
      <c r="A3472" s="83" t="s">
        <v>12165</v>
      </c>
      <c r="B3472" s="83" t="s">
        <v>12165</v>
      </c>
      <c r="C3472" s="84" t="s">
        <v>5557</v>
      </c>
      <c r="D3472" s="83" t="s">
        <v>5558</v>
      </c>
      <c r="E3472" s="83" t="s">
        <v>704</v>
      </c>
      <c r="F3472" s="83" t="s">
        <v>22</v>
      </c>
      <c r="G3472" s="83" t="s">
        <v>12144</v>
      </c>
      <c r="H3472" s="83"/>
      <c r="I3472" s="93" t="s">
        <v>24</v>
      </c>
      <c r="J3472" s="93" t="s">
        <v>24</v>
      </c>
      <c r="K3472" s="85">
        <v>100210010410</v>
      </c>
      <c r="L3472" s="83" t="s">
        <v>25</v>
      </c>
      <c r="M3472" s="83" t="s">
        <v>1019</v>
      </c>
      <c r="N3472" s="83" t="s">
        <v>1020</v>
      </c>
      <c r="O3472" s="83" t="s">
        <v>1021</v>
      </c>
      <c r="P3472" s="86">
        <v>2</v>
      </c>
      <c r="Q3472" s="96"/>
      <c r="R3472" s="84" t="s">
        <v>28</v>
      </c>
      <c r="S3472" s="84"/>
      <c r="T3472" s="97">
        <v>1028</v>
      </c>
      <c r="U3472" s="90">
        <v>534.55999999999995</v>
      </c>
      <c r="V3472" s="91">
        <v>0.48000000000000004</v>
      </c>
      <c r="W3472" s="83" t="s">
        <v>11035</v>
      </c>
      <c r="X3472" s="83">
        <v>90111000000</v>
      </c>
      <c r="Y3472" s="83" t="s">
        <v>4416</v>
      </c>
      <c r="Z3472" s="83" t="s">
        <v>739</v>
      </c>
    </row>
    <row r="3473" spans="1:26" x14ac:dyDescent="0.25">
      <c r="A3473" s="83" t="s">
        <v>12166</v>
      </c>
      <c r="B3473" s="83" t="s">
        <v>12166</v>
      </c>
      <c r="C3473" s="84" t="s">
        <v>5563</v>
      </c>
      <c r="D3473" s="83" t="s">
        <v>5564</v>
      </c>
      <c r="E3473" s="83" t="s">
        <v>704</v>
      </c>
      <c r="F3473" s="83" t="s">
        <v>22</v>
      </c>
      <c r="G3473" s="83" t="s">
        <v>12144</v>
      </c>
      <c r="H3473" s="83"/>
      <c r="I3473" s="93" t="s">
        <v>24</v>
      </c>
      <c r="J3473" s="93" t="s">
        <v>24</v>
      </c>
      <c r="K3473" s="85">
        <v>100210010752</v>
      </c>
      <c r="L3473" s="83" t="s">
        <v>25</v>
      </c>
      <c r="M3473" s="83" t="s">
        <v>1019</v>
      </c>
      <c r="N3473" s="83" t="s">
        <v>2639</v>
      </c>
      <c r="O3473" s="83" t="s">
        <v>4460</v>
      </c>
      <c r="P3473" s="86">
        <v>2</v>
      </c>
      <c r="Q3473" s="96"/>
      <c r="R3473" s="84" t="s">
        <v>28</v>
      </c>
      <c r="S3473" s="84"/>
      <c r="T3473" s="97">
        <v>1233</v>
      </c>
      <c r="U3473" s="90">
        <v>641.16</v>
      </c>
      <c r="V3473" s="91">
        <v>0.48000000000000004</v>
      </c>
      <c r="W3473" s="83" t="s">
        <v>11035</v>
      </c>
      <c r="X3473" s="83">
        <v>90021900000</v>
      </c>
      <c r="Y3473" s="83" t="s">
        <v>994</v>
      </c>
      <c r="Z3473" s="83" t="s">
        <v>31</v>
      </c>
    </row>
    <row r="3474" spans="1:26" x14ac:dyDescent="0.25">
      <c r="A3474" s="83" t="s">
        <v>12167</v>
      </c>
      <c r="B3474" s="83" t="s">
        <v>12167</v>
      </c>
      <c r="C3474" s="84" t="s">
        <v>5566</v>
      </c>
      <c r="D3474" s="83" t="s">
        <v>5567</v>
      </c>
      <c r="E3474" s="83" t="s">
        <v>704</v>
      </c>
      <c r="F3474" s="83" t="s">
        <v>22</v>
      </c>
      <c r="G3474" s="83" t="s">
        <v>12144</v>
      </c>
      <c r="H3474" s="83"/>
      <c r="I3474" s="93" t="s">
        <v>24</v>
      </c>
      <c r="J3474" s="93" t="s">
        <v>24</v>
      </c>
      <c r="K3474" s="85">
        <v>100210010752</v>
      </c>
      <c r="L3474" s="83" t="s">
        <v>25</v>
      </c>
      <c r="M3474" s="83" t="s">
        <v>1019</v>
      </c>
      <c r="N3474" s="83" t="s">
        <v>2639</v>
      </c>
      <c r="O3474" s="83" t="s">
        <v>4460</v>
      </c>
      <c r="P3474" s="86">
        <v>20</v>
      </c>
      <c r="Q3474" s="96"/>
      <c r="R3474" s="88" t="s">
        <v>28</v>
      </c>
      <c r="S3474" s="84"/>
      <c r="T3474" s="1">
        <v>1447</v>
      </c>
      <c r="U3474" s="90">
        <v>752.44</v>
      </c>
      <c r="V3474" s="91">
        <v>0.48</v>
      </c>
      <c r="W3474" s="83" t="s">
        <v>11035</v>
      </c>
      <c r="X3474" s="83">
        <v>90021900000</v>
      </c>
      <c r="Y3474" s="83" t="s">
        <v>994</v>
      </c>
      <c r="Z3474" s="83" t="s">
        <v>31</v>
      </c>
    </row>
    <row r="3475" spans="1:26" x14ac:dyDescent="0.25">
      <c r="A3475" s="83" t="s">
        <v>12168</v>
      </c>
      <c r="B3475" s="83" t="s">
        <v>12168</v>
      </c>
      <c r="C3475" s="84" t="s">
        <v>5575</v>
      </c>
      <c r="D3475" s="83" t="s">
        <v>5576</v>
      </c>
      <c r="E3475" s="83" t="s">
        <v>704</v>
      </c>
      <c r="F3475" s="83" t="s">
        <v>22</v>
      </c>
      <c r="G3475" s="83" t="s">
        <v>12144</v>
      </c>
      <c r="H3475" s="83"/>
      <c r="I3475" s="93" t="s">
        <v>24</v>
      </c>
      <c r="J3475" s="93" t="s">
        <v>24</v>
      </c>
      <c r="K3475" s="85">
        <v>100210010722</v>
      </c>
      <c r="L3475" s="83" t="s">
        <v>25</v>
      </c>
      <c r="M3475" s="83" t="s">
        <v>1019</v>
      </c>
      <c r="N3475" s="83" t="s">
        <v>2639</v>
      </c>
      <c r="O3475" s="83" t="s">
        <v>5577</v>
      </c>
      <c r="P3475" s="86">
        <v>2</v>
      </c>
      <c r="Q3475" s="96"/>
      <c r="R3475" s="88" t="s">
        <v>28</v>
      </c>
      <c r="S3475" s="84"/>
      <c r="T3475" s="1">
        <v>814</v>
      </c>
      <c r="U3475" s="90">
        <v>423.28</v>
      </c>
      <c r="V3475" s="91">
        <v>0.48000000000000004</v>
      </c>
      <c r="W3475" s="83" t="s">
        <v>11035</v>
      </c>
      <c r="X3475" s="83">
        <v>90021900000</v>
      </c>
      <c r="Y3475" s="83" t="s">
        <v>994</v>
      </c>
      <c r="Z3475" s="83" t="s">
        <v>31</v>
      </c>
    </row>
    <row r="3476" spans="1:26" x14ac:dyDescent="0.25">
      <c r="A3476" s="83" t="s">
        <v>12169</v>
      </c>
      <c r="B3476" s="83" t="s">
        <v>12169</v>
      </c>
      <c r="C3476" s="84" t="s">
        <v>5579</v>
      </c>
      <c r="D3476" s="83" t="s">
        <v>5580</v>
      </c>
      <c r="E3476" s="83" t="s">
        <v>704</v>
      </c>
      <c r="F3476" s="83" t="s">
        <v>22</v>
      </c>
      <c r="G3476" s="83" t="s">
        <v>12144</v>
      </c>
      <c r="H3476" s="83"/>
      <c r="I3476" s="93" t="s">
        <v>24</v>
      </c>
      <c r="J3476" s="93" t="s">
        <v>24</v>
      </c>
      <c r="K3476" s="85">
        <v>100210010722</v>
      </c>
      <c r="L3476" s="83" t="s">
        <v>25</v>
      </c>
      <c r="M3476" s="83" t="s">
        <v>1019</v>
      </c>
      <c r="N3476" s="83" t="s">
        <v>2639</v>
      </c>
      <c r="O3476" s="83" t="s">
        <v>5577</v>
      </c>
      <c r="P3476" s="86">
        <v>2</v>
      </c>
      <c r="Q3476" s="96"/>
      <c r="R3476" s="88" t="s">
        <v>28</v>
      </c>
      <c r="S3476" s="84"/>
      <c r="T3476" s="1">
        <v>188</v>
      </c>
      <c r="U3476" s="90">
        <v>97.76</v>
      </c>
      <c r="V3476" s="91">
        <v>0.48</v>
      </c>
      <c r="W3476" s="83" t="s">
        <v>11035</v>
      </c>
      <c r="X3476" s="83">
        <v>90021900000</v>
      </c>
      <c r="Y3476" s="83" t="s">
        <v>994</v>
      </c>
      <c r="Z3476" s="83" t="s">
        <v>31</v>
      </c>
    </row>
    <row r="3477" spans="1:26" x14ac:dyDescent="0.25">
      <c r="A3477" s="83" t="s">
        <v>12170</v>
      </c>
      <c r="B3477" s="83" t="s">
        <v>12170</v>
      </c>
      <c r="C3477" s="84" t="s">
        <v>5582</v>
      </c>
      <c r="D3477" s="83" t="s">
        <v>5583</v>
      </c>
      <c r="E3477" s="83" t="s">
        <v>704</v>
      </c>
      <c r="F3477" s="83" t="s">
        <v>22</v>
      </c>
      <c r="G3477" s="83" t="s">
        <v>12144</v>
      </c>
      <c r="H3477" s="83"/>
      <c r="I3477" s="93" t="s">
        <v>24</v>
      </c>
      <c r="J3477" s="93" t="s">
        <v>24</v>
      </c>
      <c r="K3477" s="85">
        <v>100210010722</v>
      </c>
      <c r="L3477" s="83" t="s">
        <v>25</v>
      </c>
      <c r="M3477" s="83" t="s">
        <v>1019</v>
      </c>
      <c r="N3477" s="83" t="s">
        <v>2639</v>
      </c>
      <c r="O3477" s="83" t="s">
        <v>5577</v>
      </c>
      <c r="P3477" s="86">
        <v>2</v>
      </c>
      <c r="Q3477" s="96"/>
      <c r="R3477" s="88" t="s">
        <v>28</v>
      </c>
      <c r="S3477" s="83"/>
      <c r="T3477" s="1">
        <v>457</v>
      </c>
      <c r="U3477" s="90">
        <v>237.64</v>
      </c>
      <c r="V3477" s="91">
        <v>0.48000000000000004</v>
      </c>
      <c r="W3477" s="83" t="s">
        <v>11035</v>
      </c>
      <c r="X3477" s="83">
        <v>90021900000</v>
      </c>
      <c r="Y3477" s="83" t="s">
        <v>994</v>
      </c>
      <c r="Z3477" s="83" t="s">
        <v>31</v>
      </c>
    </row>
    <row r="3478" spans="1:26" x14ac:dyDescent="0.25">
      <c r="A3478" s="83" t="s">
        <v>12171</v>
      </c>
      <c r="B3478" s="83" t="s">
        <v>12171</v>
      </c>
      <c r="C3478" s="84" t="s">
        <v>5585</v>
      </c>
      <c r="D3478" s="83" t="s">
        <v>5586</v>
      </c>
      <c r="E3478" s="83" t="s">
        <v>704</v>
      </c>
      <c r="F3478" s="83" t="s">
        <v>22</v>
      </c>
      <c r="G3478" s="83" t="s">
        <v>12144</v>
      </c>
      <c r="H3478" s="83"/>
      <c r="I3478" s="93" t="s">
        <v>24</v>
      </c>
      <c r="J3478" s="93" t="s">
        <v>24</v>
      </c>
      <c r="K3478" s="85">
        <v>100210010722</v>
      </c>
      <c r="L3478" s="83" t="s">
        <v>25</v>
      </c>
      <c r="M3478" s="83" t="s">
        <v>1019</v>
      </c>
      <c r="N3478" s="83" t="s">
        <v>2639</v>
      </c>
      <c r="O3478" s="83" t="s">
        <v>5577</v>
      </c>
      <c r="P3478" s="86">
        <v>2</v>
      </c>
      <c r="Q3478" s="96"/>
      <c r="R3478" s="88" t="s">
        <v>28</v>
      </c>
      <c r="S3478" s="84"/>
      <c r="T3478" s="1">
        <v>608</v>
      </c>
      <c r="U3478" s="90">
        <v>316.16000000000003</v>
      </c>
      <c r="V3478" s="91">
        <v>0.48</v>
      </c>
      <c r="W3478" s="83" t="s">
        <v>11035</v>
      </c>
      <c r="X3478" s="83">
        <v>90021900000</v>
      </c>
      <c r="Y3478" s="83" t="s">
        <v>994</v>
      </c>
      <c r="Z3478" s="83" t="s">
        <v>31</v>
      </c>
    </row>
    <row r="3479" spans="1:26" x14ac:dyDescent="0.25">
      <c r="A3479" s="83" t="s">
        <v>12172</v>
      </c>
      <c r="B3479" s="83" t="s">
        <v>12172</v>
      </c>
      <c r="C3479" s="84" t="s">
        <v>5588</v>
      </c>
      <c r="D3479" s="83" t="s">
        <v>5589</v>
      </c>
      <c r="E3479" s="83" t="s">
        <v>704</v>
      </c>
      <c r="F3479" s="83" t="s">
        <v>22</v>
      </c>
      <c r="G3479" s="83" t="s">
        <v>12144</v>
      </c>
      <c r="H3479" s="83"/>
      <c r="I3479" s="93" t="s">
        <v>24</v>
      </c>
      <c r="J3479" s="93" t="s">
        <v>24</v>
      </c>
      <c r="K3479" s="85">
        <v>100210010722</v>
      </c>
      <c r="L3479" s="83" t="s">
        <v>25</v>
      </c>
      <c r="M3479" s="83" t="s">
        <v>1019</v>
      </c>
      <c r="N3479" s="83" t="s">
        <v>2639</v>
      </c>
      <c r="O3479" s="83" t="s">
        <v>5577</v>
      </c>
      <c r="P3479" s="86">
        <v>2</v>
      </c>
      <c r="Q3479" s="96"/>
      <c r="R3479" s="88" t="s">
        <v>28</v>
      </c>
      <c r="S3479" s="83"/>
      <c r="T3479" s="1">
        <v>883</v>
      </c>
      <c r="U3479" s="90">
        <v>459.16</v>
      </c>
      <c r="V3479" s="91">
        <v>0.48</v>
      </c>
      <c r="W3479" s="83" t="s">
        <v>11035</v>
      </c>
      <c r="X3479" s="83">
        <v>90021900000</v>
      </c>
      <c r="Y3479" s="83" t="s">
        <v>994</v>
      </c>
      <c r="Z3479" s="83" t="s">
        <v>31</v>
      </c>
    </row>
    <row r="3480" spans="1:26" x14ac:dyDescent="0.25">
      <c r="A3480" s="83" t="s">
        <v>12173</v>
      </c>
      <c r="B3480" s="83" t="s">
        <v>12173</v>
      </c>
      <c r="C3480" s="84" t="s">
        <v>5591</v>
      </c>
      <c r="D3480" s="83" t="s">
        <v>5592</v>
      </c>
      <c r="E3480" s="83" t="s">
        <v>704</v>
      </c>
      <c r="F3480" s="83" t="s">
        <v>22</v>
      </c>
      <c r="G3480" s="83" t="s">
        <v>12144</v>
      </c>
      <c r="H3480" s="83"/>
      <c r="I3480" s="93" t="s">
        <v>24</v>
      </c>
      <c r="J3480" s="93" t="s">
        <v>24</v>
      </c>
      <c r="K3480" s="85">
        <v>100210010722</v>
      </c>
      <c r="L3480" s="83" t="s">
        <v>25</v>
      </c>
      <c r="M3480" s="83" t="s">
        <v>1019</v>
      </c>
      <c r="N3480" s="83" t="s">
        <v>2639</v>
      </c>
      <c r="O3480" s="83" t="s">
        <v>5577</v>
      </c>
      <c r="P3480" s="86">
        <v>2</v>
      </c>
      <c r="Q3480" s="96"/>
      <c r="R3480" s="88" t="s">
        <v>28</v>
      </c>
      <c r="S3480" s="84"/>
      <c r="T3480" s="1">
        <v>2126</v>
      </c>
      <c r="U3480" s="90">
        <v>1105.52</v>
      </c>
      <c r="V3480" s="91">
        <v>0.48</v>
      </c>
      <c r="W3480" s="83" t="s">
        <v>11035</v>
      </c>
      <c r="X3480" s="83">
        <v>90021900000</v>
      </c>
      <c r="Y3480" s="83" t="s">
        <v>994</v>
      </c>
      <c r="Z3480" s="83" t="s">
        <v>31</v>
      </c>
    </row>
    <row r="3481" spans="1:26" x14ac:dyDescent="0.25">
      <c r="A3481" s="83" t="s">
        <v>12174</v>
      </c>
      <c r="B3481" s="83" t="s">
        <v>12174</v>
      </c>
      <c r="C3481" s="84" t="s">
        <v>5594</v>
      </c>
      <c r="D3481" s="83" t="s">
        <v>5595</v>
      </c>
      <c r="E3481" s="83" t="s">
        <v>704</v>
      </c>
      <c r="F3481" s="83" t="s">
        <v>22</v>
      </c>
      <c r="G3481" s="83" t="s">
        <v>12144</v>
      </c>
      <c r="H3481" s="83"/>
      <c r="I3481" s="93" t="s">
        <v>24</v>
      </c>
      <c r="J3481" s="93" t="s">
        <v>24</v>
      </c>
      <c r="K3481" s="85">
        <v>100210010722</v>
      </c>
      <c r="L3481" s="83" t="s">
        <v>25</v>
      </c>
      <c r="M3481" s="83" t="s">
        <v>1019</v>
      </c>
      <c r="N3481" s="83" t="s">
        <v>2639</v>
      </c>
      <c r="O3481" s="83" t="s">
        <v>5577</v>
      </c>
      <c r="P3481" s="86">
        <v>2</v>
      </c>
      <c r="Q3481" s="96"/>
      <c r="R3481" s="88" t="s">
        <v>28</v>
      </c>
      <c r="S3481" s="84"/>
      <c r="T3481" s="1">
        <v>663</v>
      </c>
      <c r="U3481" s="90">
        <v>344.76</v>
      </c>
      <c r="V3481" s="91">
        <v>0.48000000000000004</v>
      </c>
      <c r="W3481" s="83" t="s">
        <v>11035</v>
      </c>
      <c r="X3481" s="83">
        <v>90021900000</v>
      </c>
      <c r="Y3481" s="83" t="s">
        <v>994</v>
      </c>
      <c r="Z3481" s="83" t="s">
        <v>31</v>
      </c>
    </row>
    <row r="3482" spans="1:26" x14ac:dyDescent="0.25">
      <c r="A3482" s="83" t="s">
        <v>12175</v>
      </c>
      <c r="B3482" s="83" t="s">
        <v>12175</v>
      </c>
      <c r="C3482" s="84" t="s">
        <v>5597</v>
      </c>
      <c r="D3482" s="83" t="s">
        <v>5598</v>
      </c>
      <c r="E3482" s="83" t="s">
        <v>704</v>
      </c>
      <c r="F3482" s="83" t="s">
        <v>22</v>
      </c>
      <c r="G3482" s="83" t="s">
        <v>12144</v>
      </c>
      <c r="H3482" s="83"/>
      <c r="I3482" s="93" t="s">
        <v>24</v>
      </c>
      <c r="J3482" s="93" t="s">
        <v>24</v>
      </c>
      <c r="K3482" s="85">
        <v>100210010722</v>
      </c>
      <c r="L3482" s="83" t="s">
        <v>25</v>
      </c>
      <c r="M3482" s="83" t="s">
        <v>1019</v>
      </c>
      <c r="N3482" s="83" t="s">
        <v>2639</v>
      </c>
      <c r="O3482" s="83" t="s">
        <v>5577</v>
      </c>
      <c r="P3482" s="86">
        <v>2</v>
      </c>
      <c r="Q3482" s="96"/>
      <c r="R3482" s="88" t="s">
        <v>28</v>
      </c>
      <c r="S3482" s="84"/>
      <c r="T3482" s="1">
        <v>855</v>
      </c>
      <c r="U3482" s="90">
        <v>444.6</v>
      </c>
      <c r="V3482" s="91">
        <v>0.48</v>
      </c>
      <c r="W3482" s="83" t="s">
        <v>11035</v>
      </c>
      <c r="X3482" s="83">
        <v>90021900000</v>
      </c>
      <c r="Y3482" s="83" t="s">
        <v>994</v>
      </c>
      <c r="Z3482" s="83" t="s">
        <v>31</v>
      </c>
    </row>
    <row r="3483" spans="1:26" x14ac:dyDescent="0.25">
      <c r="A3483" s="83" t="s">
        <v>12176</v>
      </c>
      <c r="B3483" s="83" t="s">
        <v>12176</v>
      </c>
      <c r="C3483" s="84" t="s">
        <v>5600</v>
      </c>
      <c r="D3483" s="83" t="s">
        <v>5601</v>
      </c>
      <c r="E3483" s="83" t="s">
        <v>704</v>
      </c>
      <c r="F3483" s="83" t="s">
        <v>22</v>
      </c>
      <c r="G3483" s="83" t="s">
        <v>12144</v>
      </c>
      <c r="H3483" s="83"/>
      <c r="I3483" s="93" t="s">
        <v>24</v>
      </c>
      <c r="J3483" s="93" t="s">
        <v>24</v>
      </c>
      <c r="K3483" s="85">
        <v>100210010722</v>
      </c>
      <c r="L3483" s="83" t="s">
        <v>25</v>
      </c>
      <c r="M3483" s="83" t="s">
        <v>1019</v>
      </c>
      <c r="N3483" s="83" t="s">
        <v>2639</v>
      </c>
      <c r="O3483" s="83" t="s">
        <v>5577</v>
      </c>
      <c r="P3483" s="86">
        <v>2</v>
      </c>
      <c r="Q3483" s="96"/>
      <c r="R3483" s="88" t="s">
        <v>28</v>
      </c>
      <c r="S3483" s="84"/>
      <c r="T3483" s="1">
        <v>1231</v>
      </c>
      <c r="U3483" s="90">
        <v>640.12</v>
      </c>
      <c r="V3483" s="91">
        <v>0.48</v>
      </c>
      <c r="W3483" s="83" t="s">
        <v>11035</v>
      </c>
      <c r="X3483" s="83">
        <v>90021900000</v>
      </c>
      <c r="Y3483" s="83" t="s">
        <v>994</v>
      </c>
      <c r="Z3483" s="83" t="s">
        <v>31</v>
      </c>
    </row>
    <row r="3484" spans="1:26" x14ac:dyDescent="0.25">
      <c r="A3484" s="83" t="s">
        <v>12177</v>
      </c>
      <c r="B3484" s="83" t="s">
        <v>12177</v>
      </c>
      <c r="C3484" s="84" t="s">
        <v>5603</v>
      </c>
      <c r="D3484" s="83" t="s">
        <v>5604</v>
      </c>
      <c r="E3484" s="83" t="s">
        <v>704</v>
      </c>
      <c r="F3484" s="83" t="s">
        <v>22</v>
      </c>
      <c r="G3484" s="83" t="s">
        <v>12144</v>
      </c>
      <c r="H3484" s="83"/>
      <c r="I3484" s="93" t="s">
        <v>24</v>
      </c>
      <c r="J3484" s="93" t="s">
        <v>24</v>
      </c>
      <c r="K3484" s="85">
        <v>100210010722</v>
      </c>
      <c r="L3484" s="83" t="s">
        <v>25</v>
      </c>
      <c r="M3484" s="83" t="s">
        <v>1019</v>
      </c>
      <c r="N3484" s="83" t="s">
        <v>2639</v>
      </c>
      <c r="O3484" s="83" t="s">
        <v>5577</v>
      </c>
      <c r="P3484" s="86">
        <v>2</v>
      </c>
      <c r="Q3484" s="96"/>
      <c r="R3484" s="88" t="s">
        <v>28</v>
      </c>
      <c r="S3484" s="84"/>
      <c r="T3484" s="1">
        <v>2880</v>
      </c>
      <c r="U3484" s="90">
        <v>1497.6</v>
      </c>
      <c r="V3484" s="91">
        <v>0.48000000000000004</v>
      </c>
      <c r="W3484" s="83" t="s">
        <v>11035</v>
      </c>
      <c r="X3484" s="83">
        <v>90021900000</v>
      </c>
      <c r="Y3484" s="83" t="s">
        <v>994</v>
      </c>
      <c r="Z3484" s="83" t="s">
        <v>31</v>
      </c>
    </row>
    <row r="3485" spans="1:26" x14ac:dyDescent="0.25">
      <c r="A3485" s="83" t="s">
        <v>12178</v>
      </c>
      <c r="B3485" s="83" t="s">
        <v>12178</v>
      </c>
      <c r="C3485" s="84" t="s">
        <v>5605</v>
      </c>
      <c r="D3485" s="83" t="s">
        <v>5606</v>
      </c>
      <c r="E3485" s="83" t="s">
        <v>704</v>
      </c>
      <c r="F3485" s="83" t="s">
        <v>22</v>
      </c>
      <c r="G3485" s="83" t="s">
        <v>23</v>
      </c>
      <c r="H3485" s="83"/>
      <c r="I3485" s="93" t="s">
        <v>24</v>
      </c>
      <c r="J3485" s="93" t="s">
        <v>24</v>
      </c>
      <c r="K3485" s="85">
        <v>100210010609</v>
      </c>
      <c r="L3485" s="83" t="s">
        <v>25</v>
      </c>
      <c r="M3485" s="83" t="s">
        <v>1019</v>
      </c>
      <c r="N3485" s="83" t="s">
        <v>1303</v>
      </c>
      <c r="O3485" s="83" t="s">
        <v>4378</v>
      </c>
      <c r="P3485" s="86">
        <v>2</v>
      </c>
      <c r="Q3485" s="96"/>
      <c r="R3485" s="88" t="s">
        <v>28</v>
      </c>
      <c r="S3485" s="84"/>
      <c r="T3485" s="1">
        <v>421</v>
      </c>
      <c r="U3485" s="90">
        <v>218.92</v>
      </c>
      <c r="V3485" s="91">
        <v>0.48000000000000004</v>
      </c>
      <c r="W3485" s="83" t="s">
        <v>11035</v>
      </c>
      <c r="X3485" s="83">
        <v>85394900000</v>
      </c>
      <c r="Y3485" s="83" t="s">
        <v>994</v>
      </c>
      <c r="Z3485" s="83" t="s">
        <v>31</v>
      </c>
    </row>
    <row r="3486" spans="1:26" x14ac:dyDescent="0.25">
      <c r="A3486" s="83" t="s">
        <v>12179</v>
      </c>
      <c r="B3486" s="83" t="s">
        <v>12179</v>
      </c>
      <c r="C3486" s="84" t="s">
        <v>5614</v>
      </c>
      <c r="D3486" s="83" t="s">
        <v>5615</v>
      </c>
      <c r="E3486" s="83" t="s">
        <v>704</v>
      </c>
      <c r="F3486" s="83" t="s">
        <v>22</v>
      </c>
      <c r="G3486" s="83" t="s">
        <v>12144</v>
      </c>
      <c r="H3486" s="83"/>
      <c r="I3486" s="93" t="s">
        <v>24</v>
      </c>
      <c r="J3486" s="93" t="s">
        <v>24</v>
      </c>
      <c r="K3486" s="85">
        <v>100210010822</v>
      </c>
      <c r="L3486" s="83" t="s">
        <v>25</v>
      </c>
      <c r="M3486" s="83" t="s">
        <v>1019</v>
      </c>
      <c r="N3486" s="83" t="s">
        <v>4364</v>
      </c>
      <c r="O3486" s="83" t="s">
        <v>5505</v>
      </c>
      <c r="P3486" s="86">
        <v>2</v>
      </c>
      <c r="Q3486" s="96"/>
      <c r="R3486" s="88" t="s">
        <v>28</v>
      </c>
      <c r="S3486" s="84"/>
      <c r="T3486" s="1">
        <v>123</v>
      </c>
      <c r="U3486" s="90">
        <v>63.96</v>
      </c>
      <c r="V3486" s="91">
        <v>0.48</v>
      </c>
      <c r="W3486" s="83" t="s">
        <v>11035</v>
      </c>
      <c r="X3486" s="83">
        <v>90021900000</v>
      </c>
      <c r="Y3486" s="83" t="s">
        <v>4416</v>
      </c>
      <c r="Z3486" s="83" t="s">
        <v>31</v>
      </c>
    </row>
    <row r="3487" spans="1:26" x14ac:dyDescent="0.25">
      <c r="A3487" s="83" t="s">
        <v>12180</v>
      </c>
      <c r="B3487" s="83" t="s">
        <v>12180</v>
      </c>
      <c r="C3487" s="84" t="s">
        <v>5617</v>
      </c>
      <c r="D3487" s="83" t="s">
        <v>5618</v>
      </c>
      <c r="E3487" s="83" t="s">
        <v>704</v>
      </c>
      <c r="F3487" s="83" t="s">
        <v>22</v>
      </c>
      <c r="G3487" s="83" t="s">
        <v>12144</v>
      </c>
      <c r="H3487" s="83"/>
      <c r="I3487" s="93" t="s">
        <v>24</v>
      </c>
      <c r="J3487" s="93" t="s">
        <v>24</v>
      </c>
      <c r="K3487" s="85">
        <v>100210010822</v>
      </c>
      <c r="L3487" s="83" t="s">
        <v>25</v>
      </c>
      <c r="M3487" s="83" t="s">
        <v>1019</v>
      </c>
      <c r="N3487" s="83" t="s">
        <v>4364</v>
      </c>
      <c r="O3487" s="83" t="s">
        <v>5505</v>
      </c>
      <c r="P3487" s="86">
        <v>20</v>
      </c>
      <c r="Q3487" s="96"/>
      <c r="R3487" s="88" t="s">
        <v>28</v>
      </c>
      <c r="S3487" s="84"/>
      <c r="T3487" s="1">
        <v>235</v>
      </c>
      <c r="U3487" s="90">
        <v>122.2</v>
      </c>
      <c r="V3487" s="91">
        <v>0.48</v>
      </c>
      <c r="W3487" s="83" t="s">
        <v>11035</v>
      </c>
      <c r="X3487" s="83">
        <v>90021900000</v>
      </c>
      <c r="Y3487" s="83" t="s">
        <v>4416</v>
      </c>
      <c r="Z3487" s="83" t="s">
        <v>31</v>
      </c>
    </row>
    <row r="3488" spans="1:26" x14ac:dyDescent="0.25">
      <c r="A3488" s="83" t="s">
        <v>12181</v>
      </c>
      <c r="B3488" s="83" t="s">
        <v>12181</v>
      </c>
      <c r="C3488" s="84" t="s">
        <v>5638</v>
      </c>
      <c r="D3488" s="83" t="s">
        <v>5639</v>
      </c>
      <c r="E3488" s="83" t="s">
        <v>704</v>
      </c>
      <c r="F3488" s="83" t="s">
        <v>22</v>
      </c>
      <c r="G3488" s="83" t="s">
        <v>12144</v>
      </c>
      <c r="H3488" s="83"/>
      <c r="I3488" s="93" t="s">
        <v>24</v>
      </c>
      <c r="J3488" s="93" t="s">
        <v>24</v>
      </c>
      <c r="K3488" s="85">
        <v>100210010722</v>
      </c>
      <c r="L3488" s="83" t="s">
        <v>25</v>
      </c>
      <c r="M3488" s="83" t="s">
        <v>1019</v>
      </c>
      <c r="N3488" s="83" t="s">
        <v>2639</v>
      </c>
      <c r="O3488" s="83" t="s">
        <v>5577</v>
      </c>
      <c r="P3488" s="86">
        <v>2</v>
      </c>
      <c r="Q3488" s="96"/>
      <c r="R3488" s="88" t="s">
        <v>28</v>
      </c>
      <c r="S3488" s="84"/>
      <c r="T3488" s="1">
        <v>356</v>
      </c>
      <c r="U3488" s="90">
        <v>185.12</v>
      </c>
      <c r="V3488" s="91">
        <v>0.48</v>
      </c>
      <c r="W3488" s="83" t="s">
        <v>11035</v>
      </c>
      <c r="X3488" s="83">
        <v>90021900000</v>
      </c>
      <c r="Y3488" s="83" t="s">
        <v>994</v>
      </c>
      <c r="Z3488" s="83" t="s">
        <v>31</v>
      </c>
    </row>
    <row r="3489" spans="1:26" x14ac:dyDescent="0.25">
      <c r="A3489" s="83" t="s">
        <v>12182</v>
      </c>
      <c r="B3489" s="83" t="s">
        <v>12182</v>
      </c>
      <c r="C3489" s="84" t="s">
        <v>5641</v>
      </c>
      <c r="D3489" s="83" t="s">
        <v>5642</v>
      </c>
      <c r="E3489" s="83" t="s">
        <v>704</v>
      </c>
      <c r="F3489" s="83" t="s">
        <v>22</v>
      </c>
      <c r="G3489" s="93" t="s">
        <v>23</v>
      </c>
      <c r="H3489" s="83"/>
      <c r="I3489" s="93" t="s">
        <v>24</v>
      </c>
      <c r="J3489" s="93" t="s">
        <v>24</v>
      </c>
      <c r="K3489" s="85">
        <v>100210010726</v>
      </c>
      <c r="L3489" s="83" t="s">
        <v>25</v>
      </c>
      <c r="M3489" s="83" t="s">
        <v>1019</v>
      </c>
      <c r="N3489" s="83" t="s">
        <v>2639</v>
      </c>
      <c r="O3489" s="83" t="s">
        <v>2640</v>
      </c>
      <c r="P3489" s="86">
        <v>20</v>
      </c>
      <c r="Q3489" s="96"/>
      <c r="R3489" s="88" t="s">
        <v>28</v>
      </c>
      <c r="S3489" s="84"/>
      <c r="T3489" s="1">
        <v>728</v>
      </c>
      <c r="U3489" s="90">
        <v>378.56</v>
      </c>
      <c r="V3489" s="91">
        <v>0.48</v>
      </c>
      <c r="W3489" s="83" t="s">
        <v>11035</v>
      </c>
      <c r="X3489" s="83">
        <v>90021900000</v>
      </c>
      <c r="Y3489" s="83" t="s">
        <v>994</v>
      </c>
      <c r="Z3489" s="83" t="s">
        <v>31</v>
      </c>
    </row>
    <row r="3490" spans="1:26" x14ac:dyDescent="0.25">
      <c r="A3490" s="83" t="s">
        <v>12183</v>
      </c>
      <c r="B3490" s="83" t="s">
        <v>12183</v>
      </c>
      <c r="C3490" s="84" t="s">
        <v>5644</v>
      </c>
      <c r="D3490" s="83" t="s">
        <v>5645</v>
      </c>
      <c r="E3490" s="83" t="s">
        <v>704</v>
      </c>
      <c r="F3490" s="83" t="s">
        <v>22</v>
      </c>
      <c r="G3490" s="93" t="s">
        <v>12144</v>
      </c>
      <c r="H3490" s="83"/>
      <c r="I3490" s="93" t="s">
        <v>24</v>
      </c>
      <c r="J3490" s="93" t="s">
        <v>24</v>
      </c>
      <c r="K3490" s="85">
        <v>100210010726</v>
      </c>
      <c r="L3490" s="83" t="s">
        <v>25</v>
      </c>
      <c r="M3490" s="83" t="s">
        <v>1019</v>
      </c>
      <c r="N3490" s="83" t="s">
        <v>2639</v>
      </c>
      <c r="O3490" s="83" t="s">
        <v>2640</v>
      </c>
      <c r="P3490" s="86">
        <v>2</v>
      </c>
      <c r="Q3490" s="96"/>
      <c r="R3490" s="88" t="s">
        <v>28</v>
      </c>
      <c r="S3490" s="84"/>
      <c r="T3490" s="1">
        <v>1117</v>
      </c>
      <c r="U3490" s="90">
        <v>580.84</v>
      </c>
      <c r="V3490" s="91">
        <v>0.48</v>
      </c>
      <c r="W3490" s="83" t="s">
        <v>11035</v>
      </c>
      <c r="X3490" s="83">
        <v>90021900000</v>
      </c>
      <c r="Y3490" s="83" t="s">
        <v>994</v>
      </c>
      <c r="Z3490" s="83" t="s">
        <v>31</v>
      </c>
    </row>
    <row r="3491" spans="1:26" x14ac:dyDescent="0.25">
      <c r="A3491" s="83" t="s">
        <v>12184</v>
      </c>
      <c r="B3491" s="83" t="s">
        <v>12184</v>
      </c>
      <c r="C3491" s="84" t="s">
        <v>5647</v>
      </c>
      <c r="D3491" s="83" t="s">
        <v>5648</v>
      </c>
      <c r="E3491" s="83" t="s">
        <v>704</v>
      </c>
      <c r="F3491" s="83" t="s">
        <v>22</v>
      </c>
      <c r="G3491" s="83" t="s">
        <v>23</v>
      </c>
      <c r="H3491" s="83"/>
      <c r="I3491" s="93" t="s">
        <v>24</v>
      </c>
      <c r="J3491" s="93" t="s">
        <v>24</v>
      </c>
      <c r="K3491" s="85">
        <v>100210010726</v>
      </c>
      <c r="L3491" s="83" t="s">
        <v>25</v>
      </c>
      <c r="M3491" s="83" t="s">
        <v>1019</v>
      </c>
      <c r="N3491" s="83" t="s">
        <v>2639</v>
      </c>
      <c r="O3491" s="83" t="s">
        <v>2640</v>
      </c>
      <c r="P3491" s="86">
        <v>20</v>
      </c>
      <c r="Q3491" s="96"/>
      <c r="R3491" s="88" t="s">
        <v>28</v>
      </c>
      <c r="S3491" s="84"/>
      <c r="T3491" s="1">
        <v>1346</v>
      </c>
      <c r="U3491" s="90">
        <v>699.92</v>
      </c>
      <c r="V3491" s="91">
        <v>0.48000000000000004</v>
      </c>
      <c r="W3491" s="83" t="s">
        <v>11035</v>
      </c>
      <c r="X3491" s="83">
        <v>90021900000</v>
      </c>
      <c r="Y3491" s="83" t="s">
        <v>994</v>
      </c>
      <c r="Z3491" s="83" t="s">
        <v>31</v>
      </c>
    </row>
    <row r="3492" spans="1:26" x14ac:dyDescent="0.25">
      <c r="A3492" s="83" t="s">
        <v>12185</v>
      </c>
      <c r="B3492" s="83" t="s">
        <v>12185</v>
      </c>
      <c r="C3492" s="84" t="s">
        <v>5650</v>
      </c>
      <c r="D3492" s="83" t="s">
        <v>5651</v>
      </c>
      <c r="E3492" s="83" t="s">
        <v>704</v>
      </c>
      <c r="F3492" s="83" t="s">
        <v>22</v>
      </c>
      <c r="G3492" s="83" t="s">
        <v>12144</v>
      </c>
      <c r="H3492" s="83"/>
      <c r="I3492" s="93" t="s">
        <v>24</v>
      </c>
      <c r="J3492" s="93" t="s">
        <v>24</v>
      </c>
      <c r="K3492" s="85">
        <v>100210010726</v>
      </c>
      <c r="L3492" s="83" t="s">
        <v>25</v>
      </c>
      <c r="M3492" s="83" t="s">
        <v>1019</v>
      </c>
      <c r="N3492" s="83" t="s">
        <v>2639</v>
      </c>
      <c r="O3492" s="83" t="s">
        <v>2640</v>
      </c>
      <c r="P3492" s="86">
        <v>2</v>
      </c>
      <c r="Q3492" s="96"/>
      <c r="R3492" s="88" t="s">
        <v>28</v>
      </c>
      <c r="S3492" s="84"/>
      <c r="T3492" s="1">
        <v>1492</v>
      </c>
      <c r="U3492" s="90">
        <v>775.84</v>
      </c>
      <c r="V3492" s="91">
        <v>0.48</v>
      </c>
      <c r="W3492" s="83" t="s">
        <v>11035</v>
      </c>
      <c r="X3492" s="83">
        <v>90021900000</v>
      </c>
      <c r="Y3492" s="83" t="s">
        <v>994</v>
      </c>
      <c r="Z3492" s="83" t="s">
        <v>31</v>
      </c>
    </row>
    <row r="3493" spans="1:26" x14ac:dyDescent="0.25">
      <c r="A3493" s="83" t="s">
        <v>12186</v>
      </c>
      <c r="B3493" s="83" t="s">
        <v>12186</v>
      </c>
      <c r="C3493" s="84" t="s">
        <v>5653</v>
      </c>
      <c r="D3493" s="83" t="s">
        <v>5654</v>
      </c>
      <c r="E3493" s="83" t="s">
        <v>704</v>
      </c>
      <c r="F3493" s="83" t="s">
        <v>22</v>
      </c>
      <c r="G3493" s="83" t="s">
        <v>12144</v>
      </c>
      <c r="H3493" s="83"/>
      <c r="I3493" s="93" t="s">
        <v>24</v>
      </c>
      <c r="J3493" s="93" t="s">
        <v>24</v>
      </c>
      <c r="K3493" s="85">
        <v>100210010722</v>
      </c>
      <c r="L3493" s="83" t="s">
        <v>25</v>
      </c>
      <c r="M3493" s="83" t="s">
        <v>1019</v>
      </c>
      <c r="N3493" s="83" t="s">
        <v>2639</v>
      </c>
      <c r="O3493" s="83" t="s">
        <v>5577</v>
      </c>
      <c r="P3493" s="86">
        <v>2</v>
      </c>
      <c r="Q3493" s="96"/>
      <c r="R3493" s="88" t="s">
        <v>28</v>
      </c>
      <c r="S3493" s="84"/>
      <c r="T3493" s="1">
        <v>1542</v>
      </c>
      <c r="U3493" s="90">
        <v>801.84</v>
      </c>
      <c r="V3493" s="91">
        <v>0.48</v>
      </c>
      <c r="W3493" s="83" t="s">
        <v>11035</v>
      </c>
      <c r="X3493" s="83">
        <v>90021900000</v>
      </c>
      <c r="Y3493" s="83" t="s">
        <v>994</v>
      </c>
      <c r="Z3493" s="83" t="s">
        <v>31</v>
      </c>
    </row>
    <row r="3494" spans="1:26" x14ac:dyDescent="0.25">
      <c r="A3494" s="83" t="s">
        <v>12187</v>
      </c>
      <c r="B3494" s="83" t="s">
        <v>12187</v>
      </c>
      <c r="C3494" s="84" t="s">
        <v>5657</v>
      </c>
      <c r="D3494" s="83" t="s">
        <v>5658</v>
      </c>
      <c r="E3494" s="83" t="s">
        <v>704</v>
      </c>
      <c r="F3494" s="83" t="s">
        <v>22</v>
      </c>
      <c r="G3494" s="83" t="s">
        <v>12144</v>
      </c>
      <c r="H3494" s="83"/>
      <c r="I3494" s="93" t="s">
        <v>24</v>
      </c>
      <c r="J3494" s="93" t="s">
        <v>24</v>
      </c>
      <c r="K3494" s="85">
        <v>100210010721</v>
      </c>
      <c r="L3494" s="83" t="s">
        <v>25</v>
      </c>
      <c r="M3494" s="83" t="s">
        <v>1019</v>
      </c>
      <c r="N3494" s="83" t="s">
        <v>2639</v>
      </c>
      <c r="O3494" s="83" t="s">
        <v>5659</v>
      </c>
      <c r="P3494" s="86">
        <v>2</v>
      </c>
      <c r="Q3494" s="96"/>
      <c r="R3494" s="88" t="s">
        <v>28</v>
      </c>
      <c r="S3494" s="84"/>
      <c r="T3494" s="1">
        <v>543</v>
      </c>
      <c r="U3494" s="90">
        <v>282.36</v>
      </c>
      <c r="V3494" s="91">
        <v>0.48</v>
      </c>
      <c r="W3494" s="83" t="s">
        <v>11035</v>
      </c>
      <c r="X3494" s="83">
        <v>90021900000</v>
      </c>
      <c r="Y3494" s="83" t="s">
        <v>994</v>
      </c>
      <c r="Z3494" s="83" t="s">
        <v>31</v>
      </c>
    </row>
    <row r="3495" spans="1:26" x14ac:dyDescent="0.25">
      <c r="A3495" s="83" t="s">
        <v>12188</v>
      </c>
      <c r="B3495" s="83" t="s">
        <v>12188</v>
      </c>
      <c r="C3495" s="84" t="s">
        <v>5661</v>
      </c>
      <c r="D3495" s="83" t="s">
        <v>5662</v>
      </c>
      <c r="E3495" s="83" t="s">
        <v>704</v>
      </c>
      <c r="F3495" s="83" t="s">
        <v>22</v>
      </c>
      <c r="G3495" s="83" t="s">
        <v>12144</v>
      </c>
      <c r="H3495" s="83"/>
      <c r="I3495" s="93" t="s">
        <v>24</v>
      </c>
      <c r="J3495" s="93" t="s">
        <v>24</v>
      </c>
      <c r="K3495" s="85">
        <v>100210010721</v>
      </c>
      <c r="L3495" s="83" t="s">
        <v>25</v>
      </c>
      <c r="M3495" s="83" t="s">
        <v>1019</v>
      </c>
      <c r="N3495" s="83" t="s">
        <v>2639</v>
      </c>
      <c r="O3495" s="83" t="s">
        <v>5659</v>
      </c>
      <c r="P3495" s="86">
        <v>2</v>
      </c>
      <c r="Q3495" s="96"/>
      <c r="R3495" s="88" t="s">
        <v>28</v>
      </c>
      <c r="S3495" s="84"/>
      <c r="T3495" s="1">
        <v>659</v>
      </c>
      <c r="U3495" s="90">
        <v>342.68</v>
      </c>
      <c r="V3495" s="91">
        <v>0.48</v>
      </c>
      <c r="W3495" s="83" t="s">
        <v>11035</v>
      </c>
      <c r="X3495" s="83">
        <v>90021900000</v>
      </c>
      <c r="Y3495" s="83" t="s">
        <v>994</v>
      </c>
      <c r="Z3495" s="83" t="s">
        <v>31</v>
      </c>
    </row>
    <row r="3496" spans="1:26" x14ac:dyDescent="0.25">
      <c r="A3496" s="83" t="s">
        <v>12189</v>
      </c>
      <c r="B3496" s="83" t="s">
        <v>12189</v>
      </c>
      <c r="C3496" s="84" t="s">
        <v>5664</v>
      </c>
      <c r="D3496" s="83" t="s">
        <v>5665</v>
      </c>
      <c r="E3496" s="83" t="s">
        <v>704</v>
      </c>
      <c r="F3496" s="83" t="s">
        <v>22</v>
      </c>
      <c r="G3496" s="83" t="s">
        <v>12144</v>
      </c>
      <c r="H3496" s="83"/>
      <c r="I3496" s="93" t="s">
        <v>24</v>
      </c>
      <c r="J3496" s="93" t="s">
        <v>24</v>
      </c>
      <c r="K3496" s="85">
        <v>100210010721</v>
      </c>
      <c r="L3496" s="83" t="s">
        <v>25</v>
      </c>
      <c r="M3496" s="83" t="s">
        <v>1019</v>
      </c>
      <c r="N3496" s="83" t="s">
        <v>2639</v>
      </c>
      <c r="O3496" s="83" t="s">
        <v>5659</v>
      </c>
      <c r="P3496" s="86">
        <v>2</v>
      </c>
      <c r="Q3496" s="96"/>
      <c r="R3496" s="88" t="s">
        <v>28</v>
      </c>
      <c r="S3496" s="84"/>
      <c r="T3496" s="1">
        <v>878</v>
      </c>
      <c r="U3496" s="90">
        <v>456.56</v>
      </c>
      <c r="V3496" s="91">
        <v>0.48</v>
      </c>
      <c r="W3496" s="83" t="s">
        <v>11035</v>
      </c>
      <c r="X3496" s="83">
        <v>90021900000</v>
      </c>
      <c r="Y3496" s="83" t="s">
        <v>994</v>
      </c>
      <c r="Z3496" s="83" t="s">
        <v>31</v>
      </c>
    </row>
    <row r="3497" spans="1:26" x14ac:dyDescent="0.25">
      <c r="A3497" s="83" t="s">
        <v>12190</v>
      </c>
      <c r="B3497" s="83" t="s">
        <v>12190</v>
      </c>
      <c r="C3497" s="84" t="s">
        <v>5667</v>
      </c>
      <c r="D3497" s="83" t="s">
        <v>5668</v>
      </c>
      <c r="E3497" s="83" t="s">
        <v>704</v>
      </c>
      <c r="F3497" s="83" t="s">
        <v>22</v>
      </c>
      <c r="G3497" s="83" t="s">
        <v>12144</v>
      </c>
      <c r="H3497" s="83"/>
      <c r="I3497" s="93" t="s">
        <v>24</v>
      </c>
      <c r="J3497" s="93" t="s">
        <v>24</v>
      </c>
      <c r="K3497" s="85">
        <v>100210010721</v>
      </c>
      <c r="L3497" s="83" t="s">
        <v>25</v>
      </c>
      <c r="M3497" s="83" t="s">
        <v>1019</v>
      </c>
      <c r="N3497" s="83" t="s">
        <v>2639</v>
      </c>
      <c r="O3497" s="83" t="s">
        <v>5659</v>
      </c>
      <c r="P3497" s="86">
        <v>20</v>
      </c>
      <c r="Q3497" s="96"/>
      <c r="R3497" s="88" t="s">
        <v>28</v>
      </c>
      <c r="S3497" s="84"/>
      <c r="T3497" s="1">
        <v>1365</v>
      </c>
      <c r="U3497" s="90">
        <v>709.8</v>
      </c>
      <c r="V3497" s="91">
        <v>0.48000000000000004</v>
      </c>
      <c r="W3497" s="83" t="s">
        <v>11035</v>
      </c>
      <c r="X3497" s="83">
        <v>90021900000</v>
      </c>
      <c r="Y3497" s="83" t="s">
        <v>994</v>
      </c>
      <c r="Z3497" s="83" t="s">
        <v>31</v>
      </c>
    </row>
    <row r="3498" spans="1:26" x14ac:dyDescent="0.25">
      <c r="A3498" s="83" t="s">
        <v>12191</v>
      </c>
      <c r="B3498" s="83" t="s">
        <v>12191</v>
      </c>
      <c r="C3498" s="84" t="s">
        <v>5670</v>
      </c>
      <c r="D3498" s="83" t="s">
        <v>5671</v>
      </c>
      <c r="E3498" s="83" t="s">
        <v>704</v>
      </c>
      <c r="F3498" s="83" t="s">
        <v>22</v>
      </c>
      <c r="G3498" s="83" t="s">
        <v>12144</v>
      </c>
      <c r="H3498" s="83"/>
      <c r="I3498" s="93" t="s">
        <v>24</v>
      </c>
      <c r="J3498" s="93" t="s">
        <v>24</v>
      </c>
      <c r="K3498" s="85">
        <v>100210010723</v>
      </c>
      <c r="L3498" s="83" t="s">
        <v>25</v>
      </c>
      <c r="M3498" s="83" t="s">
        <v>1019</v>
      </c>
      <c r="N3498" s="83" t="s">
        <v>2639</v>
      </c>
      <c r="O3498" s="83" t="s">
        <v>5672</v>
      </c>
      <c r="P3498" s="86">
        <v>2</v>
      </c>
      <c r="Q3498" s="96"/>
      <c r="R3498" s="88" t="s">
        <v>28</v>
      </c>
      <c r="S3498" s="84"/>
      <c r="T3498" s="1">
        <v>2078</v>
      </c>
      <c r="U3498" s="90">
        <v>1080.56</v>
      </c>
      <c r="V3498" s="91">
        <v>0.48000000000000004</v>
      </c>
      <c r="W3498" s="83" t="s">
        <v>11035</v>
      </c>
      <c r="X3498" s="83">
        <v>90021900000</v>
      </c>
      <c r="Y3498" s="83" t="s">
        <v>994</v>
      </c>
      <c r="Z3498" s="83" t="s">
        <v>31</v>
      </c>
    </row>
    <row r="3499" spans="1:26" x14ac:dyDescent="0.25">
      <c r="A3499" s="83" t="s">
        <v>12192</v>
      </c>
      <c r="B3499" s="83" t="s">
        <v>12192</v>
      </c>
      <c r="C3499" s="84" t="s">
        <v>5674</v>
      </c>
      <c r="D3499" s="83" t="s">
        <v>5675</v>
      </c>
      <c r="E3499" s="83" t="s">
        <v>704</v>
      </c>
      <c r="F3499" s="83" t="s">
        <v>22</v>
      </c>
      <c r="G3499" s="83" t="s">
        <v>23</v>
      </c>
      <c r="H3499" s="83"/>
      <c r="I3499" s="93" t="s">
        <v>24</v>
      </c>
      <c r="J3499" s="93" t="s">
        <v>24</v>
      </c>
      <c r="K3499" s="85">
        <v>100210010723</v>
      </c>
      <c r="L3499" s="83" t="s">
        <v>25</v>
      </c>
      <c r="M3499" s="83" t="s">
        <v>1019</v>
      </c>
      <c r="N3499" s="83" t="s">
        <v>2639</v>
      </c>
      <c r="O3499" s="83" t="s">
        <v>5672</v>
      </c>
      <c r="P3499" s="86">
        <v>2</v>
      </c>
      <c r="Q3499" s="96"/>
      <c r="R3499" s="88" t="s">
        <v>28</v>
      </c>
      <c r="S3499" s="84"/>
      <c r="T3499" s="1">
        <v>1626</v>
      </c>
      <c r="U3499" s="90">
        <v>845.52</v>
      </c>
      <c r="V3499" s="91">
        <v>0.48000000000000004</v>
      </c>
      <c r="W3499" s="83" t="s">
        <v>11035</v>
      </c>
      <c r="X3499" s="83">
        <v>90021900000</v>
      </c>
      <c r="Y3499" s="83" t="s">
        <v>994</v>
      </c>
      <c r="Z3499" s="83" t="s">
        <v>31</v>
      </c>
    </row>
    <row r="3500" spans="1:26" x14ac:dyDescent="0.25">
      <c r="A3500" s="83" t="s">
        <v>12193</v>
      </c>
      <c r="B3500" s="83" t="s">
        <v>12193</v>
      </c>
      <c r="C3500" s="84" t="s">
        <v>5684</v>
      </c>
      <c r="D3500" s="83" t="s">
        <v>5685</v>
      </c>
      <c r="E3500" s="83" t="s">
        <v>704</v>
      </c>
      <c r="F3500" s="83" t="s">
        <v>22</v>
      </c>
      <c r="G3500" s="83" t="s">
        <v>12144</v>
      </c>
      <c r="H3500" s="83"/>
      <c r="I3500" s="93" t="s">
        <v>24</v>
      </c>
      <c r="J3500" s="93" t="s">
        <v>24</v>
      </c>
      <c r="K3500" s="85">
        <v>100210010603</v>
      </c>
      <c r="L3500" s="83" t="s">
        <v>25</v>
      </c>
      <c r="M3500" s="83" t="s">
        <v>1019</v>
      </c>
      <c r="N3500" s="83" t="s">
        <v>1303</v>
      </c>
      <c r="O3500" s="83" t="s">
        <v>4433</v>
      </c>
      <c r="P3500" s="86">
        <v>2</v>
      </c>
      <c r="Q3500" s="96"/>
      <c r="R3500" s="88" t="s">
        <v>28</v>
      </c>
      <c r="S3500" s="84"/>
      <c r="T3500" s="1">
        <v>2210</v>
      </c>
      <c r="U3500" s="90">
        <v>1149.2</v>
      </c>
      <c r="V3500" s="91">
        <v>0.48</v>
      </c>
      <c r="W3500" s="83" t="s">
        <v>11035</v>
      </c>
      <c r="X3500" s="83">
        <v>90119000000</v>
      </c>
      <c r="Y3500" s="83" t="s">
        <v>4416</v>
      </c>
      <c r="Z3500" s="83" t="s">
        <v>31</v>
      </c>
    </row>
    <row r="3501" spans="1:26" x14ac:dyDescent="0.25">
      <c r="A3501" s="83" t="s">
        <v>12194</v>
      </c>
      <c r="B3501" s="83" t="s">
        <v>12194</v>
      </c>
      <c r="C3501" s="84" t="s">
        <v>5775</v>
      </c>
      <c r="D3501" s="83" t="s">
        <v>5776</v>
      </c>
      <c r="E3501" s="83" t="s">
        <v>704</v>
      </c>
      <c r="F3501" s="83" t="s">
        <v>22</v>
      </c>
      <c r="G3501" s="83" t="s">
        <v>12144</v>
      </c>
      <c r="H3501" s="83"/>
      <c r="I3501" s="93" t="s">
        <v>24</v>
      </c>
      <c r="J3501" s="93" t="s">
        <v>24</v>
      </c>
      <c r="K3501" s="85">
        <v>100210010726</v>
      </c>
      <c r="L3501" s="83" t="s">
        <v>25</v>
      </c>
      <c r="M3501" s="83" t="s">
        <v>1019</v>
      </c>
      <c r="N3501" s="83" t="s">
        <v>2639</v>
      </c>
      <c r="O3501" s="83" t="s">
        <v>2640</v>
      </c>
      <c r="P3501" s="86">
        <v>2</v>
      </c>
      <c r="Q3501" s="96"/>
      <c r="R3501" s="88" t="s">
        <v>28</v>
      </c>
      <c r="S3501" s="84"/>
      <c r="T3501" s="1">
        <v>1238</v>
      </c>
      <c r="U3501" s="90">
        <v>643.76</v>
      </c>
      <c r="V3501" s="91">
        <v>0.48</v>
      </c>
      <c r="W3501" s="92" t="s">
        <v>11035</v>
      </c>
      <c r="X3501" s="83">
        <v>90021900000</v>
      </c>
      <c r="Y3501" s="83" t="s">
        <v>994</v>
      </c>
      <c r="Z3501" s="83" t="s">
        <v>31</v>
      </c>
    </row>
    <row r="3502" spans="1:26" x14ac:dyDescent="0.25">
      <c r="A3502" s="83" t="s">
        <v>12195</v>
      </c>
      <c r="B3502" s="83" t="s">
        <v>12195</v>
      </c>
      <c r="C3502" s="84" t="s">
        <v>5830</v>
      </c>
      <c r="D3502" s="83" t="s">
        <v>5831</v>
      </c>
      <c r="E3502" s="83" t="s">
        <v>704</v>
      </c>
      <c r="F3502" s="83" t="s">
        <v>22</v>
      </c>
      <c r="G3502" s="83" t="s">
        <v>12144</v>
      </c>
      <c r="H3502" s="83"/>
      <c r="I3502" s="93" t="s">
        <v>24</v>
      </c>
      <c r="J3502" s="93" t="s">
        <v>24</v>
      </c>
      <c r="K3502" s="85">
        <v>100210010752</v>
      </c>
      <c r="L3502" s="83" t="s">
        <v>25</v>
      </c>
      <c r="M3502" s="83" t="s">
        <v>1019</v>
      </c>
      <c r="N3502" s="83" t="s">
        <v>2639</v>
      </c>
      <c r="O3502" s="83" t="s">
        <v>4460</v>
      </c>
      <c r="P3502" s="86">
        <v>20</v>
      </c>
      <c r="Q3502" s="96"/>
      <c r="R3502" s="88" t="s">
        <v>28</v>
      </c>
      <c r="S3502" s="84"/>
      <c r="T3502" s="1">
        <v>3079</v>
      </c>
      <c r="U3502" s="90">
        <v>1601.08</v>
      </c>
      <c r="V3502" s="91">
        <v>0.48000000000000004</v>
      </c>
      <c r="W3502" s="92" t="s">
        <v>11035</v>
      </c>
      <c r="X3502" s="83">
        <v>90021900000</v>
      </c>
      <c r="Y3502" s="83" t="s">
        <v>994</v>
      </c>
      <c r="Z3502" s="83" t="s">
        <v>31</v>
      </c>
    </row>
    <row r="3503" spans="1:26" x14ac:dyDescent="0.25">
      <c r="A3503" s="83" t="s">
        <v>12196</v>
      </c>
      <c r="B3503" s="83" t="s">
        <v>12196</v>
      </c>
      <c r="C3503" s="84" t="s">
        <v>5833</v>
      </c>
      <c r="D3503" s="83" t="s">
        <v>5834</v>
      </c>
      <c r="E3503" s="83" t="s">
        <v>704</v>
      </c>
      <c r="F3503" s="83" t="s">
        <v>22</v>
      </c>
      <c r="G3503" s="83" t="s">
        <v>23</v>
      </c>
      <c r="H3503" s="83"/>
      <c r="I3503" s="93" t="s">
        <v>24</v>
      </c>
      <c r="J3503" s="93" t="s">
        <v>24</v>
      </c>
      <c r="K3503" s="85">
        <v>100210010752</v>
      </c>
      <c r="L3503" s="83" t="s">
        <v>25</v>
      </c>
      <c r="M3503" s="83" t="s">
        <v>1019</v>
      </c>
      <c r="N3503" s="83" t="s">
        <v>2639</v>
      </c>
      <c r="O3503" s="83" t="s">
        <v>4460</v>
      </c>
      <c r="P3503" s="86">
        <v>20</v>
      </c>
      <c r="Q3503" s="96"/>
      <c r="R3503" s="88" t="s">
        <v>7847</v>
      </c>
      <c r="S3503" s="84" t="s">
        <v>12147</v>
      </c>
      <c r="T3503" s="1">
        <v>2911</v>
      </c>
      <c r="U3503" s="90">
        <v>1513.72</v>
      </c>
      <c r="V3503" s="91">
        <v>0.48</v>
      </c>
      <c r="W3503" s="92" t="s">
        <v>11035</v>
      </c>
      <c r="X3503" s="83">
        <v>90021900000</v>
      </c>
      <c r="Y3503" s="83" t="s">
        <v>994</v>
      </c>
      <c r="Z3503" s="83" t="s">
        <v>31</v>
      </c>
    </row>
    <row r="3504" spans="1:26" x14ac:dyDescent="0.25">
      <c r="A3504" s="83" t="s">
        <v>12197</v>
      </c>
      <c r="B3504" s="83" t="s">
        <v>12197</v>
      </c>
      <c r="C3504" s="84" t="s">
        <v>5836</v>
      </c>
      <c r="D3504" s="83" t="s">
        <v>5837</v>
      </c>
      <c r="E3504" s="83" t="s">
        <v>704</v>
      </c>
      <c r="F3504" s="83" t="s">
        <v>22</v>
      </c>
      <c r="G3504" s="83" t="s">
        <v>12144</v>
      </c>
      <c r="H3504" s="83"/>
      <c r="I3504" s="93" t="s">
        <v>24</v>
      </c>
      <c r="J3504" s="93" t="s">
        <v>24</v>
      </c>
      <c r="K3504" s="85">
        <v>100210010752</v>
      </c>
      <c r="L3504" s="83" t="s">
        <v>25</v>
      </c>
      <c r="M3504" s="83" t="s">
        <v>1019</v>
      </c>
      <c r="N3504" s="83" t="s">
        <v>2639</v>
      </c>
      <c r="O3504" s="83" t="s">
        <v>4460</v>
      </c>
      <c r="P3504" s="86">
        <v>2</v>
      </c>
      <c r="Q3504" s="96"/>
      <c r="R3504" s="88" t="s">
        <v>28</v>
      </c>
      <c r="S3504" s="84"/>
      <c r="T3504" s="1">
        <v>4458</v>
      </c>
      <c r="U3504" s="90">
        <v>2318.16</v>
      </c>
      <c r="V3504" s="91">
        <v>0.48000000000000004</v>
      </c>
      <c r="W3504" s="92" t="s">
        <v>11035</v>
      </c>
      <c r="X3504" s="83">
        <v>90021900000</v>
      </c>
      <c r="Y3504" s="83" t="s">
        <v>994</v>
      </c>
      <c r="Z3504" s="83" t="s">
        <v>31</v>
      </c>
    </row>
    <row r="3505" spans="1:26" x14ac:dyDescent="0.25">
      <c r="A3505" s="83" t="s">
        <v>12198</v>
      </c>
      <c r="B3505" s="83" t="s">
        <v>12198</v>
      </c>
      <c r="C3505" s="84" t="s">
        <v>5845</v>
      </c>
      <c r="D3505" s="83" t="s">
        <v>5846</v>
      </c>
      <c r="E3505" s="83" t="s">
        <v>704</v>
      </c>
      <c r="F3505" s="83" t="s">
        <v>22</v>
      </c>
      <c r="G3505" s="83" t="s">
        <v>23</v>
      </c>
      <c r="H3505" s="83"/>
      <c r="I3505" s="93" t="s">
        <v>24</v>
      </c>
      <c r="J3505" s="93" t="s">
        <v>24</v>
      </c>
      <c r="K3505" s="85">
        <v>100210010410</v>
      </c>
      <c r="L3505" s="83" t="s">
        <v>25</v>
      </c>
      <c r="M3505" s="83" t="s">
        <v>1019</v>
      </c>
      <c r="N3505" s="83" t="s">
        <v>1020</v>
      </c>
      <c r="O3505" s="83" t="s">
        <v>1021</v>
      </c>
      <c r="P3505" s="86">
        <v>2</v>
      </c>
      <c r="Q3505" s="96"/>
      <c r="R3505" s="88" t="s">
        <v>28</v>
      </c>
      <c r="S3505" s="84"/>
      <c r="T3505" s="1">
        <v>5695</v>
      </c>
      <c r="U3505" s="90">
        <v>2961.4</v>
      </c>
      <c r="V3505" s="91">
        <v>0.48</v>
      </c>
      <c r="W3505" s="92" t="s">
        <v>11035</v>
      </c>
      <c r="X3505" s="83">
        <v>90119000000</v>
      </c>
      <c r="Y3505" s="83" t="s">
        <v>994</v>
      </c>
      <c r="Z3505" s="83" t="s">
        <v>739</v>
      </c>
    </row>
    <row r="3506" spans="1:26" x14ac:dyDescent="0.25">
      <c r="A3506" s="83" t="s">
        <v>12199</v>
      </c>
      <c r="B3506" s="83" t="s">
        <v>12199</v>
      </c>
      <c r="C3506" s="84" t="s">
        <v>5851</v>
      </c>
      <c r="D3506" s="83" t="s">
        <v>5852</v>
      </c>
      <c r="E3506" s="83" t="s">
        <v>704</v>
      </c>
      <c r="F3506" s="83" t="s">
        <v>22</v>
      </c>
      <c r="G3506" s="83" t="s">
        <v>12144</v>
      </c>
      <c r="H3506" s="83"/>
      <c r="I3506" s="93" t="s">
        <v>24</v>
      </c>
      <c r="J3506" s="93" t="s">
        <v>24</v>
      </c>
      <c r="K3506" s="85">
        <v>100210010409</v>
      </c>
      <c r="L3506" s="83" t="s">
        <v>25</v>
      </c>
      <c r="M3506" s="83" t="s">
        <v>1019</v>
      </c>
      <c r="N3506" s="83" t="s">
        <v>1020</v>
      </c>
      <c r="O3506" s="83" t="s">
        <v>5853</v>
      </c>
      <c r="P3506" s="86">
        <v>2</v>
      </c>
      <c r="Q3506" s="96"/>
      <c r="R3506" s="88" t="s">
        <v>28</v>
      </c>
      <c r="S3506" s="84"/>
      <c r="T3506" s="1">
        <v>3476</v>
      </c>
      <c r="U3506" s="90">
        <v>1807.52</v>
      </c>
      <c r="V3506" s="91">
        <v>0.48</v>
      </c>
      <c r="W3506" s="92" t="s">
        <v>11035</v>
      </c>
      <c r="X3506" s="83">
        <v>90119000000</v>
      </c>
      <c r="Y3506" s="83" t="s">
        <v>994</v>
      </c>
      <c r="Z3506" s="83" t="s">
        <v>739</v>
      </c>
    </row>
    <row r="3507" spans="1:26" x14ac:dyDescent="0.25">
      <c r="A3507" s="83" t="s">
        <v>12200</v>
      </c>
      <c r="B3507" s="83" t="s">
        <v>12200</v>
      </c>
      <c r="C3507" s="84" t="s">
        <v>5855</v>
      </c>
      <c r="D3507" s="83" t="s">
        <v>5856</v>
      </c>
      <c r="E3507" s="83" t="s">
        <v>704</v>
      </c>
      <c r="F3507" s="83" t="s">
        <v>22</v>
      </c>
      <c r="G3507" s="83" t="s">
        <v>12144</v>
      </c>
      <c r="H3507" s="83"/>
      <c r="I3507" s="93" t="s">
        <v>24</v>
      </c>
      <c r="J3507" s="93" t="s">
        <v>24</v>
      </c>
      <c r="K3507" s="85">
        <v>100210010410</v>
      </c>
      <c r="L3507" s="83" t="s">
        <v>25</v>
      </c>
      <c r="M3507" s="83" t="s">
        <v>1019</v>
      </c>
      <c r="N3507" s="83" t="s">
        <v>1020</v>
      </c>
      <c r="O3507" s="83" t="s">
        <v>1021</v>
      </c>
      <c r="P3507" s="86">
        <v>2</v>
      </c>
      <c r="Q3507" s="96"/>
      <c r="R3507" s="88" t="s">
        <v>28</v>
      </c>
      <c r="S3507" s="84"/>
      <c r="T3507" s="1">
        <v>1897</v>
      </c>
      <c r="U3507" s="90">
        <v>986.44</v>
      </c>
      <c r="V3507" s="91">
        <v>0.48</v>
      </c>
      <c r="W3507" s="92" t="s">
        <v>11035</v>
      </c>
      <c r="X3507" s="83">
        <v>90119000000</v>
      </c>
      <c r="Y3507" s="83" t="s">
        <v>994</v>
      </c>
      <c r="Z3507" s="83" t="s">
        <v>739</v>
      </c>
    </row>
    <row r="3508" spans="1:26" x14ac:dyDescent="0.25">
      <c r="A3508" s="83" t="s">
        <v>12201</v>
      </c>
      <c r="B3508" s="83" t="s">
        <v>12201</v>
      </c>
      <c r="C3508" s="84" t="s">
        <v>5860</v>
      </c>
      <c r="D3508" s="83" t="s">
        <v>5861</v>
      </c>
      <c r="E3508" s="83" t="s">
        <v>704</v>
      </c>
      <c r="F3508" s="83" t="s">
        <v>22</v>
      </c>
      <c r="G3508" s="83" t="s">
        <v>23</v>
      </c>
      <c r="H3508" s="83"/>
      <c r="I3508" s="93" t="s">
        <v>24</v>
      </c>
      <c r="J3508" s="93" t="s">
        <v>24</v>
      </c>
      <c r="K3508" s="85">
        <v>100210010656</v>
      </c>
      <c r="L3508" s="83" t="s">
        <v>25</v>
      </c>
      <c r="M3508" s="83" t="s">
        <v>1019</v>
      </c>
      <c r="N3508" s="83" t="s">
        <v>1303</v>
      </c>
      <c r="O3508" s="83" t="s">
        <v>4464</v>
      </c>
      <c r="P3508" s="86">
        <v>2</v>
      </c>
      <c r="Q3508" s="96"/>
      <c r="R3508" s="88" t="s">
        <v>28</v>
      </c>
      <c r="S3508" s="84"/>
      <c r="T3508" s="1">
        <v>7076</v>
      </c>
      <c r="U3508" s="90">
        <v>3679.52</v>
      </c>
      <c r="V3508" s="91">
        <v>0.48</v>
      </c>
      <c r="W3508" s="92" t="s">
        <v>11035</v>
      </c>
      <c r="X3508" s="83">
        <v>90021900000</v>
      </c>
      <c r="Y3508" s="83" t="s">
        <v>994</v>
      </c>
      <c r="Z3508" s="83" t="s">
        <v>31</v>
      </c>
    </row>
    <row r="3509" spans="1:26" x14ac:dyDescent="0.25">
      <c r="A3509" s="83" t="s">
        <v>12202</v>
      </c>
      <c r="B3509" s="83" t="s">
        <v>12202</v>
      </c>
      <c r="C3509" s="84" t="s">
        <v>5888</v>
      </c>
      <c r="D3509" s="83" t="s">
        <v>5889</v>
      </c>
      <c r="E3509" s="83" t="s">
        <v>704</v>
      </c>
      <c r="F3509" s="83" t="s">
        <v>22</v>
      </c>
      <c r="G3509" s="83" t="s">
        <v>12144</v>
      </c>
      <c r="H3509" s="83"/>
      <c r="I3509" s="93" t="s">
        <v>24</v>
      </c>
      <c r="J3509" s="93" t="s">
        <v>24</v>
      </c>
      <c r="K3509" s="85">
        <v>100210010605</v>
      </c>
      <c r="L3509" s="83" t="s">
        <v>25</v>
      </c>
      <c r="M3509" s="83" t="s">
        <v>1019</v>
      </c>
      <c r="N3509" s="83" t="s">
        <v>1303</v>
      </c>
      <c r="O3509" s="83" t="s">
        <v>1464</v>
      </c>
      <c r="P3509" s="86">
        <v>2</v>
      </c>
      <c r="Q3509" s="96"/>
      <c r="R3509" s="88" t="s">
        <v>28</v>
      </c>
      <c r="S3509" s="84"/>
      <c r="T3509" s="1">
        <v>402</v>
      </c>
      <c r="U3509" s="90">
        <v>209.04</v>
      </c>
      <c r="V3509" s="91">
        <v>0.48000000000000004</v>
      </c>
      <c r="W3509" s="92" t="s">
        <v>11035</v>
      </c>
      <c r="X3509" s="83">
        <v>90119000000</v>
      </c>
      <c r="Y3509" s="83" t="s">
        <v>994</v>
      </c>
      <c r="Z3509" s="83" t="s">
        <v>31</v>
      </c>
    </row>
    <row r="3510" spans="1:26" x14ac:dyDescent="0.25">
      <c r="A3510" s="83" t="s">
        <v>12203</v>
      </c>
      <c r="B3510" s="83" t="s">
        <v>12203</v>
      </c>
      <c r="C3510" s="84" t="s">
        <v>5891</v>
      </c>
      <c r="D3510" s="83" t="s">
        <v>5892</v>
      </c>
      <c r="E3510" s="83" t="s">
        <v>704</v>
      </c>
      <c r="F3510" s="83" t="s">
        <v>22</v>
      </c>
      <c r="G3510" s="83" t="s">
        <v>23</v>
      </c>
      <c r="H3510" s="83"/>
      <c r="I3510" s="93" t="s">
        <v>24</v>
      </c>
      <c r="J3510" s="93" t="s">
        <v>24</v>
      </c>
      <c r="K3510" s="85">
        <v>100210010605</v>
      </c>
      <c r="L3510" s="83" t="s">
        <v>25</v>
      </c>
      <c r="M3510" s="83" t="s">
        <v>1019</v>
      </c>
      <c r="N3510" s="83" t="s">
        <v>1303</v>
      </c>
      <c r="O3510" s="83" t="s">
        <v>1464</v>
      </c>
      <c r="P3510" s="86">
        <v>2</v>
      </c>
      <c r="Q3510" s="96"/>
      <c r="R3510" s="88" t="s">
        <v>28</v>
      </c>
      <c r="S3510" s="84"/>
      <c r="T3510" s="1">
        <v>1034</v>
      </c>
      <c r="U3510" s="90">
        <v>537.67999999999995</v>
      </c>
      <c r="V3510" s="91">
        <v>0.48000000000000004</v>
      </c>
      <c r="W3510" s="92" t="s">
        <v>11035</v>
      </c>
      <c r="X3510" s="83">
        <v>90119000000</v>
      </c>
      <c r="Y3510" s="83" t="s">
        <v>994</v>
      </c>
      <c r="Z3510" s="83" t="s">
        <v>31</v>
      </c>
    </row>
    <row r="3511" spans="1:26" x14ac:dyDescent="0.25">
      <c r="A3511" s="83" t="s">
        <v>12204</v>
      </c>
      <c r="B3511" s="83" t="s">
        <v>12204</v>
      </c>
      <c r="C3511" s="84" t="s">
        <v>5894</v>
      </c>
      <c r="D3511" s="83" t="s">
        <v>5895</v>
      </c>
      <c r="E3511" s="83" t="s">
        <v>704</v>
      </c>
      <c r="F3511" s="83" t="s">
        <v>22</v>
      </c>
      <c r="G3511" s="83" t="s">
        <v>23</v>
      </c>
      <c r="H3511" s="83"/>
      <c r="I3511" s="93" t="s">
        <v>24</v>
      </c>
      <c r="J3511" s="93" t="s">
        <v>24</v>
      </c>
      <c r="K3511" s="85">
        <v>100210010605</v>
      </c>
      <c r="L3511" s="83" t="s">
        <v>25</v>
      </c>
      <c r="M3511" s="83" t="s">
        <v>1019</v>
      </c>
      <c r="N3511" s="83" t="s">
        <v>1303</v>
      </c>
      <c r="O3511" s="83" t="s">
        <v>1464</v>
      </c>
      <c r="P3511" s="86">
        <v>2</v>
      </c>
      <c r="Q3511" s="96"/>
      <c r="R3511" s="88" t="s">
        <v>28</v>
      </c>
      <c r="S3511" s="84"/>
      <c r="T3511" s="1">
        <v>2153</v>
      </c>
      <c r="U3511" s="90">
        <v>1119.56</v>
      </c>
      <c r="V3511" s="91">
        <v>0.48000000000000004</v>
      </c>
      <c r="W3511" s="92" t="s">
        <v>11035</v>
      </c>
      <c r="X3511" s="83">
        <v>90119000000</v>
      </c>
      <c r="Y3511" s="83" t="s">
        <v>994</v>
      </c>
      <c r="Z3511" s="83" t="s">
        <v>31</v>
      </c>
    </row>
    <row r="3512" spans="1:26" x14ac:dyDescent="0.25">
      <c r="A3512" s="83" t="s">
        <v>12205</v>
      </c>
      <c r="B3512" s="83" t="s">
        <v>12205</v>
      </c>
      <c r="C3512" s="84" t="s">
        <v>5897</v>
      </c>
      <c r="D3512" s="83" t="s">
        <v>5898</v>
      </c>
      <c r="E3512" s="83" t="s">
        <v>704</v>
      </c>
      <c r="F3512" s="83" t="s">
        <v>22</v>
      </c>
      <c r="G3512" s="83" t="s">
        <v>12144</v>
      </c>
      <c r="H3512" s="83"/>
      <c r="I3512" s="93" t="s">
        <v>24</v>
      </c>
      <c r="J3512" s="93" t="s">
        <v>24</v>
      </c>
      <c r="K3512" s="85">
        <v>100210010603</v>
      </c>
      <c r="L3512" s="83" t="s">
        <v>25</v>
      </c>
      <c r="M3512" s="83" t="s">
        <v>1019</v>
      </c>
      <c r="N3512" s="83" t="s">
        <v>1303</v>
      </c>
      <c r="O3512" s="83" t="s">
        <v>4433</v>
      </c>
      <c r="P3512" s="86">
        <v>2</v>
      </c>
      <c r="Q3512" s="96"/>
      <c r="R3512" s="88" t="s">
        <v>28</v>
      </c>
      <c r="S3512" s="84"/>
      <c r="T3512" s="1">
        <v>1897</v>
      </c>
      <c r="U3512" s="90">
        <v>986.44</v>
      </c>
      <c r="V3512" s="91">
        <v>0.48</v>
      </c>
      <c r="W3512" s="92" t="s">
        <v>11035</v>
      </c>
      <c r="X3512" s="83">
        <v>90021900000</v>
      </c>
      <c r="Y3512" s="83" t="s">
        <v>994</v>
      </c>
      <c r="Z3512" s="83" t="s">
        <v>31</v>
      </c>
    </row>
    <row r="3513" spans="1:26" x14ac:dyDescent="0.25">
      <c r="A3513" s="83" t="s">
        <v>12206</v>
      </c>
      <c r="B3513" s="83" t="s">
        <v>12206</v>
      </c>
      <c r="C3513" s="84" t="s">
        <v>5900</v>
      </c>
      <c r="D3513" s="83" t="s">
        <v>5901</v>
      </c>
      <c r="E3513" s="83" t="s">
        <v>704</v>
      </c>
      <c r="F3513" s="83" t="s">
        <v>22</v>
      </c>
      <c r="G3513" s="93" t="s">
        <v>12144</v>
      </c>
      <c r="H3513" s="83"/>
      <c r="I3513" s="93" t="s">
        <v>24</v>
      </c>
      <c r="J3513" s="93" t="s">
        <v>24</v>
      </c>
      <c r="K3513" s="85">
        <v>100210010603</v>
      </c>
      <c r="L3513" s="83" t="s">
        <v>25</v>
      </c>
      <c r="M3513" s="83" t="s">
        <v>1019</v>
      </c>
      <c r="N3513" s="83" t="s">
        <v>1303</v>
      </c>
      <c r="O3513" s="83" t="s">
        <v>4433</v>
      </c>
      <c r="P3513" s="86">
        <v>2</v>
      </c>
      <c r="Q3513" s="96"/>
      <c r="R3513" s="88" t="s">
        <v>28</v>
      </c>
      <c r="S3513" s="84"/>
      <c r="T3513" s="1">
        <v>2396</v>
      </c>
      <c r="U3513" s="90">
        <v>1245.92</v>
      </c>
      <c r="V3513" s="91">
        <v>0.48</v>
      </c>
      <c r="W3513" s="92" t="s">
        <v>11035</v>
      </c>
      <c r="X3513" s="83">
        <v>90021900000</v>
      </c>
      <c r="Y3513" s="83" t="s">
        <v>994</v>
      </c>
      <c r="Z3513" s="83" t="s">
        <v>31</v>
      </c>
    </row>
    <row r="3514" spans="1:26" x14ac:dyDescent="0.25">
      <c r="A3514" s="83" t="s">
        <v>12207</v>
      </c>
      <c r="B3514" s="83" t="s">
        <v>12207</v>
      </c>
      <c r="C3514" s="84" t="s">
        <v>5903</v>
      </c>
      <c r="D3514" s="83" t="s">
        <v>5904</v>
      </c>
      <c r="E3514" s="83" t="s">
        <v>704</v>
      </c>
      <c r="F3514" s="83" t="s">
        <v>22</v>
      </c>
      <c r="G3514" s="83" t="s">
        <v>12144</v>
      </c>
      <c r="H3514" s="83"/>
      <c r="I3514" s="93" t="s">
        <v>24</v>
      </c>
      <c r="J3514" s="93" t="s">
        <v>24</v>
      </c>
      <c r="K3514" s="85">
        <v>100210010603</v>
      </c>
      <c r="L3514" s="83" t="s">
        <v>25</v>
      </c>
      <c r="M3514" s="83" t="s">
        <v>1019</v>
      </c>
      <c r="N3514" s="83" t="s">
        <v>1303</v>
      </c>
      <c r="O3514" s="83" t="s">
        <v>4433</v>
      </c>
      <c r="P3514" s="86">
        <v>2</v>
      </c>
      <c r="Q3514" s="96"/>
      <c r="R3514" s="88" t="s">
        <v>28</v>
      </c>
      <c r="S3514" s="84"/>
      <c r="T3514" s="1">
        <v>3032</v>
      </c>
      <c r="U3514" s="90">
        <v>1576.64</v>
      </c>
      <c r="V3514" s="91">
        <v>0.48</v>
      </c>
      <c r="W3514" s="92" t="s">
        <v>11035</v>
      </c>
      <c r="X3514" s="83">
        <v>90021900000</v>
      </c>
      <c r="Y3514" s="83" t="s">
        <v>994</v>
      </c>
      <c r="Z3514" s="83" t="s">
        <v>31</v>
      </c>
    </row>
    <row r="3515" spans="1:26" x14ac:dyDescent="0.25">
      <c r="A3515" s="83" t="s">
        <v>12208</v>
      </c>
      <c r="B3515" s="83" t="s">
        <v>12208</v>
      </c>
      <c r="C3515" s="84" t="s">
        <v>5906</v>
      </c>
      <c r="D3515" s="83" t="s">
        <v>5907</v>
      </c>
      <c r="E3515" s="83" t="s">
        <v>704</v>
      </c>
      <c r="F3515" s="83" t="s">
        <v>22</v>
      </c>
      <c r="G3515" s="83" t="s">
        <v>12144</v>
      </c>
      <c r="H3515" s="83"/>
      <c r="I3515" s="93" t="s">
        <v>24</v>
      </c>
      <c r="J3515" s="93" t="s">
        <v>24</v>
      </c>
      <c r="K3515" s="85">
        <v>100210010603</v>
      </c>
      <c r="L3515" s="83" t="s">
        <v>25</v>
      </c>
      <c r="M3515" s="83" t="s">
        <v>1019</v>
      </c>
      <c r="N3515" s="83" t="s">
        <v>1303</v>
      </c>
      <c r="O3515" s="83" t="s">
        <v>4433</v>
      </c>
      <c r="P3515" s="86">
        <v>2</v>
      </c>
      <c r="Q3515" s="96"/>
      <c r="R3515" s="88" t="s">
        <v>28</v>
      </c>
      <c r="S3515" s="84"/>
      <c r="T3515" s="1">
        <v>3957</v>
      </c>
      <c r="U3515" s="90">
        <v>2057.64</v>
      </c>
      <c r="V3515" s="91">
        <v>0.48000000000000004</v>
      </c>
      <c r="W3515" s="88" t="s">
        <v>11035</v>
      </c>
      <c r="X3515" s="83">
        <v>90021900000</v>
      </c>
      <c r="Y3515" s="83" t="s">
        <v>994</v>
      </c>
      <c r="Z3515" s="83" t="s">
        <v>31</v>
      </c>
    </row>
    <row r="3516" spans="1:26" x14ac:dyDescent="0.25">
      <c r="A3516" s="83" t="s">
        <v>12209</v>
      </c>
      <c r="B3516" s="83" t="s">
        <v>12209</v>
      </c>
      <c r="C3516" s="84" t="s">
        <v>5942</v>
      </c>
      <c r="D3516" s="83" t="s">
        <v>5943</v>
      </c>
      <c r="E3516" s="83" t="s">
        <v>704</v>
      </c>
      <c r="F3516" s="83" t="s">
        <v>22</v>
      </c>
      <c r="G3516" s="83" t="s">
        <v>12144</v>
      </c>
      <c r="H3516" s="83"/>
      <c r="I3516" s="93" t="s">
        <v>24</v>
      </c>
      <c r="J3516" s="93" t="s">
        <v>24</v>
      </c>
      <c r="K3516" s="85">
        <v>100210010603</v>
      </c>
      <c r="L3516" s="83" t="s">
        <v>25</v>
      </c>
      <c r="M3516" s="83" t="s">
        <v>1019</v>
      </c>
      <c r="N3516" s="83" t="s">
        <v>1303</v>
      </c>
      <c r="O3516" s="83" t="s">
        <v>4433</v>
      </c>
      <c r="P3516" s="86">
        <v>2</v>
      </c>
      <c r="Q3516" s="96"/>
      <c r="R3516" s="88" t="s">
        <v>28</v>
      </c>
      <c r="S3516" s="84"/>
      <c r="T3516" s="1">
        <v>1163</v>
      </c>
      <c r="U3516" s="90">
        <v>604.76</v>
      </c>
      <c r="V3516" s="91">
        <v>0.48</v>
      </c>
      <c r="W3516" s="88" t="s">
        <v>11035</v>
      </c>
      <c r="X3516" s="83">
        <v>90021900000</v>
      </c>
      <c r="Y3516" s="83" t="s">
        <v>994</v>
      </c>
      <c r="Z3516" s="83" t="s">
        <v>31</v>
      </c>
    </row>
    <row r="3517" spans="1:26" x14ac:dyDescent="0.25">
      <c r="A3517" s="83" t="s">
        <v>12210</v>
      </c>
      <c r="B3517" s="83" t="s">
        <v>12210</v>
      </c>
      <c r="C3517" s="84" t="s">
        <v>5945</v>
      </c>
      <c r="D3517" s="83" t="s">
        <v>5946</v>
      </c>
      <c r="E3517" s="83" t="s">
        <v>704</v>
      </c>
      <c r="F3517" s="83" t="s">
        <v>22</v>
      </c>
      <c r="G3517" s="83" t="s">
        <v>12144</v>
      </c>
      <c r="H3517" s="83"/>
      <c r="I3517" s="93" t="s">
        <v>24</v>
      </c>
      <c r="J3517" s="93" t="s">
        <v>24</v>
      </c>
      <c r="K3517" s="85">
        <v>100210010730</v>
      </c>
      <c r="L3517" s="83" t="s">
        <v>25</v>
      </c>
      <c r="M3517" s="83" t="s">
        <v>1019</v>
      </c>
      <c r="N3517" s="83" t="s">
        <v>2639</v>
      </c>
      <c r="O3517" s="83" t="s">
        <v>5947</v>
      </c>
      <c r="P3517" s="86">
        <v>2</v>
      </c>
      <c r="Q3517" s="96"/>
      <c r="R3517" s="88" t="s">
        <v>28</v>
      </c>
      <c r="S3517" s="84"/>
      <c r="T3517" s="1">
        <v>681</v>
      </c>
      <c r="U3517" s="90">
        <v>354.12</v>
      </c>
      <c r="V3517" s="91">
        <v>0.48</v>
      </c>
      <c r="W3517" s="88" t="s">
        <v>11035</v>
      </c>
      <c r="X3517" s="83">
        <v>90021900000</v>
      </c>
      <c r="Y3517" s="83" t="s">
        <v>994</v>
      </c>
      <c r="Z3517" s="83" t="s">
        <v>31</v>
      </c>
    </row>
    <row r="3518" spans="1:26" x14ac:dyDescent="0.25">
      <c r="A3518" s="83" t="s">
        <v>12211</v>
      </c>
      <c r="B3518" s="83" t="s">
        <v>12211</v>
      </c>
      <c r="C3518" s="84" t="s">
        <v>5949</v>
      </c>
      <c r="D3518" s="83" t="s">
        <v>5950</v>
      </c>
      <c r="E3518" s="83" t="s">
        <v>704</v>
      </c>
      <c r="F3518" s="83" t="s">
        <v>22</v>
      </c>
      <c r="G3518" s="83" t="s">
        <v>12144</v>
      </c>
      <c r="H3518" s="83"/>
      <c r="I3518" s="93" t="s">
        <v>24</v>
      </c>
      <c r="J3518" s="93" t="s">
        <v>24</v>
      </c>
      <c r="K3518" s="85">
        <v>100210010730</v>
      </c>
      <c r="L3518" s="83" t="s">
        <v>25</v>
      </c>
      <c r="M3518" s="83" t="s">
        <v>1019</v>
      </c>
      <c r="N3518" s="83" t="s">
        <v>2639</v>
      </c>
      <c r="O3518" s="83" t="s">
        <v>5947</v>
      </c>
      <c r="P3518" s="86">
        <v>2</v>
      </c>
      <c r="Q3518" s="96"/>
      <c r="R3518" s="88" t="s">
        <v>28</v>
      </c>
      <c r="S3518" s="84"/>
      <c r="T3518" s="1">
        <v>901</v>
      </c>
      <c r="U3518" s="90">
        <v>468.52</v>
      </c>
      <c r="V3518" s="91">
        <v>0.48000000000000004</v>
      </c>
      <c r="W3518" s="88" t="s">
        <v>11035</v>
      </c>
      <c r="X3518" s="83">
        <v>90021900000</v>
      </c>
      <c r="Y3518" s="83" t="s">
        <v>994</v>
      </c>
      <c r="Z3518" s="83" t="s">
        <v>31</v>
      </c>
    </row>
    <row r="3519" spans="1:26" x14ac:dyDescent="0.25">
      <c r="A3519" s="83" t="s">
        <v>12212</v>
      </c>
      <c r="B3519" s="83" t="s">
        <v>12212</v>
      </c>
      <c r="C3519" s="84" t="s">
        <v>5952</v>
      </c>
      <c r="D3519" s="83" t="s">
        <v>5953</v>
      </c>
      <c r="E3519" s="83" t="s">
        <v>704</v>
      </c>
      <c r="F3519" s="83" t="s">
        <v>22</v>
      </c>
      <c r="G3519" s="83" t="s">
        <v>12144</v>
      </c>
      <c r="H3519" s="83"/>
      <c r="I3519" s="93" t="s">
        <v>24</v>
      </c>
      <c r="J3519" s="93" t="s">
        <v>24</v>
      </c>
      <c r="K3519" s="85">
        <v>100210010730</v>
      </c>
      <c r="L3519" s="83" t="s">
        <v>25</v>
      </c>
      <c r="M3519" s="83" t="s">
        <v>1019</v>
      </c>
      <c r="N3519" s="83" t="s">
        <v>2639</v>
      </c>
      <c r="O3519" s="83" t="s">
        <v>5947</v>
      </c>
      <c r="P3519" s="86">
        <v>2</v>
      </c>
      <c r="Q3519" s="96"/>
      <c r="R3519" s="88" t="s">
        <v>28</v>
      </c>
      <c r="S3519" s="84"/>
      <c r="T3519" s="1">
        <v>1033</v>
      </c>
      <c r="U3519" s="90">
        <v>537.16</v>
      </c>
      <c r="V3519" s="91">
        <v>0.48000000000000004</v>
      </c>
      <c r="W3519" s="88" t="s">
        <v>11035</v>
      </c>
      <c r="X3519" s="83">
        <v>90021900000</v>
      </c>
      <c r="Y3519" s="83" t="s">
        <v>994</v>
      </c>
      <c r="Z3519" s="83" t="s">
        <v>31</v>
      </c>
    </row>
    <row r="3520" spans="1:26" x14ac:dyDescent="0.25">
      <c r="A3520" s="83" t="s">
        <v>12213</v>
      </c>
      <c r="B3520" s="83" t="s">
        <v>12213</v>
      </c>
      <c r="C3520" s="84" t="s">
        <v>5955</v>
      </c>
      <c r="D3520" s="83" t="s">
        <v>5956</v>
      </c>
      <c r="E3520" s="83" t="s">
        <v>704</v>
      </c>
      <c r="F3520" s="83" t="s">
        <v>22</v>
      </c>
      <c r="G3520" s="83" t="s">
        <v>12144</v>
      </c>
      <c r="H3520" s="83"/>
      <c r="I3520" s="93" t="s">
        <v>24</v>
      </c>
      <c r="J3520" s="93" t="s">
        <v>24</v>
      </c>
      <c r="K3520" s="85">
        <v>100210010730</v>
      </c>
      <c r="L3520" s="83" t="s">
        <v>25</v>
      </c>
      <c r="M3520" s="83" t="s">
        <v>1019</v>
      </c>
      <c r="N3520" s="83" t="s">
        <v>2639</v>
      </c>
      <c r="O3520" s="83" t="s">
        <v>5947</v>
      </c>
      <c r="P3520" s="86">
        <v>2</v>
      </c>
      <c r="Q3520" s="96"/>
      <c r="R3520" s="88" t="s">
        <v>28</v>
      </c>
      <c r="S3520" s="84"/>
      <c r="T3520" s="1">
        <v>1159</v>
      </c>
      <c r="U3520" s="90">
        <v>602.67999999999995</v>
      </c>
      <c r="V3520" s="91">
        <v>0.48000000000000004</v>
      </c>
      <c r="W3520" s="88" t="s">
        <v>11035</v>
      </c>
      <c r="X3520" s="83">
        <v>90021900000</v>
      </c>
      <c r="Y3520" s="83" t="s">
        <v>994</v>
      </c>
      <c r="Z3520" s="83" t="s">
        <v>31</v>
      </c>
    </row>
    <row r="3521" spans="1:26" x14ac:dyDescent="0.25">
      <c r="A3521" s="83" t="s">
        <v>12214</v>
      </c>
      <c r="B3521" s="83" t="s">
        <v>12214</v>
      </c>
      <c r="C3521" s="84" t="s">
        <v>5958</v>
      </c>
      <c r="D3521" s="83" t="s">
        <v>5959</v>
      </c>
      <c r="E3521" s="83" t="s">
        <v>704</v>
      </c>
      <c r="F3521" s="83" t="s">
        <v>22</v>
      </c>
      <c r="G3521" s="83" t="s">
        <v>12144</v>
      </c>
      <c r="H3521" s="83"/>
      <c r="I3521" s="93" t="s">
        <v>24</v>
      </c>
      <c r="J3521" s="93" t="s">
        <v>24</v>
      </c>
      <c r="K3521" s="85">
        <v>100210010730</v>
      </c>
      <c r="L3521" s="83" t="s">
        <v>25</v>
      </c>
      <c r="M3521" s="83" t="s">
        <v>1019</v>
      </c>
      <c r="N3521" s="83" t="s">
        <v>2639</v>
      </c>
      <c r="O3521" s="83" t="s">
        <v>5947</v>
      </c>
      <c r="P3521" s="86">
        <v>2</v>
      </c>
      <c r="Q3521" s="96"/>
      <c r="R3521" s="88" t="s">
        <v>28</v>
      </c>
      <c r="S3521" s="84"/>
      <c r="T3521" s="1">
        <v>2382</v>
      </c>
      <c r="U3521" s="90">
        <v>1238.6400000000001</v>
      </c>
      <c r="V3521" s="91">
        <v>0.48</v>
      </c>
      <c r="W3521" s="88" t="s">
        <v>11035</v>
      </c>
      <c r="X3521" s="83">
        <v>90021900000</v>
      </c>
      <c r="Y3521" s="83" t="s">
        <v>994</v>
      </c>
      <c r="Z3521" s="83" t="s">
        <v>31</v>
      </c>
    </row>
    <row r="3522" spans="1:26" x14ac:dyDescent="0.25">
      <c r="A3522" s="83" t="s">
        <v>12215</v>
      </c>
      <c r="B3522" s="83" t="s">
        <v>12215</v>
      </c>
      <c r="C3522" s="84" t="s">
        <v>5961</v>
      </c>
      <c r="D3522" s="83" t="s">
        <v>5962</v>
      </c>
      <c r="E3522" s="83" t="s">
        <v>704</v>
      </c>
      <c r="F3522" s="83" t="s">
        <v>22</v>
      </c>
      <c r="G3522" s="83" t="s">
        <v>23</v>
      </c>
      <c r="H3522" s="83"/>
      <c r="I3522" s="93" t="s">
        <v>24</v>
      </c>
      <c r="J3522" s="93" t="s">
        <v>24</v>
      </c>
      <c r="K3522" s="85">
        <v>100210010735</v>
      </c>
      <c r="L3522" s="83" t="s">
        <v>25</v>
      </c>
      <c r="M3522" s="83" t="s">
        <v>1019</v>
      </c>
      <c r="N3522" s="83" t="s">
        <v>2639</v>
      </c>
      <c r="O3522" s="83" t="s">
        <v>5963</v>
      </c>
      <c r="P3522" s="86">
        <v>2</v>
      </c>
      <c r="Q3522" s="96"/>
      <c r="R3522" s="88" t="s">
        <v>28</v>
      </c>
      <c r="S3522" s="84"/>
      <c r="T3522" s="1">
        <v>1821</v>
      </c>
      <c r="U3522" s="90">
        <v>946.92</v>
      </c>
      <c r="V3522" s="91">
        <v>0.48000000000000004</v>
      </c>
      <c r="W3522" s="88" t="s">
        <v>11035</v>
      </c>
      <c r="X3522" s="83">
        <v>90021900000</v>
      </c>
      <c r="Y3522" s="83" t="s">
        <v>994</v>
      </c>
      <c r="Z3522" s="83" t="s">
        <v>31</v>
      </c>
    </row>
    <row r="3523" spans="1:26" x14ac:dyDescent="0.25">
      <c r="A3523" s="83" t="s">
        <v>12216</v>
      </c>
      <c r="B3523" s="83" t="s">
        <v>12216</v>
      </c>
      <c r="C3523" s="84" t="s">
        <v>5965</v>
      </c>
      <c r="D3523" s="83" t="s">
        <v>5966</v>
      </c>
      <c r="E3523" s="83" t="s">
        <v>704</v>
      </c>
      <c r="F3523" s="83" t="s">
        <v>22</v>
      </c>
      <c r="G3523" s="83" t="s">
        <v>23</v>
      </c>
      <c r="H3523" s="83"/>
      <c r="I3523" s="93" t="s">
        <v>24</v>
      </c>
      <c r="J3523" s="93" t="s">
        <v>24</v>
      </c>
      <c r="K3523" s="85">
        <v>100210010735</v>
      </c>
      <c r="L3523" s="83" t="s">
        <v>25</v>
      </c>
      <c r="M3523" s="83" t="s">
        <v>1019</v>
      </c>
      <c r="N3523" s="83" t="s">
        <v>2639</v>
      </c>
      <c r="O3523" s="83" t="s">
        <v>5963</v>
      </c>
      <c r="P3523" s="86"/>
      <c r="Q3523" s="96"/>
      <c r="R3523" s="88" t="s">
        <v>28</v>
      </c>
      <c r="S3523" s="84"/>
      <c r="T3523" s="1">
        <v>2785</v>
      </c>
      <c r="U3523" s="90">
        <v>1448.2</v>
      </c>
      <c r="V3523" s="91">
        <v>0.48</v>
      </c>
      <c r="W3523" s="88" t="s">
        <v>11035</v>
      </c>
      <c r="X3523" s="83">
        <v>90021900000</v>
      </c>
      <c r="Y3523" s="83" t="s">
        <v>994</v>
      </c>
      <c r="Z3523" s="83" t="s">
        <v>31</v>
      </c>
    </row>
    <row r="3524" spans="1:26" x14ac:dyDescent="0.25">
      <c r="A3524" s="83" t="s">
        <v>12217</v>
      </c>
      <c r="B3524" s="83" t="s">
        <v>12217</v>
      </c>
      <c r="C3524" s="84" t="s">
        <v>12218</v>
      </c>
      <c r="D3524" s="83" t="s">
        <v>5969</v>
      </c>
      <c r="E3524" s="83" t="s">
        <v>704</v>
      </c>
      <c r="F3524" s="83" t="s">
        <v>22</v>
      </c>
      <c r="G3524" s="83" t="s">
        <v>23</v>
      </c>
      <c r="H3524" s="83"/>
      <c r="I3524" s="93" t="s">
        <v>24</v>
      </c>
      <c r="J3524" s="93" t="s">
        <v>24</v>
      </c>
      <c r="K3524" s="85">
        <v>100210010734</v>
      </c>
      <c r="L3524" s="83" t="s">
        <v>25</v>
      </c>
      <c r="M3524" s="83" t="s">
        <v>1019</v>
      </c>
      <c r="N3524" s="83" t="s">
        <v>2639</v>
      </c>
      <c r="O3524" s="83" t="s">
        <v>5970</v>
      </c>
      <c r="P3524" s="86">
        <v>20</v>
      </c>
      <c r="Q3524" s="96"/>
      <c r="R3524" s="88" t="s">
        <v>28</v>
      </c>
      <c r="S3524" s="84"/>
      <c r="T3524" s="1">
        <v>2526</v>
      </c>
      <c r="U3524" s="90">
        <v>1313.52</v>
      </c>
      <c r="V3524" s="91">
        <v>0.48</v>
      </c>
      <c r="W3524" s="88" t="s">
        <v>11035</v>
      </c>
      <c r="X3524" s="83">
        <v>90021900000</v>
      </c>
      <c r="Y3524" s="83" t="s">
        <v>994</v>
      </c>
      <c r="Z3524" s="83" t="s">
        <v>31</v>
      </c>
    </row>
    <row r="3525" spans="1:26" x14ac:dyDescent="0.25">
      <c r="A3525" s="83" t="s">
        <v>12219</v>
      </c>
      <c r="B3525" s="83" t="s">
        <v>12219</v>
      </c>
      <c r="C3525" s="84" t="s">
        <v>5971</v>
      </c>
      <c r="D3525" s="83" t="s">
        <v>5972</v>
      </c>
      <c r="E3525" s="83" t="s">
        <v>704</v>
      </c>
      <c r="F3525" s="83" t="s">
        <v>22</v>
      </c>
      <c r="G3525" s="83" t="s">
        <v>23</v>
      </c>
      <c r="H3525" s="83"/>
      <c r="I3525" s="93" t="s">
        <v>24</v>
      </c>
      <c r="J3525" s="93" t="s">
        <v>24</v>
      </c>
      <c r="K3525" s="85">
        <v>100210010734</v>
      </c>
      <c r="L3525" s="83" t="s">
        <v>25</v>
      </c>
      <c r="M3525" s="83" t="s">
        <v>1019</v>
      </c>
      <c r="N3525" s="83" t="s">
        <v>2639</v>
      </c>
      <c r="O3525" s="83" t="s">
        <v>5970</v>
      </c>
      <c r="P3525" s="86">
        <v>2</v>
      </c>
      <c r="Q3525" s="96"/>
      <c r="R3525" s="88" t="s">
        <v>28</v>
      </c>
      <c r="S3525" s="84"/>
      <c r="T3525" s="1">
        <v>3458</v>
      </c>
      <c r="U3525" s="90">
        <v>1798.16</v>
      </c>
      <c r="V3525" s="91">
        <v>0.48</v>
      </c>
      <c r="W3525" s="88" t="s">
        <v>11035</v>
      </c>
      <c r="X3525" s="83">
        <v>90021900000</v>
      </c>
      <c r="Y3525" s="83" t="s">
        <v>994</v>
      </c>
      <c r="Z3525" s="83" t="s">
        <v>31</v>
      </c>
    </row>
    <row r="3526" spans="1:26" x14ac:dyDescent="0.25">
      <c r="A3526" s="83" t="s">
        <v>12220</v>
      </c>
      <c r="B3526" s="83" t="s">
        <v>12220</v>
      </c>
      <c r="C3526" s="84" t="s">
        <v>12221</v>
      </c>
      <c r="D3526" s="83" t="s">
        <v>5975</v>
      </c>
      <c r="E3526" s="83" t="s">
        <v>704</v>
      </c>
      <c r="F3526" s="83" t="s">
        <v>22</v>
      </c>
      <c r="G3526" s="83" t="s">
        <v>23</v>
      </c>
      <c r="H3526" s="83"/>
      <c r="I3526" s="93" t="s">
        <v>24</v>
      </c>
      <c r="J3526" s="93" t="s">
        <v>24</v>
      </c>
      <c r="K3526" s="85">
        <v>100210010732</v>
      </c>
      <c r="L3526" s="83" t="s">
        <v>25</v>
      </c>
      <c r="M3526" s="83" t="s">
        <v>1019</v>
      </c>
      <c r="N3526" s="83" t="s">
        <v>2639</v>
      </c>
      <c r="O3526" s="83" t="s">
        <v>5976</v>
      </c>
      <c r="P3526" s="86">
        <v>20</v>
      </c>
      <c r="Q3526" s="96"/>
      <c r="R3526" s="88" t="s">
        <v>28</v>
      </c>
      <c r="S3526" s="84"/>
      <c r="T3526" s="1">
        <v>10464</v>
      </c>
      <c r="U3526" s="90">
        <v>5441.28</v>
      </c>
      <c r="V3526" s="91">
        <v>0.48000000000000004</v>
      </c>
      <c r="W3526" s="88" t="s">
        <v>11035</v>
      </c>
      <c r="X3526" s="83">
        <v>90021900000</v>
      </c>
      <c r="Y3526" s="83" t="s">
        <v>994</v>
      </c>
      <c r="Z3526" s="83" t="s">
        <v>31</v>
      </c>
    </row>
    <row r="3527" spans="1:26" x14ac:dyDescent="0.25">
      <c r="A3527" s="83" t="s">
        <v>12222</v>
      </c>
      <c r="B3527" s="83" t="s">
        <v>12222</v>
      </c>
      <c r="C3527" s="84" t="s">
        <v>5977</v>
      </c>
      <c r="D3527" s="83" t="s">
        <v>5978</v>
      </c>
      <c r="E3527" s="83" t="s">
        <v>704</v>
      </c>
      <c r="F3527" s="83" t="s">
        <v>22</v>
      </c>
      <c r="G3527" s="83" t="s">
        <v>23</v>
      </c>
      <c r="H3527" s="83"/>
      <c r="I3527" s="93" t="s">
        <v>24</v>
      </c>
      <c r="J3527" s="93" t="s">
        <v>24</v>
      </c>
      <c r="K3527" s="85">
        <v>100210010734</v>
      </c>
      <c r="L3527" s="83" t="s">
        <v>25</v>
      </c>
      <c r="M3527" s="83" t="s">
        <v>1019</v>
      </c>
      <c r="N3527" s="83" t="s">
        <v>2639</v>
      </c>
      <c r="O3527" s="83" t="s">
        <v>5970</v>
      </c>
      <c r="P3527" s="86">
        <v>20</v>
      </c>
      <c r="Q3527" s="96"/>
      <c r="R3527" s="88" t="s">
        <v>28</v>
      </c>
      <c r="S3527" s="84"/>
      <c r="T3527" s="1">
        <v>985</v>
      </c>
      <c r="U3527" s="90">
        <v>512.20000000000005</v>
      </c>
      <c r="V3527" s="91">
        <v>0.47999999999999993</v>
      </c>
      <c r="W3527" s="88" t="s">
        <v>11035</v>
      </c>
      <c r="X3527" s="83">
        <v>90021900000</v>
      </c>
      <c r="Y3527" s="83" t="s">
        <v>994</v>
      </c>
      <c r="Z3527" s="83" t="s">
        <v>31</v>
      </c>
    </row>
    <row r="3528" spans="1:26" x14ac:dyDescent="0.25">
      <c r="A3528" s="83" t="s">
        <v>12223</v>
      </c>
      <c r="B3528" s="83" t="s">
        <v>12223</v>
      </c>
      <c r="C3528" s="84" t="s">
        <v>12224</v>
      </c>
      <c r="D3528" s="83" t="s">
        <v>5981</v>
      </c>
      <c r="E3528" s="83" t="s">
        <v>704</v>
      </c>
      <c r="F3528" s="83" t="s">
        <v>22</v>
      </c>
      <c r="G3528" s="83" t="s">
        <v>23</v>
      </c>
      <c r="H3528" s="83"/>
      <c r="I3528" s="93" t="s">
        <v>24</v>
      </c>
      <c r="J3528" s="93" t="s">
        <v>24</v>
      </c>
      <c r="K3528" s="85">
        <v>100210010734</v>
      </c>
      <c r="L3528" s="83" t="s">
        <v>25</v>
      </c>
      <c r="M3528" s="83" t="s">
        <v>1019</v>
      </c>
      <c r="N3528" s="83" t="s">
        <v>2639</v>
      </c>
      <c r="O3528" s="83" t="s">
        <v>5970</v>
      </c>
      <c r="P3528" s="86">
        <v>20</v>
      </c>
      <c r="Q3528" s="96"/>
      <c r="R3528" s="88" t="s">
        <v>28</v>
      </c>
      <c r="S3528" s="84"/>
      <c r="T3528" s="1">
        <v>1643</v>
      </c>
      <c r="U3528" s="90">
        <v>854.36</v>
      </c>
      <c r="V3528" s="91">
        <v>0.48</v>
      </c>
      <c r="W3528" s="88" t="s">
        <v>11035</v>
      </c>
      <c r="X3528" s="83">
        <v>90021900000</v>
      </c>
      <c r="Y3528" s="83" t="s">
        <v>994</v>
      </c>
      <c r="Z3528" s="83" t="s">
        <v>31</v>
      </c>
    </row>
    <row r="3529" spans="1:26" x14ac:dyDescent="0.25">
      <c r="A3529" s="83" t="s">
        <v>12225</v>
      </c>
      <c r="B3529" s="83" t="s">
        <v>12225</v>
      </c>
      <c r="C3529" s="84" t="s">
        <v>5982</v>
      </c>
      <c r="D3529" s="83" t="s">
        <v>5983</v>
      </c>
      <c r="E3529" s="83" t="s">
        <v>704</v>
      </c>
      <c r="F3529" s="83" t="s">
        <v>22</v>
      </c>
      <c r="G3529" s="83" t="s">
        <v>23</v>
      </c>
      <c r="H3529" s="83"/>
      <c r="I3529" s="93" t="s">
        <v>24</v>
      </c>
      <c r="J3529" s="93" t="s">
        <v>24</v>
      </c>
      <c r="K3529" s="85">
        <v>100210010734</v>
      </c>
      <c r="L3529" s="83" t="s">
        <v>25</v>
      </c>
      <c r="M3529" s="83" t="s">
        <v>1019</v>
      </c>
      <c r="N3529" s="83" t="s">
        <v>2639</v>
      </c>
      <c r="O3529" s="83" t="s">
        <v>5970</v>
      </c>
      <c r="P3529" s="86">
        <v>2</v>
      </c>
      <c r="Q3529" s="96"/>
      <c r="R3529" s="88" t="s">
        <v>28</v>
      </c>
      <c r="S3529" s="84"/>
      <c r="T3529" s="1">
        <v>2575</v>
      </c>
      <c r="U3529" s="90">
        <v>1339</v>
      </c>
      <c r="V3529" s="91">
        <v>0.48</v>
      </c>
      <c r="W3529" s="88" t="s">
        <v>11035</v>
      </c>
      <c r="X3529" s="83">
        <v>90021900000</v>
      </c>
      <c r="Y3529" s="83" t="s">
        <v>994</v>
      </c>
      <c r="Z3529" s="83" t="s">
        <v>31</v>
      </c>
    </row>
    <row r="3530" spans="1:26" x14ac:dyDescent="0.25">
      <c r="A3530" s="83" t="s">
        <v>12226</v>
      </c>
      <c r="B3530" s="83" t="s">
        <v>12226</v>
      </c>
      <c r="C3530" s="84" t="s">
        <v>5985</v>
      </c>
      <c r="D3530" s="83" t="s">
        <v>5986</v>
      </c>
      <c r="E3530" s="83" t="s">
        <v>704</v>
      </c>
      <c r="F3530" s="83" t="s">
        <v>22</v>
      </c>
      <c r="G3530" s="83" t="s">
        <v>23</v>
      </c>
      <c r="H3530" s="83"/>
      <c r="I3530" s="93" t="s">
        <v>24</v>
      </c>
      <c r="J3530" s="93" t="s">
        <v>24</v>
      </c>
      <c r="K3530" s="85">
        <v>100210010734</v>
      </c>
      <c r="L3530" s="83" t="s">
        <v>25</v>
      </c>
      <c r="M3530" s="83" t="s">
        <v>1019</v>
      </c>
      <c r="N3530" s="83" t="s">
        <v>2639</v>
      </c>
      <c r="O3530" s="83" t="s">
        <v>5970</v>
      </c>
      <c r="P3530" s="86"/>
      <c r="Q3530" s="96"/>
      <c r="R3530" s="88" t="s">
        <v>28</v>
      </c>
      <c r="S3530" s="84"/>
      <c r="T3530" s="1">
        <v>3409</v>
      </c>
      <c r="U3530" s="90">
        <v>1772.68</v>
      </c>
      <c r="V3530" s="91">
        <v>0.48</v>
      </c>
      <c r="W3530" s="88" t="s">
        <v>11035</v>
      </c>
      <c r="X3530" s="83">
        <v>90021900000</v>
      </c>
      <c r="Y3530" s="83" t="s">
        <v>994</v>
      </c>
      <c r="Z3530" s="83" t="s">
        <v>31</v>
      </c>
    </row>
    <row r="3531" spans="1:26" x14ac:dyDescent="0.25">
      <c r="A3531" s="83" t="s">
        <v>12227</v>
      </c>
      <c r="B3531" s="83" t="s">
        <v>12227</v>
      </c>
      <c r="C3531" s="84" t="s">
        <v>5988</v>
      </c>
      <c r="D3531" s="83" t="s">
        <v>5989</v>
      </c>
      <c r="E3531" s="83" t="s">
        <v>704</v>
      </c>
      <c r="F3531" s="83" t="s">
        <v>22</v>
      </c>
      <c r="G3531" s="83" t="s">
        <v>23</v>
      </c>
      <c r="H3531" s="83"/>
      <c r="I3531" s="93" t="s">
        <v>24</v>
      </c>
      <c r="J3531" s="93" t="s">
        <v>24</v>
      </c>
      <c r="K3531" s="85">
        <v>100210010734</v>
      </c>
      <c r="L3531" s="83" t="s">
        <v>25</v>
      </c>
      <c r="M3531" s="83" t="s">
        <v>1019</v>
      </c>
      <c r="N3531" s="83" t="s">
        <v>2639</v>
      </c>
      <c r="O3531" s="83" t="s">
        <v>5970</v>
      </c>
      <c r="P3531" s="86">
        <v>2</v>
      </c>
      <c r="Q3531" s="96"/>
      <c r="R3531" s="88" t="s">
        <v>28</v>
      </c>
      <c r="S3531" s="84"/>
      <c r="T3531" s="1">
        <v>6993</v>
      </c>
      <c r="U3531" s="90">
        <v>3636.36</v>
      </c>
      <c r="V3531" s="91">
        <v>0.48</v>
      </c>
      <c r="W3531" s="88" t="s">
        <v>11035</v>
      </c>
      <c r="X3531" s="83">
        <v>90021900000</v>
      </c>
      <c r="Y3531" s="83" t="s">
        <v>994</v>
      </c>
      <c r="Z3531" s="83" t="s">
        <v>31</v>
      </c>
    </row>
    <row r="3532" spans="1:26" x14ac:dyDescent="0.25">
      <c r="A3532" s="83" t="s">
        <v>12228</v>
      </c>
      <c r="B3532" s="83" t="s">
        <v>12228</v>
      </c>
      <c r="C3532" s="84" t="s">
        <v>5991</v>
      </c>
      <c r="D3532" s="83" t="s">
        <v>5992</v>
      </c>
      <c r="E3532" s="83" t="s">
        <v>704</v>
      </c>
      <c r="F3532" s="83" t="s">
        <v>22</v>
      </c>
      <c r="G3532" s="83" t="s">
        <v>23</v>
      </c>
      <c r="H3532" s="83"/>
      <c r="I3532" s="93" t="s">
        <v>24</v>
      </c>
      <c r="J3532" s="93" t="s">
        <v>24</v>
      </c>
      <c r="K3532" s="85">
        <v>100210010733</v>
      </c>
      <c r="L3532" s="83" t="s">
        <v>25</v>
      </c>
      <c r="M3532" s="83" t="s">
        <v>1019</v>
      </c>
      <c r="N3532" s="83" t="s">
        <v>2639</v>
      </c>
      <c r="O3532" s="83" t="s">
        <v>5993</v>
      </c>
      <c r="P3532" s="86">
        <v>20</v>
      </c>
      <c r="Q3532" s="96"/>
      <c r="R3532" s="88" t="s">
        <v>28</v>
      </c>
      <c r="S3532" s="84"/>
      <c r="T3532" s="1">
        <v>1183</v>
      </c>
      <c r="U3532" s="90">
        <v>615.16</v>
      </c>
      <c r="V3532" s="91">
        <v>0.48000000000000004</v>
      </c>
      <c r="W3532" s="88" t="s">
        <v>11035</v>
      </c>
      <c r="X3532" s="83">
        <v>90021900000</v>
      </c>
      <c r="Y3532" s="83" t="s">
        <v>994</v>
      </c>
      <c r="Z3532" s="83" t="s">
        <v>31</v>
      </c>
    </row>
    <row r="3533" spans="1:26" x14ac:dyDescent="0.25">
      <c r="A3533" s="83" t="s">
        <v>12229</v>
      </c>
      <c r="B3533" s="83" t="s">
        <v>12229</v>
      </c>
      <c r="C3533" s="84" t="s">
        <v>5995</v>
      </c>
      <c r="D3533" s="83" t="s">
        <v>5996</v>
      </c>
      <c r="E3533" s="83" t="s">
        <v>704</v>
      </c>
      <c r="F3533" s="83" t="s">
        <v>22</v>
      </c>
      <c r="G3533" s="83" t="s">
        <v>23</v>
      </c>
      <c r="H3533" s="83"/>
      <c r="I3533" s="93" t="s">
        <v>24</v>
      </c>
      <c r="J3533" s="93" t="s">
        <v>24</v>
      </c>
      <c r="K3533" s="85">
        <v>100210010733</v>
      </c>
      <c r="L3533" s="83" t="s">
        <v>25</v>
      </c>
      <c r="M3533" s="83" t="s">
        <v>1019</v>
      </c>
      <c r="N3533" s="83" t="s">
        <v>2639</v>
      </c>
      <c r="O3533" s="83" t="s">
        <v>5993</v>
      </c>
      <c r="P3533" s="86">
        <v>2</v>
      </c>
      <c r="Q3533" s="96"/>
      <c r="R3533" s="88" t="s">
        <v>28</v>
      </c>
      <c r="S3533" s="83"/>
      <c r="T3533" s="1">
        <v>2026</v>
      </c>
      <c r="U3533" s="90">
        <v>1053.52</v>
      </c>
      <c r="V3533" s="91">
        <v>0.48</v>
      </c>
      <c r="W3533" s="88" t="s">
        <v>11035</v>
      </c>
      <c r="X3533" s="83">
        <v>90021900000</v>
      </c>
      <c r="Y3533" s="83" t="s">
        <v>994</v>
      </c>
      <c r="Z3533" s="83" t="s">
        <v>31</v>
      </c>
    </row>
    <row r="3534" spans="1:26" x14ac:dyDescent="0.25">
      <c r="A3534" s="83" t="s">
        <v>12230</v>
      </c>
      <c r="B3534" s="83" t="s">
        <v>12230</v>
      </c>
      <c r="C3534" s="84" t="s">
        <v>5998</v>
      </c>
      <c r="D3534" s="83" t="s">
        <v>5999</v>
      </c>
      <c r="E3534" s="83" t="s">
        <v>704</v>
      </c>
      <c r="F3534" s="83" t="s">
        <v>22</v>
      </c>
      <c r="G3534" s="83" t="s">
        <v>23</v>
      </c>
      <c r="H3534" s="83"/>
      <c r="I3534" s="93" t="s">
        <v>24</v>
      </c>
      <c r="J3534" s="93" t="s">
        <v>24</v>
      </c>
      <c r="K3534" s="85">
        <v>100210010733</v>
      </c>
      <c r="L3534" s="83" t="s">
        <v>25</v>
      </c>
      <c r="M3534" s="83" t="s">
        <v>1019</v>
      </c>
      <c r="N3534" s="83" t="s">
        <v>2639</v>
      </c>
      <c r="O3534" s="83" t="s">
        <v>5993</v>
      </c>
      <c r="P3534" s="86">
        <v>2</v>
      </c>
      <c r="Q3534" s="96"/>
      <c r="R3534" s="88" t="s">
        <v>28</v>
      </c>
      <c r="S3534" s="84"/>
      <c r="T3534" s="1">
        <v>3924</v>
      </c>
      <c r="U3534" s="90">
        <v>2040.48</v>
      </c>
      <c r="V3534" s="91">
        <v>0.48</v>
      </c>
      <c r="W3534" s="88" t="s">
        <v>11035</v>
      </c>
      <c r="X3534" s="83">
        <v>90021900000</v>
      </c>
      <c r="Y3534" s="83" t="s">
        <v>994</v>
      </c>
      <c r="Z3534" s="83" t="s">
        <v>31</v>
      </c>
    </row>
    <row r="3535" spans="1:26" x14ac:dyDescent="0.25">
      <c r="A3535" s="83" t="s">
        <v>12231</v>
      </c>
      <c r="B3535" s="83" t="s">
        <v>12231</v>
      </c>
      <c r="C3535" s="84" t="s">
        <v>12232</v>
      </c>
      <c r="D3535" s="83" t="s">
        <v>6002</v>
      </c>
      <c r="E3535" s="83" t="s">
        <v>704</v>
      </c>
      <c r="F3535" s="83" t="s">
        <v>22</v>
      </c>
      <c r="G3535" s="83" t="s">
        <v>23</v>
      </c>
      <c r="H3535" s="83"/>
      <c r="I3535" s="93" t="s">
        <v>24</v>
      </c>
      <c r="J3535" s="93" t="s">
        <v>24</v>
      </c>
      <c r="K3535" s="85">
        <v>100210010733</v>
      </c>
      <c r="L3535" s="83" t="s">
        <v>25</v>
      </c>
      <c r="M3535" s="83" t="s">
        <v>1019</v>
      </c>
      <c r="N3535" s="83" t="s">
        <v>2639</v>
      </c>
      <c r="O3535" s="83" t="s">
        <v>5993</v>
      </c>
      <c r="P3535" s="86">
        <v>20</v>
      </c>
      <c r="Q3535" s="96"/>
      <c r="R3535" s="88" t="s">
        <v>28</v>
      </c>
      <c r="S3535" s="84"/>
      <c r="T3535" s="1">
        <v>4824</v>
      </c>
      <c r="U3535" s="90">
        <v>2508.48</v>
      </c>
      <c r="V3535" s="91">
        <v>0.48</v>
      </c>
      <c r="W3535" s="88" t="s">
        <v>11035</v>
      </c>
      <c r="X3535" s="83">
        <v>90021900000</v>
      </c>
      <c r="Y3535" s="83" t="s">
        <v>994</v>
      </c>
      <c r="Z3535" s="83" t="s">
        <v>31</v>
      </c>
    </row>
    <row r="3536" spans="1:26" x14ac:dyDescent="0.25">
      <c r="A3536" s="83" t="s">
        <v>12233</v>
      </c>
      <c r="B3536" s="83" t="s">
        <v>12233</v>
      </c>
      <c r="C3536" s="84" t="s">
        <v>6004</v>
      </c>
      <c r="D3536" s="83" t="s">
        <v>6005</v>
      </c>
      <c r="E3536" s="83" t="s">
        <v>704</v>
      </c>
      <c r="F3536" s="83" t="s">
        <v>22</v>
      </c>
      <c r="G3536" s="83" t="s">
        <v>23</v>
      </c>
      <c r="H3536" s="83"/>
      <c r="I3536" s="93" t="s">
        <v>24</v>
      </c>
      <c r="J3536" s="93" t="s">
        <v>24</v>
      </c>
      <c r="K3536" s="85">
        <v>100210010733</v>
      </c>
      <c r="L3536" s="83" t="s">
        <v>25</v>
      </c>
      <c r="M3536" s="83" t="s">
        <v>1019</v>
      </c>
      <c r="N3536" s="83" t="s">
        <v>2639</v>
      </c>
      <c r="O3536" s="83" t="s">
        <v>5993</v>
      </c>
      <c r="P3536" s="86"/>
      <c r="Q3536" s="96"/>
      <c r="R3536" s="88" t="s">
        <v>28</v>
      </c>
      <c r="S3536" s="84"/>
      <c r="T3536" s="1">
        <v>7057</v>
      </c>
      <c r="U3536" s="90">
        <v>3669.64</v>
      </c>
      <c r="V3536" s="91">
        <v>0.48000000000000004</v>
      </c>
      <c r="W3536" s="88" t="s">
        <v>11035</v>
      </c>
      <c r="X3536" s="83">
        <v>90021900000</v>
      </c>
      <c r="Y3536" s="83" t="s">
        <v>994</v>
      </c>
      <c r="Z3536" s="83" t="s">
        <v>31</v>
      </c>
    </row>
    <row r="3537" spans="1:26" x14ac:dyDescent="0.25">
      <c r="A3537" s="83" t="s">
        <v>12234</v>
      </c>
      <c r="B3537" s="83" t="s">
        <v>12234</v>
      </c>
      <c r="C3537" s="84" t="s">
        <v>6007</v>
      </c>
      <c r="D3537" s="83" t="s">
        <v>6008</v>
      </c>
      <c r="E3537" s="83" t="s">
        <v>704</v>
      </c>
      <c r="F3537" s="83" t="s">
        <v>22</v>
      </c>
      <c r="G3537" s="83" t="s">
        <v>12144</v>
      </c>
      <c r="H3537" s="83"/>
      <c r="I3537" s="93" t="s">
        <v>24</v>
      </c>
      <c r="J3537" s="93" t="s">
        <v>24</v>
      </c>
      <c r="K3537" s="85">
        <v>100210010752</v>
      </c>
      <c r="L3537" s="83" t="s">
        <v>25</v>
      </c>
      <c r="M3537" s="83" t="s">
        <v>1019</v>
      </c>
      <c r="N3537" s="83" t="s">
        <v>2639</v>
      </c>
      <c r="O3537" s="83" t="s">
        <v>4460</v>
      </c>
      <c r="P3537" s="86">
        <v>2</v>
      </c>
      <c r="Q3537" s="96"/>
      <c r="R3537" s="88" t="s">
        <v>28</v>
      </c>
      <c r="S3537" s="84"/>
      <c r="T3537" s="1">
        <v>1821</v>
      </c>
      <c r="U3537" s="90">
        <v>946.92</v>
      </c>
      <c r="V3537" s="91">
        <v>0.48000000000000004</v>
      </c>
      <c r="W3537" s="88" t="s">
        <v>11035</v>
      </c>
      <c r="X3537" s="83">
        <v>90021900000</v>
      </c>
      <c r="Y3537" s="83" t="s">
        <v>994</v>
      </c>
      <c r="Z3537" s="83" t="s">
        <v>31</v>
      </c>
    </row>
    <row r="3538" spans="1:26" x14ac:dyDescent="0.25">
      <c r="A3538" s="83" t="s">
        <v>12235</v>
      </c>
      <c r="B3538" s="83" t="s">
        <v>12235</v>
      </c>
      <c r="C3538" s="84" t="s">
        <v>6010</v>
      </c>
      <c r="D3538" s="83" t="s">
        <v>6011</v>
      </c>
      <c r="E3538" s="83" t="s">
        <v>704</v>
      </c>
      <c r="F3538" s="83" t="s">
        <v>22</v>
      </c>
      <c r="G3538" s="83" t="s">
        <v>12144</v>
      </c>
      <c r="H3538" s="83"/>
      <c r="I3538" s="93" t="s">
        <v>24</v>
      </c>
      <c r="J3538" s="93" t="s">
        <v>24</v>
      </c>
      <c r="K3538" s="85">
        <v>100210010752</v>
      </c>
      <c r="L3538" s="83" t="s">
        <v>25</v>
      </c>
      <c r="M3538" s="83" t="s">
        <v>1019</v>
      </c>
      <c r="N3538" s="83" t="s">
        <v>2639</v>
      </c>
      <c r="O3538" s="83" t="s">
        <v>4460</v>
      </c>
      <c r="P3538" s="86">
        <v>2</v>
      </c>
      <c r="Q3538" s="96"/>
      <c r="R3538" s="88" t="s">
        <v>28</v>
      </c>
      <c r="S3538" s="84"/>
      <c r="T3538" s="1">
        <v>1997</v>
      </c>
      <c r="U3538" s="90">
        <v>1038.44</v>
      </c>
      <c r="V3538" s="91">
        <v>0.48</v>
      </c>
      <c r="W3538" s="88" t="s">
        <v>11035</v>
      </c>
      <c r="X3538" s="83">
        <v>90021900000</v>
      </c>
      <c r="Y3538" s="83" t="s">
        <v>994</v>
      </c>
      <c r="Z3538" s="83" t="s">
        <v>31</v>
      </c>
    </row>
    <row r="3539" spans="1:26" x14ac:dyDescent="0.25">
      <c r="A3539" s="83" t="s">
        <v>12236</v>
      </c>
      <c r="B3539" s="83" t="s">
        <v>12236</v>
      </c>
      <c r="C3539" s="84" t="s">
        <v>6013</v>
      </c>
      <c r="D3539" s="83" t="s">
        <v>6014</v>
      </c>
      <c r="E3539" s="83" t="s">
        <v>704</v>
      </c>
      <c r="F3539" s="83" t="s">
        <v>22</v>
      </c>
      <c r="G3539" s="83" t="s">
        <v>12144</v>
      </c>
      <c r="H3539" s="83"/>
      <c r="I3539" s="93" t="s">
        <v>24</v>
      </c>
      <c r="J3539" s="93" t="s">
        <v>24</v>
      </c>
      <c r="K3539" s="85">
        <v>100210010752</v>
      </c>
      <c r="L3539" s="83" t="s">
        <v>25</v>
      </c>
      <c r="M3539" s="83" t="s">
        <v>1019</v>
      </c>
      <c r="N3539" s="83" t="s">
        <v>2639</v>
      </c>
      <c r="O3539" s="83" t="s">
        <v>4460</v>
      </c>
      <c r="P3539" s="86">
        <v>2</v>
      </c>
      <c r="Q3539" s="96"/>
      <c r="R3539" s="88" t="s">
        <v>28</v>
      </c>
      <c r="S3539" s="84"/>
      <c r="T3539" s="1">
        <v>1580</v>
      </c>
      <c r="U3539" s="90">
        <v>821.6</v>
      </c>
      <c r="V3539" s="91">
        <v>0.48</v>
      </c>
      <c r="W3539" s="88" t="s">
        <v>11035</v>
      </c>
      <c r="X3539" s="83">
        <v>90021900000</v>
      </c>
      <c r="Y3539" s="83" t="s">
        <v>994</v>
      </c>
      <c r="Z3539" s="83" t="s">
        <v>31</v>
      </c>
    </row>
    <row r="3540" spans="1:26" x14ac:dyDescent="0.25">
      <c r="A3540" s="83" t="s">
        <v>12237</v>
      </c>
      <c r="B3540" s="83" t="s">
        <v>12237</v>
      </c>
      <c r="C3540" s="84" t="s">
        <v>6016</v>
      </c>
      <c r="D3540" s="83" t="s">
        <v>6017</v>
      </c>
      <c r="E3540" s="83" t="s">
        <v>704</v>
      </c>
      <c r="F3540" s="83" t="s">
        <v>22</v>
      </c>
      <c r="G3540" s="83" t="s">
        <v>12144</v>
      </c>
      <c r="H3540" s="83"/>
      <c r="I3540" s="93" t="s">
        <v>24</v>
      </c>
      <c r="J3540" s="93" t="s">
        <v>24</v>
      </c>
      <c r="K3540" s="85">
        <v>100210010752</v>
      </c>
      <c r="L3540" s="83" t="s">
        <v>25</v>
      </c>
      <c r="M3540" s="83" t="s">
        <v>1019</v>
      </c>
      <c r="N3540" s="83" t="s">
        <v>2639</v>
      </c>
      <c r="O3540" s="83" t="s">
        <v>4460</v>
      </c>
      <c r="P3540" s="86">
        <v>2</v>
      </c>
      <c r="Q3540" s="96"/>
      <c r="R3540" s="88" t="s">
        <v>28</v>
      </c>
      <c r="S3540" s="84"/>
      <c r="T3540" s="1">
        <v>1533</v>
      </c>
      <c r="U3540" s="90">
        <v>797.16</v>
      </c>
      <c r="V3540" s="91">
        <v>0.48000000000000004</v>
      </c>
      <c r="W3540" s="88" t="s">
        <v>11035</v>
      </c>
      <c r="X3540" s="83">
        <v>90021900000</v>
      </c>
      <c r="Y3540" s="83" t="s">
        <v>994</v>
      </c>
      <c r="Z3540" s="83" t="s">
        <v>31</v>
      </c>
    </row>
    <row r="3541" spans="1:26" x14ac:dyDescent="0.25">
      <c r="A3541" s="83" t="s">
        <v>12238</v>
      </c>
      <c r="B3541" s="83" t="s">
        <v>12238</v>
      </c>
      <c r="C3541" s="84" t="s">
        <v>6019</v>
      </c>
      <c r="D3541" s="83" t="s">
        <v>6020</v>
      </c>
      <c r="E3541" s="83" t="s">
        <v>704</v>
      </c>
      <c r="F3541" s="83" t="s">
        <v>22</v>
      </c>
      <c r="G3541" s="83" t="s">
        <v>12144</v>
      </c>
      <c r="H3541" s="83"/>
      <c r="I3541" s="93" t="s">
        <v>24</v>
      </c>
      <c r="J3541" s="93" t="s">
        <v>24</v>
      </c>
      <c r="K3541" s="85">
        <v>100210010752</v>
      </c>
      <c r="L3541" s="83" t="s">
        <v>25</v>
      </c>
      <c r="M3541" s="83" t="s">
        <v>1019</v>
      </c>
      <c r="N3541" s="83" t="s">
        <v>2639</v>
      </c>
      <c r="O3541" s="83" t="s">
        <v>4460</v>
      </c>
      <c r="P3541" s="86">
        <v>2</v>
      </c>
      <c r="Q3541" s="96"/>
      <c r="R3541" s="88" t="s">
        <v>28</v>
      </c>
      <c r="S3541" s="84"/>
      <c r="T3541" s="1">
        <v>2011</v>
      </c>
      <c r="U3541" s="90">
        <v>1045.72</v>
      </c>
      <c r="V3541" s="91">
        <v>0.48</v>
      </c>
      <c r="W3541" s="88" t="s">
        <v>11035</v>
      </c>
      <c r="X3541" s="83">
        <v>90021900000</v>
      </c>
      <c r="Y3541" s="83" t="s">
        <v>994</v>
      </c>
      <c r="Z3541" s="83" t="s">
        <v>31</v>
      </c>
    </row>
    <row r="3542" spans="1:26" x14ac:dyDescent="0.25">
      <c r="A3542" s="83" t="s">
        <v>12239</v>
      </c>
      <c r="B3542" s="83" t="s">
        <v>12239</v>
      </c>
      <c r="C3542" s="84" t="s">
        <v>6030</v>
      </c>
      <c r="D3542" s="83" t="s">
        <v>6031</v>
      </c>
      <c r="E3542" s="83" t="s">
        <v>704</v>
      </c>
      <c r="F3542" s="83" t="s">
        <v>22</v>
      </c>
      <c r="G3542" s="83" t="s">
        <v>12144</v>
      </c>
      <c r="H3542" s="83"/>
      <c r="I3542" s="93" t="s">
        <v>24</v>
      </c>
      <c r="J3542" s="93" t="s">
        <v>24</v>
      </c>
      <c r="K3542" s="85">
        <v>100210010752</v>
      </c>
      <c r="L3542" s="83" t="s">
        <v>25</v>
      </c>
      <c r="M3542" s="83" t="s">
        <v>1019</v>
      </c>
      <c r="N3542" s="83" t="s">
        <v>2639</v>
      </c>
      <c r="O3542" s="83" t="s">
        <v>4460</v>
      </c>
      <c r="P3542" s="86">
        <v>2</v>
      </c>
      <c r="Q3542" s="96"/>
      <c r="R3542" s="88" t="s">
        <v>28</v>
      </c>
      <c r="S3542" s="84"/>
      <c r="T3542" s="1">
        <v>3345</v>
      </c>
      <c r="U3542" s="90">
        <v>1739.4</v>
      </c>
      <c r="V3542" s="91">
        <v>0.48</v>
      </c>
      <c r="W3542" s="88" t="s">
        <v>11035</v>
      </c>
      <c r="X3542" s="83">
        <v>90021900000</v>
      </c>
      <c r="Y3542" s="83" t="s">
        <v>994</v>
      </c>
      <c r="Z3542" s="83" t="s">
        <v>31</v>
      </c>
    </row>
    <row r="3543" spans="1:26" x14ac:dyDescent="0.25">
      <c r="A3543" s="83" t="s">
        <v>12240</v>
      </c>
      <c r="B3543" s="83" t="s">
        <v>12240</v>
      </c>
      <c r="C3543" s="84" t="s">
        <v>6033</v>
      </c>
      <c r="D3543" s="83" t="s">
        <v>6034</v>
      </c>
      <c r="E3543" s="83" t="s">
        <v>704</v>
      </c>
      <c r="F3543" s="83" t="s">
        <v>22</v>
      </c>
      <c r="G3543" s="83" t="s">
        <v>12144</v>
      </c>
      <c r="H3543" s="83"/>
      <c r="I3543" s="93" t="s">
        <v>24</v>
      </c>
      <c r="J3543" s="93" t="s">
        <v>24</v>
      </c>
      <c r="K3543" s="85">
        <v>100210010752</v>
      </c>
      <c r="L3543" s="83" t="s">
        <v>25</v>
      </c>
      <c r="M3543" s="83" t="s">
        <v>1019</v>
      </c>
      <c r="N3543" s="83" t="s">
        <v>2639</v>
      </c>
      <c r="O3543" s="83" t="s">
        <v>4460</v>
      </c>
      <c r="P3543" s="86">
        <v>20</v>
      </c>
      <c r="Q3543" s="96"/>
      <c r="R3543" s="88" t="s">
        <v>28</v>
      </c>
      <c r="S3543" s="84"/>
      <c r="T3543" s="1">
        <v>1365</v>
      </c>
      <c r="U3543" s="90">
        <v>709.8</v>
      </c>
      <c r="V3543" s="91">
        <v>0.48000000000000004</v>
      </c>
      <c r="W3543" s="88" t="s">
        <v>11035</v>
      </c>
      <c r="X3543" s="83">
        <v>90021900000</v>
      </c>
      <c r="Y3543" s="83" t="s">
        <v>994</v>
      </c>
      <c r="Z3543" s="83" t="s">
        <v>31</v>
      </c>
    </row>
    <row r="3544" spans="1:26" x14ac:dyDescent="0.25">
      <c r="A3544" s="83" t="s">
        <v>12241</v>
      </c>
      <c r="B3544" s="83" t="s">
        <v>12241</v>
      </c>
      <c r="C3544" s="84" t="s">
        <v>6052</v>
      </c>
      <c r="D3544" s="83" t="s">
        <v>6053</v>
      </c>
      <c r="E3544" s="83" t="s">
        <v>704</v>
      </c>
      <c r="F3544" s="83" t="s">
        <v>22</v>
      </c>
      <c r="G3544" s="83" t="s">
        <v>12144</v>
      </c>
      <c r="H3544" s="83"/>
      <c r="I3544" s="93" t="s">
        <v>24</v>
      </c>
      <c r="J3544" s="93" t="s">
        <v>24</v>
      </c>
      <c r="K3544" s="85">
        <v>100210010602</v>
      </c>
      <c r="L3544" s="83" t="s">
        <v>25</v>
      </c>
      <c r="M3544" s="83" t="s">
        <v>1019</v>
      </c>
      <c r="N3544" s="83" t="s">
        <v>1303</v>
      </c>
      <c r="O3544" s="83" t="s">
        <v>4440</v>
      </c>
      <c r="P3544" s="86">
        <v>20</v>
      </c>
      <c r="Q3544" s="96"/>
      <c r="R3544" s="88" t="s">
        <v>28</v>
      </c>
      <c r="S3544" s="84"/>
      <c r="T3544" s="1">
        <v>2400</v>
      </c>
      <c r="U3544" s="90">
        <v>1248</v>
      </c>
      <c r="V3544" s="91">
        <v>0.48</v>
      </c>
      <c r="W3544" s="88" t="s">
        <v>11035</v>
      </c>
      <c r="X3544" s="83">
        <v>90119000000</v>
      </c>
      <c r="Y3544" s="83" t="s">
        <v>994</v>
      </c>
      <c r="Z3544" s="83" t="s">
        <v>31</v>
      </c>
    </row>
    <row r="3545" spans="1:26" x14ac:dyDescent="0.25">
      <c r="A3545" s="83" t="s">
        <v>12242</v>
      </c>
      <c r="B3545" s="83" t="s">
        <v>12242</v>
      </c>
      <c r="C3545" s="84" t="s">
        <v>6054</v>
      </c>
      <c r="D3545" s="83" t="s">
        <v>6055</v>
      </c>
      <c r="E3545" s="83" t="s">
        <v>704</v>
      </c>
      <c r="F3545" s="83" t="s">
        <v>22</v>
      </c>
      <c r="G3545" s="83" t="s">
        <v>23</v>
      </c>
      <c r="H3545" s="83"/>
      <c r="I3545" s="93" t="s">
        <v>24</v>
      </c>
      <c r="J3545" s="93" t="s">
        <v>24</v>
      </c>
      <c r="K3545" s="85">
        <v>100210020221</v>
      </c>
      <c r="L3545" s="83" t="s">
        <v>25</v>
      </c>
      <c r="M3545" s="83" t="s">
        <v>1428</v>
      </c>
      <c r="N3545" s="83" t="s">
        <v>1429</v>
      </c>
      <c r="O3545" s="83" t="s">
        <v>1430</v>
      </c>
      <c r="P3545" s="86">
        <v>20</v>
      </c>
      <c r="Q3545" s="96"/>
      <c r="R3545" s="88" t="s">
        <v>28</v>
      </c>
      <c r="S3545" s="83"/>
      <c r="T3545" s="1">
        <v>799</v>
      </c>
      <c r="U3545" s="90">
        <v>415.48</v>
      </c>
      <c r="V3545" s="91">
        <v>0.48</v>
      </c>
      <c r="W3545" s="88" t="s">
        <v>11035</v>
      </c>
      <c r="X3545" s="83">
        <v>94054990900</v>
      </c>
      <c r="Y3545" s="83" t="s">
        <v>994</v>
      </c>
      <c r="Z3545" s="83" t="s">
        <v>31</v>
      </c>
    </row>
    <row r="3546" spans="1:26" x14ac:dyDescent="0.25">
      <c r="A3546" s="83" t="s">
        <v>12243</v>
      </c>
      <c r="B3546" s="83" t="s">
        <v>12243</v>
      </c>
      <c r="C3546" s="84" t="s">
        <v>6057</v>
      </c>
      <c r="D3546" s="83" t="s">
        <v>6058</v>
      </c>
      <c r="E3546" s="83" t="s">
        <v>704</v>
      </c>
      <c r="F3546" s="83" t="s">
        <v>22</v>
      </c>
      <c r="G3546" s="83" t="s">
        <v>23</v>
      </c>
      <c r="H3546" s="83"/>
      <c r="I3546" s="93" t="s">
        <v>24</v>
      </c>
      <c r="J3546" s="93" t="s">
        <v>24</v>
      </c>
      <c r="K3546" s="85">
        <v>100210020221</v>
      </c>
      <c r="L3546" s="83" t="s">
        <v>25</v>
      </c>
      <c r="M3546" s="83" t="s">
        <v>1428</v>
      </c>
      <c r="N3546" s="83" t="s">
        <v>1429</v>
      </c>
      <c r="O3546" s="83" t="s">
        <v>1430</v>
      </c>
      <c r="P3546" s="86">
        <v>20</v>
      </c>
      <c r="Q3546" s="96"/>
      <c r="R3546" s="88" t="s">
        <v>28</v>
      </c>
      <c r="S3546" s="83"/>
      <c r="T3546" s="1">
        <v>799</v>
      </c>
      <c r="U3546" s="90">
        <v>415.48</v>
      </c>
      <c r="V3546" s="91">
        <v>0.48</v>
      </c>
      <c r="W3546" s="88" t="s">
        <v>11035</v>
      </c>
      <c r="X3546" s="83">
        <v>94054990900</v>
      </c>
      <c r="Y3546" s="83" t="s">
        <v>994</v>
      </c>
      <c r="Z3546" s="83" t="s">
        <v>31</v>
      </c>
    </row>
    <row r="3547" spans="1:26" x14ac:dyDescent="0.25">
      <c r="A3547" s="83" t="s">
        <v>12244</v>
      </c>
      <c r="B3547" s="83" t="s">
        <v>12244</v>
      </c>
      <c r="C3547" s="84" t="s">
        <v>6060</v>
      </c>
      <c r="D3547" s="83" t="s">
        <v>6061</v>
      </c>
      <c r="E3547" s="83" t="s">
        <v>704</v>
      </c>
      <c r="F3547" s="83" t="s">
        <v>22</v>
      </c>
      <c r="G3547" s="83" t="s">
        <v>12144</v>
      </c>
      <c r="H3547" s="83"/>
      <c r="I3547" s="93" t="s">
        <v>24</v>
      </c>
      <c r="J3547" s="93" t="s">
        <v>24</v>
      </c>
      <c r="K3547" s="85">
        <v>100210010752</v>
      </c>
      <c r="L3547" s="83" t="s">
        <v>25</v>
      </c>
      <c r="M3547" s="83" t="s">
        <v>1019</v>
      </c>
      <c r="N3547" s="83" t="s">
        <v>2639</v>
      </c>
      <c r="O3547" s="83" t="s">
        <v>4460</v>
      </c>
      <c r="P3547" s="86">
        <v>2</v>
      </c>
      <c r="Q3547" s="96"/>
      <c r="R3547" s="88" t="s">
        <v>28</v>
      </c>
      <c r="S3547" s="84"/>
      <c r="T3547" s="1">
        <v>497</v>
      </c>
      <c r="U3547" s="90">
        <v>258.44</v>
      </c>
      <c r="V3547" s="91">
        <v>0.48</v>
      </c>
      <c r="W3547" s="88" t="s">
        <v>11035</v>
      </c>
      <c r="X3547" s="83">
        <v>90021900000</v>
      </c>
      <c r="Y3547" s="83" t="s">
        <v>994</v>
      </c>
      <c r="Z3547" s="83" t="s">
        <v>31</v>
      </c>
    </row>
    <row r="3548" spans="1:26" x14ac:dyDescent="0.25">
      <c r="A3548" s="83" t="s">
        <v>12245</v>
      </c>
      <c r="B3548" s="83" t="s">
        <v>12245</v>
      </c>
      <c r="C3548" s="84" t="s">
        <v>6063</v>
      </c>
      <c r="D3548" s="83" t="s">
        <v>6064</v>
      </c>
      <c r="E3548" s="83" t="s">
        <v>704</v>
      </c>
      <c r="F3548" s="83" t="s">
        <v>22</v>
      </c>
      <c r="G3548" s="83" t="s">
        <v>12144</v>
      </c>
      <c r="H3548" s="83"/>
      <c r="I3548" s="93" t="s">
        <v>24</v>
      </c>
      <c r="J3548" s="93" t="s">
        <v>24</v>
      </c>
      <c r="K3548" s="85">
        <v>100210010640</v>
      </c>
      <c r="L3548" s="83" t="s">
        <v>25</v>
      </c>
      <c r="M3548" s="83" t="s">
        <v>1019</v>
      </c>
      <c r="N3548" s="83" t="s">
        <v>1303</v>
      </c>
      <c r="O3548" s="83" t="s">
        <v>3183</v>
      </c>
      <c r="P3548" s="86">
        <v>2</v>
      </c>
      <c r="Q3548" s="96"/>
      <c r="R3548" s="88" t="s">
        <v>28</v>
      </c>
      <c r="S3548" s="83"/>
      <c r="T3548" s="1">
        <v>2138</v>
      </c>
      <c r="U3548" s="90">
        <v>1111.76</v>
      </c>
      <c r="V3548" s="91">
        <v>0.48</v>
      </c>
      <c r="W3548" s="88" t="s">
        <v>11035</v>
      </c>
      <c r="X3548" s="83">
        <v>90118000000</v>
      </c>
      <c r="Y3548" s="83" t="s">
        <v>5523</v>
      </c>
      <c r="Z3548" s="83" t="s">
        <v>31</v>
      </c>
    </row>
    <row r="3549" spans="1:26" x14ac:dyDescent="0.25">
      <c r="A3549" s="83" t="s">
        <v>12246</v>
      </c>
      <c r="B3549" s="83" t="s">
        <v>12246</v>
      </c>
      <c r="C3549" s="84" t="s">
        <v>6072</v>
      </c>
      <c r="D3549" s="83" t="s">
        <v>6073</v>
      </c>
      <c r="E3549" s="83" t="s">
        <v>704</v>
      </c>
      <c r="F3549" s="83" t="s">
        <v>22</v>
      </c>
      <c r="G3549" s="83" t="s">
        <v>23</v>
      </c>
      <c r="H3549" s="83"/>
      <c r="I3549" s="93" t="s">
        <v>24</v>
      </c>
      <c r="J3549" s="93" t="s">
        <v>24</v>
      </c>
      <c r="K3549" s="85">
        <v>100210010735</v>
      </c>
      <c r="L3549" s="83" t="s">
        <v>25</v>
      </c>
      <c r="M3549" s="83" t="s">
        <v>1019</v>
      </c>
      <c r="N3549" s="83" t="s">
        <v>2639</v>
      </c>
      <c r="O3549" s="83" t="s">
        <v>5963</v>
      </c>
      <c r="P3549" s="86"/>
      <c r="Q3549" s="96"/>
      <c r="R3549" s="88" t="s">
        <v>28</v>
      </c>
      <c r="S3549" s="84"/>
      <c r="T3549" s="1">
        <v>3267</v>
      </c>
      <c r="U3549" s="90">
        <v>1698.84</v>
      </c>
      <c r="V3549" s="91">
        <v>0.48000000000000004</v>
      </c>
      <c r="W3549" s="88" t="s">
        <v>11035</v>
      </c>
      <c r="X3549" s="83">
        <v>90021900000</v>
      </c>
      <c r="Y3549" s="83" t="s">
        <v>994</v>
      </c>
      <c r="Z3549" s="83" t="s">
        <v>31</v>
      </c>
    </row>
    <row r="3550" spans="1:26" x14ac:dyDescent="0.25">
      <c r="A3550" s="83" t="s">
        <v>12247</v>
      </c>
      <c r="B3550" s="83" t="s">
        <v>12247</v>
      </c>
      <c r="C3550" s="84" t="s">
        <v>6075</v>
      </c>
      <c r="D3550" s="83" t="s">
        <v>6076</v>
      </c>
      <c r="E3550" s="83" t="s">
        <v>704</v>
      </c>
      <c r="F3550" s="83" t="s">
        <v>22</v>
      </c>
      <c r="G3550" s="83" t="s">
        <v>12144</v>
      </c>
      <c r="H3550" s="83"/>
      <c r="I3550" s="93" t="s">
        <v>24</v>
      </c>
      <c r="J3550" s="93" t="s">
        <v>24</v>
      </c>
      <c r="K3550" s="85">
        <v>100210010737</v>
      </c>
      <c r="L3550" s="83" t="s">
        <v>25</v>
      </c>
      <c r="M3550" s="83" t="s">
        <v>1019</v>
      </c>
      <c r="N3550" s="83" t="s">
        <v>2639</v>
      </c>
      <c r="O3550" s="83" t="s">
        <v>6077</v>
      </c>
      <c r="P3550" s="86">
        <v>23</v>
      </c>
      <c r="Q3550" s="96"/>
      <c r="R3550" s="88" t="s">
        <v>28</v>
      </c>
      <c r="S3550" s="83"/>
      <c r="T3550" s="1">
        <v>8566</v>
      </c>
      <c r="U3550" s="90">
        <v>4454.32</v>
      </c>
      <c r="V3550" s="91">
        <v>0.48000000000000004</v>
      </c>
      <c r="W3550" s="88" t="s">
        <v>11035</v>
      </c>
      <c r="X3550" s="83">
        <v>90021900000</v>
      </c>
      <c r="Y3550" s="83" t="s">
        <v>994</v>
      </c>
      <c r="Z3550" s="83" t="s">
        <v>31</v>
      </c>
    </row>
    <row r="3551" spans="1:26" x14ac:dyDescent="0.25">
      <c r="A3551" s="83" t="s">
        <v>12248</v>
      </c>
      <c r="B3551" s="83" t="s">
        <v>12248</v>
      </c>
      <c r="C3551" s="84" t="s">
        <v>6079</v>
      </c>
      <c r="D3551" s="83" t="s">
        <v>6080</v>
      </c>
      <c r="E3551" s="83" t="s">
        <v>704</v>
      </c>
      <c r="F3551" s="83" t="s">
        <v>22</v>
      </c>
      <c r="G3551" s="83" t="s">
        <v>12144</v>
      </c>
      <c r="H3551" s="83"/>
      <c r="I3551" s="93" t="s">
        <v>24</v>
      </c>
      <c r="J3551" s="93" t="s">
        <v>24</v>
      </c>
      <c r="K3551" s="85">
        <v>100210010737</v>
      </c>
      <c r="L3551" s="83" t="s">
        <v>25</v>
      </c>
      <c r="M3551" s="83" t="s">
        <v>1019</v>
      </c>
      <c r="N3551" s="83" t="s">
        <v>2639</v>
      </c>
      <c r="O3551" s="83" t="s">
        <v>6077</v>
      </c>
      <c r="P3551" s="86">
        <v>20</v>
      </c>
      <c r="Q3551" s="96"/>
      <c r="R3551" s="88" t="s">
        <v>28</v>
      </c>
      <c r="S3551" s="84"/>
      <c r="T3551" s="1">
        <v>13080</v>
      </c>
      <c r="U3551" s="90">
        <v>6801.6</v>
      </c>
      <c r="V3551" s="91">
        <v>0.48</v>
      </c>
      <c r="W3551" s="88" t="s">
        <v>11035</v>
      </c>
      <c r="X3551" s="83">
        <v>90021900000</v>
      </c>
      <c r="Y3551" s="83" t="s">
        <v>994</v>
      </c>
      <c r="Z3551" s="83" t="s">
        <v>31</v>
      </c>
    </row>
    <row r="3552" spans="1:26" x14ac:dyDescent="0.25">
      <c r="A3552" s="83" t="s">
        <v>12249</v>
      </c>
      <c r="B3552" s="83" t="s">
        <v>12249</v>
      </c>
      <c r="C3552" s="84" t="s">
        <v>6082</v>
      </c>
      <c r="D3552" s="83" t="s">
        <v>6083</v>
      </c>
      <c r="E3552" s="83" t="s">
        <v>704</v>
      </c>
      <c r="F3552" s="83" t="s">
        <v>22</v>
      </c>
      <c r="G3552" s="83" t="s">
        <v>12144</v>
      </c>
      <c r="H3552" s="83"/>
      <c r="I3552" s="93" t="s">
        <v>24</v>
      </c>
      <c r="J3552" s="93" t="s">
        <v>24</v>
      </c>
      <c r="K3552" s="85">
        <v>100210010737</v>
      </c>
      <c r="L3552" s="83" t="s">
        <v>25</v>
      </c>
      <c r="M3552" s="83" t="s">
        <v>1019</v>
      </c>
      <c r="N3552" s="83" t="s">
        <v>2639</v>
      </c>
      <c r="O3552" s="83" t="s">
        <v>6077</v>
      </c>
      <c r="P3552" s="86">
        <v>20</v>
      </c>
      <c r="Q3552" s="96"/>
      <c r="R3552" s="88" t="s">
        <v>28</v>
      </c>
      <c r="S3552" s="83"/>
      <c r="T3552" s="1">
        <v>10253</v>
      </c>
      <c r="U3552" s="90">
        <v>5331.56</v>
      </c>
      <c r="V3552" s="91">
        <v>0.48</v>
      </c>
      <c r="W3552" s="88" t="s">
        <v>11035</v>
      </c>
      <c r="X3552" s="83">
        <v>90021900000</v>
      </c>
      <c r="Y3552" s="83" t="s">
        <v>994</v>
      </c>
      <c r="Z3552" s="83" t="s">
        <v>31</v>
      </c>
    </row>
    <row r="3553" spans="1:26" x14ac:dyDescent="0.25">
      <c r="A3553" s="83" t="s">
        <v>12250</v>
      </c>
      <c r="B3553" s="83" t="s">
        <v>12250</v>
      </c>
      <c r="C3553" s="84" t="s">
        <v>12251</v>
      </c>
      <c r="D3553" s="83" t="s">
        <v>6086</v>
      </c>
      <c r="E3553" s="83" t="s">
        <v>704</v>
      </c>
      <c r="F3553" s="83" t="s">
        <v>22</v>
      </c>
      <c r="G3553" s="83" t="s">
        <v>23</v>
      </c>
      <c r="H3553" s="83"/>
      <c r="I3553" s="93" t="s">
        <v>24</v>
      </c>
      <c r="J3553" s="93" t="s">
        <v>24</v>
      </c>
      <c r="K3553" s="85">
        <v>100210010736</v>
      </c>
      <c r="L3553" s="83" t="s">
        <v>25</v>
      </c>
      <c r="M3553" s="83" t="s">
        <v>1019</v>
      </c>
      <c r="N3553" s="83" t="s">
        <v>2639</v>
      </c>
      <c r="O3553" s="83" t="s">
        <v>6087</v>
      </c>
      <c r="P3553" s="86">
        <v>20</v>
      </c>
      <c r="Q3553" s="96"/>
      <c r="R3553" s="88" t="s">
        <v>28</v>
      </c>
      <c r="S3553" s="84"/>
      <c r="T3553" s="1">
        <v>3569</v>
      </c>
      <c r="U3553" s="90">
        <v>1855.88</v>
      </c>
      <c r="V3553" s="91">
        <v>0.48</v>
      </c>
      <c r="W3553" s="88" t="s">
        <v>11035</v>
      </c>
      <c r="X3553" s="83">
        <v>90021900000</v>
      </c>
      <c r="Y3553" s="83" t="s">
        <v>994</v>
      </c>
      <c r="Z3553" s="83" t="s">
        <v>31</v>
      </c>
    </row>
    <row r="3554" spans="1:26" x14ac:dyDescent="0.25">
      <c r="A3554" s="83" t="s">
        <v>12252</v>
      </c>
      <c r="B3554" s="83" t="s">
        <v>12252</v>
      </c>
      <c r="C3554" s="84" t="s">
        <v>6089</v>
      </c>
      <c r="D3554" s="83" t="s">
        <v>6090</v>
      </c>
      <c r="E3554" s="83" t="s">
        <v>704</v>
      </c>
      <c r="F3554" s="83" t="s">
        <v>22</v>
      </c>
      <c r="G3554" s="83" t="s">
        <v>23</v>
      </c>
      <c r="H3554" s="83"/>
      <c r="I3554" s="93" t="s">
        <v>24</v>
      </c>
      <c r="J3554" s="93" t="s">
        <v>24</v>
      </c>
      <c r="K3554" s="85">
        <v>100210010736</v>
      </c>
      <c r="L3554" s="83" t="s">
        <v>25</v>
      </c>
      <c r="M3554" s="83" t="s">
        <v>1019</v>
      </c>
      <c r="N3554" s="83" t="s">
        <v>2639</v>
      </c>
      <c r="O3554" s="83" t="s">
        <v>6087</v>
      </c>
      <c r="P3554" s="86">
        <v>2</v>
      </c>
      <c r="Q3554" s="96"/>
      <c r="R3554" s="88" t="s">
        <v>28</v>
      </c>
      <c r="S3554" s="84"/>
      <c r="T3554" s="1">
        <v>4566</v>
      </c>
      <c r="U3554" s="90">
        <v>2374.3200000000002</v>
      </c>
      <c r="V3554" s="91">
        <v>0.48</v>
      </c>
      <c r="W3554" s="88" t="s">
        <v>11035</v>
      </c>
      <c r="X3554" s="83">
        <v>90021900000</v>
      </c>
      <c r="Y3554" s="83" t="s">
        <v>994</v>
      </c>
      <c r="Z3554" s="83" t="s">
        <v>31</v>
      </c>
    </row>
    <row r="3555" spans="1:26" x14ac:dyDescent="0.25">
      <c r="A3555" s="83" t="s">
        <v>12253</v>
      </c>
      <c r="B3555" s="83" t="s">
        <v>12253</v>
      </c>
      <c r="C3555" s="84" t="s">
        <v>6092</v>
      </c>
      <c r="D3555" s="83" t="s">
        <v>6093</v>
      </c>
      <c r="E3555" s="83" t="s">
        <v>704</v>
      </c>
      <c r="F3555" s="83" t="s">
        <v>22</v>
      </c>
      <c r="G3555" s="83" t="s">
        <v>23</v>
      </c>
      <c r="H3555" s="83"/>
      <c r="I3555" s="93" t="s">
        <v>24</v>
      </c>
      <c r="J3555" s="93" t="s">
        <v>24</v>
      </c>
      <c r="K3555" s="85">
        <v>100210010736</v>
      </c>
      <c r="L3555" s="83" t="s">
        <v>25</v>
      </c>
      <c r="M3555" s="83" t="s">
        <v>1019</v>
      </c>
      <c r="N3555" s="83" t="s">
        <v>2639</v>
      </c>
      <c r="O3555" s="83" t="s">
        <v>6087</v>
      </c>
      <c r="P3555" s="86"/>
      <c r="Q3555" s="96"/>
      <c r="R3555" s="88" t="s">
        <v>28</v>
      </c>
      <c r="S3555" s="84"/>
      <c r="T3555" s="1">
        <v>9690</v>
      </c>
      <c r="U3555" s="90">
        <v>5038.8</v>
      </c>
      <c r="V3555" s="91">
        <v>0.48</v>
      </c>
      <c r="W3555" s="88" t="s">
        <v>11035</v>
      </c>
      <c r="X3555" s="83">
        <v>90021900000</v>
      </c>
      <c r="Y3555" s="83" t="s">
        <v>994</v>
      </c>
      <c r="Z3555" s="83" t="s">
        <v>31</v>
      </c>
    </row>
    <row r="3556" spans="1:26" x14ac:dyDescent="0.25">
      <c r="A3556" s="83" t="s">
        <v>12254</v>
      </c>
      <c r="B3556" s="83" t="s">
        <v>12254</v>
      </c>
      <c r="C3556" s="84" t="s">
        <v>6142</v>
      </c>
      <c r="D3556" s="83" t="s">
        <v>6143</v>
      </c>
      <c r="E3556" s="83" t="s">
        <v>704</v>
      </c>
      <c r="F3556" s="83" t="s">
        <v>22</v>
      </c>
      <c r="G3556" s="83" t="s">
        <v>23</v>
      </c>
      <c r="H3556" s="83"/>
      <c r="I3556" s="93" t="s">
        <v>24</v>
      </c>
      <c r="J3556" s="93" t="s">
        <v>24</v>
      </c>
      <c r="K3556" s="85">
        <v>100210010735</v>
      </c>
      <c r="L3556" s="83" t="s">
        <v>25</v>
      </c>
      <c r="M3556" s="83" t="s">
        <v>1019</v>
      </c>
      <c r="N3556" s="83" t="s">
        <v>2639</v>
      </c>
      <c r="O3556" s="83" t="s">
        <v>5963</v>
      </c>
      <c r="P3556" s="86">
        <v>20</v>
      </c>
      <c r="Q3556" s="96"/>
      <c r="R3556" s="88" t="s">
        <v>28</v>
      </c>
      <c r="S3556" s="84"/>
      <c r="T3556" s="1">
        <v>1318</v>
      </c>
      <c r="U3556" s="90">
        <v>685.36</v>
      </c>
      <c r="V3556" s="91">
        <v>0.48</v>
      </c>
      <c r="W3556" s="88" t="s">
        <v>11035</v>
      </c>
      <c r="X3556" s="83">
        <v>90021900000</v>
      </c>
      <c r="Y3556" s="83" t="s">
        <v>994</v>
      </c>
      <c r="Z3556" s="83" t="s">
        <v>31</v>
      </c>
    </row>
    <row r="3557" spans="1:26" x14ac:dyDescent="0.25">
      <c r="A3557" s="83" t="s">
        <v>12255</v>
      </c>
      <c r="B3557" s="83" t="s">
        <v>12255</v>
      </c>
      <c r="C3557" s="84" t="s">
        <v>6145</v>
      </c>
      <c r="D3557" s="83" t="s">
        <v>6146</v>
      </c>
      <c r="E3557" s="83" t="s">
        <v>704</v>
      </c>
      <c r="F3557" s="83" t="s">
        <v>22</v>
      </c>
      <c r="G3557" s="83" t="s">
        <v>23</v>
      </c>
      <c r="H3557" s="83"/>
      <c r="I3557" s="93" t="s">
        <v>24</v>
      </c>
      <c r="J3557" s="93" t="s">
        <v>24</v>
      </c>
      <c r="K3557" s="85">
        <v>100210010735</v>
      </c>
      <c r="L3557" s="83" t="s">
        <v>25</v>
      </c>
      <c r="M3557" s="83" t="s">
        <v>1019</v>
      </c>
      <c r="N3557" s="83" t="s">
        <v>2639</v>
      </c>
      <c r="O3557" s="83" t="s">
        <v>5963</v>
      </c>
      <c r="P3557" s="86">
        <v>20</v>
      </c>
      <c r="Q3557" s="96"/>
      <c r="R3557" s="88" t="s">
        <v>28</v>
      </c>
      <c r="S3557" s="83"/>
      <c r="T3557" s="1">
        <v>2400</v>
      </c>
      <c r="U3557" s="90">
        <v>1248</v>
      </c>
      <c r="V3557" s="91">
        <v>0.48</v>
      </c>
      <c r="W3557" s="88" t="s">
        <v>11035</v>
      </c>
      <c r="X3557" s="83">
        <v>90021900000</v>
      </c>
      <c r="Y3557" s="83" t="s">
        <v>994</v>
      </c>
      <c r="Z3557" s="83" t="s">
        <v>31</v>
      </c>
    </row>
    <row r="3558" spans="1:26" x14ac:dyDescent="0.25">
      <c r="A3558" s="83" t="s">
        <v>12256</v>
      </c>
      <c r="B3558" s="83" t="s">
        <v>12256</v>
      </c>
      <c r="C3558" s="84" t="s">
        <v>6148</v>
      </c>
      <c r="D3558" s="83" t="s">
        <v>6149</v>
      </c>
      <c r="E3558" s="83" t="s">
        <v>704</v>
      </c>
      <c r="F3558" s="83" t="s">
        <v>22</v>
      </c>
      <c r="G3558" s="83" t="s">
        <v>23</v>
      </c>
      <c r="H3558" s="83"/>
      <c r="I3558" s="93" t="s">
        <v>24</v>
      </c>
      <c r="J3558" s="93" t="s">
        <v>24</v>
      </c>
      <c r="K3558" s="85">
        <v>100210010735</v>
      </c>
      <c r="L3558" s="83" t="s">
        <v>25</v>
      </c>
      <c r="M3558" s="83" t="s">
        <v>1019</v>
      </c>
      <c r="N3558" s="83" t="s">
        <v>2639</v>
      </c>
      <c r="O3558" s="83" t="s">
        <v>5963</v>
      </c>
      <c r="P3558" s="86">
        <v>2</v>
      </c>
      <c r="Q3558" s="96"/>
      <c r="R3558" s="88" t="s">
        <v>28</v>
      </c>
      <c r="S3558" s="83"/>
      <c r="T3558" s="1">
        <v>3458</v>
      </c>
      <c r="U3558" s="90">
        <v>1798.16</v>
      </c>
      <c r="V3558" s="91">
        <v>0.48</v>
      </c>
      <c r="W3558" s="88" t="s">
        <v>11035</v>
      </c>
      <c r="X3558" s="83">
        <v>90021900000</v>
      </c>
      <c r="Y3558" s="83" t="s">
        <v>994</v>
      </c>
      <c r="Z3558" s="83" t="s">
        <v>31</v>
      </c>
    </row>
    <row r="3559" spans="1:26" x14ac:dyDescent="0.25">
      <c r="A3559" s="83" t="s">
        <v>12257</v>
      </c>
      <c r="B3559" s="83" t="s">
        <v>12257</v>
      </c>
      <c r="C3559" s="84" t="s">
        <v>6151</v>
      </c>
      <c r="D3559" s="83" t="s">
        <v>6152</v>
      </c>
      <c r="E3559" s="83" t="s">
        <v>704</v>
      </c>
      <c r="F3559" s="83" t="s">
        <v>22</v>
      </c>
      <c r="G3559" s="83" t="s">
        <v>23</v>
      </c>
      <c r="H3559" s="83"/>
      <c r="I3559" s="93" t="s">
        <v>24</v>
      </c>
      <c r="J3559" s="93" t="s">
        <v>24</v>
      </c>
      <c r="K3559" s="85">
        <v>100210010735</v>
      </c>
      <c r="L3559" s="83" t="s">
        <v>25</v>
      </c>
      <c r="M3559" s="83" t="s">
        <v>1019</v>
      </c>
      <c r="N3559" s="83" t="s">
        <v>2639</v>
      </c>
      <c r="O3559" s="83" t="s">
        <v>5963</v>
      </c>
      <c r="P3559" s="86">
        <v>2</v>
      </c>
      <c r="Q3559" s="96"/>
      <c r="R3559" s="88" t="s">
        <v>28</v>
      </c>
      <c r="S3559" s="84"/>
      <c r="T3559" s="1">
        <v>5498</v>
      </c>
      <c r="U3559" s="90">
        <v>2858.96</v>
      </c>
      <c r="V3559" s="91">
        <v>0.48</v>
      </c>
      <c r="W3559" s="83" t="s">
        <v>11035</v>
      </c>
      <c r="X3559" s="83">
        <v>90021900000</v>
      </c>
      <c r="Y3559" s="83" t="s">
        <v>994</v>
      </c>
      <c r="Z3559" s="83" t="s">
        <v>31</v>
      </c>
    </row>
    <row r="3560" spans="1:26" x14ac:dyDescent="0.25">
      <c r="A3560" s="83" t="s">
        <v>12258</v>
      </c>
      <c r="B3560" s="83" t="s">
        <v>12258</v>
      </c>
      <c r="C3560" s="84" t="s">
        <v>6154</v>
      </c>
      <c r="D3560" s="83" t="s">
        <v>6155</v>
      </c>
      <c r="E3560" s="83" t="s">
        <v>704</v>
      </c>
      <c r="F3560" s="83" t="s">
        <v>22</v>
      </c>
      <c r="G3560" s="83" t="s">
        <v>12144</v>
      </c>
      <c r="H3560" s="83"/>
      <c r="I3560" s="93" t="s">
        <v>24</v>
      </c>
      <c r="J3560" s="93" t="s">
        <v>24</v>
      </c>
      <c r="K3560" s="85">
        <v>100210010735</v>
      </c>
      <c r="L3560" s="83" t="s">
        <v>25</v>
      </c>
      <c r="M3560" s="83" t="s">
        <v>1019</v>
      </c>
      <c r="N3560" s="83" t="s">
        <v>2639</v>
      </c>
      <c r="O3560" s="83" t="s">
        <v>5963</v>
      </c>
      <c r="P3560" s="86">
        <v>20</v>
      </c>
      <c r="Q3560" s="96"/>
      <c r="R3560" s="88" t="s">
        <v>28</v>
      </c>
      <c r="S3560" s="84"/>
      <c r="T3560" s="1">
        <v>11587</v>
      </c>
      <c r="U3560" s="90">
        <v>6025.24</v>
      </c>
      <c r="V3560" s="91">
        <v>0.48000000000000004</v>
      </c>
      <c r="W3560" s="88" t="s">
        <v>11035</v>
      </c>
      <c r="X3560" s="83">
        <v>90021900000</v>
      </c>
      <c r="Y3560" s="83" t="s">
        <v>994</v>
      </c>
      <c r="Z3560" s="83" t="s">
        <v>31</v>
      </c>
    </row>
    <row r="3561" spans="1:26" x14ac:dyDescent="0.25">
      <c r="A3561" s="83" t="s">
        <v>12259</v>
      </c>
      <c r="B3561" s="83" t="s">
        <v>12259</v>
      </c>
      <c r="C3561" s="84" t="s">
        <v>6184</v>
      </c>
      <c r="D3561" s="83" t="s">
        <v>6185</v>
      </c>
      <c r="E3561" s="83" t="s">
        <v>704</v>
      </c>
      <c r="F3561" s="83" t="s">
        <v>22</v>
      </c>
      <c r="G3561" s="83" t="s">
        <v>23</v>
      </c>
      <c r="H3561" s="83"/>
      <c r="I3561" s="93" t="s">
        <v>24</v>
      </c>
      <c r="J3561" s="93" t="s">
        <v>24</v>
      </c>
      <c r="K3561" s="85">
        <v>100210010731</v>
      </c>
      <c r="L3561" s="83" t="s">
        <v>25</v>
      </c>
      <c r="M3561" s="83" t="s">
        <v>1019</v>
      </c>
      <c r="N3561" s="83" t="s">
        <v>2639</v>
      </c>
      <c r="O3561" s="83" t="s">
        <v>6186</v>
      </c>
      <c r="P3561" s="86">
        <v>20</v>
      </c>
      <c r="Q3561" s="96"/>
      <c r="R3561" s="88" t="s">
        <v>28</v>
      </c>
      <c r="S3561" s="84"/>
      <c r="T3561" s="1">
        <v>7426</v>
      </c>
      <c r="U3561" s="90">
        <v>3861.52</v>
      </c>
      <c r="V3561" s="91">
        <v>0.48</v>
      </c>
      <c r="W3561" s="88" t="s">
        <v>11035</v>
      </c>
      <c r="X3561" s="83">
        <v>90021900000</v>
      </c>
      <c r="Y3561" s="83" t="s">
        <v>994</v>
      </c>
      <c r="Z3561" s="83" t="s">
        <v>31</v>
      </c>
    </row>
    <row r="3562" spans="1:26" x14ac:dyDescent="0.25">
      <c r="A3562" s="83" t="s">
        <v>12260</v>
      </c>
      <c r="B3562" s="83" t="s">
        <v>12260</v>
      </c>
      <c r="C3562" s="84" t="s">
        <v>6188</v>
      </c>
      <c r="D3562" s="83" t="s">
        <v>6189</v>
      </c>
      <c r="E3562" s="83" t="s">
        <v>704</v>
      </c>
      <c r="F3562" s="83" t="s">
        <v>22</v>
      </c>
      <c r="G3562" s="83" t="s">
        <v>23</v>
      </c>
      <c r="H3562" s="83"/>
      <c r="I3562" s="93" t="s">
        <v>24</v>
      </c>
      <c r="J3562" s="93" t="s">
        <v>24</v>
      </c>
      <c r="K3562" s="85">
        <v>100210010731</v>
      </c>
      <c r="L3562" s="83" t="s">
        <v>25</v>
      </c>
      <c r="M3562" s="83" t="s">
        <v>1019</v>
      </c>
      <c r="N3562" s="83" t="s">
        <v>2639</v>
      </c>
      <c r="O3562" s="83" t="s">
        <v>6186</v>
      </c>
      <c r="P3562" s="86">
        <v>2</v>
      </c>
      <c r="Q3562" s="96"/>
      <c r="R3562" s="88" t="s">
        <v>28</v>
      </c>
      <c r="S3562" s="84"/>
      <c r="T3562" s="1">
        <v>6156</v>
      </c>
      <c r="U3562" s="90">
        <v>3201.12</v>
      </c>
      <c r="V3562" s="91">
        <v>0.48000000000000004</v>
      </c>
      <c r="W3562" s="88" t="s">
        <v>11035</v>
      </c>
      <c r="X3562" s="83">
        <v>90021900000</v>
      </c>
      <c r="Y3562" s="83" t="s">
        <v>994</v>
      </c>
      <c r="Z3562" s="83" t="s">
        <v>31</v>
      </c>
    </row>
    <row r="3563" spans="1:26" x14ac:dyDescent="0.25">
      <c r="A3563" s="83" t="s">
        <v>12261</v>
      </c>
      <c r="B3563" s="83" t="s">
        <v>12261</v>
      </c>
      <c r="C3563" s="84" t="s">
        <v>12262</v>
      </c>
      <c r="D3563" s="83" t="s">
        <v>6199</v>
      </c>
      <c r="E3563" s="83" t="s">
        <v>704</v>
      </c>
      <c r="F3563" s="83" t="s">
        <v>22</v>
      </c>
      <c r="G3563" s="83" t="s">
        <v>23</v>
      </c>
      <c r="H3563" s="83"/>
      <c r="I3563" s="93" t="s">
        <v>24</v>
      </c>
      <c r="J3563" s="93" t="s">
        <v>24</v>
      </c>
      <c r="K3563" s="85">
        <v>100210042010</v>
      </c>
      <c r="L3563" s="83" t="s">
        <v>25</v>
      </c>
      <c r="M3563" s="83" t="s">
        <v>5198</v>
      </c>
      <c r="N3563" s="83" t="s">
        <v>6200</v>
      </c>
      <c r="O3563" s="83" t="s">
        <v>6201</v>
      </c>
      <c r="P3563" s="86">
        <v>20</v>
      </c>
      <c r="Q3563" s="96"/>
      <c r="R3563" s="88" t="s">
        <v>28</v>
      </c>
      <c r="S3563" s="84"/>
      <c r="T3563" s="1">
        <v>9243</v>
      </c>
      <c r="U3563" s="90">
        <v>4806.3599999999997</v>
      </c>
      <c r="V3563" s="91">
        <v>0.48000000000000004</v>
      </c>
      <c r="W3563" s="88" t="s">
        <v>11035</v>
      </c>
      <c r="X3563" s="83">
        <v>90021900000</v>
      </c>
      <c r="Y3563" s="83" t="s">
        <v>994</v>
      </c>
      <c r="Z3563" s="83" t="s">
        <v>31</v>
      </c>
    </row>
    <row r="3564" spans="1:26" x14ac:dyDescent="0.25">
      <c r="A3564" s="83" t="s">
        <v>12263</v>
      </c>
      <c r="B3564" s="83" t="s">
        <v>12263</v>
      </c>
      <c r="C3564" s="84" t="s">
        <v>6203</v>
      </c>
      <c r="D3564" s="83" t="s">
        <v>6203</v>
      </c>
      <c r="E3564" s="83" t="s">
        <v>704</v>
      </c>
      <c r="F3564" s="83" t="s">
        <v>22</v>
      </c>
      <c r="G3564" s="83" t="s">
        <v>23</v>
      </c>
      <c r="H3564" s="83"/>
      <c r="I3564" s="93" t="s">
        <v>24</v>
      </c>
      <c r="J3564" s="93" t="s">
        <v>24</v>
      </c>
      <c r="K3564" s="85">
        <v>100210042010</v>
      </c>
      <c r="L3564" s="83" t="s">
        <v>25</v>
      </c>
      <c r="M3564" s="83" t="s">
        <v>5198</v>
      </c>
      <c r="N3564" s="83" t="s">
        <v>6200</v>
      </c>
      <c r="O3564" s="83" t="s">
        <v>6201</v>
      </c>
      <c r="P3564" s="86">
        <v>20</v>
      </c>
      <c r="Q3564" s="96"/>
      <c r="R3564" s="88" t="s">
        <v>28</v>
      </c>
      <c r="S3564" s="84"/>
      <c r="T3564" s="1">
        <v>8100</v>
      </c>
      <c r="U3564" s="90">
        <v>4212</v>
      </c>
      <c r="V3564" s="91">
        <v>0.48</v>
      </c>
      <c r="W3564" s="88" t="s">
        <v>11035</v>
      </c>
      <c r="X3564" s="83">
        <v>90021900000</v>
      </c>
      <c r="Y3564" s="83" t="s">
        <v>994</v>
      </c>
      <c r="Z3564" s="83" t="s">
        <v>31</v>
      </c>
    </row>
    <row r="3565" spans="1:26" x14ac:dyDescent="0.25">
      <c r="A3565" s="83" t="s">
        <v>12264</v>
      </c>
      <c r="B3565" s="83" t="s">
        <v>12264</v>
      </c>
      <c r="C3565" s="84" t="s">
        <v>6205</v>
      </c>
      <c r="D3565" s="83" t="s">
        <v>6206</v>
      </c>
      <c r="E3565" s="83" t="s">
        <v>704</v>
      </c>
      <c r="F3565" s="83" t="s">
        <v>22</v>
      </c>
      <c r="G3565" s="83" t="s">
        <v>23</v>
      </c>
      <c r="H3565" s="83"/>
      <c r="I3565" s="93" t="s">
        <v>24</v>
      </c>
      <c r="J3565" s="93" t="s">
        <v>24</v>
      </c>
      <c r="K3565" s="85">
        <v>100210042010</v>
      </c>
      <c r="L3565" s="83" t="s">
        <v>25</v>
      </c>
      <c r="M3565" s="83" t="s">
        <v>5198</v>
      </c>
      <c r="N3565" s="83" t="s">
        <v>6200</v>
      </c>
      <c r="O3565" s="83" t="s">
        <v>6201</v>
      </c>
      <c r="P3565" s="86">
        <v>2</v>
      </c>
      <c r="Q3565" s="96"/>
      <c r="R3565" s="88" t="s">
        <v>28</v>
      </c>
      <c r="S3565" s="84"/>
      <c r="T3565" s="1">
        <v>5563</v>
      </c>
      <c r="U3565" s="90">
        <v>2892.76</v>
      </c>
      <c r="V3565" s="91">
        <v>0.48</v>
      </c>
      <c r="W3565" s="88" t="s">
        <v>11035</v>
      </c>
      <c r="X3565" s="83">
        <v>90021900000</v>
      </c>
      <c r="Y3565" s="83" t="s">
        <v>994</v>
      </c>
      <c r="Z3565" s="83" t="s">
        <v>31</v>
      </c>
    </row>
    <row r="3566" spans="1:26" x14ac:dyDescent="0.25">
      <c r="A3566" s="83" t="s">
        <v>12265</v>
      </c>
      <c r="B3566" s="83" t="s">
        <v>12265</v>
      </c>
      <c r="C3566" s="84" t="s">
        <v>6207</v>
      </c>
      <c r="D3566" s="83" t="s">
        <v>6208</v>
      </c>
      <c r="E3566" s="83" t="s">
        <v>704</v>
      </c>
      <c r="F3566" s="83" t="s">
        <v>22</v>
      </c>
      <c r="G3566" s="83" t="s">
        <v>23</v>
      </c>
      <c r="H3566" s="83"/>
      <c r="I3566" s="93" t="s">
        <v>24</v>
      </c>
      <c r="J3566" s="93" t="s">
        <v>24</v>
      </c>
      <c r="K3566" s="85">
        <v>100210010735</v>
      </c>
      <c r="L3566" s="83" t="s">
        <v>25</v>
      </c>
      <c r="M3566" s="83" t="s">
        <v>1019</v>
      </c>
      <c r="N3566" s="83" t="s">
        <v>2639</v>
      </c>
      <c r="O3566" s="83" t="s">
        <v>5963</v>
      </c>
      <c r="P3566" s="86">
        <v>23</v>
      </c>
      <c r="Q3566" s="96"/>
      <c r="R3566" s="88" t="s">
        <v>28</v>
      </c>
      <c r="S3566" s="84"/>
      <c r="T3566" s="1">
        <v>1644</v>
      </c>
      <c r="U3566" s="90">
        <v>854.88</v>
      </c>
      <c r="V3566" s="91">
        <v>0.48</v>
      </c>
      <c r="W3566" s="83" t="s">
        <v>11035</v>
      </c>
      <c r="X3566" s="83">
        <v>90021900000</v>
      </c>
      <c r="Y3566" s="83" t="s">
        <v>994</v>
      </c>
      <c r="Z3566" s="83" t="s">
        <v>31</v>
      </c>
    </row>
    <row r="3567" spans="1:26" x14ac:dyDescent="0.25">
      <c r="A3567" s="83" t="s">
        <v>12266</v>
      </c>
      <c r="B3567" s="83" t="s">
        <v>12266</v>
      </c>
      <c r="C3567" s="84" t="s">
        <v>6213</v>
      </c>
      <c r="D3567" s="83" t="s">
        <v>6214</v>
      </c>
      <c r="E3567" s="83" t="s">
        <v>704</v>
      </c>
      <c r="F3567" s="83" t="s">
        <v>22</v>
      </c>
      <c r="G3567" s="83" t="s">
        <v>12144</v>
      </c>
      <c r="H3567" s="83"/>
      <c r="I3567" s="93" t="s">
        <v>24</v>
      </c>
      <c r="J3567" s="93" t="s">
        <v>24</v>
      </c>
      <c r="K3567" s="85">
        <v>100210010727</v>
      </c>
      <c r="L3567" s="83" t="s">
        <v>25</v>
      </c>
      <c r="M3567" s="83" t="s">
        <v>1019</v>
      </c>
      <c r="N3567" s="83" t="s">
        <v>2639</v>
      </c>
      <c r="O3567" s="83" t="s">
        <v>5704</v>
      </c>
      <c r="P3567" s="86">
        <v>2</v>
      </c>
      <c r="Q3567" s="96"/>
      <c r="R3567" s="88" t="s">
        <v>28</v>
      </c>
      <c r="S3567" s="84"/>
      <c r="T3567" s="1">
        <v>12694</v>
      </c>
      <c r="U3567" s="90">
        <v>6600.88</v>
      </c>
      <c r="V3567" s="91">
        <v>0.48</v>
      </c>
      <c r="W3567" s="88" t="s">
        <v>11035</v>
      </c>
      <c r="X3567" s="83">
        <v>90021900000</v>
      </c>
      <c r="Y3567" s="83" t="s">
        <v>994</v>
      </c>
      <c r="Z3567" s="83" t="s">
        <v>31</v>
      </c>
    </row>
    <row r="3568" spans="1:26" x14ac:dyDescent="0.25">
      <c r="A3568" s="83" t="s">
        <v>12267</v>
      </c>
      <c r="B3568" s="83" t="s">
        <v>12267</v>
      </c>
      <c r="C3568" s="84" t="s">
        <v>6219</v>
      </c>
      <c r="D3568" s="83" t="s">
        <v>6220</v>
      </c>
      <c r="E3568" s="83" t="s">
        <v>704</v>
      </c>
      <c r="F3568" s="83" t="s">
        <v>22</v>
      </c>
      <c r="G3568" s="83" t="s">
        <v>12144</v>
      </c>
      <c r="H3568" s="83"/>
      <c r="I3568" s="93" t="s">
        <v>24</v>
      </c>
      <c r="J3568" s="93" t="s">
        <v>24</v>
      </c>
      <c r="K3568" s="85">
        <v>100210010727</v>
      </c>
      <c r="L3568" s="83" t="s">
        <v>25</v>
      </c>
      <c r="M3568" s="83" t="s">
        <v>1019</v>
      </c>
      <c r="N3568" s="83" t="s">
        <v>2639</v>
      </c>
      <c r="O3568" s="83" t="s">
        <v>5704</v>
      </c>
      <c r="P3568" s="86">
        <v>2</v>
      </c>
      <c r="Q3568" s="96"/>
      <c r="R3568" s="88" t="s">
        <v>28</v>
      </c>
      <c r="S3568" s="84"/>
      <c r="T3568" s="1">
        <v>5868</v>
      </c>
      <c r="U3568" s="90">
        <v>3051.36</v>
      </c>
      <c r="V3568" s="91">
        <v>0.48</v>
      </c>
      <c r="W3568" s="88" t="s">
        <v>11035</v>
      </c>
      <c r="X3568" s="83">
        <v>90021900000</v>
      </c>
      <c r="Y3568" s="83" t="s">
        <v>994</v>
      </c>
      <c r="Z3568" s="83" t="s">
        <v>31</v>
      </c>
    </row>
    <row r="3569" spans="1:26" x14ac:dyDescent="0.25">
      <c r="A3569" s="83" t="s">
        <v>12268</v>
      </c>
      <c r="B3569" s="83" t="s">
        <v>12268</v>
      </c>
      <c r="C3569" s="84" t="s">
        <v>6222</v>
      </c>
      <c r="D3569" s="83" t="s">
        <v>6223</v>
      </c>
      <c r="E3569" s="83" t="s">
        <v>704</v>
      </c>
      <c r="F3569" s="83" t="s">
        <v>22</v>
      </c>
      <c r="G3569" s="83" t="s">
        <v>12144</v>
      </c>
      <c r="H3569" s="83"/>
      <c r="I3569" s="93" t="s">
        <v>24</v>
      </c>
      <c r="J3569" s="93" t="s">
        <v>24</v>
      </c>
      <c r="K3569" s="85">
        <v>100210010727</v>
      </c>
      <c r="L3569" s="83" t="s">
        <v>25</v>
      </c>
      <c r="M3569" s="83" t="s">
        <v>1019</v>
      </c>
      <c r="N3569" s="83" t="s">
        <v>2639</v>
      </c>
      <c r="O3569" s="83" t="s">
        <v>5704</v>
      </c>
      <c r="P3569" s="86">
        <v>63</v>
      </c>
      <c r="Q3569" s="96"/>
      <c r="R3569" s="88" t="s">
        <v>28</v>
      </c>
      <c r="S3569" s="84"/>
      <c r="T3569" s="1">
        <v>26830</v>
      </c>
      <c r="U3569" s="90">
        <v>13951.6</v>
      </c>
      <c r="V3569" s="91">
        <v>0.48</v>
      </c>
      <c r="W3569" s="83" t="s">
        <v>11035</v>
      </c>
      <c r="X3569" s="83">
        <v>90021900000</v>
      </c>
      <c r="Y3569" s="83" t="s">
        <v>994</v>
      </c>
      <c r="Z3569" s="83" t="s">
        <v>31</v>
      </c>
    </row>
    <row r="3570" spans="1:26" x14ac:dyDescent="0.25">
      <c r="A3570" s="83" t="s">
        <v>12269</v>
      </c>
      <c r="B3570" s="83" t="s">
        <v>12269</v>
      </c>
      <c r="C3570" s="84" t="s">
        <v>6228</v>
      </c>
      <c r="D3570" s="83" t="s">
        <v>6229</v>
      </c>
      <c r="E3570" s="83" t="s">
        <v>704</v>
      </c>
      <c r="F3570" s="83" t="s">
        <v>22</v>
      </c>
      <c r="G3570" s="83" t="s">
        <v>23</v>
      </c>
      <c r="H3570" s="83"/>
      <c r="I3570" s="93" t="s">
        <v>24</v>
      </c>
      <c r="J3570" s="93" t="s">
        <v>24</v>
      </c>
      <c r="K3570" s="85">
        <v>100210010602</v>
      </c>
      <c r="L3570" s="83" t="s">
        <v>25</v>
      </c>
      <c r="M3570" s="83" t="s">
        <v>1019</v>
      </c>
      <c r="N3570" s="83" t="s">
        <v>1303</v>
      </c>
      <c r="O3570" s="83" t="s">
        <v>4440</v>
      </c>
      <c r="P3570" s="86">
        <v>2</v>
      </c>
      <c r="Q3570" s="96"/>
      <c r="R3570" s="88" t="s">
        <v>28</v>
      </c>
      <c r="S3570" s="84"/>
      <c r="T3570" s="1">
        <v>363</v>
      </c>
      <c r="U3570" s="90">
        <v>188.76</v>
      </c>
      <c r="V3570" s="91">
        <v>0.48000000000000004</v>
      </c>
      <c r="W3570" s="88" t="s">
        <v>11035</v>
      </c>
      <c r="X3570" s="83">
        <v>90119000000</v>
      </c>
      <c r="Y3570" s="83" t="s">
        <v>903</v>
      </c>
      <c r="Z3570" s="83" t="s">
        <v>31</v>
      </c>
    </row>
    <row r="3571" spans="1:26" x14ac:dyDescent="0.25">
      <c r="A3571" s="83" t="s">
        <v>12270</v>
      </c>
      <c r="B3571" s="83" t="s">
        <v>12270</v>
      </c>
      <c r="C3571" s="84" t="s">
        <v>6331</v>
      </c>
      <c r="D3571" s="83" t="s">
        <v>6332</v>
      </c>
      <c r="E3571" s="83" t="s">
        <v>704</v>
      </c>
      <c r="F3571" s="83" t="s">
        <v>22</v>
      </c>
      <c r="G3571" s="83" t="s">
        <v>23</v>
      </c>
      <c r="H3571" s="83"/>
      <c r="I3571" s="93" t="s">
        <v>24</v>
      </c>
      <c r="J3571" s="93" t="s">
        <v>24</v>
      </c>
      <c r="K3571" s="85">
        <v>100210010735</v>
      </c>
      <c r="L3571" s="83" t="s">
        <v>25</v>
      </c>
      <c r="M3571" s="83" t="s">
        <v>1019</v>
      </c>
      <c r="N3571" s="83" t="s">
        <v>2639</v>
      </c>
      <c r="O3571" s="83" t="s">
        <v>5963</v>
      </c>
      <c r="P3571" s="86">
        <v>20</v>
      </c>
      <c r="Q3571" s="96"/>
      <c r="R3571" s="88" t="s">
        <v>28</v>
      </c>
      <c r="S3571" s="83"/>
      <c r="T3571" s="1">
        <v>3184</v>
      </c>
      <c r="U3571" s="90">
        <v>1655.68</v>
      </c>
      <c r="V3571" s="91">
        <v>0.48</v>
      </c>
      <c r="W3571" s="88" t="s">
        <v>11035</v>
      </c>
      <c r="X3571" s="83">
        <v>90021900000</v>
      </c>
      <c r="Y3571" s="83" t="s">
        <v>994</v>
      </c>
      <c r="Z3571" s="83" t="s">
        <v>31</v>
      </c>
    </row>
    <row r="3572" spans="1:26" x14ac:dyDescent="0.25">
      <c r="A3572" s="83" t="s">
        <v>12271</v>
      </c>
      <c r="B3572" s="83" t="s">
        <v>12271</v>
      </c>
      <c r="C3572" s="84" t="s">
        <v>12272</v>
      </c>
      <c r="D3572" s="83" t="s">
        <v>6335</v>
      </c>
      <c r="E3572" s="83" t="s">
        <v>704</v>
      </c>
      <c r="F3572" s="83" t="s">
        <v>22</v>
      </c>
      <c r="G3572" s="83" t="s">
        <v>23</v>
      </c>
      <c r="H3572" s="83"/>
      <c r="I3572" s="93" t="s">
        <v>24</v>
      </c>
      <c r="J3572" s="93" t="s">
        <v>24</v>
      </c>
      <c r="K3572" s="85">
        <v>100210010735</v>
      </c>
      <c r="L3572" s="83" t="s">
        <v>25</v>
      </c>
      <c r="M3572" s="83" t="s">
        <v>1019</v>
      </c>
      <c r="N3572" s="83" t="s">
        <v>2639</v>
      </c>
      <c r="O3572" s="83" t="s">
        <v>5963</v>
      </c>
      <c r="P3572" s="86">
        <v>20</v>
      </c>
      <c r="Q3572" s="96"/>
      <c r="R3572" s="88" t="s">
        <v>28</v>
      </c>
      <c r="S3572" s="84"/>
      <c r="T3572" s="1">
        <v>4101</v>
      </c>
      <c r="U3572" s="90">
        <v>2132.52</v>
      </c>
      <c r="V3572" s="91">
        <v>0.48</v>
      </c>
      <c r="W3572" s="88" t="s">
        <v>11035</v>
      </c>
      <c r="X3572" s="83">
        <v>90021900000</v>
      </c>
      <c r="Y3572" s="83" t="s">
        <v>994</v>
      </c>
      <c r="Z3572" s="83" t="s">
        <v>31</v>
      </c>
    </row>
    <row r="3573" spans="1:26" x14ac:dyDescent="0.25">
      <c r="A3573" s="83" t="s">
        <v>12273</v>
      </c>
      <c r="B3573" s="83" t="s">
        <v>12273</v>
      </c>
      <c r="C3573" s="84" t="s">
        <v>6337</v>
      </c>
      <c r="D3573" s="83" t="s">
        <v>6338</v>
      </c>
      <c r="E3573" s="83" t="s">
        <v>704</v>
      </c>
      <c r="F3573" s="83" t="s">
        <v>22</v>
      </c>
      <c r="G3573" s="83" t="s">
        <v>23</v>
      </c>
      <c r="H3573" s="83"/>
      <c r="I3573" s="93" t="s">
        <v>24</v>
      </c>
      <c r="J3573" s="93" t="s">
        <v>24</v>
      </c>
      <c r="K3573" s="85">
        <v>100210010735</v>
      </c>
      <c r="L3573" s="83" t="s">
        <v>25</v>
      </c>
      <c r="M3573" s="83" t="s">
        <v>1019</v>
      </c>
      <c r="N3573" s="83" t="s">
        <v>2639</v>
      </c>
      <c r="O3573" s="83" t="s">
        <v>5963</v>
      </c>
      <c r="P3573" s="86">
        <v>2</v>
      </c>
      <c r="Q3573" s="96"/>
      <c r="R3573" s="88" t="s">
        <v>28</v>
      </c>
      <c r="S3573" s="84"/>
      <c r="T3573" s="1">
        <v>5852</v>
      </c>
      <c r="U3573" s="90">
        <v>3043.04</v>
      </c>
      <c r="V3573" s="91">
        <v>0.48</v>
      </c>
      <c r="W3573" s="83" t="s">
        <v>11035</v>
      </c>
      <c r="X3573" s="83">
        <v>90021900000</v>
      </c>
      <c r="Y3573" s="83" t="s">
        <v>994</v>
      </c>
      <c r="Z3573" s="83" t="s">
        <v>31</v>
      </c>
    </row>
    <row r="3574" spans="1:26" x14ac:dyDescent="0.25">
      <c r="A3574" s="83" t="s">
        <v>12274</v>
      </c>
      <c r="B3574" s="83" t="s">
        <v>12274</v>
      </c>
      <c r="C3574" s="84" t="s">
        <v>6340</v>
      </c>
      <c r="D3574" s="83" t="s">
        <v>6341</v>
      </c>
      <c r="E3574" s="83" t="s">
        <v>704</v>
      </c>
      <c r="F3574" s="83" t="s">
        <v>22</v>
      </c>
      <c r="G3574" s="83" t="s">
        <v>23</v>
      </c>
      <c r="H3574" s="83"/>
      <c r="I3574" s="93" t="s">
        <v>24</v>
      </c>
      <c r="J3574" s="93" t="s">
        <v>24</v>
      </c>
      <c r="K3574" s="85">
        <v>100210010735</v>
      </c>
      <c r="L3574" s="83" t="s">
        <v>25</v>
      </c>
      <c r="M3574" s="83" t="s">
        <v>1019</v>
      </c>
      <c r="N3574" s="83" t="s">
        <v>2639</v>
      </c>
      <c r="O3574" s="83" t="s">
        <v>5963</v>
      </c>
      <c r="P3574" s="86">
        <v>2</v>
      </c>
      <c r="Q3574" s="96"/>
      <c r="R3574" s="88" t="s">
        <v>28</v>
      </c>
      <c r="S3574" s="84"/>
      <c r="T3574" s="1">
        <v>8260</v>
      </c>
      <c r="U3574" s="90">
        <v>4295.2</v>
      </c>
      <c r="V3574" s="91">
        <v>0.48000000000000004</v>
      </c>
      <c r="W3574" s="88" t="s">
        <v>11035</v>
      </c>
      <c r="X3574" s="83">
        <v>90021900000</v>
      </c>
      <c r="Y3574" s="83" t="s">
        <v>994</v>
      </c>
      <c r="Z3574" s="83" t="s">
        <v>31</v>
      </c>
    </row>
    <row r="3575" spans="1:26" x14ac:dyDescent="0.25">
      <c r="A3575" s="83" t="s">
        <v>12275</v>
      </c>
      <c r="B3575" s="83" t="s">
        <v>12275</v>
      </c>
      <c r="C3575" s="84" t="s">
        <v>6343</v>
      </c>
      <c r="D3575" s="83" t="s">
        <v>6344</v>
      </c>
      <c r="E3575" s="83" t="s">
        <v>704</v>
      </c>
      <c r="F3575" s="83" t="s">
        <v>22</v>
      </c>
      <c r="G3575" s="83" t="s">
        <v>23</v>
      </c>
      <c r="H3575" s="83"/>
      <c r="I3575" s="93" t="s">
        <v>24</v>
      </c>
      <c r="J3575" s="93" t="s">
        <v>24</v>
      </c>
      <c r="K3575" s="85">
        <v>100210010735</v>
      </c>
      <c r="L3575" s="83" t="s">
        <v>25</v>
      </c>
      <c r="M3575" s="83" t="s">
        <v>1019</v>
      </c>
      <c r="N3575" s="83" t="s">
        <v>2639</v>
      </c>
      <c r="O3575" s="83" t="s">
        <v>5963</v>
      </c>
      <c r="P3575" s="86">
        <v>2</v>
      </c>
      <c r="Q3575" s="96"/>
      <c r="R3575" s="88" t="s">
        <v>28</v>
      </c>
      <c r="S3575" s="83"/>
      <c r="T3575" s="1">
        <v>11956</v>
      </c>
      <c r="U3575" s="90">
        <v>6217.12</v>
      </c>
      <c r="V3575" s="91">
        <v>0.48</v>
      </c>
      <c r="W3575" s="88" t="s">
        <v>11035</v>
      </c>
      <c r="X3575" s="83">
        <v>90021900000</v>
      </c>
      <c r="Y3575" s="83" t="s">
        <v>994</v>
      </c>
      <c r="Z3575" s="83" t="s">
        <v>31</v>
      </c>
    </row>
    <row r="3576" spans="1:26" x14ac:dyDescent="0.25">
      <c r="A3576" s="83" t="s">
        <v>12276</v>
      </c>
      <c r="B3576" s="83" t="s">
        <v>12276</v>
      </c>
      <c r="C3576" s="84" t="s">
        <v>6357</v>
      </c>
      <c r="D3576" s="83" t="s">
        <v>6358</v>
      </c>
      <c r="E3576" s="83" t="s">
        <v>704</v>
      </c>
      <c r="F3576" s="83" t="s">
        <v>22</v>
      </c>
      <c r="G3576" s="83" t="s">
        <v>23</v>
      </c>
      <c r="H3576" s="83"/>
      <c r="I3576" s="93" t="s">
        <v>24</v>
      </c>
      <c r="J3576" s="93" t="s">
        <v>24</v>
      </c>
      <c r="K3576" s="85">
        <v>100210010731</v>
      </c>
      <c r="L3576" s="83" t="s">
        <v>25</v>
      </c>
      <c r="M3576" s="83" t="s">
        <v>1019</v>
      </c>
      <c r="N3576" s="83" t="s">
        <v>2639</v>
      </c>
      <c r="O3576" s="83" t="s">
        <v>6186</v>
      </c>
      <c r="P3576" s="86">
        <v>20</v>
      </c>
      <c r="Q3576" s="96"/>
      <c r="R3576" s="88" t="s">
        <v>28</v>
      </c>
      <c r="S3576" s="84"/>
      <c r="T3576" s="1">
        <v>5466</v>
      </c>
      <c r="U3576" s="90">
        <v>2842.32</v>
      </c>
      <c r="V3576" s="91">
        <v>0.48</v>
      </c>
      <c r="W3576" s="83" t="s">
        <v>11035</v>
      </c>
      <c r="X3576" s="83">
        <v>90021900000</v>
      </c>
      <c r="Y3576" s="83" t="s">
        <v>994</v>
      </c>
      <c r="Z3576" s="83" t="s">
        <v>31</v>
      </c>
    </row>
    <row r="3577" spans="1:26" x14ac:dyDescent="0.25">
      <c r="A3577" s="83" t="s">
        <v>12277</v>
      </c>
      <c r="B3577" s="83" t="s">
        <v>12277</v>
      </c>
      <c r="C3577" s="84" t="s">
        <v>6380</v>
      </c>
      <c r="D3577" s="83" t="s">
        <v>6381</v>
      </c>
      <c r="E3577" s="83" t="s">
        <v>704</v>
      </c>
      <c r="F3577" s="83" t="s">
        <v>22</v>
      </c>
      <c r="G3577" s="83" t="s">
        <v>12144</v>
      </c>
      <c r="H3577" s="83"/>
      <c r="I3577" s="93" t="s">
        <v>24</v>
      </c>
      <c r="J3577" s="93" t="s">
        <v>24</v>
      </c>
      <c r="K3577" s="85">
        <v>100210020221</v>
      </c>
      <c r="L3577" s="83" t="s">
        <v>25</v>
      </c>
      <c r="M3577" s="83" t="s">
        <v>1428</v>
      </c>
      <c r="N3577" s="83" t="s">
        <v>1429</v>
      </c>
      <c r="O3577" s="83" t="s">
        <v>1430</v>
      </c>
      <c r="P3577" s="86">
        <v>20</v>
      </c>
      <c r="Q3577" s="96"/>
      <c r="R3577" s="88" t="s">
        <v>28</v>
      </c>
      <c r="S3577" s="83"/>
      <c r="T3577" s="1">
        <v>694</v>
      </c>
      <c r="U3577" s="90">
        <v>360.88</v>
      </c>
      <c r="V3577" s="91">
        <v>0.48</v>
      </c>
      <c r="W3577" s="83" t="s">
        <v>11035</v>
      </c>
      <c r="X3577" s="83">
        <v>85371098990</v>
      </c>
      <c r="Y3577" s="83" t="s">
        <v>994</v>
      </c>
      <c r="Z3577" s="83" t="s">
        <v>31</v>
      </c>
    </row>
    <row r="3578" spans="1:26" x14ac:dyDescent="0.25">
      <c r="A3578" s="83" t="s">
        <v>12278</v>
      </c>
      <c r="B3578" s="83" t="s">
        <v>12278</v>
      </c>
      <c r="C3578" s="84" t="s">
        <v>6383</v>
      </c>
      <c r="D3578" s="83" t="s">
        <v>6384</v>
      </c>
      <c r="E3578" s="83" t="s">
        <v>704</v>
      </c>
      <c r="F3578" s="83" t="s">
        <v>22</v>
      </c>
      <c r="G3578" s="83" t="s">
        <v>12144</v>
      </c>
      <c r="H3578" s="83"/>
      <c r="I3578" s="93" t="s">
        <v>24</v>
      </c>
      <c r="J3578" s="93" t="s">
        <v>24</v>
      </c>
      <c r="K3578" s="85">
        <v>100210010725</v>
      </c>
      <c r="L3578" s="83" t="s">
        <v>25</v>
      </c>
      <c r="M3578" s="83" t="s">
        <v>1019</v>
      </c>
      <c r="N3578" s="83" t="s">
        <v>2639</v>
      </c>
      <c r="O3578" s="83" t="s">
        <v>5676</v>
      </c>
      <c r="P3578" s="86">
        <v>20</v>
      </c>
      <c r="Q3578" s="96"/>
      <c r="R3578" s="88" t="s">
        <v>28</v>
      </c>
      <c r="S3578" s="84"/>
      <c r="T3578" s="1">
        <v>14976</v>
      </c>
      <c r="U3578" s="90">
        <v>7787.52</v>
      </c>
      <c r="V3578" s="91">
        <v>0.48</v>
      </c>
      <c r="W3578" s="83" t="s">
        <v>11035</v>
      </c>
      <c r="X3578" s="83">
        <v>90021900000</v>
      </c>
      <c r="Y3578" s="83" t="s">
        <v>994</v>
      </c>
      <c r="Z3578" s="83" t="s">
        <v>31</v>
      </c>
    </row>
    <row r="3579" spans="1:26" x14ac:dyDescent="0.25">
      <c r="A3579" s="83" t="s">
        <v>12279</v>
      </c>
      <c r="B3579" s="83" t="s">
        <v>12279</v>
      </c>
      <c r="C3579" s="84" t="s">
        <v>6410</v>
      </c>
      <c r="D3579" s="83" t="s">
        <v>6411</v>
      </c>
      <c r="E3579" s="83" t="s">
        <v>704</v>
      </c>
      <c r="F3579" s="83" t="s">
        <v>22</v>
      </c>
      <c r="G3579" s="83" t="s">
        <v>12144</v>
      </c>
      <c r="H3579" s="83"/>
      <c r="I3579" s="93" t="s">
        <v>24</v>
      </c>
      <c r="J3579" s="93" t="s">
        <v>24</v>
      </c>
      <c r="K3579" s="85">
        <v>100210010609</v>
      </c>
      <c r="L3579" s="83" t="s">
        <v>25</v>
      </c>
      <c r="M3579" s="83" t="s">
        <v>1019</v>
      </c>
      <c r="N3579" s="83" t="s">
        <v>1303</v>
      </c>
      <c r="O3579" s="83" t="s">
        <v>4378</v>
      </c>
      <c r="P3579" s="86">
        <v>2</v>
      </c>
      <c r="Q3579" s="96"/>
      <c r="R3579" s="88" t="s">
        <v>28</v>
      </c>
      <c r="S3579" s="84"/>
      <c r="T3579" s="1">
        <v>1311</v>
      </c>
      <c r="U3579" s="90">
        <v>681.72</v>
      </c>
      <c r="V3579" s="91">
        <v>0.48</v>
      </c>
      <c r="W3579" s="83" t="s">
        <v>11035</v>
      </c>
      <c r="X3579" s="83">
        <v>85393220000</v>
      </c>
      <c r="Y3579" s="83" t="s">
        <v>903</v>
      </c>
      <c r="Z3579" s="83" t="s">
        <v>31</v>
      </c>
    </row>
    <row r="3580" spans="1:26" x14ac:dyDescent="0.25">
      <c r="A3580" s="83" t="s">
        <v>12280</v>
      </c>
      <c r="B3580" s="83" t="s">
        <v>12280</v>
      </c>
      <c r="C3580" s="84" t="s">
        <v>6420</v>
      </c>
      <c r="D3580" s="83" t="s">
        <v>6421</v>
      </c>
      <c r="E3580" s="83" t="s">
        <v>704</v>
      </c>
      <c r="F3580" s="83" t="s">
        <v>22</v>
      </c>
      <c r="G3580" s="83" t="s">
        <v>12144</v>
      </c>
      <c r="H3580" s="83"/>
      <c r="I3580" s="93" t="s">
        <v>24</v>
      </c>
      <c r="J3580" s="93" t="s">
        <v>24</v>
      </c>
      <c r="K3580" s="85">
        <v>100210010727</v>
      </c>
      <c r="L3580" s="83" t="s">
        <v>25</v>
      </c>
      <c r="M3580" s="83" t="s">
        <v>1019</v>
      </c>
      <c r="N3580" s="83" t="s">
        <v>2639</v>
      </c>
      <c r="O3580" s="83" t="s">
        <v>5704</v>
      </c>
      <c r="P3580" s="86">
        <v>20</v>
      </c>
      <c r="Q3580" s="96"/>
      <c r="R3580" s="88" t="s">
        <v>28</v>
      </c>
      <c r="S3580" s="84"/>
      <c r="T3580" s="1">
        <v>14205</v>
      </c>
      <c r="U3580" s="90">
        <v>7386.6</v>
      </c>
      <c r="V3580" s="91">
        <v>0.48</v>
      </c>
      <c r="W3580" s="88" t="s">
        <v>11035</v>
      </c>
      <c r="X3580" s="83">
        <v>90021100900</v>
      </c>
      <c r="Y3580" s="83" t="s">
        <v>994</v>
      </c>
      <c r="Z3580" s="83" t="s">
        <v>31</v>
      </c>
    </row>
    <row r="3581" spans="1:26" x14ac:dyDescent="0.25">
      <c r="A3581" s="83" t="s">
        <v>12281</v>
      </c>
      <c r="B3581" s="83" t="s">
        <v>12281</v>
      </c>
      <c r="C3581" s="84" t="s">
        <v>6423</v>
      </c>
      <c r="D3581" s="83" t="s">
        <v>6424</v>
      </c>
      <c r="E3581" s="83" t="s">
        <v>704</v>
      </c>
      <c r="F3581" s="83" t="s">
        <v>22</v>
      </c>
      <c r="G3581" s="83" t="s">
        <v>23</v>
      </c>
      <c r="H3581" s="83"/>
      <c r="I3581" s="93" t="s">
        <v>24</v>
      </c>
      <c r="J3581" s="93" t="s">
        <v>24</v>
      </c>
      <c r="K3581" s="85">
        <v>100210010722</v>
      </c>
      <c r="L3581" s="83" t="s">
        <v>25</v>
      </c>
      <c r="M3581" s="83" t="s">
        <v>1019</v>
      </c>
      <c r="N3581" s="83" t="s">
        <v>2639</v>
      </c>
      <c r="O3581" s="83" t="s">
        <v>5577</v>
      </c>
      <c r="P3581" s="86">
        <v>2</v>
      </c>
      <c r="Q3581" s="96"/>
      <c r="R3581" s="88" t="s">
        <v>28</v>
      </c>
      <c r="S3581" s="84"/>
      <c r="T3581" s="1">
        <v>132</v>
      </c>
      <c r="U3581" s="90">
        <v>68.64</v>
      </c>
      <c r="V3581" s="91">
        <v>0.48</v>
      </c>
      <c r="W3581" s="88" t="s">
        <v>11035</v>
      </c>
      <c r="X3581" s="83">
        <v>90021900000</v>
      </c>
      <c r="Y3581" s="83" t="s">
        <v>903</v>
      </c>
      <c r="Z3581" s="83" t="s">
        <v>31</v>
      </c>
    </row>
    <row r="3582" spans="1:26" x14ac:dyDescent="0.25">
      <c r="A3582" s="83" t="s">
        <v>12282</v>
      </c>
      <c r="B3582" s="83" t="s">
        <v>12282</v>
      </c>
      <c r="C3582" s="84" t="s">
        <v>6426</v>
      </c>
      <c r="D3582" s="83" t="s">
        <v>6427</v>
      </c>
      <c r="E3582" s="83" t="s">
        <v>704</v>
      </c>
      <c r="F3582" s="83" t="s">
        <v>22</v>
      </c>
      <c r="G3582" s="83" t="s">
        <v>23</v>
      </c>
      <c r="H3582" s="83"/>
      <c r="I3582" s="93" t="s">
        <v>24</v>
      </c>
      <c r="J3582" s="93" t="s">
        <v>24</v>
      </c>
      <c r="K3582" s="85">
        <v>100210010722</v>
      </c>
      <c r="L3582" s="83" t="s">
        <v>25</v>
      </c>
      <c r="M3582" s="83" t="s">
        <v>1019</v>
      </c>
      <c r="N3582" s="83" t="s">
        <v>2639</v>
      </c>
      <c r="O3582" s="83" t="s">
        <v>5577</v>
      </c>
      <c r="P3582" s="86">
        <v>2</v>
      </c>
      <c r="Q3582" s="96"/>
      <c r="R3582" s="88" t="s">
        <v>28</v>
      </c>
      <c r="S3582" s="84"/>
      <c r="T3582" s="1">
        <v>207</v>
      </c>
      <c r="U3582" s="90">
        <v>107.64</v>
      </c>
      <c r="V3582" s="91">
        <v>0.48</v>
      </c>
      <c r="W3582" s="83" t="s">
        <v>11035</v>
      </c>
      <c r="X3582" s="83">
        <v>90021900000</v>
      </c>
      <c r="Y3582" s="83" t="s">
        <v>903</v>
      </c>
      <c r="Z3582" s="83" t="s">
        <v>31</v>
      </c>
    </row>
    <row r="3583" spans="1:26" x14ac:dyDescent="0.25">
      <c r="A3583" s="83" t="s">
        <v>12283</v>
      </c>
      <c r="B3583" s="83" t="s">
        <v>12283</v>
      </c>
      <c r="C3583" s="84" t="s">
        <v>6429</v>
      </c>
      <c r="D3583" s="83" t="s">
        <v>6430</v>
      </c>
      <c r="E3583" s="83" t="s">
        <v>704</v>
      </c>
      <c r="F3583" s="83" t="s">
        <v>22</v>
      </c>
      <c r="G3583" s="83" t="s">
        <v>23</v>
      </c>
      <c r="H3583" s="83"/>
      <c r="I3583" s="93" t="s">
        <v>24</v>
      </c>
      <c r="J3583" s="93" t="s">
        <v>24</v>
      </c>
      <c r="K3583" s="85">
        <v>100210010722</v>
      </c>
      <c r="L3583" s="83" t="s">
        <v>25</v>
      </c>
      <c r="M3583" s="83" t="s">
        <v>1019</v>
      </c>
      <c r="N3583" s="83" t="s">
        <v>2639</v>
      </c>
      <c r="O3583" s="83" t="s">
        <v>5577</v>
      </c>
      <c r="P3583" s="86">
        <v>2</v>
      </c>
      <c r="Q3583" s="96"/>
      <c r="R3583" s="88" t="s">
        <v>28</v>
      </c>
      <c r="S3583" s="84"/>
      <c r="T3583" s="1">
        <v>271</v>
      </c>
      <c r="U3583" s="90">
        <v>140.91999999999999</v>
      </c>
      <c r="V3583" s="91">
        <v>0.48000000000000004</v>
      </c>
      <c r="W3583" s="83" t="s">
        <v>11035</v>
      </c>
      <c r="X3583" s="83">
        <v>90021900000</v>
      </c>
      <c r="Y3583" s="83" t="s">
        <v>903</v>
      </c>
      <c r="Z3583" s="83" t="s">
        <v>31</v>
      </c>
    </row>
    <row r="3584" spans="1:26" x14ac:dyDescent="0.25">
      <c r="A3584" s="83" t="s">
        <v>12284</v>
      </c>
      <c r="B3584" s="83" t="s">
        <v>12284</v>
      </c>
      <c r="C3584" s="84" t="s">
        <v>6432</v>
      </c>
      <c r="D3584" s="83" t="s">
        <v>6433</v>
      </c>
      <c r="E3584" s="83" t="s">
        <v>704</v>
      </c>
      <c r="F3584" s="83" t="s">
        <v>22</v>
      </c>
      <c r="G3584" s="83" t="s">
        <v>12144</v>
      </c>
      <c r="H3584" s="83"/>
      <c r="I3584" s="93" t="s">
        <v>24</v>
      </c>
      <c r="J3584" s="93" t="s">
        <v>24</v>
      </c>
      <c r="K3584" s="85">
        <v>100210010722</v>
      </c>
      <c r="L3584" s="83" t="s">
        <v>25</v>
      </c>
      <c r="M3584" s="83" t="s">
        <v>1019</v>
      </c>
      <c r="N3584" s="83" t="s">
        <v>2639</v>
      </c>
      <c r="O3584" s="83" t="s">
        <v>5577</v>
      </c>
      <c r="P3584" s="86">
        <v>2</v>
      </c>
      <c r="Q3584" s="96"/>
      <c r="R3584" s="88" t="s">
        <v>28</v>
      </c>
      <c r="S3584" s="84"/>
      <c r="T3584" s="1">
        <v>363</v>
      </c>
      <c r="U3584" s="90">
        <v>188.76</v>
      </c>
      <c r="V3584" s="91">
        <v>0.48000000000000004</v>
      </c>
      <c r="W3584" s="83" t="s">
        <v>11035</v>
      </c>
      <c r="X3584" s="83">
        <v>90021900000</v>
      </c>
      <c r="Y3584" s="83" t="s">
        <v>903</v>
      </c>
      <c r="Z3584" s="83" t="s">
        <v>31</v>
      </c>
    </row>
    <row r="3585" spans="1:26" x14ac:dyDescent="0.25">
      <c r="A3585" s="83" t="s">
        <v>12285</v>
      </c>
      <c r="B3585" s="83" t="s">
        <v>12285</v>
      </c>
      <c r="C3585" s="84" t="s">
        <v>6435</v>
      </c>
      <c r="D3585" s="83" t="s">
        <v>6436</v>
      </c>
      <c r="E3585" s="83" t="s">
        <v>704</v>
      </c>
      <c r="F3585" s="83" t="s">
        <v>22</v>
      </c>
      <c r="G3585" s="83" t="s">
        <v>12144</v>
      </c>
      <c r="H3585" s="83"/>
      <c r="I3585" s="93" t="s">
        <v>24</v>
      </c>
      <c r="J3585" s="93" t="s">
        <v>24</v>
      </c>
      <c r="K3585" s="85">
        <v>100210010722</v>
      </c>
      <c r="L3585" s="83" t="s">
        <v>25</v>
      </c>
      <c r="M3585" s="83" t="s">
        <v>1019</v>
      </c>
      <c r="N3585" s="83" t="s">
        <v>2639</v>
      </c>
      <c r="O3585" s="83" t="s">
        <v>5577</v>
      </c>
      <c r="P3585" s="86">
        <v>2</v>
      </c>
      <c r="Q3585" s="96"/>
      <c r="R3585" s="88" t="s">
        <v>28</v>
      </c>
      <c r="S3585" s="83"/>
      <c r="T3585" s="1">
        <v>652</v>
      </c>
      <c r="U3585" s="90">
        <v>339.04</v>
      </c>
      <c r="V3585" s="91">
        <v>0.48</v>
      </c>
      <c r="W3585" s="83" t="s">
        <v>11035</v>
      </c>
      <c r="X3585" s="83">
        <v>90021900000</v>
      </c>
      <c r="Y3585" s="83" t="s">
        <v>903</v>
      </c>
      <c r="Z3585" s="83" t="s">
        <v>31</v>
      </c>
    </row>
    <row r="3586" spans="1:26" x14ac:dyDescent="0.25">
      <c r="A3586" s="83" t="s">
        <v>12286</v>
      </c>
      <c r="B3586" s="83" t="s">
        <v>12286</v>
      </c>
      <c r="C3586" s="84" t="s">
        <v>6438</v>
      </c>
      <c r="D3586" s="83" t="s">
        <v>6439</v>
      </c>
      <c r="E3586" s="83" t="s">
        <v>704</v>
      </c>
      <c r="F3586" s="83" t="s">
        <v>22</v>
      </c>
      <c r="G3586" s="83" t="s">
        <v>12144</v>
      </c>
      <c r="H3586" s="83"/>
      <c r="I3586" s="93" t="s">
        <v>24</v>
      </c>
      <c r="J3586" s="93" t="s">
        <v>24</v>
      </c>
      <c r="K3586" s="85">
        <v>100210010722</v>
      </c>
      <c r="L3586" s="83" t="s">
        <v>25</v>
      </c>
      <c r="M3586" s="83" t="s">
        <v>1019</v>
      </c>
      <c r="N3586" s="83" t="s">
        <v>2639</v>
      </c>
      <c r="O3586" s="83" t="s">
        <v>5577</v>
      </c>
      <c r="P3586" s="86">
        <v>2</v>
      </c>
      <c r="Q3586" s="96"/>
      <c r="R3586" s="88" t="s">
        <v>28</v>
      </c>
      <c r="S3586" s="84"/>
      <c r="T3586" s="1">
        <v>627</v>
      </c>
      <c r="U3586" s="90">
        <v>326.04000000000002</v>
      </c>
      <c r="V3586" s="91">
        <v>0.48</v>
      </c>
      <c r="W3586" s="83" t="s">
        <v>11035</v>
      </c>
      <c r="X3586" s="83">
        <v>90021900000</v>
      </c>
      <c r="Y3586" s="83" t="s">
        <v>903</v>
      </c>
      <c r="Z3586" s="83" t="s">
        <v>31</v>
      </c>
    </row>
    <row r="3587" spans="1:26" x14ac:dyDescent="0.25">
      <c r="A3587" s="83" t="s">
        <v>12287</v>
      </c>
      <c r="B3587" s="83" t="s">
        <v>12287</v>
      </c>
      <c r="C3587" s="84" t="s">
        <v>6444</v>
      </c>
      <c r="D3587" s="83" t="s">
        <v>6445</v>
      </c>
      <c r="E3587" s="83" t="s">
        <v>704</v>
      </c>
      <c r="F3587" s="83" t="s">
        <v>22</v>
      </c>
      <c r="G3587" s="83" t="s">
        <v>12144</v>
      </c>
      <c r="H3587" s="83"/>
      <c r="I3587" s="93" t="s">
        <v>24</v>
      </c>
      <c r="J3587" s="93" t="s">
        <v>24</v>
      </c>
      <c r="K3587" s="85">
        <v>100210010722</v>
      </c>
      <c r="L3587" s="83" t="s">
        <v>25</v>
      </c>
      <c r="M3587" s="83" t="s">
        <v>1019</v>
      </c>
      <c r="N3587" s="83" t="s">
        <v>2639</v>
      </c>
      <c r="O3587" s="83" t="s">
        <v>5577</v>
      </c>
      <c r="P3587" s="86">
        <v>2</v>
      </c>
      <c r="Q3587" s="96"/>
      <c r="R3587" s="88" t="s">
        <v>28</v>
      </c>
      <c r="S3587" s="84"/>
      <c r="T3587" s="1">
        <v>389</v>
      </c>
      <c r="U3587" s="90">
        <v>202.28</v>
      </c>
      <c r="V3587" s="91">
        <v>0.48</v>
      </c>
      <c r="W3587" s="83" t="s">
        <v>11035</v>
      </c>
      <c r="X3587" s="83">
        <v>90119000000</v>
      </c>
      <c r="Y3587" s="83" t="s">
        <v>903</v>
      </c>
      <c r="Z3587" s="83" t="s">
        <v>31</v>
      </c>
    </row>
    <row r="3588" spans="1:26" x14ac:dyDescent="0.25">
      <c r="A3588" s="83" t="s">
        <v>12288</v>
      </c>
      <c r="B3588" s="83" t="s">
        <v>12288</v>
      </c>
      <c r="C3588" s="84" t="s">
        <v>6447</v>
      </c>
      <c r="D3588" s="83" t="s">
        <v>6448</v>
      </c>
      <c r="E3588" s="83" t="s">
        <v>704</v>
      </c>
      <c r="F3588" s="83" t="s">
        <v>22</v>
      </c>
      <c r="G3588" s="83" t="s">
        <v>12144</v>
      </c>
      <c r="H3588" s="83"/>
      <c r="I3588" s="93" t="s">
        <v>24</v>
      </c>
      <c r="J3588" s="93" t="s">
        <v>24</v>
      </c>
      <c r="K3588" s="85">
        <v>100210010722</v>
      </c>
      <c r="L3588" s="83" t="s">
        <v>25</v>
      </c>
      <c r="M3588" s="83" t="s">
        <v>1019</v>
      </c>
      <c r="N3588" s="83" t="s">
        <v>2639</v>
      </c>
      <c r="O3588" s="83" t="s">
        <v>5577</v>
      </c>
      <c r="P3588" s="86">
        <v>2</v>
      </c>
      <c r="Q3588" s="96"/>
      <c r="R3588" s="88" t="s">
        <v>28</v>
      </c>
      <c r="S3588" s="84"/>
      <c r="T3588" s="1">
        <v>563</v>
      </c>
      <c r="U3588" s="90">
        <v>292.76</v>
      </c>
      <c r="V3588" s="91">
        <v>0.48000000000000004</v>
      </c>
      <c r="W3588" s="83" t="s">
        <v>11035</v>
      </c>
      <c r="X3588" s="83">
        <v>90119000000</v>
      </c>
      <c r="Y3588" s="83" t="s">
        <v>903</v>
      </c>
      <c r="Z3588" s="83" t="s">
        <v>31</v>
      </c>
    </row>
    <row r="3589" spans="1:26" x14ac:dyDescent="0.25">
      <c r="A3589" s="83" t="s">
        <v>12289</v>
      </c>
      <c r="B3589" s="83" t="s">
        <v>12289</v>
      </c>
      <c r="C3589" s="84" t="s">
        <v>6450</v>
      </c>
      <c r="D3589" s="83" t="s">
        <v>6451</v>
      </c>
      <c r="E3589" s="83" t="s">
        <v>704</v>
      </c>
      <c r="F3589" s="83" t="s">
        <v>22</v>
      </c>
      <c r="G3589" s="83" t="s">
        <v>12144</v>
      </c>
      <c r="H3589" s="83"/>
      <c r="I3589" s="93" t="s">
        <v>24</v>
      </c>
      <c r="J3589" s="93" t="s">
        <v>24</v>
      </c>
      <c r="K3589" s="85">
        <v>100210010722</v>
      </c>
      <c r="L3589" s="83" t="s">
        <v>25</v>
      </c>
      <c r="M3589" s="83" t="s">
        <v>1019</v>
      </c>
      <c r="N3589" s="83" t="s">
        <v>2639</v>
      </c>
      <c r="O3589" s="83" t="s">
        <v>5577</v>
      </c>
      <c r="P3589" s="86">
        <v>2</v>
      </c>
      <c r="Q3589" s="96"/>
      <c r="R3589" s="88" t="s">
        <v>28</v>
      </c>
      <c r="S3589" s="84"/>
      <c r="T3589" s="1">
        <v>741</v>
      </c>
      <c r="U3589" s="90">
        <v>385.32</v>
      </c>
      <c r="V3589" s="91">
        <v>0.48</v>
      </c>
      <c r="W3589" s="83" t="s">
        <v>11035</v>
      </c>
      <c r="X3589" s="83">
        <v>90119000000</v>
      </c>
      <c r="Y3589" s="83" t="s">
        <v>903</v>
      </c>
      <c r="Z3589" s="83" t="s">
        <v>31</v>
      </c>
    </row>
    <row r="3590" spans="1:26" x14ac:dyDescent="0.25">
      <c r="A3590" s="83" t="s">
        <v>12290</v>
      </c>
      <c r="B3590" s="83" t="s">
        <v>12290</v>
      </c>
      <c r="C3590" s="84" t="s">
        <v>6453</v>
      </c>
      <c r="D3590" s="83" t="s">
        <v>6454</v>
      </c>
      <c r="E3590" s="83" t="s">
        <v>704</v>
      </c>
      <c r="F3590" s="83" t="s">
        <v>22</v>
      </c>
      <c r="G3590" s="83" t="s">
        <v>12144</v>
      </c>
      <c r="H3590" s="83"/>
      <c r="I3590" s="93" t="s">
        <v>24</v>
      </c>
      <c r="J3590" s="93" t="s">
        <v>24</v>
      </c>
      <c r="K3590" s="85">
        <v>100210010722</v>
      </c>
      <c r="L3590" s="83" t="s">
        <v>25</v>
      </c>
      <c r="M3590" s="83" t="s">
        <v>1019</v>
      </c>
      <c r="N3590" s="83" t="s">
        <v>2639</v>
      </c>
      <c r="O3590" s="83" t="s">
        <v>5577</v>
      </c>
      <c r="P3590" s="86">
        <v>2</v>
      </c>
      <c r="Q3590" s="96"/>
      <c r="R3590" s="88" t="s">
        <v>28</v>
      </c>
      <c r="S3590" s="84"/>
      <c r="T3590" s="1">
        <v>947</v>
      </c>
      <c r="U3590" s="90">
        <v>492.44</v>
      </c>
      <c r="V3590" s="91">
        <v>0.48</v>
      </c>
      <c r="W3590" s="83" t="s">
        <v>11035</v>
      </c>
      <c r="X3590" s="83">
        <v>90119000000</v>
      </c>
      <c r="Y3590" s="83" t="s">
        <v>903</v>
      </c>
      <c r="Z3590" s="83" t="s">
        <v>31</v>
      </c>
    </row>
    <row r="3591" spans="1:26" x14ac:dyDescent="0.25">
      <c r="A3591" s="83" t="s">
        <v>12291</v>
      </c>
      <c r="B3591" s="83" t="s">
        <v>12291</v>
      </c>
      <c r="C3591" s="84" t="s">
        <v>6480</v>
      </c>
      <c r="D3591" s="83" t="s">
        <v>6481</v>
      </c>
      <c r="E3591" s="83" t="s">
        <v>704</v>
      </c>
      <c r="F3591" s="83" t="s">
        <v>22</v>
      </c>
      <c r="G3591" s="83" t="s">
        <v>12144</v>
      </c>
      <c r="H3591" s="83"/>
      <c r="I3591" s="93" t="s">
        <v>24</v>
      </c>
      <c r="J3591" s="93" t="s">
        <v>24</v>
      </c>
      <c r="K3591" s="85">
        <v>100210010727</v>
      </c>
      <c r="L3591" s="83" t="s">
        <v>25</v>
      </c>
      <c r="M3591" s="83" t="s">
        <v>1019</v>
      </c>
      <c r="N3591" s="83" t="s">
        <v>2639</v>
      </c>
      <c r="O3591" s="83" t="s">
        <v>5704</v>
      </c>
      <c r="P3591" s="86">
        <v>20</v>
      </c>
      <c r="Q3591" s="96"/>
      <c r="R3591" s="88" t="s">
        <v>28</v>
      </c>
      <c r="S3591" s="84"/>
      <c r="T3591" s="1">
        <v>24581</v>
      </c>
      <c r="U3591" s="90">
        <v>12782.12</v>
      </c>
      <c r="V3591" s="91">
        <v>0.48</v>
      </c>
      <c r="W3591" s="83" t="s">
        <v>11035</v>
      </c>
      <c r="X3591" s="83">
        <v>90021900000</v>
      </c>
      <c r="Y3591" s="83" t="s">
        <v>994</v>
      </c>
      <c r="Z3591" s="83" t="s">
        <v>31</v>
      </c>
    </row>
    <row r="3592" spans="1:26" ht="45" x14ac:dyDescent="0.25">
      <c r="A3592" s="83" t="s">
        <v>12292</v>
      </c>
      <c r="B3592" s="83" t="s">
        <v>12292</v>
      </c>
      <c r="C3592" s="84" t="s">
        <v>6496</v>
      </c>
      <c r="D3592" s="159" t="s">
        <v>6497</v>
      </c>
      <c r="E3592" s="83" t="s">
        <v>704</v>
      </c>
      <c r="F3592" s="83" t="s">
        <v>22</v>
      </c>
      <c r="G3592" s="83" t="s">
        <v>23</v>
      </c>
      <c r="H3592" s="83"/>
      <c r="I3592" s="93" t="s">
        <v>24</v>
      </c>
      <c r="J3592" s="93" t="s">
        <v>24</v>
      </c>
      <c r="K3592" s="85">
        <v>100210011506</v>
      </c>
      <c r="L3592" s="83" t="s">
        <v>25</v>
      </c>
      <c r="M3592" s="83" t="s">
        <v>1019</v>
      </c>
      <c r="N3592" s="83" t="s">
        <v>5229</v>
      </c>
      <c r="O3592" s="83" t="s">
        <v>6498</v>
      </c>
      <c r="P3592" s="86">
        <v>2</v>
      </c>
      <c r="Q3592" s="96"/>
      <c r="R3592" s="88" t="s">
        <v>28</v>
      </c>
      <c r="S3592" s="84"/>
      <c r="T3592" s="1">
        <v>757</v>
      </c>
      <c r="U3592" s="90">
        <v>393.64</v>
      </c>
      <c r="V3592" s="91">
        <v>0.48000000000000004</v>
      </c>
      <c r="W3592" s="83" t="s">
        <v>11035</v>
      </c>
      <c r="X3592" s="83">
        <v>90119000000</v>
      </c>
      <c r="Y3592" s="83" t="s">
        <v>994</v>
      </c>
      <c r="Z3592" s="83" t="s">
        <v>31</v>
      </c>
    </row>
    <row r="3593" spans="1:26" x14ac:dyDescent="0.25">
      <c r="A3593" s="83" t="s">
        <v>12293</v>
      </c>
      <c r="B3593" s="83" t="s">
        <v>12293</v>
      </c>
      <c r="C3593" s="84" t="s">
        <v>6503</v>
      </c>
      <c r="D3593" s="83" t="s">
        <v>6504</v>
      </c>
      <c r="E3593" s="83" t="s">
        <v>704</v>
      </c>
      <c r="F3593" s="83" t="s">
        <v>22</v>
      </c>
      <c r="G3593" s="83" t="s">
        <v>12144</v>
      </c>
      <c r="H3593" s="83"/>
      <c r="I3593" s="93" t="s">
        <v>24</v>
      </c>
      <c r="J3593" s="93" t="s">
        <v>24</v>
      </c>
      <c r="K3593" s="85">
        <v>100210010807</v>
      </c>
      <c r="L3593" s="83" t="s">
        <v>25</v>
      </c>
      <c r="M3593" s="83" t="s">
        <v>1019</v>
      </c>
      <c r="N3593" s="83" t="s">
        <v>4364</v>
      </c>
      <c r="O3593" s="83" t="s">
        <v>4650</v>
      </c>
      <c r="P3593" s="86">
        <v>2</v>
      </c>
      <c r="Q3593" s="96"/>
      <c r="R3593" s="88" t="s">
        <v>28</v>
      </c>
      <c r="S3593" s="84"/>
      <c r="T3593" s="1">
        <v>373</v>
      </c>
      <c r="U3593" s="90">
        <v>193.96</v>
      </c>
      <c r="V3593" s="91">
        <v>0.48</v>
      </c>
      <c r="W3593" s="88" t="s">
        <v>11035</v>
      </c>
      <c r="X3593" s="83">
        <v>90021900000</v>
      </c>
      <c r="Y3593" s="83" t="s">
        <v>903</v>
      </c>
      <c r="Z3593" s="83" t="s">
        <v>31</v>
      </c>
    </row>
    <row r="3594" spans="1:26" x14ac:dyDescent="0.25">
      <c r="A3594" s="83" t="s">
        <v>12294</v>
      </c>
      <c r="B3594" s="83" t="s">
        <v>12294</v>
      </c>
      <c r="C3594" s="84" t="s">
        <v>6524</v>
      </c>
      <c r="D3594" s="83" t="s">
        <v>6524</v>
      </c>
      <c r="E3594" s="83" t="s">
        <v>704</v>
      </c>
      <c r="F3594" s="83" t="s">
        <v>22</v>
      </c>
      <c r="G3594" s="83" t="s">
        <v>23</v>
      </c>
      <c r="H3594" s="83"/>
      <c r="I3594" s="93" t="s">
        <v>24</v>
      </c>
      <c r="J3594" s="93" t="s">
        <v>24</v>
      </c>
      <c r="K3594" s="85">
        <v>100210040941</v>
      </c>
      <c r="L3594" s="83" t="s">
        <v>25</v>
      </c>
      <c r="M3594" s="83" t="s">
        <v>5198</v>
      </c>
      <c r="N3594" s="83" t="s">
        <v>5199</v>
      </c>
      <c r="O3594" s="83" t="s">
        <v>5200</v>
      </c>
      <c r="P3594" s="86">
        <v>20</v>
      </c>
      <c r="Q3594" s="96"/>
      <c r="R3594" s="88" t="s">
        <v>28</v>
      </c>
      <c r="S3594" s="83"/>
      <c r="T3594" s="1">
        <v>13385</v>
      </c>
      <c r="U3594" s="90">
        <v>6960.2</v>
      </c>
      <c r="V3594" s="91">
        <v>0.48000000000000004</v>
      </c>
      <c r="W3594" s="88" t="s">
        <v>11035</v>
      </c>
      <c r="X3594" s="83">
        <v>90021900000</v>
      </c>
      <c r="Y3594" s="83" t="s">
        <v>994</v>
      </c>
      <c r="Z3594" s="83" t="s">
        <v>31</v>
      </c>
    </row>
    <row r="3595" spans="1:26" x14ac:dyDescent="0.25">
      <c r="A3595" s="83" t="s">
        <v>12295</v>
      </c>
      <c r="B3595" s="83" t="s">
        <v>12295</v>
      </c>
      <c r="C3595" s="84" t="s">
        <v>6526</v>
      </c>
      <c r="D3595" s="83" t="s">
        <v>6527</v>
      </c>
      <c r="E3595" s="83" t="s">
        <v>704</v>
      </c>
      <c r="F3595" s="83" t="s">
        <v>22</v>
      </c>
      <c r="G3595" s="83" t="s">
        <v>23</v>
      </c>
      <c r="H3595" s="83"/>
      <c r="I3595" s="93" t="s">
        <v>24</v>
      </c>
      <c r="J3595" s="93" t="s">
        <v>24</v>
      </c>
      <c r="K3595" s="85">
        <v>100210010727</v>
      </c>
      <c r="L3595" s="83" t="s">
        <v>25</v>
      </c>
      <c r="M3595" s="83" t="s">
        <v>1019</v>
      </c>
      <c r="N3595" s="83" t="s">
        <v>2639</v>
      </c>
      <c r="O3595" s="83" t="s">
        <v>5704</v>
      </c>
      <c r="P3595" s="86">
        <v>20</v>
      </c>
      <c r="Q3595" s="96"/>
      <c r="R3595" s="88" t="s">
        <v>28</v>
      </c>
      <c r="S3595" s="84"/>
      <c r="T3595" s="1">
        <v>3988</v>
      </c>
      <c r="U3595" s="90">
        <v>2073.7600000000002</v>
      </c>
      <c r="V3595" s="91">
        <v>0.47999999999999993</v>
      </c>
      <c r="W3595" s="88" t="s">
        <v>11035</v>
      </c>
      <c r="X3595" s="83">
        <v>90021900000</v>
      </c>
      <c r="Y3595" s="83" t="s">
        <v>994</v>
      </c>
      <c r="Z3595" s="83" t="s">
        <v>31</v>
      </c>
    </row>
    <row r="3596" spans="1:26" x14ac:dyDescent="0.25">
      <c r="A3596" s="83" t="s">
        <v>12296</v>
      </c>
      <c r="B3596" s="83" t="s">
        <v>12296</v>
      </c>
      <c r="C3596" s="84" t="s">
        <v>6529</v>
      </c>
      <c r="D3596" s="83" t="s">
        <v>6530</v>
      </c>
      <c r="E3596" s="83" t="s">
        <v>704</v>
      </c>
      <c r="F3596" s="83" t="s">
        <v>22</v>
      </c>
      <c r="G3596" s="83" t="s">
        <v>12144</v>
      </c>
      <c r="H3596" s="83"/>
      <c r="I3596" s="93" t="s">
        <v>24</v>
      </c>
      <c r="J3596" s="93" t="s">
        <v>24</v>
      </c>
      <c r="K3596" s="85">
        <v>100210010725</v>
      </c>
      <c r="L3596" s="83" t="s">
        <v>25</v>
      </c>
      <c r="M3596" s="83" t="s">
        <v>1019</v>
      </c>
      <c r="N3596" s="83" t="s">
        <v>2639</v>
      </c>
      <c r="O3596" s="83" t="s">
        <v>5676</v>
      </c>
      <c r="P3596" s="86">
        <v>2</v>
      </c>
      <c r="Q3596" s="96"/>
      <c r="R3596" s="88" t="s">
        <v>28</v>
      </c>
      <c r="S3596" s="84"/>
      <c r="T3596" s="1">
        <v>16872</v>
      </c>
      <c r="U3596" s="90">
        <v>8773.44</v>
      </c>
      <c r="V3596" s="91">
        <v>0.48</v>
      </c>
      <c r="W3596" s="88" t="s">
        <v>11035</v>
      </c>
      <c r="X3596" s="83">
        <v>90021900000</v>
      </c>
      <c r="Y3596" s="83" t="s">
        <v>994</v>
      </c>
      <c r="Z3596" s="83" t="s">
        <v>31</v>
      </c>
    </row>
    <row r="3597" spans="1:26" x14ac:dyDescent="0.25">
      <c r="A3597" s="83" t="s">
        <v>12297</v>
      </c>
      <c r="B3597" s="83" t="s">
        <v>12297</v>
      </c>
      <c r="C3597" s="84" t="s">
        <v>6541</v>
      </c>
      <c r="D3597" s="83" t="s">
        <v>6541</v>
      </c>
      <c r="E3597" s="83" t="s">
        <v>704</v>
      </c>
      <c r="F3597" s="83" t="s">
        <v>22</v>
      </c>
      <c r="G3597" s="83" t="s">
        <v>12144</v>
      </c>
      <c r="H3597" s="83"/>
      <c r="I3597" s="93" t="s">
        <v>24</v>
      </c>
      <c r="J3597" s="93" t="s">
        <v>24</v>
      </c>
      <c r="K3597" s="85">
        <v>100210040942</v>
      </c>
      <c r="L3597" s="83" t="s">
        <v>25</v>
      </c>
      <c r="M3597" s="83" t="s">
        <v>5198</v>
      </c>
      <c r="N3597" s="83" t="s">
        <v>5199</v>
      </c>
      <c r="O3597" s="83" t="s">
        <v>6542</v>
      </c>
      <c r="P3597" s="86">
        <v>20</v>
      </c>
      <c r="Q3597" s="96"/>
      <c r="R3597" s="88" t="s">
        <v>28</v>
      </c>
      <c r="S3597" s="84"/>
      <c r="T3597" s="1">
        <v>33576</v>
      </c>
      <c r="U3597" s="90">
        <v>17459.52</v>
      </c>
      <c r="V3597" s="91">
        <v>0.48</v>
      </c>
      <c r="W3597" s="88" t="s">
        <v>11035</v>
      </c>
      <c r="X3597" s="83">
        <v>90021900000</v>
      </c>
      <c r="Y3597" s="83" t="s">
        <v>994</v>
      </c>
      <c r="Z3597" s="83" t="s">
        <v>31</v>
      </c>
    </row>
    <row r="3598" spans="1:26" x14ac:dyDescent="0.25">
      <c r="A3598" s="83" t="s">
        <v>12298</v>
      </c>
      <c r="B3598" s="83" t="s">
        <v>12298</v>
      </c>
      <c r="C3598" s="84" t="s">
        <v>6544</v>
      </c>
      <c r="D3598" s="83" t="s">
        <v>6544</v>
      </c>
      <c r="E3598" s="83" t="s">
        <v>704</v>
      </c>
      <c r="F3598" s="83" t="s">
        <v>22</v>
      </c>
      <c r="G3598" s="83" t="s">
        <v>12144</v>
      </c>
      <c r="H3598" s="83"/>
      <c r="I3598" s="93" t="s">
        <v>24</v>
      </c>
      <c r="J3598" s="93" t="s">
        <v>24</v>
      </c>
      <c r="K3598" s="85">
        <v>100210040942</v>
      </c>
      <c r="L3598" s="83" t="s">
        <v>25</v>
      </c>
      <c r="M3598" s="83" t="s">
        <v>5198</v>
      </c>
      <c r="N3598" s="83" t="s">
        <v>5199</v>
      </c>
      <c r="O3598" s="83" t="s">
        <v>6542</v>
      </c>
      <c r="P3598" s="86">
        <v>63</v>
      </c>
      <c r="Q3598" s="96"/>
      <c r="R3598" s="88" t="s">
        <v>28</v>
      </c>
      <c r="S3598" s="84"/>
      <c r="T3598" s="1">
        <v>31971</v>
      </c>
      <c r="U3598" s="90">
        <v>16624.919999999998</v>
      </c>
      <c r="V3598" s="91">
        <v>0.48000000000000004</v>
      </c>
      <c r="W3598" s="88" t="s">
        <v>11035</v>
      </c>
      <c r="X3598" s="83">
        <v>90021900000</v>
      </c>
      <c r="Y3598" s="83" t="s">
        <v>994</v>
      </c>
      <c r="Z3598" s="83" t="s">
        <v>31</v>
      </c>
    </row>
    <row r="3599" spans="1:26" x14ac:dyDescent="0.25">
      <c r="A3599" s="83" t="s">
        <v>12299</v>
      </c>
      <c r="B3599" s="83" t="s">
        <v>12299</v>
      </c>
      <c r="C3599" s="84" t="s">
        <v>6552</v>
      </c>
      <c r="D3599" s="83" t="s">
        <v>10861</v>
      </c>
      <c r="E3599" s="83" t="s">
        <v>704</v>
      </c>
      <c r="F3599" s="83" t="s">
        <v>22</v>
      </c>
      <c r="G3599" s="83" t="s">
        <v>23</v>
      </c>
      <c r="H3599" s="83"/>
      <c r="I3599" s="93" t="s">
        <v>24</v>
      </c>
      <c r="J3599" s="93" t="s">
        <v>24</v>
      </c>
      <c r="K3599" s="85">
        <v>100210010730</v>
      </c>
      <c r="L3599" s="83" t="s">
        <v>25</v>
      </c>
      <c r="M3599" s="83" t="s">
        <v>1019</v>
      </c>
      <c r="N3599" s="83" t="s">
        <v>2639</v>
      </c>
      <c r="O3599" s="83" t="s">
        <v>5947</v>
      </c>
      <c r="P3599" s="86">
        <v>2</v>
      </c>
      <c r="Q3599" s="96"/>
      <c r="R3599" s="88" t="s">
        <v>7847</v>
      </c>
      <c r="S3599" s="84" t="s">
        <v>12147</v>
      </c>
      <c r="T3599" s="1">
        <v>371</v>
      </c>
      <c r="U3599" s="90">
        <v>192.92</v>
      </c>
      <c r="V3599" s="91">
        <v>0.48000000000000004</v>
      </c>
      <c r="W3599" s="88" t="s">
        <v>11035</v>
      </c>
      <c r="X3599" s="83">
        <v>90021900000</v>
      </c>
      <c r="Y3599" s="83" t="s">
        <v>903</v>
      </c>
      <c r="Z3599" s="83" t="s">
        <v>31</v>
      </c>
    </row>
    <row r="3600" spans="1:26" x14ac:dyDescent="0.25">
      <c r="A3600" s="83" t="s">
        <v>12300</v>
      </c>
      <c r="B3600" s="83" t="s">
        <v>12300</v>
      </c>
      <c r="C3600" s="84" t="s">
        <v>6554</v>
      </c>
      <c r="D3600" s="83" t="s">
        <v>6555</v>
      </c>
      <c r="E3600" s="83" t="s">
        <v>704</v>
      </c>
      <c r="F3600" s="83" t="s">
        <v>22</v>
      </c>
      <c r="G3600" s="83" t="s">
        <v>23</v>
      </c>
      <c r="H3600" s="83"/>
      <c r="I3600" s="93" t="s">
        <v>24</v>
      </c>
      <c r="J3600" s="93" t="s">
        <v>24</v>
      </c>
      <c r="K3600" s="85">
        <v>100210010730</v>
      </c>
      <c r="L3600" s="83" t="s">
        <v>25</v>
      </c>
      <c r="M3600" s="83" t="s">
        <v>1019</v>
      </c>
      <c r="N3600" s="83" t="s">
        <v>2639</v>
      </c>
      <c r="O3600" s="83" t="s">
        <v>5947</v>
      </c>
      <c r="P3600" s="86">
        <v>2</v>
      </c>
      <c r="Q3600" s="96"/>
      <c r="R3600" s="88" t="s">
        <v>28</v>
      </c>
      <c r="S3600" s="84"/>
      <c r="T3600" s="1">
        <v>606</v>
      </c>
      <c r="U3600" s="90">
        <v>315.12</v>
      </c>
      <c r="V3600" s="91">
        <v>0.48</v>
      </c>
      <c r="W3600" s="88" t="s">
        <v>11035</v>
      </c>
      <c r="X3600" s="83">
        <v>90021900000</v>
      </c>
      <c r="Y3600" s="83" t="s">
        <v>903</v>
      </c>
      <c r="Z3600" s="83" t="s">
        <v>31</v>
      </c>
    </row>
    <row r="3601" spans="1:26" x14ac:dyDescent="0.25">
      <c r="A3601" s="83" t="s">
        <v>12301</v>
      </c>
      <c r="B3601" s="83" t="s">
        <v>12301</v>
      </c>
      <c r="C3601" s="84" t="s">
        <v>6556</v>
      </c>
      <c r="D3601" s="83" t="s">
        <v>6557</v>
      </c>
      <c r="E3601" s="83" t="s">
        <v>704</v>
      </c>
      <c r="F3601" s="83" t="s">
        <v>22</v>
      </c>
      <c r="G3601" s="83" t="s">
        <v>23</v>
      </c>
      <c r="H3601" s="83"/>
      <c r="I3601" s="93" t="s">
        <v>24</v>
      </c>
      <c r="J3601" s="93" t="s">
        <v>24</v>
      </c>
      <c r="K3601" s="85">
        <v>100210010730</v>
      </c>
      <c r="L3601" s="83" t="s">
        <v>25</v>
      </c>
      <c r="M3601" s="83" t="s">
        <v>1019</v>
      </c>
      <c r="N3601" s="83" t="s">
        <v>2639</v>
      </c>
      <c r="O3601" s="83" t="s">
        <v>5947</v>
      </c>
      <c r="P3601" s="86">
        <v>2</v>
      </c>
      <c r="Q3601" s="96"/>
      <c r="R3601" s="88" t="s">
        <v>28</v>
      </c>
      <c r="S3601" s="84"/>
      <c r="T3601" s="1">
        <v>756</v>
      </c>
      <c r="U3601" s="90">
        <v>393.12</v>
      </c>
      <c r="V3601" s="91">
        <v>0.48</v>
      </c>
      <c r="W3601" s="88" t="s">
        <v>11035</v>
      </c>
      <c r="X3601" s="83">
        <v>90021900000</v>
      </c>
      <c r="Y3601" s="83" t="s">
        <v>903</v>
      </c>
      <c r="Z3601" s="83" t="s">
        <v>31</v>
      </c>
    </row>
    <row r="3602" spans="1:26" x14ac:dyDescent="0.25">
      <c r="A3602" s="83" t="s">
        <v>12302</v>
      </c>
      <c r="B3602" s="83" t="s">
        <v>12302</v>
      </c>
      <c r="C3602" s="84" t="s">
        <v>6559</v>
      </c>
      <c r="D3602" s="83" t="s">
        <v>6560</v>
      </c>
      <c r="E3602" s="83" t="s">
        <v>704</v>
      </c>
      <c r="F3602" s="83" t="s">
        <v>22</v>
      </c>
      <c r="G3602" s="83" t="s">
        <v>23</v>
      </c>
      <c r="H3602" s="83"/>
      <c r="I3602" s="93" t="s">
        <v>24</v>
      </c>
      <c r="J3602" s="93" t="s">
        <v>24</v>
      </c>
      <c r="K3602" s="85">
        <v>100210010730</v>
      </c>
      <c r="L3602" s="83" t="s">
        <v>25</v>
      </c>
      <c r="M3602" s="83" t="s">
        <v>1019</v>
      </c>
      <c r="N3602" s="83" t="s">
        <v>2639</v>
      </c>
      <c r="O3602" s="83" t="s">
        <v>5947</v>
      </c>
      <c r="P3602" s="86">
        <v>2</v>
      </c>
      <c r="Q3602" s="96"/>
      <c r="R3602" s="88" t="s">
        <v>7847</v>
      </c>
      <c r="S3602" s="84" t="s">
        <v>12147</v>
      </c>
      <c r="T3602" s="1">
        <v>814</v>
      </c>
      <c r="U3602" s="90">
        <v>423.28</v>
      </c>
      <c r="V3602" s="91">
        <v>0.48000000000000004</v>
      </c>
      <c r="W3602" s="83" t="s">
        <v>11035</v>
      </c>
      <c r="X3602" s="83">
        <v>90021900000</v>
      </c>
      <c r="Y3602" s="83" t="s">
        <v>903</v>
      </c>
      <c r="Z3602" s="83" t="s">
        <v>31</v>
      </c>
    </row>
    <row r="3603" spans="1:26" x14ac:dyDescent="0.25">
      <c r="A3603" s="83" t="s">
        <v>12303</v>
      </c>
      <c r="B3603" s="83" t="s">
        <v>12303</v>
      </c>
      <c r="C3603" s="84" t="s">
        <v>6562</v>
      </c>
      <c r="D3603" s="83" t="s">
        <v>6563</v>
      </c>
      <c r="E3603" s="83" t="s">
        <v>704</v>
      </c>
      <c r="F3603" s="83" t="s">
        <v>22</v>
      </c>
      <c r="G3603" s="93" t="s">
        <v>12144</v>
      </c>
      <c r="H3603" s="83"/>
      <c r="I3603" s="93" t="s">
        <v>24</v>
      </c>
      <c r="J3603" s="93" t="s">
        <v>24</v>
      </c>
      <c r="K3603" s="85">
        <v>100210010730</v>
      </c>
      <c r="L3603" s="83" t="s">
        <v>25</v>
      </c>
      <c r="M3603" s="83" t="s">
        <v>1019</v>
      </c>
      <c r="N3603" s="83" t="s">
        <v>2639</v>
      </c>
      <c r="O3603" s="83" t="s">
        <v>5947</v>
      </c>
      <c r="P3603" s="86">
        <v>2</v>
      </c>
      <c r="Q3603" s="96"/>
      <c r="R3603" s="88" t="s">
        <v>28</v>
      </c>
      <c r="S3603" s="84"/>
      <c r="T3603" s="1">
        <v>1995</v>
      </c>
      <c r="U3603" s="90">
        <v>1037.4000000000001</v>
      </c>
      <c r="V3603" s="91">
        <v>0.47999999999999993</v>
      </c>
      <c r="W3603" s="88" t="s">
        <v>11035</v>
      </c>
      <c r="X3603" s="83">
        <v>90021900000</v>
      </c>
      <c r="Y3603" s="83" t="s">
        <v>903</v>
      </c>
      <c r="Z3603" s="83" t="s">
        <v>31</v>
      </c>
    </row>
    <row r="3604" spans="1:26" x14ac:dyDescent="0.25">
      <c r="A3604" s="83" t="s">
        <v>12304</v>
      </c>
      <c r="B3604" s="83" t="s">
        <v>12304</v>
      </c>
      <c r="C3604" s="84" t="s">
        <v>6567</v>
      </c>
      <c r="D3604" s="83" t="s">
        <v>6568</v>
      </c>
      <c r="E3604" s="83" t="s">
        <v>704</v>
      </c>
      <c r="F3604" s="83" t="s">
        <v>22</v>
      </c>
      <c r="G3604" s="93" t="s">
        <v>12144</v>
      </c>
      <c r="H3604" s="83"/>
      <c r="I3604" s="93" t="s">
        <v>24</v>
      </c>
      <c r="J3604" s="93" t="s">
        <v>24</v>
      </c>
      <c r="K3604" s="85">
        <v>100210020206</v>
      </c>
      <c r="L3604" s="83" t="s">
        <v>25</v>
      </c>
      <c r="M3604" s="83" t="s">
        <v>1428</v>
      </c>
      <c r="N3604" s="83" t="s">
        <v>1429</v>
      </c>
      <c r="O3604" s="83" t="s">
        <v>6569</v>
      </c>
      <c r="P3604" s="86">
        <v>20</v>
      </c>
      <c r="Q3604" s="96"/>
      <c r="R3604" s="88" t="s">
        <v>28</v>
      </c>
      <c r="S3604" s="84"/>
      <c r="T3604" s="1">
        <v>6464</v>
      </c>
      <c r="U3604" s="90">
        <v>3361.28</v>
      </c>
      <c r="V3604" s="91">
        <v>0.48</v>
      </c>
      <c r="W3604" s="88" t="s">
        <v>11035</v>
      </c>
      <c r="X3604" s="83">
        <v>90118000000</v>
      </c>
      <c r="Y3604" s="83" t="s">
        <v>5523</v>
      </c>
      <c r="Z3604" s="83" t="s">
        <v>739</v>
      </c>
    </row>
    <row r="3605" spans="1:26" x14ac:dyDescent="0.25">
      <c r="A3605" s="83" t="s">
        <v>12305</v>
      </c>
      <c r="B3605" s="83" t="s">
        <v>12305</v>
      </c>
      <c r="C3605" s="84" t="s">
        <v>6570</v>
      </c>
      <c r="D3605" s="83" t="s">
        <v>6571</v>
      </c>
      <c r="E3605" s="83" t="s">
        <v>704</v>
      </c>
      <c r="F3605" s="83" t="s">
        <v>22</v>
      </c>
      <c r="G3605" s="83" t="s">
        <v>23</v>
      </c>
      <c r="H3605" s="83"/>
      <c r="I3605" s="93" t="s">
        <v>24</v>
      </c>
      <c r="J3605" s="93" t="s">
        <v>24</v>
      </c>
      <c r="K3605" s="85">
        <v>100210020206</v>
      </c>
      <c r="L3605" s="83" t="s">
        <v>25</v>
      </c>
      <c r="M3605" s="83" t="s">
        <v>1428</v>
      </c>
      <c r="N3605" s="83" t="s">
        <v>1429</v>
      </c>
      <c r="O3605" s="83" t="s">
        <v>6569</v>
      </c>
      <c r="P3605" s="86">
        <v>20</v>
      </c>
      <c r="Q3605" s="96"/>
      <c r="R3605" s="88" t="s">
        <v>7847</v>
      </c>
      <c r="S3605" s="84" t="s">
        <v>12147</v>
      </c>
      <c r="T3605" s="1">
        <v>9489</v>
      </c>
      <c r="U3605" s="90">
        <v>4934.28</v>
      </c>
      <c r="V3605" s="91">
        <v>0.48000000000000004</v>
      </c>
      <c r="W3605" s="88" t="s">
        <v>11035</v>
      </c>
      <c r="X3605" s="83">
        <v>90118000000</v>
      </c>
      <c r="Y3605" s="83" t="s">
        <v>5523</v>
      </c>
      <c r="Z3605" s="83" t="s">
        <v>739</v>
      </c>
    </row>
    <row r="3606" spans="1:26" x14ac:dyDescent="0.25">
      <c r="A3606" s="83" t="s">
        <v>12306</v>
      </c>
      <c r="B3606" s="83" t="s">
        <v>12306</v>
      </c>
      <c r="C3606" s="84" t="s">
        <v>6573</v>
      </c>
      <c r="D3606" s="83" t="s">
        <v>6574</v>
      </c>
      <c r="E3606" s="83" t="s">
        <v>704</v>
      </c>
      <c r="F3606" s="83" t="s">
        <v>22</v>
      </c>
      <c r="G3606" s="83" t="s">
        <v>12144</v>
      </c>
      <c r="H3606" s="83"/>
      <c r="I3606" s="93" t="s">
        <v>24</v>
      </c>
      <c r="J3606" s="93" t="s">
        <v>24</v>
      </c>
      <c r="K3606" s="85">
        <v>100210020206</v>
      </c>
      <c r="L3606" s="83" t="s">
        <v>25</v>
      </c>
      <c r="M3606" s="83" t="s">
        <v>1428</v>
      </c>
      <c r="N3606" s="83" t="s">
        <v>1429</v>
      </c>
      <c r="O3606" s="83" t="s">
        <v>6569</v>
      </c>
      <c r="P3606" s="86">
        <v>20</v>
      </c>
      <c r="Q3606" s="96"/>
      <c r="R3606" s="88" t="s">
        <v>28</v>
      </c>
      <c r="S3606" s="84"/>
      <c r="T3606" s="1">
        <v>15524</v>
      </c>
      <c r="U3606" s="90">
        <v>8072.48</v>
      </c>
      <c r="V3606" s="91">
        <v>0.48000000000000004</v>
      </c>
      <c r="W3606" s="88" t="s">
        <v>11035</v>
      </c>
      <c r="X3606" s="83">
        <v>90118000000</v>
      </c>
      <c r="Y3606" s="83" t="s">
        <v>5523</v>
      </c>
      <c r="Z3606" s="83" t="s">
        <v>739</v>
      </c>
    </row>
    <row r="3607" spans="1:26" x14ac:dyDescent="0.25">
      <c r="A3607" s="83" t="s">
        <v>12307</v>
      </c>
      <c r="B3607" s="83" t="s">
        <v>12307</v>
      </c>
      <c r="C3607" s="84" t="s">
        <v>6576</v>
      </c>
      <c r="D3607" s="83" t="s">
        <v>6577</v>
      </c>
      <c r="E3607" s="83" t="s">
        <v>704</v>
      </c>
      <c r="F3607" s="83" t="s">
        <v>22</v>
      </c>
      <c r="G3607" s="83" t="s">
        <v>12144</v>
      </c>
      <c r="H3607" s="83"/>
      <c r="I3607" s="93" t="s">
        <v>24</v>
      </c>
      <c r="J3607" s="93" t="s">
        <v>24</v>
      </c>
      <c r="K3607" s="85">
        <v>100210020206</v>
      </c>
      <c r="L3607" s="83" t="s">
        <v>25</v>
      </c>
      <c r="M3607" s="83" t="s">
        <v>1428</v>
      </c>
      <c r="N3607" s="83" t="s">
        <v>1429</v>
      </c>
      <c r="O3607" s="83" t="s">
        <v>6569</v>
      </c>
      <c r="P3607" s="86">
        <v>20</v>
      </c>
      <c r="Q3607" s="96"/>
      <c r="R3607" s="88" t="s">
        <v>28</v>
      </c>
      <c r="S3607" s="84"/>
      <c r="T3607" s="1">
        <v>10111</v>
      </c>
      <c r="U3607" s="90">
        <v>5257.72</v>
      </c>
      <c r="V3607" s="91">
        <v>0.48</v>
      </c>
      <c r="W3607" s="88" t="s">
        <v>11035</v>
      </c>
      <c r="X3607" s="83">
        <v>90118000000</v>
      </c>
      <c r="Y3607" s="83" t="s">
        <v>5523</v>
      </c>
      <c r="Z3607" s="83" t="s">
        <v>739</v>
      </c>
    </row>
    <row r="3608" spans="1:26" x14ac:dyDescent="0.25">
      <c r="A3608" s="83" t="s">
        <v>12308</v>
      </c>
      <c r="B3608" s="83" t="s">
        <v>12308</v>
      </c>
      <c r="C3608" s="84" t="s">
        <v>6579</v>
      </c>
      <c r="D3608" s="83" t="s">
        <v>6580</v>
      </c>
      <c r="E3608" s="83" t="s">
        <v>704</v>
      </c>
      <c r="F3608" s="83" t="s">
        <v>22</v>
      </c>
      <c r="G3608" s="83" t="s">
        <v>12144</v>
      </c>
      <c r="H3608" s="83"/>
      <c r="I3608" s="93" t="s">
        <v>24</v>
      </c>
      <c r="J3608" s="93" t="s">
        <v>24</v>
      </c>
      <c r="K3608" s="85">
        <v>100210020206</v>
      </c>
      <c r="L3608" s="83" t="s">
        <v>25</v>
      </c>
      <c r="M3608" s="83" t="s">
        <v>1428</v>
      </c>
      <c r="N3608" s="83" t="s">
        <v>1429</v>
      </c>
      <c r="O3608" s="83" t="s">
        <v>6569</v>
      </c>
      <c r="P3608" s="86">
        <v>20</v>
      </c>
      <c r="Q3608" s="96"/>
      <c r="R3608" s="88" t="s">
        <v>28</v>
      </c>
      <c r="S3608" s="84"/>
      <c r="T3608" s="1">
        <v>11744</v>
      </c>
      <c r="U3608" s="90">
        <v>6106.88</v>
      </c>
      <c r="V3608" s="91">
        <v>0.48</v>
      </c>
      <c r="W3608" s="88" t="s">
        <v>11035</v>
      </c>
      <c r="X3608" s="83">
        <v>90118000000</v>
      </c>
      <c r="Y3608" s="83" t="s">
        <v>5523</v>
      </c>
      <c r="Z3608" s="83" t="s">
        <v>739</v>
      </c>
    </row>
    <row r="3609" spans="1:26" x14ac:dyDescent="0.25">
      <c r="A3609" s="83" t="s">
        <v>12309</v>
      </c>
      <c r="B3609" s="83" t="s">
        <v>12309</v>
      </c>
      <c r="C3609" s="84" t="s">
        <v>6582</v>
      </c>
      <c r="D3609" s="83" t="s">
        <v>6583</v>
      </c>
      <c r="E3609" s="83" t="s">
        <v>704</v>
      </c>
      <c r="F3609" s="83" t="s">
        <v>22</v>
      </c>
      <c r="G3609" s="83" t="s">
        <v>12144</v>
      </c>
      <c r="H3609" s="83"/>
      <c r="I3609" s="93" t="s">
        <v>24</v>
      </c>
      <c r="J3609" s="93" t="s">
        <v>24</v>
      </c>
      <c r="K3609" s="85">
        <v>100210020206</v>
      </c>
      <c r="L3609" s="83" t="s">
        <v>25</v>
      </c>
      <c r="M3609" s="83" t="s">
        <v>1428</v>
      </c>
      <c r="N3609" s="83" t="s">
        <v>1429</v>
      </c>
      <c r="O3609" s="83" t="s">
        <v>6569</v>
      </c>
      <c r="P3609" s="86">
        <v>20</v>
      </c>
      <c r="Q3609" s="96"/>
      <c r="R3609" s="88" t="s">
        <v>28</v>
      </c>
      <c r="S3609" s="84"/>
      <c r="T3609" s="1">
        <v>16053</v>
      </c>
      <c r="U3609" s="90">
        <v>8347.56</v>
      </c>
      <c r="V3609" s="91">
        <v>0.48000000000000004</v>
      </c>
      <c r="W3609" s="88" t="s">
        <v>11035</v>
      </c>
      <c r="X3609" s="83">
        <v>90118000000</v>
      </c>
      <c r="Y3609" s="83" t="s">
        <v>5523</v>
      </c>
      <c r="Z3609" s="83" t="s">
        <v>739</v>
      </c>
    </row>
    <row r="3610" spans="1:26" x14ac:dyDescent="0.25">
      <c r="A3610" s="83" t="s">
        <v>12310</v>
      </c>
      <c r="B3610" s="83" t="s">
        <v>12310</v>
      </c>
      <c r="C3610" s="84" t="s">
        <v>6585</v>
      </c>
      <c r="D3610" s="83" t="s">
        <v>6586</v>
      </c>
      <c r="E3610" s="83" t="s">
        <v>704</v>
      </c>
      <c r="F3610" s="83" t="s">
        <v>22</v>
      </c>
      <c r="G3610" s="83" t="s">
        <v>12144</v>
      </c>
      <c r="H3610" s="83"/>
      <c r="I3610" s="93" t="s">
        <v>24</v>
      </c>
      <c r="J3610" s="93" t="s">
        <v>24</v>
      </c>
      <c r="K3610" s="85">
        <v>100210020221</v>
      </c>
      <c r="L3610" s="83" t="s">
        <v>25</v>
      </c>
      <c r="M3610" s="83" t="s">
        <v>1428</v>
      </c>
      <c r="N3610" s="83" t="s">
        <v>1429</v>
      </c>
      <c r="O3610" s="83" t="s">
        <v>1430</v>
      </c>
      <c r="P3610" s="86">
        <v>20</v>
      </c>
      <c r="Q3610" s="96"/>
      <c r="R3610" s="88" t="s">
        <v>28</v>
      </c>
      <c r="S3610" s="84"/>
      <c r="T3610" s="1">
        <v>4162</v>
      </c>
      <c r="U3610" s="90">
        <v>2164.2399999999998</v>
      </c>
      <c r="V3610" s="91">
        <v>0.48000000000000004</v>
      </c>
      <c r="W3610" s="88" t="s">
        <v>11035</v>
      </c>
      <c r="X3610" s="83">
        <v>90119000000</v>
      </c>
      <c r="Y3610" s="83" t="s">
        <v>994</v>
      </c>
      <c r="Z3610" s="83" t="s">
        <v>739</v>
      </c>
    </row>
    <row r="3611" spans="1:26" x14ac:dyDescent="0.25">
      <c r="A3611" s="83" t="s">
        <v>12311</v>
      </c>
      <c r="B3611" s="83" t="s">
        <v>12311</v>
      </c>
      <c r="C3611" s="84" t="s">
        <v>6587</v>
      </c>
      <c r="D3611" s="83" t="s">
        <v>6588</v>
      </c>
      <c r="E3611" s="83" t="s">
        <v>704</v>
      </c>
      <c r="F3611" s="83" t="s">
        <v>22</v>
      </c>
      <c r="G3611" s="83" t="s">
        <v>12144</v>
      </c>
      <c r="H3611" s="83"/>
      <c r="I3611" s="93" t="s">
        <v>24</v>
      </c>
      <c r="J3611" s="93" t="s">
        <v>24</v>
      </c>
      <c r="K3611" s="85">
        <v>100210020221</v>
      </c>
      <c r="L3611" s="83" t="s">
        <v>25</v>
      </c>
      <c r="M3611" s="83" t="s">
        <v>1428</v>
      </c>
      <c r="N3611" s="83" t="s">
        <v>1429</v>
      </c>
      <c r="O3611" s="83" t="s">
        <v>1430</v>
      </c>
      <c r="P3611" s="86">
        <v>20</v>
      </c>
      <c r="Q3611" s="96"/>
      <c r="R3611" s="88" t="s">
        <v>28</v>
      </c>
      <c r="S3611" s="84"/>
      <c r="T3611" s="1">
        <v>6296</v>
      </c>
      <c r="U3611" s="90">
        <v>3273.92</v>
      </c>
      <c r="V3611" s="91">
        <v>0.48</v>
      </c>
      <c r="W3611" s="88" t="s">
        <v>11035</v>
      </c>
      <c r="X3611" s="83">
        <v>90119000000</v>
      </c>
      <c r="Y3611" s="83" t="s">
        <v>994</v>
      </c>
      <c r="Z3611" s="83" t="s">
        <v>739</v>
      </c>
    </row>
    <row r="3612" spans="1:26" x14ac:dyDescent="0.25">
      <c r="A3612" s="83" t="s">
        <v>12312</v>
      </c>
      <c r="B3612" s="83" t="s">
        <v>12312</v>
      </c>
      <c r="C3612" s="84" t="s">
        <v>6616</v>
      </c>
      <c r="D3612" s="83" t="s">
        <v>6617</v>
      </c>
      <c r="E3612" s="83" t="s">
        <v>704</v>
      </c>
      <c r="F3612" s="83" t="s">
        <v>22</v>
      </c>
      <c r="G3612" s="83" t="s">
        <v>23</v>
      </c>
      <c r="H3612" s="83"/>
      <c r="I3612" s="93" t="s">
        <v>24</v>
      </c>
      <c r="J3612" s="93" t="s">
        <v>24</v>
      </c>
      <c r="K3612" s="85">
        <v>100210020221</v>
      </c>
      <c r="L3612" s="83" t="s">
        <v>25</v>
      </c>
      <c r="M3612" s="83" t="s">
        <v>1428</v>
      </c>
      <c r="N3612" s="83" t="s">
        <v>1429</v>
      </c>
      <c r="O3612" s="83" t="s">
        <v>1430</v>
      </c>
      <c r="P3612" s="86">
        <v>20</v>
      </c>
      <c r="Q3612" s="96"/>
      <c r="R3612" s="88" t="s">
        <v>28</v>
      </c>
      <c r="S3612" s="84"/>
      <c r="T3612" s="1">
        <v>857</v>
      </c>
      <c r="U3612" s="90">
        <v>445.64</v>
      </c>
      <c r="V3612" s="91">
        <v>0.48000000000000004</v>
      </c>
      <c r="W3612" s="88" t="s">
        <v>11035</v>
      </c>
      <c r="X3612" s="83">
        <v>85365080900</v>
      </c>
      <c r="Y3612" s="83" t="s">
        <v>994</v>
      </c>
      <c r="Z3612" s="83" t="s">
        <v>31</v>
      </c>
    </row>
    <row r="3613" spans="1:26" x14ac:dyDescent="0.25">
      <c r="A3613" s="83" t="s">
        <v>12313</v>
      </c>
      <c r="B3613" s="83" t="s">
        <v>12313</v>
      </c>
      <c r="C3613" s="84" t="s">
        <v>6627</v>
      </c>
      <c r="D3613" s="83" t="s">
        <v>6628</v>
      </c>
      <c r="E3613" s="83" t="s">
        <v>704</v>
      </c>
      <c r="F3613" s="83" t="s">
        <v>22</v>
      </c>
      <c r="G3613" s="83" t="s">
        <v>23</v>
      </c>
      <c r="H3613" s="83"/>
      <c r="I3613" s="93" t="s">
        <v>24</v>
      </c>
      <c r="J3613" s="93" t="s">
        <v>24</v>
      </c>
      <c r="K3613" s="85">
        <v>100210020221</v>
      </c>
      <c r="L3613" s="83" t="s">
        <v>25</v>
      </c>
      <c r="M3613" s="83" t="s">
        <v>1428</v>
      </c>
      <c r="N3613" s="83" t="s">
        <v>1429</v>
      </c>
      <c r="O3613" s="83" t="s">
        <v>1430</v>
      </c>
      <c r="P3613" s="86">
        <v>24</v>
      </c>
      <c r="Q3613" s="96"/>
      <c r="R3613" s="88" t="s">
        <v>28</v>
      </c>
      <c r="S3613" s="84"/>
      <c r="T3613" s="1">
        <v>902</v>
      </c>
      <c r="U3613" s="90">
        <v>469.04</v>
      </c>
      <c r="V3613" s="91">
        <v>0.48</v>
      </c>
      <c r="W3613" s="88" t="s">
        <v>11035</v>
      </c>
      <c r="X3613" s="83">
        <v>85234910009</v>
      </c>
      <c r="Y3613" s="83" t="s">
        <v>994</v>
      </c>
      <c r="Z3613" s="83" t="s">
        <v>31</v>
      </c>
    </row>
    <row r="3614" spans="1:26" x14ac:dyDescent="0.25">
      <c r="A3614" s="83" t="s">
        <v>12314</v>
      </c>
      <c r="B3614" s="83" t="s">
        <v>12314</v>
      </c>
      <c r="C3614" s="84" t="s">
        <v>6633</v>
      </c>
      <c r="D3614" s="83" t="s">
        <v>6634</v>
      </c>
      <c r="E3614" s="83" t="s">
        <v>704</v>
      </c>
      <c r="F3614" s="83" t="s">
        <v>22</v>
      </c>
      <c r="G3614" s="83" t="s">
        <v>12144</v>
      </c>
      <c r="H3614" s="83"/>
      <c r="I3614" s="93" t="s">
        <v>24</v>
      </c>
      <c r="J3614" s="93" t="s">
        <v>24</v>
      </c>
      <c r="K3614" s="85">
        <v>100210040941</v>
      </c>
      <c r="L3614" s="83" t="s">
        <v>25</v>
      </c>
      <c r="M3614" s="83" t="s">
        <v>5198</v>
      </c>
      <c r="N3614" s="83" t="s">
        <v>5199</v>
      </c>
      <c r="O3614" s="83" t="s">
        <v>5200</v>
      </c>
      <c r="P3614" s="86">
        <v>20</v>
      </c>
      <c r="Q3614" s="96"/>
      <c r="R3614" s="88" t="s">
        <v>28</v>
      </c>
      <c r="S3614" s="84"/>
      <c r="T3614" s="1">
        <v>37752</v>
      </c>
      <c r="U3614" s="90">
        <v>19631.04</v>
      </c>
      <c r="V3614" s="91">
        <v>0.48</v>
      </c>
      <c r="W3614" s="88" t="s">
        <v>11035</v>
      </c>
      <c r="X3614" s="83">
        <v>90021100900</v>
      </c>
      <c r="Y3614" s="83" t="s">
        <v>994</v>
      </c>
      <c r="Z3614" s="83" t="s">
        <v>31</v>
      </c>
    </row>
    <row r="3615" spans="1:26" x14ac:dyDescent="0.25">
      <c r="A3615" s="83" t="s">
        <v>12315</v>
      </c>
      <c r="B3615" s="83" t="s">
        <v>12315</v>
      </c>
      <c r="C3615" s="84" t="s">
        <v>6638</v>
      </c>
      <c r="D3615" s="83" t="s">
        <v>6639</v>
      </c>
      <c r="E3615" s="83" t="s">
        <v>704</v>
      </c>
      <c r="F3615" s="83" t="s">
        <v>22</v>
      </c>
      <c r="G3615" s="83" t="s">
        <v>23</v>
      </c>
      <c r="H3615" s="83"/>
      <c r="I3615" s="93" t="s">
        <v>24</v>
      </c>
      <c r="J3615" s="93" t="s">
        <v>24</v>
      </c>
      <c r="K3615" s="85">
        <v>100210040941</v>
      </c>
      <c r="L3615" s="83" t="s">
        <v>25</v>
      </c>
      <c r="M3615" s="83" t="s">
        <v>5198</v>
      </c>
      <c r="N3615" s="83" t="s">
        <v>5199</v>
      </c>
      <c r="O3615" s="83" t="s">
        <v>5200</v>
      </c>
      <c r="P3615" s="86">
        <v>20</v>
      </c>
      <c r="Q3615" s="96"/>
      <c r="R3615" s="88" t="s">
        <v>28</v>
      </c>
      <c r="S3615" s="84"/>
      <c r="T3615" s="1">
        <v>23454</v>
      </c>
      <c r="U3615" s="90">
        <v>12196.08</v>
      </c>
      <c r="V3615" s="91">
        <v>0.48</v>
      </c>
      <c r="W3615" s="88" t="s">
        <v>11035</v>
      </c>
      <c r="X3615" s="83">
        <v>90021900000</v>
      </c>
      <c r="Y3615" s="83" t="s">
        <v>994</v>
      </c>
      <c r="Z3615" s="83" t="s">
        <v>31</v>
      </c>
    </row>
    <row r="3616" spans="1:26" x14ac:dyDescent="0.25">
      <c r="A3616" s="83" t="s">
        <v>12316</v>
      </c>
      <c r="B3616" s="83" t="s">
        <v>12316</v>
      </c>
      <c r="C3616" s="84" t="s">
        <v>6641</v>
      </c>
      <c r="D3616" s="83" t="s">
        <v>6642</v>
      </c>
      <c r="E3616" s="83" t="s">
        <v>704</v>
      </c>
      <c r="F3616" s="83" t="s">
        <v>22</v>
      </c>
      <c r="G3616" s="83" t="s">
        <v>23</v>
      </c>
      <c r="H3616" s="83"/>
      <c r="I3616" s="93" t="s">
        <v>24</v>
      </c>
      <c r="J3616" s="93" t="s">
        <v>24</v>
      </c>
      <c r="K3616" s="85">
        <v>100210040941</v>
      </c>
      <c r="L3616" s="83" t="s">
        <v>25</v>
      </c>
      <c r="M3616" s="83" t="s">
        <v>5198</v>
      </c>
      <c r="N3616" s="83" t="s">
        <v>5199</v>
      </c>
      <c r="O3616" s="83" t="s">
        <v>5200</v>
      </c>
      <c r="P3616" s="86">
        <v>2</v>
      </c>
      <c r="Q3616" s="96"/>
      <c r="R3616" s="88" t="s">
        <v>28</v>
      </c>
      <c r="S3616" s="84"/>
      <c r="T3616" s="1">
        <v>14783</v>
      </c>
      <c r="U3616" s="90">
        <v>7687.16</v>
      </c>
      <c r="V3616" s="91">
        <v>0.48</v>
      </c>
      <c r="W3616" s="88" t="s">
        <v>11035</v>
      </c>
      <c r="X3616" s="83">
        <v>90021100900</v>
      </c>
      <c r="Y3616" s="83" t="s">
        <v>994</v>
      </c>
      <c r="Z3616" s="83" t="s">
        <v>31</v>
      </c>
    </row>
    <row r="3617" spans="1:26" x14ac:dyDescent="0.25">
      <c r="A3617" s="83" t="s">
        <v>12317</v>
      </c>
      <c r="B3617" s="83" t="s">
        <v>12317</v>
      </c>
      <c r="C3617" s="84" t="s">
        <v>6644</v>
      </c>
      <c r="D3617" s="83" t="s">
        <v>6645</v>
      </c>
      <c r="E3617" s="83" t="s">
        <v>704</v>
      </c>
      <c r="F3617" s="83" t="s">
        <v>22</v>
      </c>
      <c r="G3617" s="83" t="s">
        <v>12144</v>
      </c>
      <c r="H3617" s="83"/>
      <c r="I3617" s="93" t="s">
        <v>24</v>
      </c>
      <c r="J3617" s="93" t="s">
        <v>24</v>
      </c>
      <c r="K3617" s="85">
        <v>100210040941</v>
      </c>
      <c r="L3617" s="83" t="s">
        <v>25</v>
      </c>
      <c r="M3617" s="83" t="s">
        <v>5198</v>
      </c>
      <c r="N3617" s="83" t="s">
        <v>5199</v>
      </c>
      <c r="O3617" s="83" t="s">
        <v>5200</v>
      </c>
      <c r="P3617" s="86">
        <v>20</v>
      </c>
      <c r="Q3617" s="96"/>
      <c r="R3617" s="88" t="s">
        <v>28</v>
      </c>
      <c r="S3617" s="84"/>
      <c r="T3617" s="1">
        <v>14301</v>
      </c>
      <c r="U3617" s="90">
        <v>7436.52</v>
      </c>
      <c r="V3617" s="91">
        <v>0.48</v>
      </c>
      <c r="W3617" s="88" t="s">
        <v>11035</v>
      </c>
      <c r="X3617" s="83">
        <v>90021100900</v>
      </c>
      <c r="Y3617" s="83" t="s">
        <v>994</v>
      </c>
      <c r="Z3617" s="83" t="s">
        <v>31</v>
      </c>
    </row>
    <row r="3618" spans="1:26" x14ac:dyDescent="0.25">
      <c r="A3618" s="83" t="s">
        <v>12318</v>
      </c>
      <c r="B3618" s="83" t="s">
        <v>12318</v>
      </c>
      <c r="C3618" s="84" t="s">
        <v>6665</v>
      </c>
      <c r="D3618" s="83" t="s">
        <v>6666</v>
      </c>
      <c r="E3618" s="83" t="s">
        <v>704</v>
      </c>
      <c r="F3618" s="83" t="s">
        <v>22</v>
      </c>
      <c r="G3618" s="83" t="s">
        <v>12144</v>
      </c>
      <c r="H3618" s="83"/>
      <c r="I3618" s="93" t="s">
        <v>24</v>
      </c>
      <c r="J3618" s="93" t="s">
        <v>24</v>
      </c>
      <c r="K3618" s="85">
        <v>100210010607</v>
      </c>
      <c r="L3618" s="83" t="s">
        <v>25</v>
      </c>
      <c r="M3618" s="83" t="s">
        <v>1019</v>
      </c>
      <c r="N3618" s="83" t="s">
        <v>1303</v>
      </c>
      <c r="O3618" s="83" t="s">
        <v>4558</v>
      </c>
      <c r="P3618" s="86">
        <v>2</v>
      </c>
      <c r="Q3618" s="96"/>
      <c r="R3618" s="88" t="s">
        <v>28</v>
      </c>
      <c r="S3618" s="84"/>
      <c r="T3618" s="1">
        <v>1593</v>
      </c>
      <c r="U3618" s="90">
        <v>828.36</v>
      </c>
      <c r="V3618" s="91">
        <v>0.48</v>
      </c>
      <c r="W3618" s="88" t="s">
        <v>11035</v>
      </c>
      <c r="X3618" s="83">
        <v>90118000000</v>
      </c>
      <c r="Y3618" s="83" t="s">
        <v>4416</v>
      </c>
      <c r="Z3618" s="83" t="s">
        <v>31</v>
      </c>
    </row>
    <row r="3619" spans="1:26" x14ac:dyDescent="0.25">
      <c r="A3619" s="83" t="s">
        <v>12319</v>
      </c>
      <c r="B3619" s="83" t="s">
        <v>12319</v>
      </c>
      <c r="C3619" s="84" t="s">
        <v>6695</v>
      </c>
      <c r="D3619" s="83" t="s">
        <v>6696</v>
      </c>
      <c r="E3619" s="83" t="s">
        <v>704</v>
      </c>
      <c r="F3619" s="83" t="s">
        <v>22</v>
      </c>
      <c r="G3619" s="83" t="s">
        <v>23</v>
      </c>
      <c r="H3619" s="83"/>
      <c r="I3619" s="93" t="s">
        <v>24</v>
      </c>
      <c r="J3619" s="93" t="s">
        <v>24</v>
      </c>
      <c r="K3619" s="85">
        <v>100210010726</v>
      </c>
      <c r="L3619" s="83" t="s">
        <v>25</v>
      </c>
      <c r="M3619" s="83" t="s">
        <v>1019</v>
      </c>
      <c r="N3619" s="83" t="s">
        <v>2639</v>
      </c>
      <c r="O3619" s="83" t="s">
        <v>2640</v>
      </c>
      <c r="P3619" s="86">
        <v>2</v>
      </c>
      <c r="Q3619" s="96"/>
      <c r="R3619" s="88" t="s">
        <v>7847</v>
      </c>
      <c r="S3619" s="84" t="s">
        <v>12147</v>
      </c>
      <c r="T3619" s="1">
        <v>776</v>
      </c>
      <c r="U3619" s="90">
        <v>403.52</v>
      </c>
      <c r="V3619" s="91">
        <v>0.48000000000000004</v>
      </c>
      <c r="W3619" s="88" t="s">
        <v>11035</v>
      </c>
      <c r="X3619" s="83">
        <v>90021900000</v>
      </c>
      <c r="Y3619" s="83" t="s">
        <v>903</v>
      </c>
      <c r="Z3619" s="83" t="s">
        <v>31</v>
      </c>
    </row>
    <row r="3620" spans="1:26" x14ac:dyDescent="0.25">
      <c r="A3620" s="83" t="s">
        <v>12320</v>
      </c>
      <c r="B3620" s="83" t="s">
        <v>12320</v>
      </c>
      <c r="C3620" s="84" t="s">
        <v>6698</v>
      </c>
      <c r="D3620" s="83" t="s">
        <v>6699</v>
      </c>
      <c r="E3620" s="83" t="s">
        <v>704</v>
      </c>
      <c r="F3620" s="83" t="s">
        <v>22</v>
      </c>
      <c r="G3620" s="83" t="s">
        <v>23</v>
      </c>
      <c r="H3620" s="83"/>
      <c r="I3620" s="93" t="s">
        <v>24</v>
      </c>
      <c r="J3620" s="93" t="s">
        <v>24</v>
      </c>
      <c r="K3620" s="85">
        <v>100210010726</v>
      </c>
      <c r="L3620" s="83" t="s">
        <v>25</v>
      </c>
      <c r="M3620" s="83" t="s">
        <v>1019</v>
      </c>
      <c r="N3620" s="83" t="s">
        <v>2639</v>
      </c>
      <c r="O3620" s="83" t="s">
        <v>2640</v>
      </c>
      <c r="P3620" s="86">
        <v>2</v>
      </c>
      <c r="Q3620" s="96"/>
      <c r="R3620" s="88" t="s">
        <v>7847</v>
      </c>
      <c r="S3620" s="84" t="s">
        <v>12147</v>
      </c>
      <c r="T3620" s="1">
        <v>756</v>
      </c>
      <c r="U3620" s="90">
        <v>393.12</v>
      </c>
      <c r="V3620" s="91">
        <v>0.48</v>
      </c>
      <c r="W3620" s="88" t="s">
        <v>11035</v>
      </c>
      <c r="X3620" s="83">
        <v>90021900000</v>
      </c>
      <c r="Y3620" s="83" t="s">
        <v>903</v>
      </c>
      <c r="Z3620" s="83" t="s">
        <v>31</v>
      </c>
    </row>
    <row r="3621" spans="1:26" x14ac:dyDescent="0.25">
      <c r="A3621" s="83" t="s">
        <v>12321</v>
      </c>
      <c r="B3621" s="83" t="s">
        <v>12321</v>
      </c>
      <c r="C3621" s="84" t="s">
        <v>6708</v>
      </c>
      <c r="D3621" s="83" t="s">
        <v>6709</v>
      </c>
      <c r="E3621" s="83" t="s">
        <v>704</v>
      </c>
      <c r="F3621" s="83" t="s">
        <v>22</v>
      </c>
      <c r="G3621" s="83" t="s">
        <v>23</v>
      </c>
      <c r="H3621" s="83"/>
      <c r="I3621" s="93" t="s">
        <v>24</v>
      </c>
      <c r="J3621" s="93" t="s">
        <v>24</v>
      </c>
      <c r="K3621" s="85">
        <v>100210010656</v>
      </c>
      <c r="L3621" s="83" t="s">
        <v>25</v>
      </c>
      <c r="M3621" s="83" t="s">
        <v>1019</v>
      </c>
      <c r="N3621" s="83" t="s">
        <v>1303</v>
      </c>
      <c r="O3621" s="83" t="s">
        <v>4464</v>
      </c>
      <c r="P3621" s="86">
        <v>2</v>
      </c>
      <c r="Q3621" s="96"/>
      <c r="R3621" s="88" t="s">
        <v>28</v>
      </c>
      <c r="S3621" s="84"/>
      <c r="T3621" s="1">
        <v>2802</v>
      </c>
      <c r="U3621" s="90">
        <v>1457.04</v>
      </c>
      <c r="V3621" s="91">
        <v>0.48000000000000004</v>
      </c>
      <c r="W3621" s="88" t="s">
        <v>11035</v>
      </c>
      <c r="X3621" s="83">
        <v>94054990900</v>
      </c>
      <c r="Y3621" s="83" t="s">
        <v>903</v>
      </c>
      <c r="Z3621" s="83" t="s">
        <v>31</v>
      </c>
    </row>
    <row r="3622" spans="1:26" x14ac:dyDescent="0.25">
      <c r="A3622" s="83" t="s">
        <v>12322</v>
      </c>
      <c r="B3622" s="83" t="s">
        <v>12322</v>
      </c>
      <c r="C3622" s="84" t="s">
        <v>6711</v>
      </c>
      <c r="D3622" s="83" t="s">
        <v>6712</v>
      </c>
      <c r="E3622" s="83" t="s">
        <v>704</v>
      </c>
      <c r="F3622" s="83" t="s">
        <v>22</v>
      </c>
      <c r="G3622" s="93" t="s">
        <v>23</v>
      </c>
      <c r="H3622" s="83"/>
      <c r="I3622" s="93" t="s">
        <v>24</v>
      </c>
      <c r="J3622" s="93" t="s">
        <v>24</v>
      </c>
      <c r="K3622" s="85">
        <v>100210010607</v>
      </c>
      <c r="L3622" s="83" t="s">
        <v>25</v>
      </c>
      <c r="M3622" s="83" t="s">
        <v>1019</v>
      </c>
      <c r="N3622" s="83" t="s">
        <v>1303</v>
      </c>
      <c r="O3622" s="83" t="s">
        <v>4558</v>
      </c>
      <c r="P3622" s="86">
        <v>2</v>
      </c>
      <c r="Q3622" s="96"/>
      <c r="R3622" s="88" t="s">
        <v>28</v>
      </c>
      <c r="S3622" s="84"/>
      <c r="T3622" s="1">
        <v>3389</v>
      </c>
      <c r="U3622" s="90">
        <v>1762.28</v>
      </c>
      <c r="V3622" s="91">
        <v>0.48</v>
      </c>
      <c r="W3622" s="88" t="s">
        <v>11035</v>
      </c>
      <c r="X3622" s="83">
        <v>94054990900</v>
      </c>
      <c r="Y3622" s="83" t="s">
        <v>903</v>
      </c>
      <c r="Z3622" s="83" t="s">
        <v>31</v>
      </c>
    </row>
    <row r="3623" spans="1:26" x14ac:dyDescent="0.25">
      <c r="A3623" s="83" t="s">
        <v>12323</v>
      </c>
      <c r="B3623" s="83" t="s">
        <v>12323</v>
      </c>
      <c r="C3623" s="84" t="s">
        <v>6714</v>
      </c>
      <c r="D3623" s="83" t="s">
        <v>6715</v>
      </c>
      <c r="E3623" s="83" t="s">
        <v>704</v>
      </c>
      <c r="F3623" s="83" t="s">
        <v>22</v>
      </c>
      <c r="G3623" s="83" t="s">
        <v>23</v>
      </c>
      <c r="H3623" s="83"/>
      <c r="I3623" s="93" t="s">
        <v>24</v>
      </c>
      <c r="J3623" s="93" t="s">
        <v>24</v>
      </c>
      <c r="K3623" s="85">
        <v>100210010607</v>
      </c>
      <c r="L3623" s="83" t="s">
        <v>25</v>
      </c>
      <c r="M3623" s="83" t="s">
        <v>1019</v>
      </c>
      <c r="N3623" s="83" t="s">
        <v>1303</v>
      </c>
      <c r="O3623" s="83" t="s">
        <v>4558</v>
      </c>
      <c r="P3623" s="86">
        <v>2</v>
      </c>
      <c r="Q3623" s="96"/>
      <c r="R3623" s="88" t="s">
        <v>28</v>
      </c>
      <c r="S3623" s="84"/>
      <c r="T3623" s="1">
        <v>5336</v>
      </c>
      <c r="U3623" s="90">
        <v>2774.72</v>
      </c>
      <c r="V3623" s="91">
        <v>0.48000000000000004</v>
      </c>
      <c r="W3623" s="88" t="s">
        <v>11035</v>
      </c>
      <c r="X3623" s="83">
        <v>94054990900</v>
      </c>
      <c r="Y3623" s="83" t="s">
        <v>903</v>
      </c>
      <c r="Z3623" s="83" t="s">
        <v>31</v>
      </c>
    </row>
    <row r="3624" spans="1:26" x14ac:dyDescent="0.25">
      <c r="A3624" s="83" t="s">
        <v>12324</v>
      </c>
      <c r="B3624" s="83" t="s">
        <v>12324</v>
      </c>
      <c r="C3624" s="84" t="s">
        <v>6717</v>
      </c>
      <c r="D3624" s="83" t="s">
        <v>6718</v>
      </c>
      <c r="E3624" s="83" t="s">
        <v>704</v>
      </c>
      <c r="F3624" s="83" t="s">
        <v>22</v>
      </c>
      <c r="G3624" s="83" t="s">
        <v>23</v>
      </c>
      <c r="H3624" s="83"/>
      <c r="I3624" s="93" t="s">
        <v>24</v>
      </c>
      <c r="J3624" s="93" t="s">
        <v>24</v>
      </c>
      <c r="K3624" s="85">
        <v>100210010607</v>
      </c>
      <c r="L3624" s="83" t="s">
        <v>25</v>
      </c>
      <c r="M3624" s="83" t="s">
        <v>1019</v>
      </c>
      <c r="N3624" s="83" t="s">
        <v>1303</v>
      </c>
      <c r="O3624" s="83" t="s">
        <v>4558</v>
      </c>
      <c r="P3624" s="86">
        <v>2</v>
      </c>
      <c r="Q3624" s="96"/>
      <c r="R3624" s="88" t="s">
        <v>7847</v>
      </c>
      <c r="S3624" s="84" t="s">
        <v>12147</v>
      </c>
      <c r="T3624" s="1">
        <v>5875</v>
      </c>
      <c r="U3624" s="90">
        <v>3055</v>
      </c>
      <c r="V3624" s="91">
        <v>0.48</v>
      </c>
      <c r="W3624" s="88" t="s">
        <v>11035</v>
      </c>
      <c r="X3624" s="83">
        <v>94054990900</v>
      </c>
      <c r="Y3624" s="83" t="s">
        <v>903</v>
      </c>
      <c r="Z3624" s="83" t="s">
        <v>31</v>
      </c>
    </row>
    <row r="3625" spans="1:26" x14ac:dyDescent="0.25">
      <c r="A3625" s="83" t="s">
        <v>12325</v>
      </c>
      <c r="B3625" s="83" t="s">
        <v>12325</v>
      </c>
      <c r="C3625" s="84" t="s">
        <v>6789</v>
      </c>
      <c r="D3625" s="83" t="s">
        <v>6789</v>
      </c>
      <c r="E3625" s="83" t="s">
        <v>704</v>
      </c>
      <c r="F3625" s="83" t="s">
        <v>22</v>
      </c>
      <c r="G3625" s="83" t="s">
        <v>23</v>
      </c>
      <c r="H3625" s="83"/>
      <c r="I3625" s="93" t="s">
        <v>24</v>
      </c>
      <c r="J3625" s="93" t="s">
        <v>24</v>
      </c>
      <c r="K3625" s="85">
        <v>100210010620</v>
      </c>
      <c r="L3625" s="83" t="s">
        <v>25</v>
      </c>
      <c r="M3625" s="83" t="s">
        <v>1019</v>
      </c>
      <c r="N3625" s="83" t="s">
        <v>1303</v>
      </c>
      <c r="O3625" s="83" t="s">
        <v>2009</v>
      </c>
      <c r="P3625" s="86">
        <v>20</v>
      </c>
      <c r="Q3625" s="96"/>
      <c r="R3625" s="88" t="s">
        <v>28</v>
      </c>
      <c r="S3625" s="84"/>
      <c r="T3625" s="1">
        <v>5721</v>
      </c>
      <c r="U3625" s="90">
        <v>2974.92</v>
      </c>
      <c r="V3625" s="91">
        <v>0.48</v>
      </c>
      <c r="W3625" s="88" t="s">
        <v>11035</v>
      </c>
      <c r="X3625" s="83">
        <v>90021900000</v>
      </c>
      <c r="Y3625" s="83" t="s">
        <v>994</v>
      </c>
      <c r="Z3625" s="83" t="s">
        <v>31</v>
      </c>
    </row>
    <row r="3626" spans="1:26" x14ac:dyDescent="0.25">
      <c r="A3626" s="83" t="s">
        <v>12326</v>
      </c>
      <c r="B3626" s="83" t="s">
        <v>12326</v>
      </c>
      <c r="C3626" s="84" t="s">
        <v>6795</v>
      </c>
      <c r="D3626" s="83" t="s">
        <v>6796</v>
      </c>
      <c r="E3626" s="83" t="s">
        <v>704</v>
      </c>
      <c r="F3626" s="83" t="s">
        <v>22</v>
      </c>
      <c r="G3626" s="83" t="s">
        <v>12144</v>
      </c>
      <c r="H3626" s="83"/>
      <c r="I3626" s="93" t="s">
        <v>24</v>
      </c>
      <c r="J3626" s="93" t="s">
        <v>24</v>
      </c>
      <c r="K3626" s="85">
        <v>100210010603</v>
      </c>
      <c r="L3626" s="83" t="s">
        <v>25</v>
      </c>
      <c r="M3626" s="83" t="s">
        <v>1019</v>
      </c>
      <c r="N3626" s="83" t="s">
        <v>1303</v>
      </c>
      <c r="O3626" s="83" t="s">
        <v>4433</v>
      </c>
      <c r="P3626" s="86">
        <v>2</v>
      </c>
      <c r="Q3626" s="96"/>
      <c r="R3626" s="88" t="s">
        <v>28</v>
      </c>
      <c r="S3626" s="84"/>
      <c r="T3626" s="1">
        <v>3639</v>
      </c>
      <c r="U3626" s="90">
        <v>1892.28</v>
      </c>
      <c r="V3626" s="91">
        <v>0.48</v>
      </c>
      <c r="W3626" s="88" t="s">
        <v>11035</v>
      </c>
      <c r="X3626" s="83">
        <v>90119000000</v>
      </c>
      <c r="Y3626" s="83" t="s">
        <v>994</v>
      </c>
      <c r="Z3626" s="83" t="s">
        <v>31</v>
      </c>
    </row>
    <row r="3627" spans="1:26" x14ac:dyDescent="0.25">
      <c r="A3627" s="83" t="s">
        <v>12327</v>
      </c>
      <c r="B3627" s="83" t="s">
        <v>12327</v>
      </c>
      <c r="C3627" s="84" t="s">
        <v>6813</v>
      </c>
      <c r="D3627" s="83" t="s">
        <v>6814</v>
      </c>
      <c r="E3627" s="83" t="s">
        <v>704</v>
      </c>
      <c r="F3627" s="83" t="s">
        <v>22</v>
      </c>
      <c r="G3627" s="83" t="s">
        <v>23</v>
      </c>
      <c r="H3627" s="83"/>
      <c r="I3627" s="93" t="s">
        <v>24</v>
      </c>
      <c r="J3627" s="93" t="s">
        <v>24</v>
      </c>
      <c r="K3627" s="85">
        <v>100210010722</v>
      </c>
      <c r="L3627" s="83" t="s">
        <v>25</v>
      </c>
      <c r="M3627" s="83" t="s">
        <v>1019</v>
      </c>
      <c r="N3627" s="83" t="s">
        <v>2639</v>
      </c>
      <c r="O3627" s="83" t="s">
        <v>5577</v>
      </c>
      <c r="P3627" s="86">
        <v>2</v>
      </c>
      <c r="Q3627" s="96"/>
      <c r="R3627" s="88" t="s">
        <v>28</v>
      </c>
      <c r="S3627" s="84"/>
      <c r="T3627" s="1">
        <v>289</v>
      </c>
      <c r="U3627" s="90">
        <v>150.28</v>
      </c>
      <c r="V3627" s="91">
        <v>0.48</v>
      </c>
      <c r="W3627" s="88" t="s">
        <v>11035</v>
      </c>
      <c r="X3627" s="83">
        <v>90029000900</v>
      </c>
      <c r="Y3627" s="83" t="s">
        <v>903</v>
      </c>
      <c r="Z3627" s="83" t="s">
        <v>31</v>
      </c>
    </row>
    <row r="3628" spans="1:26" x14ac:dyDescent="0.25">
      <c r="A3628" s="83" t="s">
        <v>12328</v>
      </c>
      <c r="B3628" s="83" t="s">
        <v>12328</v>
      </c>
      <c r="C3628" s="84" t="s">
        <v>6855</v>
      </c>
      <c r="D3628" s="83" t="s">
        <v>6856</v>
      </c>
      <c r="E3628" s="83" t="s">
        <v>704</v>
      </c>
      <c r="F3628" s="83" t="s">
        <v>22</v>
      </c>
      <c r="G3628" s="83" t="s">
        <v>12144</v>
      </c>
      <c r="H3628" s="83"/>
      <c r="I3628" s="93" t="s">
        <v>24</v>
      </c>
      <c r="J3628" s="93" t="s">
        <v>24</v>
      </c>
      <c r="K3628" s="85">
        <v>100210010722</v>
      </c>
      <c r="L3628" s="83" t="s">
        <v>25</v>
      </c>
      <c r="M3628" s="83" t="s">
        <v>1019</v>
      </c>
      <c r="N3628" s="83" t="s">
        <v>2639</v>
      </c>
      <c r="O3628" s="83" t="s">
        <v>5577</v>
      </c>
      <c r="P3628" s="86">
        <v>2</v>
      </c>
      <c r="Q3628" s="96"/>
      <c r="R3628" s="88" t="s">
        <v>28</v>
      </c>
      <c r="S3628" s="84"/>
      <c r="T3628" s="1">
        <v>537</v>
      </c>
      <c r="U3628" s="90">
        <v>279.24</v>
      </c>
      <c r="V3628" s="91">
        <v>0.48</v>
      </c>
      <c r="W3628" s="88" t="s">
        <v>11035</v>
      </c>
      <c r="X3628" s="83">
        <v>90021900000</v>
      </c>
      <c r="Y3628" s="83" t="s">
        <v>903</v>
      </c>
      <c r="Z3628" s="83" t="s">
        <v>31</v>
      </c>
    </row>
    <row r="3629" spans="1:26" x14ac:dyDescent="0.25">
      <c r="A3629" s="83" t="s">
        <v>12329</v>
      </c>
      <c r="B3629" s="83" t="s">
        <v>12329</v>
      </c>
      <c r="C3629" s="84" t="s">
        <v>6880</v>
      </c>
      <c r="D3629" s="83" t="s">
        <v>6881</v>
      </c>
      <c r="E3629" s="83" t="s">
        <v>704</v>
      </c>
      <c r="F3629" s="83" t="s">
        <v>22</v>
      </c>
      <c r="G3629" s="83" t="s">
        <v>12144</v>
      </c>
      <c r="H3629" s="83"/>
      <c r="I3629" s="93" t="s">
        <v>24</v>
      </c>
      <c r="J3629" s="93" t="s">
        <v>24</v>
      </c>
      <c r="K3629" s="85">
        <v>100210010602</v>
      </c>
      <c r="L3629" s="83" t="s">
        <v>25</v>
      </c>
      <c r="M3629" s="83" t="s">
        <v>1019</v>
      </c>
      <c r="N3629" s="83" t="s">
        <v>1303</v>
      </c>
      <c r="O3629" s="83" t="s">
        <v>4440</v>
      </c>
      <c r="P3629" s="86">
        <v>2</v>
      </c>
      <c r="Q3629" s="96"/>
      <c r="R3629" s="88" t="s">
        <v>28</v>
      </c>
      <c r="S3629" s="84"/>
      <c r="T3629" s="1">
        <v>2955</v>
      </c>
      <c r="U3629" s="90">
        <v>1536.6</v>
      </c>
      <c r="V3629" s="91">
        <v>0.48000000000000004</v>
      </c>
      <c r="W3629" s="88" t="s">
        <v>11035</v>
      </c>
      <c r="X3629" s="83">
        <v>90029000900</v>
      </c>
      <c r="Y3629" s="83" t="s">
        <v>994</v>
      </c>
      <c r="Z3629" s="83" t="s">
        <v>31</v>
      </c>
    </row>
    <row r="3630" spans="1:26" x14ac:dyDescent="0.25">
      <c r="A3630" s="83" t="s">
        <v>12330</v>
      </c>
      <c r="B3630" s="83" t="s">
        <v>12330</v>
      </c>
      <c r="C3630" s="84" t="s">
        <v>12331</v>
      </c>
      <c r="D3630" s="83" t="s">
        <v>6884</v>
      </c>
      <c r="E3630" s="83" t="s">
        <v>704</v>
      </c>
      <c r="F3630" s="83" t="s">
        <v>22</v>
      </c>
      <c r="G3630" s="83" t="s">
        <v>23</v>
      </c>
      <c r="H3630" s="83"/>
      <c r="I3630" s="93" t="s">
        <v>24</v>
      </c>
      <c r="J3630" s="93" t="s">
        <v>24</v>
      </c>
      <c r="K3630" s="85">
        <v>100210042010</v>
      </c>
      <c r="L3630" s="83" t="s">
        <v>25</v>
      </c>
      <c r="M3630" s="83" t="s">
        <v>5198</v>
      </c>
      <c r="N3630" s="83" t="s">
        <v>6200</v>
      </c>
      <c r="O3630" s="83" t="s">
        <v>6201</v>
      </c>
      <c r="P3630" s="86">
        <v>20</v>
      </c>
      <c r="Q3630" s="96"/>
      <c r="R3630" s="88" t="s">
        <v>28</v>
      </c>
      <c r="S3630" s="84"/>
      <c r="T3630" s="1">
        <v>1785</v>
      </c>
      <c r="U3630" s="90">
        <v>928.2</v>
      </c>
      <c r="V3630" s="91">
        <v>0.48</v>
      </c>
      <c r="W3630" s="88" t="s">
        <v>11035</v>
      </c>
      <c r="X3630" s="83">
        <v>90021900000</v>
      </c>
      <c r="Y3630" s="83" t="s">
        <v>994</v>
      </c>
      <c r="Z3630" s="83" t="s">
        <v>31</v>
      </c>
    </row>
    <row r="3631" spans="1:26" x14ac:dyDescent="0.25">
      <c r="A3631" s="83" t="s">
        <v>12332</v>
      </c>
      <c r="B3631" s="83" t="s">
        <v>12332</v>
      </c>
      <c r="C3631" s="84" t="s">
        <v>6885</v>
      </c>
      <c r="D3631" s="83" t="s">
        <v>6886</v>
      </c>
      <c r="E3631" s="83" t="s">
        <v>704</v>
      </c>
      <c r="F3631" s="83" t="s">
        <v>22</v>
      </c>
      <c r="G3631" s="83" t="s">
        <v>23</v>
      </c>
      <c r="H3631" s="83"/>
      <c r="I3631" s="93" t="s">
        <v>24</v>
      </c>
      <c r="J3631" s="93" t="s">
        <v>24</v>
      </c>
      <c r="K3631" s="85">
        <v>100210042010</v>
      </c>
      <c r="L3631" s="83" t="s">
        <v>25</v>
      </c>
      <c r="M3631" s="83" t="s">
        <v>5198</v>
      </c>
      <c r="N3631" s="83" t="s">
        <v>6200</v>
      </c>
      <c r="O3631" s="83" t="s">
        <v>6201</v>
      </c>
      <c r="P3631" s="86"/>
      <c r="Q3631" s="96"/>
      <c r="R3631" s="88" t="s">
        <v>28</v>
      </c>
      <c r="S3631" s="84"/>
      <c r="T3631" s="1">
        <v>3500</v>
      </c>
      <c r="U3631" s="90">
        <v>1820</v>
      </c>
      <c r="V3631" s="91">
        <v>0.48</v>
      </c>
      <c r="W3631" s="88" t="s">
        <v>11035</v>
      </c>
      <c r="X3631" s="83">
        <v>90021900000</v>
      </c>
      <c r="Y3631" s="83" t="s">
        <v>994</v>
      </c>
      <c r="Z3631" s="83" t="s">
        <v>31</v>
      </c>
    </row>
    <row r="3632" spans="1:26" x14ac:dyDescent="0.25">
      <c r="A3632" s="83" t="s">
        <v>12333</v>
      </c>
      <c r="B3632" s="83" t="s">
        <v>12333</v>
      </c>
      <c r="C3632" s="84" t="s">
        <v>6888</v>
      </c>
      <c r="D3632" s="83" t="s">
        <v>6889</v>
      </c>
      <c r="E3632" s="83" t="s">
        <v>704</v>
      </c>
      <c r="F3632" s="83" t="s">
        <v>22</v>
      </c>
      <c r="G3632" s="83" t="s">
        <v>23</v>
      </c>
      <c r="H3632" s="83"/>
      <c r="I3632" s="93" t="s">
        <v>24</v>
      </c>
      <c r="J3632" s="93" t="s">
        <v>24</v>
      </c>
      <c r="K3632" s="85">
        <v>100210042010</v>
      </c>
      <c r="L3632" s="83" t="s">
        <v>25</v>
      </c>
      <c r="M3632" s="83" t="s">
        <v>5198</v>
      </c>
      <c r="N3632" s="83" t="s">
        <v>6200</v>
      </c>
      <c r="O3632" s="83" t="s">
        <v>6201</v>
      </c>
      <c r="P3632" s="86"/>
      <c r="Q3632" s="96"/>
      <c r="R3632" s="88" t="s">
        <v>28</v>
      </c>
      <c r="S3632" s="84"/>
      <c r="T3632" s="1">
        <v>4919</v>
      </c>
      <c r="U3632" s="90">
        <v>2557.88</v>
      </c>
      <c r="V3632" s="91">
        <v>0.48</v>
      </c>
      <c r="W3632" s="88" t="s">
        <v>11035</v>
      </c>
      <c r="X3632" s="83">
        <v>90021900000</v>
      </c>
      <c r="Y3632" s="83" t="s">
        <v>994</v>
      </c>
      <c r="Z3632" s="83" t="s">
        <v>31</v>
      </c>
    </row>
    <row r="3633" spans="1:26" x14ac:dyDescent="0.25">
      <c r="A3633" s="83" t="s">
        <v>12334</v>
      </c>
      <c r="B3633" s="83" t="s">
        <v>12334</v>
      </c>
      <c r="C3633" s="84" t="s">
        <v>6890</v>
      </c>
      <c r="D3633" s="83" t="s">
        <v>6891</v>
      </c>
      <c r="E3633" s="83" t="s">
        <v>704</v>
      </c>
      <c r="F3633" s="83" t="s">
        <v>22</v>
      </c>
      <c r="G3633" s="83" t="s">
        <v>23</v>
      </c>
      <c r="H3633" s="83"/>
      <c r="I3633" s="93" t="s">
        <v>24</v>
      </c>
      <c r="J3633" s="93" t="s">
        <v>24</v>
      </c>
      <c r="K3633" s="85">
        <v>100210042010</v>
      </c>
      <c r="L3633" s="83" t="s">
        <v>25</v>
      </c>
      <c r="M3633" s="83" t="s">
        <v>5198</v>
      </c>
      <c r="N3633" s="83" t="s">
        <v>6200</v>
      </c>
      <c r="O3633" s="83" t="s">
        <v>6201</v>
      </c>
      <c r="P3633" s="86"/>
      <c r="Q3633" s="96"/>
      <c r="R3633" s="88" t="s">
        <v>28</v>
      </c>
      <c r="S3633" s="84"/>
      <c r="T3633" s="1">
        <v>5690</v>
      </c>
      <c r="U3633" s="90">
        <v>2958.8</v>
      </c>
      <c r="V3633" s="91">
        <v>0.48</v>
      </c>
      <c r="W3633" s="88" t="s">
        <v>11035</v>
      </c>
      <c r="X3633" s="83">
        <v>90021900000</v>
      </c>
      <c r="Y3633" s="83" t="s">
        <v>994</v>
      </c>
      <c r="Z3633" s="83" t="s">
        <v>31</v>
      </c>
    </row>
    <row r="3634" spans="1:26" x14ac:dyDescent="0.25">
      <c r="A3634" s="83" t="s">
        <v>12335</v>
      </c>
      <c r="B3634" s="83" t="s">
        <v>12335</v>
      </c>
      <c r="C3634" s="84" t="s">
        <v>6893</v>
      </c>
      <c r="D3634" s="83" t="s">
        <v>6894</v>
      </c>
      <c r="E3634" s="83" t="s">
        <v>704</v>
      </c>
      <c r="F3634" s="83" t="s">
        <v>22</v>
      </c>
      <c r="G3634" s="83" t="s">
        <v>23</v>
      </c>
      <c r="H3634" s="83"/>
      <c r="I3634" s="93" t="s">
        <v>24</v>
      </c>
      <c r="J3634" s="93" t="s">
        <v>24</v>
      </c>
      <c r="K3634" s="85">
        <v>100210010727</v>
      </c>
      <c r="L3634" s="83" t="s">
        <v>25</v>
      </c>
      <c r="M3634" s="83" t="s">
        <v>1019</v>
      </c>
      <c r="N3634" s="83" t="s">
        <v>2639</v>
      </c>
      <c r="O3634" s="83" t="s">
        <v>5704</v>
      </c>
      <c r="P3634" s="86">
        <v>23</v>
      </c>
      <c r="Q3634" s="96"/>
      <c r="R3634" s="88" t="s">
        <v>28</v>
      </c>
      <c r="S3634" s="84"/>
      <c r="T3634" s="1">
        <v>5322</v>
      </c>
      <c r="U3634" s="90">
        <v>2767.44</v>
      </c>
      <c r="V3634" s="91">
        <v>0.48</v>
      </c>
      <c r="W3634" s="88" t="s">
        <v>11035</v>
      </c>
      <c r="X3634" s="83">
        <v>90021900000</v>
      </c>
      <c r="Y3634" s="83" t="s">
        <v>994</v>
      </c>
      <c r="Z3634" s="83" t="s">
        <v>31</v>
      </c>
    </row>
    <row r="3635" spans="1:26" x14ac:dyDescent="0.25">
      <c r="A3635" s="83" t="s">
        <v>12336</v>
      </c>
      <c r="B3635" s="83" t="s">
        <v>12336</v>
      </c>
      <c r="C3635" s="84" t="s">
        <v>6895</v>
      </c>
      <c r="D3635" s="83" t="s">
        <v>6896</v>
      </c>
      <c r="E3635" s="83" t="s">
        <v>704</v>
      </c>
      <c r="F3635" s="83" t="s">
        <v>22</v>
      </c>
      <c r="G3635" s="83" t="s">
        <v>23</v>
      </c>
      <c r="H3635" s="83"/>
      <c r="I3635" s="93" t="s">
        <v>24</v>
      </c>
      <c r="J3635" s="93" t="s">
        <v>24</v>
      </c>
      <c r="K3635" s="85">
        <v>100210010727</v>
      </c>
      <c r="L3635" s="83" t="s">
        <v>25</v>
      </c>
      <c r="M3635" s="83" t="s">
        <v>1019</v>
      </c>
      <c r="N3635" s="83" t="s">
        <v>2639</v>
      </c>
      <c r="O3635" s="83" t="s">
        <v>5704</v>
      </c>
      <c r="P3635" s="86">
        <v>20</v>
      </c>
      <c r="Q3635" s="96"/>
      <c r="R3635" s="88" t="s">
        <v>7847</v>
      </c>
      <c r="S3635" s="84" t="s">
        <v>12147</v>
      </c>
      <c r="T3635" s="1">
        <v>6445</v>
      </c>
      <c r="U3635" s="90">
        <v>3351.4</v>
      </c>
      <c r="V3635" s="91">
        <v>0.48</v>
      </c>
      <c r="W3635" s="88" t="s">
        <v>11035</v>
      </c>
      <c r="X3635" s="83">
        <v>90021900000</v>
      </c>
      <c r="Y3635" s="83" t="s">
        <v>994</v>
      </c>
      <c r="Z3635" s="83" t="s">
        <v>31</v>
      </c>
    </row>
    <row r="3636" spans="1:26" x14ac:dyDescent="0.25">
      <c r="A3636" s="83" t="s">
        <v>12337</v>
      </c>
      <c r="B3636" s="83" t="s">
        <v>12337</v>
      </c>
      <c r="C3636" s="84" t="s">
        <v>8216</v>
      </c>
      <c r="D3636" s="83" t="s">
        <v>8217</v>
      </c>
      <c r="E3636" s="83" t="s">
        <v>704</v>
      </c>
      <c r="F3636" s="83" t="s">
        <v>22</v>
      </c>
      <c r="G3636" s="83" t="s">
        <v>12144</v>
      </c>
      <c r="H3636" s="83"/>
      <c r="I3636" s="93" t="s">
        <v>24</v>
      </c>
      <c r="J3636" s="93" t="s">
        <v>24</v>
      </c>
      <c r="K3636" s="85">
        <v>100210040941</v>
      </c>
      <c r="L3636" s="83" t="s">
        <v>25</v>
      </c>
      <c r="M3636" s="83" t="s">
        <v>5198</v>
      </c>
      <c r="N3636" s="83" t="s">
        <v>5199</v>
      </c>
      <c r="O3636" s="83" t="s">
        <v>5200</v>
      </c>
      <c r="P3636" s="86">
        <v>20</v>
      </c>
      <c r="Q3636" s="96"/>
      <c r="R3636" s="88" t="s">
        <v>28</v>
      </c>
      <c r="S3636" s="84"/>
      <c r="T3636" s="1">
        <v>35862</v>
      </c>
      <c r="U3636" s="90">
        <v>25103.4</v>
      </c>
      <c r="V3636" s="91">
        <v>0.29999999999999993</v>
      </c>
      <c r="W3636" s="88" t="s">
        <v>11038</v>
      </c>
      <c r="X3636" s="83">
        <v>90021900000</v>
      </c>
      <c r="Y3636" s="83" t="s">
        <v>994</v>
      </c>
      <c r="Z3636" s="83" t="s">
        <v>739</v>
      </c>
    </row>
    <row r="3637" spans="1:26" x14ac:dyDescent="0.25">
      <c r="A3637" s="83" t="s">
        <v>12338</v>
      </c>
      <c r="B3637" s="83" t="s">
        <v>12338</v>
      </c>
      <c r="C3637" s="84" t="s">
        <v>8219</v>
      </c>
      <c r="D3637" s="83" t="s">
        <v>8220</v>
      </c>
      <c r="E3637" s="83" t="s">
        <v>704</v>
      </c>
      <c r="F3637" s="83" t="s">
        <v>22</v>
      </c>
      <c r="G3637" s="83" t="s">
        <v>12144</v>
      </c>
      <c r="H3637" s="83"/>
      <c r="I3637" s="93" t="s">
        <v>24</v>
      </c>
      <c r="J3637" s="93" t="s">
        <v>24</v>
      </c>
      <c r="K3637" s="85">
        <v>100210040941</v>
      </c>
      <c r="L3637" s="83" t="s">
        <v>25</v>
      </c>
      <c r="M3637" s="83" t="s">
        <v>5198</v>
      </c>
      <c r="N3637" s="83" t="s">
        <v>5199</v>
      </c>
      <c r="O3637" s="83" t="s">
        <v>5200</v>
      </c>
      <c r="P3637" s="86">
        <v>20</v>
      </c>
      <c r="Q3637" s="96"/>
      <c r="R3637" s="88" t="s">
        <v>28</v>
      </c>
      <c r="S3637" s="84"/>
      <c r="T3637" s="1">
        <v>35862</v>
      </c>
      <c r="U3637" s="90">
        <v>25103.4</v>
      </c>
      <c r="V3637" s="91">
        <v>0.29999999999999993</v>
      </c>
      <c r="W3637" s="88" t="s">
        <v>11038</v>
      </c>
      <c r="X3637" s="83">
        <v>90021900000</v>
      </c>
      <c r="Y3637" s="83" t="s">
        <v>994</v>
      </c>
      <c r="Z3637" s="83" t="s">
        <v>739</v>
      </c>
    </row>
    <row r="3638" spans="1:26" x14ac:dyDescent="0.25">
      <c r="A3638" s="83" t="s">
        <v>12339</v>
      </c>
      <c r="B3638" s="83" t="s">
        <v>12339</v>
      </c>
      <c r="C3638" s="84" t="s">
        <v>6913</v>
      </c>
      <c r="D3638" s="83" t="s">
        <v>6914</v>
      </c>
      <c r="E3638" s="83" t="s">
        <v>704</v>
      </c>
      <c r="F3638" s="83" t="s">
        <v>22</v>
      </c>
      <c r="G3638" s="83" t="s">
        <v>23</v>
      </c>
      <c r="H3638" s="83"/>
      <c r="I3638" s="93" t="s">
        <v>24</v>
      </c>
      <c r="J3638" s="93" t="s">
        <v>24</v>
      </c>
      <c r="K3638" s="85">
        <v>100210010725</v>
      </c>
      <c r="L3638" s="83" t="s">
        <v>25</v>
      </c>
      <c r="M3638" s="83" t="s">
        <v>1019</v>
      </c>
      <c r="N3638" s="83" t="s">
        <v>2639</v>
      </c>
      <c r="O3638" s="83" t="s">
        <v>5676</v>
      </c>
      <c r="P3638" s="86">
        <v>2</v>
      </c>
      <c r="Q3638" s="96"/>
      <c r="R3638" s="88" t="s">
        <v>28</v>
      </c>
      <c r="S3638" s="84"/>
      <c r="T3638" s="1">
        <v>18478</v>
      </c>
      <c r="U3638" s="90">
        <v>9608.56</v>
      </c>
      <c r="V3638" s="91">
        <v>0.48000000000000004</v>
      </c>
      <c r="W3638" s="88" t="s">
        <v>11035</v>
      </c>
      <c r="X3638" s="83">
        <v>90021900000</v>
      </c>
      <c r="Y3638" s="83" t="s">
        <v>994</v>
      </c>
      <c r="Z3638" s="83" t="s">
        <v>31</v>
      </c>
    </row>
    <row r="3639" spans="1:26" x14ac:dyDescent="0.25">
      <c r="A3639" s="83" t="s">
        <v>12340</v>
      </c>
      <c r="B3639" s="83" t="s">
        <v>12340</v>
      </c>
      <c r="C3639" s="84" t="s">
        <v>6915</v>
      </c>
      <c r="D3639" s="83" t="s">
        <v>6916</v>
      </c>
      <c r="E3639" s="83" t="s">
        <v>704</v>
      </c>
      <c r="F3639" s="83" t="s">
        <v>22</v>
      </c>
      <c r="G3639" s="83" t="s">
        <v>23</v>
      </c>
      <c r="H3639" s="83"/>
      <c r="I3639" s="93" t="s">
        <v>24</v>
      </c>
      <c r="J3639" s="93" t="s">
        <v>24</v>
      </c>
      <c r="K3639" s="85">
        <v>100210010725</v>
      </c>
      <c r="L3639" s="83" t="s">
        <v>25</v>
      </c>
      <c r="M3639" s="83" t="s">
        <v>1019</v>
      </c>
      <c r="N3639" s="83" t="s">
        <v>2639</v>
      </c>
      <c r="O3639" s="83" t="s">
        <v>5676</v>
      </c>
      <c r="P3639" s="86">
        <v>2</v>
      </c>
      <c r="Q3639" s="96"/>
      <c r="R3639" s="88" t="s">
        <v>28</v>
      </c>
      <c r="S3639" s="84"/>
      <c r="T3639" s="1">
        <v>18478</v>
      </c>
      <c r="U3639" s="90">
        <v>9608.56</v>
      </c>
      <c r="V3639" s="91">
        <v>0.48000000000000004</v>
      </c>
      <c r="W3639" s="88" t="s">
        <v>11035</v>
      </c>
      <c r="X3639" s="83">
        <v>90021900000</v>
      </c>
      <c r="Y3639" s="83" t="s">
        <v>994</v>
      </c>
      <c r="Z3639" s="83" t="s">
        <v>31</v>
      </c>
    </row>
    <row r="3640" spans="1:26" x14ac:dyDescent="0.25">
      <c r="A3640" s="83" t="s">
        <v>12341</v>
      </c>
      <c r="B3640" s="83" t="s">
        <v>12341</v>
      </c>
      <c r="C3640" s="84" t="s">
        <v>6918</v>
      </c>
      <c r="D3640" s="83" t="s">
        <v>6919</v>
      </c>
      <c r="E3640" s="83" t="s">
        <v>704</v>
      </c>
      <c r="F3640" s="83" t="s">
        <v>22</v>
      </c>
      <c r="G3640" s="83" t="s">
        <v>23</v>
      </c>
      <c r="H3640" s="83"/>
      <c r="I3640" s="93" t="s">
        <v>24</v>
      </c>
      <c r="J3640" s="93" t="s">
        <v>24</v>
      </c>
      <c r="K3640" s="85">
        <v>100210010725</v>
      </c>
      <c r="L3640" s="83" t="s">
        <v>25</v>
      </c>
      <c r="M3640" s="83" t="s">
        <v>1019</v>
      </c>
      <c r="N3640" s="83" t="s">
        <v>2639</v>
      </c>
      <c r="O3640" s="83" t="s">
        <v>5676</v>
      </c>
      <c r="P3640" s="86">
        <v>2</v>
      </c>
      <c r="Q3640" s="96"/>
      <c r="R3640" s="88" t="s">
        <v>28</v>
      </c>
      <c r="S3640" s="84"/>
      <c r="T3640" s="1">
        <v>1869</v>
      </c>
      <c r="U3640" s="90">
        <v>971.88</v>
      </c>
      <c r="V3640" s="91">
        <v>0.48</v>
      </c>
      <c r="W3640" s="88" t="s">
        <v>11035</v>
      </c>
      <c r="X3640" s="83">
        <v>90021900000</v>
      </c>
      <c r="Y3640" s="83" t="s">
        <v>994</v>
      </c>
      <c r="Z3640" s="83" t="s">
        <v>31</v>
      </c>
    </row>
    <row r="3641" spans="1:26" x14ac:dyDescent="0.25">
      <c r="A3641" s="83" t="s">
        <v>12342</v>
      </c>
      <c r="B3641" s="83" t="s">
        <v>12342</v>
      </c>
      <c r="C3641" s="84" t="s">
        <v>6921</v>
      </c>
      <c r="D3641" s="83" t="s">
        <v>6922</v>
      </c>
      <c r="E3641" s="83" t="s">
        <v>704</v>
      </c>
      <c r="F3641" s="83" t="s">
        <v>22</v>
      </c>
      <c r="G3641" s="83" t="s">
        <v>23</v>
      </c>
      <c r="H3641" s="83"/>
      <c r="I3641" s="93" t="s">
        <v>24</v>
      </c>
      <c r="J3641" s="93" t="s">
        <v>24</v>
      </c>
      <c r="K3641" s="85">
        <v>100210010725</v>
      </c>
      <c r="L3641" s="83" t="s">
        <v>25</v>
      </c>
      <c r="M3641" s="83" t="s">
        <v>1019</v>
      </c>
      <c r="N3641" s="83" t="s">
        <v>2639</v>
      </c>
      <c r="O3641" s="83" t="s">
        <v>5676</v>
      </c>
      <c r="P3641" s="86">
        <v>2</v>
      </c>
      <c r="Q3641" s="96"/>
      <c r="R3641" s="88" t="s">
        <v>28</v>
      </c>
      <c r="S3641" s="84"/>
      <c r="T3641" s="1">
        <v>2832</v>
      </c>
      <c r="U3641" s="90">
        <v>1472.64</v>
      </c>
      <c r="V3641" s="91">
        <v>0.48</v>
      </c>
      <c r="W3641" s="88" t="s">
        <v>11035</v>
      </c>
      <c r="X3641" s="83">
        <v>90021900000</v>
      </c>
      <c r="Y3641" s="83" t="s">
        <v>994</v>
      </c>
      <c r="Z3641" s="83" t="s">
        <v>31</v>
      </c>
    </row>
    <row r="3642" spans="1:26" x14ac:dyDescent="0.25">
      <c r="A3642" s="83" t="s">
        <v>12343</v>
      </c>
      <c r="B3642" s="83" t="s">
        <v>12343</v>
      </c>
      <c r="C3642" s="84" t="s">
        <v>6924</v>
      </c>
      <c r="D3642" s="83" t="s">
        <v>6925</v>
      </c>
      <c r="E3642" s="83" t="s">
        <v>704</v>
      </c>
      <c r="F3642" s="83" t="s">
        <v>22</v>
      </c>
      <c r="G3642" s="83" t="s">
        <v>23</v>
      </c>
      <c r="H3642" s="83"/>
      <c r="I3642" s="93" t="s">
        <v>24</v>
      </c>
      <c r="J3642" s="93" t="s">
        <v>24</v>
      </c>
      <c r="K3642" s="85">
        <v>100210010725</v>
      </c>
      <c r="L3642" s="83" t="s">
        <v>25</v>
      </c>
      <c r="M3642" s="83" t="s">
        <v>1019</v>
      </c>
      <c r="N3642" s="83" t="s">
        <v>2639</v>
      </c>
      <c r="O3642" s="83" t="s">
        <v>5676</v>
      </c>
      <c r="P3642" s="86">
        <v>2</v>
      </c>
      <c r="Q3642" s="96"/>
      <c r="R3642" s="88" t="s">
        <v>28</v>
      </c>
      <c r="S3642" s="84"/>
      <c r="T3642" s="1">
        <v>3329</v>
      </c>
      <c r="U3642" s="90">
        <v>1731.08</v>
      </c>
      <c r="V3642" s="91">
        <v>0.48000000000000004</v>
      </c>
      <c r="W3642" s="88" t="s">
        <v>11035</v>
      </c>
      <c r="X3642" s="83">
        <v>90021900000</v>
      </c>
      <c r="Y3642" s="83" t="s">
        <v>994</v>
      </c>
      <c r="Z3642" s="83" t="s">
        <v>31</v>
      </c>
    </row>
    <row r="3643" spans="1:26" x14ac:dyDescent="0.25">
      <c r="A3643" s="83" t="s">
        <v>12344</v>
      </c>
      <c r="B3643" s="83" t="s">
        <v>12344</v>
      </c>
      <c r="C3643" s="84" t="s">
        <v>6927</v>
      </c>
      <c r="D3643" s="83" t="s">
        <v>6928</v>
      </c>
      <c r="E3643" s="83" t="s">
        <v>704</v>
      </c>
      <c r="F3643" s="83" t="s">
        <v>22</v>
      </c>
      <c r="G3643" s="83" t="s">
        <v>23</v>
      </c>
      <c r="H3643" s="83"/>
      <c r="I3643" s="93" t="s">
        <v>24</v>
      </c>
      <c r="J3643" s="93" t="s">
        <v>24</v>
      </c>
      <c r="K3643" s="85">
        <v>100210010725</v>
      </c>
      <c r="L3643" s="83" t="s">
        <v>25</v>
      </c>
      <c r="M3643" s="83" t="s">
        <v>1019</v>
      </c>
      <c r="N3643" s="83" t="s">
        <v>2639</v>
      </c>
      <c r="O3643" s="83" t="s">
        <v>5676</v>
      </c>
      <c r="P3643" s="86"/>
      <c r="Q3643" s="96"/>
      <c r="R3643" s="88" t="s">
        <v>28</v>
      </c>
      <c r="S3643" s="84"/>
      <c r="T3643" s="1">
        <v>5032</v>
      </c>
      <c r="U3643" s="90">
        <v>2616.64</v>
      </c>
      <c r="V3643" s="91">
        <v>0.48000000000000004</v>
      </c>
      <c r="W3643" s="88" t="s">
        <v>11035</v>
      </c>
      <c r="X3643" s="83">
        <v>90021900000</v>
      </c>
      <c r="Y3643" s="83" t="s">
        <v>994</v>
      </c>
      <c r="Z3643" s="83" t="s">
        <v>31</v>
      </c>
    </row>
    <row r="3644" spans="1:26" x14ac:dyDescent="0.25">
      <c r="A3644" s="83" t="s">
        <v>12345</v>
      </c>
      <c r="B3644" s="83" t="s">
        <v>12345</v>
      </c>
      <c r="C3644" s="84" t="s">
        <v>6930</v>
      </c>
      <c r="D3644" s="83" t="s">
        <v>6931</v>
      </c>
      <c r="E3644" s="83" t="s">
        <v>704</v>
      </c>
      <c r="F3644" s="83" t="s">
        <v>22</v>
      </c>
      <c r="G3644" s="83" t="s">
        <v>23</v>
      </c>
      <c r="H3644" s="83"/>
      <c r="I3644" s="93" t="s">
        <v>24</v>
      </c>
      <c r="J3644" s="93" t="s">
        <v>24</v>
      </c>
      <c r="K3644" s="85">
        <v>100210010725</v>
      </c>
      <c r="L3644" s="83" t="s">
        <v>25</v>
      </c>
      <c r="M3644" s="83" t="s">
        <v>1019</v>
      </c>
      <c r="N3644" s="83" t="s">
        <v>2639</v>
      </c>
      <c r="O3644" s="83" t="s">
        <v>5676</v>
      </c>
      <c r="P3644" s="86">
        <v>2</v>
      </c>
      <c r="Q3644" s="96"/>
      <c r="R3644" s="88" t="s">
        <v>28</v>
      </c>
      <c r="S3644" s="84"/>
      <c r="T3644" s="1">
        <v>9963</v>
      </c>
      <c r="U3644" s="90">
        <v>5180.76</v>
      </c>
      <c r="V3644" s="91">
        <v>0.48</v>
      </c>
      <c r="W3644" s="88" t="s">
        <v>11035</v>
      </c>
      <c r="X3644" s="83">
        <v>90021900000</v>
      </c>
      <c r="Y3644" s="83" t="s">
        <v>994</v>
      </c>
      <c r="Z3644" s="83" t="s">
        <v>31</v>
      </c>
    </row>
    <row r="3645" spans="1:26" x14ac:dyDescent="0.25">
      <c r="A3645" s="83" t="s">
        <v>12346</v>
      </c>
      <c r="B3645" s="83" t="s">
        <v>12346</v>
      </c>
      <c r="C3645" s="84" t="s">
        <v>6933</v>
      </c>
      <c r="D3645" s="83" t="s">
        <v>6934</v>
      </c>
      <c r="E3645" s="83" t="s">
        <v>704</v>
      </c>
      <c r="F3645" s="83" t="s">
        <v>22</v>
      </c>
      <c r="G3645" s="83" t="s">
        <v>23</v>
      </c>
      <c r="H3645" s="83"/>
      <c r="I3645" s="93" t="s">
        <v>24</v>
      </c>
      <c r="J3645" s="93" t="s">
        <v>24</v>
      </c>
      <c r="K3645" s="85">
        <v>100210010725</v>
      </c>
      <c r="L3645" s="83" t="s">
        <v>25</v>
      </c>
      <c r="M3645" s="83" t="s">
        <v>1019</v>
      </c>
      <c r="N3645" s="83" t="s">
        <v>2639</v>
      </c>
      <c r="O3645" s="83" t="s">
        <v>5676</v>
      </c>
      <c r="P3645" s="86">
        <v>2</v>
      </c>
      <c r="Q3645" s="96"/>
      <c r="R3645" s="88" t="s">
        <v>28</v>
      </c>
      <c r="S3645" s="84"/>
      <c r="T3645" s="1">
        <v>6783</v>
      </c>
      <c r="U3645" s="90">
        <v>3527.16</v>
      </c>
      <c r="V3645" s="91">
        <v>0.48000000000000004</v>
      </c>
      <c r="W3645" s="88" t="s">
        <v>11035</v>
      </c>
      <c r="X3645" s="83">
        <v>90021900000</v>
      </c>
      <c r="Y3645" s="83" t="s">
        <v>994</v>
      </c>
      <c r="Z3645" s="83" t="s">
        <v>31</v>
      </c>
    </row>
    <row r="3646" spans="1:26" x14ac:dyDescent="0.25">
      <c r="A3646" s="83" t="s">
        <v>12347</v>
      </c>
      <c r="B3646" s="83" t="s">
        <v>12347</v>
      </c>
      <c r="C3646" s="84" t="s">
        <v>6936</v>
      </c>
      <c r="D3646" s="83" t="s">
        <v>6937</v>
      </c>
      <c r="E3646" s="83" t="s">
        <v>704</v>
      </c>
      <c r="F3646" s="83" t="s">
        <v>22</v>
      </c>
      <c r="G3646" s="83" t="s">
        <v>23</v>
      </c>
      <c r="H3646" s="83"/>
      <c r="I3646" s="93" t="s">
        <v>24</v>
      </c>
      <c r="J3646" s="93" t="s">
        <v>24</v>
      </c>
      <c r="K3646" s="85">
        <v>100210010725</v>
      </c>
      <c r="L3646" s="83" t="s">
        <v>25</v>
      </c>
      <c r="M3646" s="83" t="s">
        <v>1019</v>
      </c>
      <c r="N3646" s="83" t="s">
        <v>2639</v>
      </c>
      <c r="O3646" s="83" t="s">
        <v>5676</v>
      </c>
      <c r="P3646" s="86">
        <v>2</v>
      </c>
      <c r="Q3646" s="96"/>
      <c r="R3646" s="88" t="s">
        <v>28</v>
      </c>
      <c r="S3646" s="84"/>
      <c r="T3646" s="1">
        <v>7925</v>
      </c>
      <c r="U3646" s="90">
        <v>4121</v>
      </c>
      <c r="V3646" s="91">
        <v>0.48</v>
      </c>
      <c r="W3646" s="88" t="s">
        <v>11035</v>
      </c>
      <c r="X3646" s="83">
        <v>90021900000</v>
      </c>
      <c r="Y3646" s="83" t="s">
        <v>994</v>
      </c>
      <c r="Z3646" s="83" t="s">
        <v>31</v>
      </c>
    </row>
    <row r="3647" spans="1:26" x14ac:dyDescent="0.25">
      <c r="A3647" s="83" t="s">
        <v>12348</v>
      </c>
      <c r="B3647" s="83" t="s">
        <v>12348</v>
      </c>
      <c r="C3647" s="84" t="s">
        <v>6938</v>
      </c>
      <c r="D3647" s="83" t="s">
        <v>6939</v>
      </c>
      <c r="E3647" s="83" t="s">
        <v>704</v>
      </c>
      <c r="F3647" s="83" t="s">
        <v>22</v>
      </c>
      <c r="G3647" s="83" t="s">
        <v>23</v>
      </c>
      <c r="H3647" s="83"/>
      <c r="I3647" s="93" t="s">
        <v>24</v>
      </c>
      <c r="J3647" s="93" t="s">
        <v>24</v>
      </c>
      <c r="K3647" s="85">
        <v>100210010725</v>
      </c>
      <c r="L3647" s="83" t="s">
        <v>25</v>
      </c>
      <c r="M3647" s="83" t="s">
        <v>1019</v>
      </c>
      <c r="N3647" s="83" t="s">
        <v>2639</v>
      </c>
      <c r="O3647" s="83" t="s">
        <v>5676</v>
      </c>
      <c r="P3647" s="86">
        <v>2</v>
      </c>
      <c r="Q3647" s="96"/>
      <c r="R3647" s="88" t="s">
        <v>28</v>
      </c>
      <c r="S3647" s="84"/>
      <c r="T3647" s="1">
        <v>8147</v>
      </c>
      <c r="U3647" s="90">
        <v>4236.4399999999996</v>
      </c>
      <c r="V3647" s="91">
        <v>0.48000000000000004</v>
      </c>
      <c r="W3647" s="88" t="s">
        <v>11035</v>
      </c>
      <c r="X3647" s="83">
        <v>90021900000</v>
      </c>
      <c r="Y3647" s="83" t="s">
        <v>994</v>
      </c>
      <c r="Z3647" s="83" t="s">
        <v>31</v>
      </c>
    </row>
    <row r="3648" spans="1:26" x14ac:dyDescent="0.25">
      <c r="A3648" s="83" t="s">
        <v>12349</v>
      </c>
      <c r="B3648" s="83" t="s">
        <v>12349</v>
      </c>
      <c r="C3648" s="84" t="s">
        <v>6941</v>
      </c>
      <c r="D3648" s="83" t="s">
        <v>6942</v>
      </c>
      <c r="E3648" s="83" t="s">
        <v>704</v>
      </c>
      <c r="F3648" s="83" t="s">
        <v>22</v>
      </c>
      <c r="G3648" s="83" t="s">
        <v>23</v>
      </c>
      <c r="H3648" s="83"/>
      <c r="I3648" s="93" t="s">
        <v>24</v>
      </c>
      <c r="J3648" s="93" t="s">
        <v>24</v>
      </c>
      <c r="K3648" s="85">
        <v>100210010725</v>
      </c>
      <c r="L3648" s="83" t="s">
        <v>25</v>
      </c>
      <c r="M3648" s="83" t="s">
        <v>1019</v>
      </c>
      <c r="N3648" s="83" t="s">
        <v>2639</v>
      </c>
      <c r="O3648" s="83" t="s">
        <v>5676</v>
      </c>
      <c r="P3648" s="86">
        <v>20</v>
      </c>
      <c r="Q3648" s="96"/>
      <c r="R3648" s="88" t="s">
        <v>28</v>
      </c>
      <c r="S3648" s="84"/>
      <c r="T3648" s="1">
        <v>8147</v>
      </c>
      <c r="U3648" s="90">
        <v>4236.4399999999996</v>
      </c>
      <c r="V3648" s="91">
        <v>0.48000000000000004</v>
      </c>
      <c r="W3648" s="88" t="s">
        <v>11035</v>
      </c>
      <c r="X3648" s="83">
        <v>90021900000</v>
      </c>
      <c r="Y3648" s="83" t="s">
        <v>994</v>
      </c>
      <c r="Z3648" s="83" t="s">
        <v>31</v>
      </c>
    </row>
    <row r="3649" spans="1:26" x14ac:dyDescent="0.25">
      <c r="A3649" s="83" t="s">
        <v>12350</v>
      </c>
      <c r="B3649" s="83" t="s">
        <v>12350</v>
      </c>
      <c r="C3649" s="84" t="s">
        <v>6944</v>
      </c>
      <c r="D3649" s="83" t="s">
        <v>6945</v>
      </c>
      <c r="E3649" s="83" t="s">
        <v>704</v>
      </c>
      <c r="F3649" s="83" t="s">
        <v>22</v>
      </c>
      <c r="G3649" s="83" t="s">
        <v>23</v>
      </c>
      <c r="H3649" s="83"/>
      <c r="I3649" s="93" t="s">
        <v>24</v>
      </c>
      <c r="J3649" s="93" t="s">
        <v>24</v>
      </c>
      <c r="K3649" s="85">
        <v>100210010731</v>
      </c>
      <c r="L3649" s="83" t="s">
        <v>25</v>
      </c>
      <c r="M3649" s="83" t="s">
        <v>1019</v>
      </c>
      <c r="N3649" s="83" t="s">
        <v>2639</v>
      </c>
      <c r="O3649" s="83" t="s">
        <v>6186</v>
      </c>
      <c r="P3649" s="86">
        <v>2</v>
      </c>
      <c r="Q3649" s="96"/>
      <c r="R3649" s="88" t="s">
        <v>28</v>
      </c>
      <c r="S3649" s="84"/>
      <c r="T3649" s="1">
        <v>8213</v>
      </c>
      <c r="U3649" s="90">
        <v>4270.76</v>
      </c>
      <c r="V3649" s="91">
        <v>0.48</v>
      </c>
      <c r="W3649" s="88" t="s">
        <v>11035</v>
      </c>
      <c r="X3649" s="83">
        <v>90021900000</v>
      </c>
      <c r="Y3649" s="83" t="s">
        <v>994</v>
      </c>
      <c r="Z3649" s="83" t="s">
        <v>31</v>
      </c>
    </row>
    <row r="3650" spans="1:26" x14ac:dyDescent="0.25">
      <c r="A3650" s="83" t="s">
        <v>12351</v>
      </c>
      <c r="B3650" s="83" t="s">
        <v>12351</v>
      </c>
      <c r="C3650" s="84" t="s">
        <v>6947</v>
      </c>
      <c r="D3650" s="83" t="s">
        <v>6948</v>
      </c>
      <c r="E3650" s="83" t="s">
        <v>704</v>
      </c>
      <c r="F3650" s="83" t="s">
        <v>22</v>
      </c>
      <c r="G3650" s="83" t="s">
        <v>23</v>
      </c>
      <c r="H3650" s="83"/>
      <c r="I3650" s="93" t="s">
        <v>24</v>
      </c>
      <c r="J3650" s="93" t="s">
        <v>24</v>
      </c>
      <c r="K3650" s="85">
        <v>100210010724</v>
      </c>
      <c r="L3650" s="83" t="s">
        <v>25</v>
      </c>
      <c r="M3650" s="83" t="s">
        <v>1019</v>
      </c>
      <c r="N3650" s="83" t="s">
        <v>2639</v>
      </c>
      <c r="O3650" s="83" t="s">
        <v>5655</v>
      </c>
      <c r="P3650" s="86">
        <v>2</v>
      </c>
      <c r="Q3650" s="96"/>
      <c r="R3650" s="88" t="s">
        <v>28</v>
      </c>
      <c r="S3650" s="84"/>
      <c r="T3650" s="1">
        <v>3666</v>
      </c>
      <c r="U3650" s="90">
        <v>1906.32</v>
      </c>
      <c r="V3650" s="91">
        <v>0.48000000000000004</v>
      </c>
      <c r="W3650" s="88" t="s">
        <v>11035</v>
      </c>
      <c r="X3650" s="83">
        <v>90021900000</v>
      </c>
      <c r="Y3650" s="83" t="s">
        <v>994</v>
      </c>
      <c r="Z3650" s="83" t="s">
        <v>31</v>
      </c>
    </row>
    <row r="3651" spans="1:26" x14ac:dyDescent="0.25">
      <c r="A3651" s="83" t="s">
        <v>12352</v>
      </c>
      <c r="B3651" s="83" t="s">
        <v>12352</v>
      </c>
      <c r="C3651" s="84" t="s">
        <v>6950</v>
      </c>
      <c r="D3651" s="83" t="s">
        <v>6951</v>
      </c>
      <c r="E3651" s="83" t="s">
        <v>704</v>
      </c>
      <c r="F3651" s="83" t="s">
        <v>22</v>
      </c>
      <c r="G3651" s="83" t="s">
        <v>23</v>
      </c>
      <c r="H3651" s="83"/>
      <c r="I3651" s="93" t="s">
        <v>24</v>
      </c>
      <c r="J3651" s="93" t="s">
        <v>24</v>
      </c>
      <c r="K3651" s="85">
        <v>100210010724</v>
      </c>
      <c r="L3651" s="83" t="s">
        <v>25</v>
      </c>
      <c r="M3651" s="83" t="s">
        <v>1019</v>
      </c>
      <c r="N3651" s="83" t="s">
        <v>2639</v>
      </c>
      <c r="O3651" s="83" t="s">
        <v>5655</v>
      </c>
      <c r="P3651" s="86">
        <v>2</v>
      </c>
      <c r="Q3651" s="96"/>
      <c r="R3651" s="88" t="s">
        <v>7847</v>
      </c>
      <c r="S3651" s="84" t="s">
        <v>12147</v>
      </c>
      <c r="T3651" s="1">
        <v>4535</v>
      </c>
      <c r="U3651" s="90">
        <v>2358.1999999999998</v>
      </c>
      <c r="V3651" s="91">
        <v>0.48000000000000004</v>
      </c>
      <c r="W3651" s="88" t="s">
        <v>11035</v>
      </c>
      <c r="X3651" s="83">
        <v>90119000000</v>
      </c>
      <c r="Y3651" s="83" t="s">
        <v>994</v>
      </c>
      <c r="Z3651" s="83" t="s">
        <v>31</v>
      </c>
    </row>
    <row r="3652" spans="1:26" x14ac:dyDescent="0.25">
      <c r="A3652" s="83" t="s">
        <v>12353</v>
      </c>
      <c r="B3652" s="83" t="s">
        <v>12353</v>
      </c>
      <c r="C3652" s="84" t="s">
        <v>6953</v>
      </c>
      <c r="D3652" s="83" t="s">
        <v>6954</v>
      </c>
      <c r="E3652" s="83" t="s">
        <v>704</v>
      </c>
      <c r="F3652" s="83" t="s">
        <v>22</v>
      </c>
      <c r="G3652" s="83" t="s">
        <v>23</v>
      </c>
      <c r="H3652" s="83"/>
      <c r="I3652" s="93" t="s">
        <v>24</v>
      </c>
      <c r="J3652" s="93" t="s">
        <v>24</v>
      </c>
      <c r="K3652" s="85">
        <v>100210010724</v>
      </c>
      <c r="L3652" s="83" t="s">
        <v>25</v>
      </c>
      <c r="M3652" s="83" t="s">
        <v>1019</v>
      </c>
      <c r="N3652" s="83" t="s">
        <v>2639</v>
      </c>
      <c r="O3652" s="83" t="s">
        <v>5655</v>
      </c>
      <c r="P3652" s="86">
        <v>2</v>
      </c>
      <c r="Q3652" s="96"/>
      <c r="R3652" s="88" t="s">
        <v>28</v>
      </c>
      <c r="S3652" s="83"/>
      <c r="T3652" s="1">
        <v>2735</v>
      </c>
      <c r="U3652" s="90">
        <v>1422.2</v>
      </c>
      <c r="V3652" s="91">
        <v>0.48</v>
      </c>
      <c r="W3652" s="88" t="s">
        <v>11035</v>
      </c>
      <c r="X3652" s="83">
        <v>90021900000</v>
      </c>
      <c r="Y3652" s="83" t="s">
        <v>994</v>
      </c>
      <c r="Z3652" s="83" t="s">
        <v>31</v>
      </c>
    </row>
    <row r="3653" spans="1:26" x14ac:dyDescent="0.25">
      <c r="A3653" s="83" t="s">
        <v>12354</v>
      </c>
      <c r="B3653" s="83" t="s">
        <v>12354</v>
      </c>
      <c r="C3653" s="84" t="s">
        <v>6955</v>
      </c>
      <c r="D3653" s="83" t="s">
        <v>6956</v>
      </c>
      <c r="E3653" s="83" t="s">
        <v>704</v>
      </c>
      <c r="F3653" s="83" t="s">
        <v>22</v>
      </c>
      <c r="G3653" s="83" t="s">
        <v>23</v>
      </c>
      <c r="H3653" s="83"/>
      <c r="I3653" s="93" t="s">
        <v>24</v>
      </c>
      <c r="J3653" s="93" t="s">
        <v>24</v>
      </c>
      <c r="K3653" s="85">
        <v>100210010724</v>
      </c>
      <c r="L3653" s="83" t="s">
        <v>25</v>
      </c>
      <c r="M3653" s="83" t="s">
        <v>1019</v>
      </c>
      <c r="N3653" s="83" t="s">
        <v>2639</v>
      </c>
      <c r="O3653" s="83" t="s">
        <v>5655</v>
      </c>
      <c r="P3653" s="86">
        <v>2</v>
      </c>
      <c r="Q3653" s="96"/>
      <c r="R3653" s="88" t="s">
        <v>28</v>
      </c>
      <c r="S3653" s="83"/>
      <c r="T3653" s="1">
        <v>3376</v>
      </c>
      <c r="U3653" s="90">
        <v>1755.52</v>
      </c>
      <c r="V3653" s="91">
        <v>0.48</v>
      </c>
      <c r="W3653" s="88" t="s">
        <v>11035</v>
      </c>
      <c r="X3653" s="83">
        <v>90021900000</v>
      </c>
      <c r="Y3653" s="83" t="s">
        <v>994</v>
      </c>
      <c r="Z3653" s="83" t="s">
        <v>31</v>
      </c>
    </row>
    <row r="3654" spans="1:26" x14ac:dyDescent="0.25">
      <c r="A3654" s="83" t="s">
        <v>12355</v>
      </c>
      <c r="B3654" s="83" t="s">
        <v>12355</v>
      </c>
      <c r="C3654" s="84" t="s">
        <v>6958</v>
      </c>
      <c r="D3654" s="83" t="s">
        <v>6959</v>
      </c>
      <c r="E3654" s="83" t="s">
        <v>704</v>
      </c>
      <c r="F3654" s="83" t="s">
        <v>22</v>
      </c>
      <c r="G3654" s="83" t="s">
        <v>23</v>
      </c>
      <c r="H3654" s="83"/>
      <c r="I3654" s="93" t="s">
        <v>24</v>
      </c>
      <c r="J3654" s="93" t="s">
        <v>24</v>
      </c>
      <c r="K3654" s="85">
        <v>100210010724</v>
      </c>
      <c r="L3654" s="83" t="s">
        <v>25</v>
      </c>
      <c r="M3654" s="83" t="s">
        <v>1019</v>
      </c>
      <c r="N3654" s="83" t="s">
        <v>2639</v>
      </c>
      <c r="O3654" s="83" t="s">
        <v>5655</v>
      </c>
      <c r="P3654" s="86">
        <v>2</v>
      </c>
      <c r="Q3654" s="96"/>
      <c r="R3654" s="88" t="s">
        <v>28</v>
      </c>
      <c r="S3654" s="83"/>
      <c r="T3654" s="1">
        <v>4967</v>
      </c>
      <c r="U3654" s="90">
        <v>2582.84</v>
      </c>
      <c r="V3654" s="91">
        <v>0.48</v>
      </c>
      <c r="W3654" s="88" t="s">
        <v>11035</v>
      </c>
      <c r="X3654" s="83">
        <v>90021900000</v>
      </c>
      <c r="Y3654" s="83" t="s">
        <v>994</v>
      </c>
      <c r="Z3654" s="83" t="s">
        <v>31</v>
      </c>
    </row>
    <row r="3655" spans="1:26" x14ac:dyDescent="0.25">
      <c r="A3655" s="83" t="s">
        <v>12356</v>
      </c>
      <c r="B3655" s="83" t="s">
        <v>12356</v>
      </c>
      <c r="C3655" s="84" t="s">
        <v>6960</v>
      </c>
      <c r="D3655" s="83" t="s">
        <v>6961</v>
      </c>
      <c r="E3655" s="83" t="s">
        <v>704</v>
      </c>
      <c r="F3655" s="83" t="s">
        <v>22</v>
      </c>
      <c r="G3655" s="83" t="s">
        <v>23</v>
      </c>
      <c r="H3655" s="83"/>
      <c r="I3655" s="93" t="s">
        <v>24</v>
      </c>
      <c r="J3655" s="93" t="s">
        <v>24</v>
      </c>
      <c r="K3655" s="85">
        <v>100210010724</v>
      </c>
      <c r="L3655" s="83" t="s">
        <v>25</v>
      </c>
      <c r="M3655" s="83" t="s">
        <v>1019</v>
      </c>
      <c r="N3655" s="83" t="s">
        <v>2639</v>
      </c>
      <c r="O3655" s="83" t="s">
        <v>5655</v>
      </c>
      <c r="P3655" s="86">
        <v>2</v>
      </c>
      <c r="Q3655" s="96"/>
      <c r="R3655" s="88" t="s">
        <v>28</v>
      </c>
      <c r="S3655" s="83"/>
      <c r="T3655" s="1">
        <v>3796</v>
      </c>
      <c r="U3655" s="90">
        <v>1973.92</v>
      </c>
      <c r="V3655" s="91">
        <v>0.48</v>
      </c>
      <c r="W3655" s="88" t="s">
        <v>11035</v>
      </c>
      <c r="X3655" s="83">
        <v>90021900000</v>
      </c>
      <c r="Y3655" s="83" t="s">
        <v>994</v>
      </c>
      <c r="Z3655" s="83" t="s">
        <v>31</v>
      </c>
    </row>
    <row r="3656" spans="1:26" x14ac:dyDescent="0.25">
      <c r="A3656" s="83" t="s">
        <v>12357</v>
      </c>
      <c r="B3656" s="83" t="s">
        <v>12357</v>
      </c>
      <c r="C3656" s="84" t="s">
        <v>6964</v>
      </c>
      <c r="D3656" s="83" t="s">
        <v>6965</v>
      </c>
      <c r="E3656" s="83" t="s">
        <v>704</v>
      </c>
      <c r="F3656" s="83" t="s">
        <v>22</v>
      </c>
      <c r="G3656" s="83" t="s">
        <v>23</v>
      </c>
      <c r="H3656" s="83"/>
      <c r="I3656" s="93" t="s">
        <v>24</v>
      </c>
      <c r="J3656" s="93" t="s">
        <v>24</v>
      </c>
      <c r="K3656" s="85">
        <v>100210010724</v>
      </c>
      <c r="L3656" s="83" t="s">
        <v>25</v>
      </c>
      <c r="M3656" s="83" t="s">
        <v>1019</v>
      </c>
      <c r="N3656" s="83" t="s">
        <v>2639</v>
      </c>
      <c r="O3656" s="83" t="s">
        <v>5655</v>
      </c>
      <c r="P3656" s="86">
        <v>20</v>
      </c>
      <c r="Q3656" s="96"/>
      <c r="R3656" s="88" t="s">
        <v>28</v>
      </c>
      <c r="S3656" s="84"/>
      <c r="T3656" s="1">
        <v>3894</v>
      </c>
      <c r="U3656" s="90">
        <v>2024.88</v>
      </c>
      <c r="V3656" s="91">
        <v>0.48</v>
      </c>
      <c r="W3656" s="88" t="s">
        <v>11035</v>
      </c>
      <c r="X3656" s="83">
        <v>90021900000</v>
      </c>
      <c r="Y3656" s="83" t="s">
        <v>994</v>
      </c>
      <c r="Z3656" s="83" t="s">
        <v>31</v>
      </c>
    </row>
    <row r="3657" spans="1:26" x14ac:dyDescent="0.25">
      <c r="A3657" s="83" t="s">
        <v>12358</v>
      </c>
      <c r="B3657" s="83" t="s">
        <v>12358</v>
      </c>
      <c r="C3657" s="84" t="s">
        <v>10862</v>
      </c>
      <c r="D3657" s="83" t="s">
        <v>10863</v>
      </c>
      <c r="E3657" s="83" t="s">
        <v>704</v>
      </c>
      <c r="F3657" s="83" t="s">
        <v>22</v>
      </c>
      <c r="G3657" s="83" t="s">
        <v>23</v>
      </c>
      <c r="H3657" s="83"/>
      <c r="I3657" s="93" t="s">
        <v>24</v>
      </c>
      <c r="J3657" s="93" t="s">
        <v>24</v>
      </c>
      <c r="K3657" s="85">
        <v>100210010608</v>
      </c>
      <c r="L3657" s="83" t="s">
        <v>25</v>
      </c>
      <c r="M3657" s="83" t="s">
        <v>1019</v>
      </c>
      <c r="N3657" s="83" t="s">
        <v>1303</v>
      </c>
      <c r="O3657" s="83" t="s">
        <v>1304</v>
      </c>
      <c r="P3657" s="86">
        <v>5</v>
      </c>
      <c r="Q3657" s="96"/>
      <c r="R3657" s="88" t="s">
        <v>28</v>
      </c>
      <c r="S3657" s="84"/>
      <c r="T3657" s="1">
        <v>2607</v>
      </c>
      <c r="U3657" s="90">
        <v>1355.64</v>
      </c>
      <c r="V3657" s="91">
        <v>0.48</v>
      </c>
      <c r="W3657" s="88" t="s">
        <v>11035</v>
      </c>
      <c r="X3657" s="83">
        <v>85041080900</v>
      </c>
      <c r="Y3657" s="83" t="s">
        <v>994</v>
      </c>
      <c r="Z3657" s="83" t="s">
        <v>31</v>
      </c>
    </row>
    <row r="3658" spans="1:26" x14ac:dyDescent="0.25">
      <c r="A3658" s="83" t="s">
        <v>12359</v>
      </c>
      <c r="B3658" s="83" t="s">
        <v>12359</v>
      </c>
      <c r="C3658" s="84" t="s">
        <v>6980</v>
      </c>
      <c r="D3658" s="83" t="s">
        <v>6981</v>
      </c>
      <c r="E3658" s="83" t="s">
        <v>704</v>
      </c>
      <c r="F3658" s="83" t="s">
        <v>22</v>
      </c>
      <c r="G3658" s="83" t="s">
        <v>12144</v>
      </c>
      <c r="H3658" s="83"/>
      <c r="I3658" s="93" t="s">
        <v>24</v>
      </c>
      <c r="J3658" s="93" t="s">
        <v>24</v>
      </c>
      <c r="K3658" s="85">
        <v>100210040941</v>
      </c>
      <c r="L3658" s="83" t="s">
        <v>25</v>
      </c>
      <c r="M3658" s="83" t="s">
        <v>5198</v>
      </c>
      <c r="N3658" s="83" t="s">
        <v>5199</v>
      </c>
      <c r="O3658" s="83" t="s">
        <v>5200</v>
      </c>
      <c r="P3658" s="86">
        <v>20</v>
      </c>
      <c r="Q3658" s="96"/>
      <c r="R3658" s="88" t="s">
        <v>28</v>
      </c>
      <c r="S3658" s="84"/>
      <c r="T3658" s="1">
        <v>27792</v>
      </c>
      <c r="U3658" s="90">
        <v>14451.84</v>
      </c>
      <c r="V3658" s="91">
        <v>0.48</v>
      </c>
      <c r="W3658" s="88" t="s">
        <v>11035</v>
      </c>
      <c r="X3658" s="83">
        <v>90021900000</v>
      </c>
      <c r="Y3658" s="83" t="s">
        <v>994</v>
      </c>
      <c r="Z3658" s="83" t="s">
        <v>31</v>
      </c>
    </row>
    <row r="3659" spans="1:26" x14ac:dyDescent="0.25">
      <c r="A3659" s="83" t="s">
        <v>12360</v>
      </c>
      <c r="B3659" s="83" t="s">
        <v>12360</v>
      </c>
      <c r="C3659" s="84" t="s">
        <v>6983</v>
      </c>
      <c r="D3659" s="83" t="s">
        <v>6984</v>
      </c>
      <c r="E3659" s="83" t="s">
        <v>704</v>
      </c>
      <c r="F3659" s="83" t="s">
        <v>22</v>
      </c>
      <c r="G3659" s="83" t="s">
        <v>12144</v>
      </c>
      <c r="H3659" s="83"/>
      <c r="I3659" s="93" t="s">
        <v>24</v>
      </c>
      <c r="J3659" s="93" t="s">
        <v>24</v>
      </c>
      <c r="K3659" s="85">
        <v>100210040941</v>
      </c>
      <c r="L3659" s="83" t="s">
        <v>25</v>
      </c>
      <c r="M3659" s="83" t="s">
        <v>5198</v>
      </c>
      <c r="N3659" s="83" t="s">
        <v>5199</v>
      </c>
      <c r="O3659" s="83" t="s">
        <v>5200</v>
      </c>
      <c r="P3659" s="86">
        <v>20</v>
      </c>
      <c r="Q3659" s="96"/>
      <c r="R3659" s="88" t="s">
        <v>28</v>
      </c>
      <c r="S3659" s="84"/>
      <c r="T3659" s="1">
        <v>29401</v>
      </c>
      <c r="U3659" s="90">
        <v>15288.52</v>
      </c>
      <c r="V3659" s="91">
        <v>0.48</v>
      </c>
      <c r="W3659" s="88" t="s">
        <v>11035</v>
      </c>
      <c r="X3659" s="83">
        <v>90021900000</v>
      </c>
      <c r="Y3659" s="83" t="s">
        <v>994</v>
      </c>
      <c r="Z3659" s="83" t="s">
        <v>31</v>
      </c>
    </row>
    <row r="3660" spans="1:26" x14ac:dyDescent="0.25">
      <c r="A3660" s="83" t="s">
        <v>12361</v>
      </c>
      <c r="B3660" s="83" t="s">
        <v>12361</v>
      </c>
      <c r="C3660" s="84" t="s">
        <v>7010</v>
      </c>
      <c r="D3660" s="83" t="s">
        <v>11858</v>
      </c>
      <c r="E3660" s="83" t="s">
        <v>704</v>
      </c>
      <c r="F3660" s="83" t="s">
        <v>22</v>
      </c>
      <c r="G3660" s="83" t="s">
        <v>12144</v>
      </c>
      <c r="H3660" s="83"/>
      <c r="I3660" s="93" t="s">
        <v>24</v>
      </c>
      <c r="J3660" s="93" t="s">
        <v>24</v>
      </c>
      <c r="K3660" s="85">
        <v>100210010630</v>
      </c>
      <c r="L3660" s="83" t="s">
        <v>25</v>
      </c>
      <c r="M3660" s="83" t="s">
        <v>1019</v>
      </c>
      <c r="N3660" s="83" t="s">
        <v>1303</v>
      </c>
      <c r="O3660" s="83" t="s">
        <v>6126</v>
      </c>
      <c r="P3660" s="86">
        <v>2</v>
      </c>
      <c r="Q3660" s="96"/>
      <c r="R3660" s="88" t="s">
        <v>28</v>
      </c>
      <c r="S3660" s="84"/>
      <c r="T3660" s="1">
        <v>4075</v>
      </c>
      <c r="U3660" s="90">
        <v>2119</v>
      </c>
      <c r="V3660" s="91">
        <v>0.48</v>
      </c>
      <c r="W3660" s="88" t="s">
        <v>11035</v>
      </c>
      <c r="X3660" s="83">
        <v>90119000000</v>
      </c>
      <c r="Y3660" s="83" t="s">
        <v>994</v>
      </c>
      <c r="Z3660" s="83" t="s">
        <v>31</v>
      </c>
    </row>
    <row r="3661" spans="1:26" x14ac:dyDescent="0.25">
      <c r="A3661" s="83" t="s">
        <v>12362</v>
      </c>
      <c r="B3661" s="83" t="s">
        <v>12362</v>
      </c>
      <c r="C3661" s="84" t="s">
        <v>7012</v>
      </c>
      <c r="D3661" s="83" t="s">
        <v>7013</v>
      </c>
      <c r="E3661" s="83" t="s">
        <v>704</v>
      </c>
      <c r="F3661" s="83" t="s">
        <v>22</v>
      </c>
      <c r="G3661" s="83" t="s">
        <v>12144</v>
      </c>
      <c r="H3661" s="83"/>
      <c r="I3661" s="93" t="s">
        <v>24</v>
      </c>
      <c r="J3661" s="93" t="s">
        <v>24</v>
      </c>
      <c r="K3661" s="85">
        <v>100210010620</v>
      </c>
      <c r="L3661" s="83" t="s">
        <v>25</v>
      </c>
      <c r="M3661" s="83" t="s">
        <v>1019</v>
      </c>
      <c r="N3661" s="83" t="s">
        <v>1303</v>
      </c>
      <c r="O3661" s="83" t="s">
        <v>2009</v>
      </c>
      <c r="P3661" s="86">
        <v>2</v>
      </c>
      <c r="Q3661" s="96"/>
      <c r="R3661" s="88" t="s">
        <v>28</v>
      </c>
      <c r="S3661" s="84"/>
      <c r="T3661" s="1">
        <v>833</v>
      </c>
      <c r="U3661" s="90">
        <v>433.16</v>
      </c>
      <c r="V3661" s="91">
        <v>0.48</v>
      </c>
      <c r="W3661" s="88" t="s">
        <v>11035</v>
      </c>
      <c r="X3661" s="83">
        <v>85365019900</v>
      </c>
      <c r="Y3661" s="83" t="s">
        <v>994</v>
      </c>
      <c r="Z3661" s="83" t="s">
        <v>31</v>
      </c>
    </row>
    <row r="3662" spans="1:26" x14ac:dyDescent="0.25">
      <c r="A3662" s="83" t="s">
        <v>12363</v>
      </c>
      <c r="B3662" s="83" t="s">
        <v>12363</v>
      </c>
      <c r="C3662" s="84" t="s">
        <v>7027</v>
      </c>
      <c r="D3662" s="83" t="s">
        <v>7028</v>
      </c>
      <c r="E3662" s="83" t="s">
        <v>704</v>
      </c>
      <c r="F3662" s="83" t="s">
        <v>22</v>
      </c>
      <c r="G3662" s="83" t="s">
        <v>12144</v>
      </c>
      <c r="H3662" s="83"/>
      <c r="I3662" s="93" t="s">
        <v>24</v>
      </c>
      <c r="J3662" s="93" t="s">
        <v>24</v>
      </c>
      <c r="K3662" s="85">
        <v>100210010607</v>
      </c>
      <c r="L3662" s="83" t="s">
        <v>25</v>
      </c>
      <c r="M3662" s="83" t="s">
        <v>1019</v>
      </c>
      <c r="N3662" s="83" t="s">
        <v>1303</v>
      </c>
      <c r="O3662" s="83" t="s">
        <v>4558</v>
      </c>
      <c r="P3662" s="86">
        <v>2</v>
      </c>
      <c r="Q3662" s="96"/>
      <c r="R3662" s="88" t="s">
        <v>28</v>
      </c>
      <c r="S3662" s="84"/>
      <c r="T3662" s="1">
        <v>2789</v>
      </c>
      <c r="U3662" s="90">
        <v>1450.28</v>
      </c>
      <c r="V3662" s="91">
        <v>0.48</v>
      </c>
      <c r="W3662" s="88" t="s">
        <v>11035</v>
      </c>
      <c r="X3662" s="83">
        <v>85041080900</v>
      </c>
      <c r="Y3662" s="83" t="s">
        <v>994</v>
      </c>
      <c r="Z3662" s="83" t="s">
        <v>31</v>
      </c>
    </row>
    <row r="3663" spans="1:26" x14ac:dyDescent="0.25">
      <c r="A3663" s="83" t="s">
        <v>12364</v>
      </c>
      <c r="B3663" s="83" t="s">
        <v>12364</v>
      </c>
      <c r="C3663" s="84" t="s">
        <v>7054</v>
      </c>
      <c r="D3663" s="83" t="s">
        <v>7055</v>
      </c>
      <c r="E3663" s="83" t="s">
        <v>704</v>
      </c>
      <c r="F3663" s="83" t="s">
        <v>22</v>
      </c>
      <c r="G3663" s="83" t="s">
        <v>12144</v>
      </c>
      <c r="H3663" s="83"/>
      <c r="I3663" s="93" t="s">
        <v>24</v>
      </c>
      <c r="J3663" s="93" t="s">
        <v>24</v>
      </c>
      <c r="K3663" s="85">
        <v>100210010807</v>
      </c>
      <c r="L3663" s="83" t="s">
        <v>25</v>
      </c>
      <c r="M3663" s="83" t="s">
        <v>1019</v>
      </c>
      <c r="N3663" s="83" t="s">
        <v>4364</v>
      </c>
      <c r="O3663" s="83" t="s">
        <v>4650</v>
      </c>
      <c r="P3663" s="86">
        <v>2</v>
      </c>
      <c r="Q3663" s="96"/>
      <c r="R3663" s="88" t="s">
        <v>28</v>
      </c>
      <c r="S3663" s="84"/>
      <c r="T3663" s="1">
        <v>328</v>
      </c>
      <c r="U3663" s="90">
        <v>170.56</v>
      </c>
      <c r="V3663" s="91">
        <v>0.48</v>
      </c>
      <c r="W3663" s="88" t="s">
        <v>11035</v>
      </c>
      <c r="X3663" s="83">
        <v>90021900000</v>
      </c>
      <c r="Y3663" s="83" t="s">
        <v>903</v>
      </c>
      <c r="Z3663" s="83" t="s">
        <v>31</v>
      </c>
    </row>
    <row r="3664" spans="1:26" x14ac:dyDescent="0.25">
      <c r="A3664" s="83" t="s">
        <v>12365</v>
      </c>
      <c r="B3664" s="83" t="s">
        <v>12365</v>
      </c>
      <c r="C3664" s="84" t="s">
        <v>7057</v>
      </c>
      <c r="D3664" s="83" t="s">
        <v>7058</v>
      </c>
      <c r="E3664" s="83" t="s">
        <v>704</v>
      </c>
      <c r="F3664" s="83" t="s">
        <v>22</v>
      </c>
      <c r="G3664" s="83" t="s">
        <v>12144</v>
      </c>
      <c r="H3664" s="83"/>
      <c r="I3664" s="93" t="s">
        <v>24</v>
      </c>
      <c r="J3664" s="93" t="s">
        <v>24</v>
      </c>
      <c r="K3664" s="85">
        <v>100210010807</v>
      </c>
      <c r="L3664" s="83" t="s">
        <v>25</v>
      </c>
      <c r="M3664" s="83" t="s">
        <v>1019</v>
      </c>
      <c r="N3664" s="83" t="s">
        <v>4364</v>
      </c>
      <c r="O3664" s="83" t="s">
        <v>4650</v>
      </c>
      <c r="P3664" s="86">
        <v>2</v>
      </c>
      <c r="Q3664" s="96"/>
      <c r="R3664" s="88" t="s">
        <v>28</v>
      </c>
      <c r="S3664" s="84"/>
      <c r="T3664" s="1">
        <v>407</v>
      </c>
      <c r="U3664" s="90">
        <v>211.64</v>
      </c>
      <c r="V3664" s="91">
        <v>0.48000000000000004</v>
      </c>
      <c r="W3664" s="88" t="s">
        <v>11035</v>
      </c>
      <c r="X3664" s="83">
        <v>90021900000</v>
      </c>
      <c r="Y3664" s="83" t="s">
        <v>903</v>
      </c>
      <c r="Z3664" s="83" t="s">
        <v>31</v>
      </c>
    </row>
    <row r="3665" spans="1:26" x14ac:dyDescent="0.25">
      <c r="A3665" s="83" t="s">
        <v>12366</v>
      </c>
      <c r="B3665" s="83" t="s">
        <v>12366</v>
      </c>
      <c r="C3665" s="84" t="s">
        <v>7073</v>
      </c>
      <c r="D3665" s="83" t="s">
        <v>8950</v>
      </c>
      <c r="E3665" s="83" t="s">
        <v>704</v>
      </c>
      <c r="F3665" s="83" t="s">
        <v>22</v>
      </c>
      <c r="G3665" s="83" t="s">
        <v>23</v>
      </c>
      <c r="H3665" s="83"/>
      <c r="I3665" s="93" t="s">
        <v>24</v>
      </c>
      <c r="J3665" s="93" t="s">
        <v>24</v>
      </c>
      <c r="K3665" s="85">
        <v>100210010126</v>
      </c>
      <c r="L3665" s="83" t="s">
        <v>25</v>
      </c>
      <c r="M3665" s="83" t="s">
        <v>1019</v>
      </c>
      <c r="N3665" s="83" t="s">
        <v>5234</v>
      </c>
      <c r="O3665" s="83" t="s">
        <v>5235</v>
      </c>
      <c r="P3665" s="86">
        <v>2</v>
      </c>
      <c r="Q3665" s="96"/>
      <c r="R3665" s="88" t="s">
        <v>7847</v>
      </c>
      <c r="S3665" s="83" t="s">
        <v>12147</v>
      </c>
      <c r="T3665" s="1">
        <v>2291</v>
      </c>
      <c r="U3665" s="90">
        <v>1191.32</v>
      </c>
      <c r="V3665" s="91">
        <v>0.48000000000000004</v>
      </c>
      <c r="W3665" s="88" t="s">
        <v>11035</v>
      </c>
      <c r="X3665" s="83">
        <v>90118000000</v>
      </c>
      <c r="Y3665" s="83" t="s">
        <v>994</v>
      </c>
      <c r="Z3665" s="83" t="s">
        <v>739</v>
      </c>
    </row>
    <row r="3666" spans="1:26" x14ac:dyDescent="0.25">
      <c r="A3666" s="83" t="s">
        <v>12367</v>
      </c>
      <c r="B3666" s="83" t="s">
        <v>12367</v>
      </c>
      <c r="C3666" s="84" t="s">
        <v>7075</v>
      </c>
      <c r="D3666" s="83" t="s">
        <v>7076</v>
      </c>
      <c r="E3666" s="83" t="s">
        <v>704</v>
      </c>
      <c r="F3666" s="83" t="s">
        <v>22</v>
      </c>
      <c r="G3666" s="83" t="s">
        <v>23</v>
      </c>
      <c r="H3666" s="83"/>
      <c r="I3666" s="93" t="s">
        <v>24</v>
      </c>
      <c r="J3666" s="93" t="s">
        <v>24</v>
      </c>
      <c r="K3666" s="85">
        <v>100210010126</v>
      </c>
      <c r="L3666" s="83" t="s">
        <v>25</v>
      </c>
      <c r="M3666" s="83" t="s">
        <v>1019</v>
      </c>
      <c r="N3666" s="83" t="s">
        <v>5234</v>
      </c>
      <c r="O3666" s="83" t="s">
        <v>5235</v>
      </c>
      <c r="P3666" s="86">
        <v>2</v>
      </c>
      <c r="Q3666" s="96"/>
      <c r="R3666" s="88" t="s">
        <v>28</v>
      </c>
      <c r="S3666" s="84"/>
      <c r="T3666" s="1">
        <v>3778</v>
      </c>
      <c r="U3666" s="90">
        <v>1964.56</v>
      </c>
      <c r="V3666" s="91">
        <v>0.48000000000000004</v>
      </c>
      <c r="W3666" s="88" t="s">
        <v>11035</v>
      </c>
      <c r="X3666" s="83">
        <v>90118000000</v>
      </c>
      <c r="Y3666" s="83" t="s">
        <v>994</v>
      </c>
      <c r="Z3666" s="83" t="s">
        <v>739</v>
      </c>
    </row>
    <row r="3667" spans="1:26" x14ac:dyDescent="0.25">
      <c r="A3667" s="83" t="s">
        <v>12368</v>
      </c>
      <c r="B3667" s="83" t="s">
        <v>12368</v>
      </c>
      <c r="C3667" s="84" t="s">
        <v>7078</v>
      </c>
      <c r="D3667" s="83" t="s">
        <v>7079</v>
      </c>
      <c r="E3667" s="83" t="s">
        <v>704</v>
      </c>
      <c r="F3667" s="83" t="s">
        <v>22</v>
      </c>
      <c r="G3667" s="83" t="s">
        <v>12144</v>
      </c>
      <c r="H3667" s="83"/>
      <c r="I3667" s="93" t="s">
        <v>24</v>
      </c>
      <c r="J3667" s="93" t="s">
        <v>24</v>
      </c>
      <c r="K3667" s="85">
        <v>100210010630</v>
      </c>
      <c r="L3667" s="83" t="s">
        <v>25</v>
      </c>
      <c r="M3667" s="83" t="s">
        <v>1019</v>
      </c>
      <c r="N3667" s="83" t="s">
        <v>1303</v>
      </c>
      <c r="O3667" s="83" t="s">
        <v>6126</v>
      </c>
      <c r="P3667" s="86">
        <v>2</v>
      </c>
      <c r="Q3667" s="96"/>
      <c r="R3667" s="88" t="s">
        <v>28</v>
      </c>
      <c r="S3667" s="84"/>
      <c r="T3667" s="1">
        <v>1891</v>
      </c>
      <c r="U3667" s="90">
        <v>983.32</v>
      </c>
      <c r="V3667" s="91">
        <v>0.48</v>
      </c>
      <c r="W3667" s="88" t="s">
        <v>11035</v>
      </c>
      <c r="X3667" s="83">
        <v>90119000000</v>
      </c>
      <c r="Y3667" s="83" t="s">
        <v>994</v>
      </c>
      <c r="Z3667" s="83" t="s">
        <v>31</v>
      </c>
    </row>
    <row r="3668" spans="1:26" x14ac:dyDescent="0.25">
      <c r="A3668" s="83" t="s">
        <v>12369</v>
      </c>
      <c r="B3668" s="83" t="s">
        <v>12369</v>
      </c>
      <c r="C3668" s="84" t="s">
        <v>7081</v>
      </c>
      <c r="D3668" s="83" t="s">
        <v>7082</v>
      </c>
      <c r="E3668" s="83" t="s">
        <v>704</v>
      </c>
      <c r="F3668" s="83" t="s">
        <v>22</v>
      </c>
      <c r="G3668" s="83" t="s">
        <v>23</v>
      </c>
      <c r="H3668" s="83"/>
      <c r="I3668" s="93" t="s">
        <v>24</v>
      </c>
      <c r="J3668" s="93" t="s">
        <v>24</v>
      </c>
      <c r="K3668" s="85">
        <v>100210010367</v>
      </c>
      <c r="L3668" s="83" t="s">
        <v>25</v>
      </c>
      <c r="M3668" s="83" t="s">
        <v>1019</v>
      </c>
      <c r="N3668" s="83" t="s">
        <v>4654</v>
      </c>
      <c r="O3668" s="83" t="s">
        <v>7083</v>
      </c>
      <c r="P3668" s="86">
        <v>2</v>
      </c>
      <c r="Q3668" s="96"/>
      <c r="R3668" s="88" t="s">
        <v>28</v>
      </c>
      <c r="S3668" s="83"/>
      <c r="T3668" s="1">
        <v>2658</v>
      </c>
      <c r="U3668" s="90">
        <v>1382.16</v>
      </c>
      <c r="V3668" s="91">
        <v>0.48</v>
      </c>
      <c r="W3668" s="5" t="s">
        <v>11035</v>
      </c>
      <c r="X3668" s="83">
        <v>90118000000</v>
      </c>
      <c r="Y3668" s="83" t="s">
        <v>994</v>
      </c>
      <c r="Z3668" s="83" t="s">
        <v>739</v>
      </c>
    </row>
    <row r="3669" spans="1:26" x14ac:dyDescent="0.25">
      <c r="A3669" s="83" t="s">
        <v>12370</v>
      </c>
      <c r="B3669" s="83" t="s">
        <v>12370</v>
      </c>
      <c r="C3669" s="84" t="s">
        <v>7085</v>
      </c>
      <c r="D3669" s="83" t="s">
        <v>7086</v>
      </c>
      <c r="E3669" s="83" t="s">
        <v>704</v>
      </c>
      <c r="F3669" s="83" t="s">
        <v>22</v>
      </c>
      <c r="G3669" s="83" t="s">
        <v>23</v>
      </c>
      <c r="H3669" s="83"/>
      <c r="I3669" s="93" t="s">
        <v>24</v>
      </c>
      <c r="J3669" s="93" t="s">
        <v>24</v>
      </c>
      <c r="K3669" s="85">
        <v>100210010367</v>
      </c>
      <c r="L3669" s="83" t="s">
        <v>25</v>
      </c>
      <c r="M3669" s="83" t="s">
        <v>1019</v>
      </c>
      <c r="N3669" s="83" t="s">
        <v>4654</v>
      </c>
      <c r="O3669" s="83" t="s">
        <v>7083</v>
      </c>
      <c r="P3669" s="86">
        <v>2</v>
      </c>
      <c r="Q3669" s="96"/>
      <c r="R3669" s="88" t="s">
        <v>7847</v>
      </c>
      <c r="S3669" s="84" t="s">
        <v>12147</v>
      </c>
      <c r="T3669" s="1">
        <v>4844</v>
      </c>
      <c r="U3669" s="90">
        <v>2518.88</v>
      </c>
      <c r="V3669" s="91">
        <v>0.48</v>
      </c>
      <c r="W3669" s="5" t="s">
        <v>11035</v>
      </c>
      <c r="X3669" s="83">
        <v>90118000000</v>
      </c>
      <c r="Y3669" s="83" t="s">
        <v>994</v>
      </c>
      <c r="Z3669" s="83" t="s">
        <v>739</v>
      </c>
    </row>
    <row r="3670" spans="1:26" x14ac:dyDescent="0.25">
      <c r="A3670" s="83" t="s">
        <v>12371</v>
      </c>
      <c r="B3670" s="83" t="s">
        <v>12371</v>
      </c>
      <c r="C3670" s="84" t="s">
        <v>7088</v>
      </c>
      <c r="D3670" s="83" t="s">
        <v>7089</v>
      </c>
      <c r="E3670" s="83" t="s">
        <v>704</v>
      </c>
      <c r="F3670" s="83" t="s">
        <v>22</v>
      </c>
      <c r="G3670" s="83" t="s">
        <v>12144</v>
      </c>
      <c r="H3670" s="83"/>
      <c r="I3670" s="93" t="s">
        <v>24</v>
      </c>
      <c r="J3670" s="93" t="s">
        <v>24</v>
      </c>
      <c r="K3670" s="85">
        <v>100210010630</v>
      </c>
      <c r="L3670" s="83" t="s">
        <v>25</v>
      </c>
      <c r="M3670" s="83" t="s">
        <v>1019</v>
      </c>
      <c r="N3670" s="83" t="s">
        <v>1303</v>
      </c>
      <c r="O3670" s="83" t="s">
        <v>6126</v>
      </c>
      <c r="P3670" s="86">
        <v>2</v>
      </c>
      <c r="Q3670" s="96"/>
      <c r="R3670" s="88" t="s">
        <v>28</v>
      </c>
      <c r="S3670" s="84"/>
      <c r="T3670" s="1">
        <v>3732</v>
      </c>
      <c r="U3670" s="90">
        <v>1940.64</v>
      </c>
      <c r="V3670" s="91">
        <v>0.48</v>
      </c>
      <c r="W3670" s="88" t="s">
        <v>11035</v>
      </c>
      <c r="X3670" s="83">
        <v>90119000000</v>
      </c>
      <c r="Y3670" s="83" t="s">
        <v>994</v>
      </c>
      <c r="Z3670" s="83" t="s">
        <v>31</v>
      </c>
    </row>
    <row r="3671" spans="1:26" x14ac:dyDescent="0.25">
      <c r="A3671" s="83" t="s">
        <v>12372</v>
      </c>
      <c r="B3671" s="83" t="s">
        <v>12372</v>
      </c>
      <c r="C3671" s="84" t="s">
        <v>7091</v>
      </c>
      <c r="D3671" s="83" t="s">
        <v>7092</v>
      </c>
      <c r="E3671" s="83" t="s">
        <v>704</v>
      </c>
      <c r="F3671" s="83" t="s">
        <v>22</v>
      </c>
      <c r="G3671" s="93" t="s">
        <v>23</v>
      </c>
      <c r="H3671" s="83"/>
      <c r="I3671" s="93" t="s">
        <v>24</v>
      </c>
      <c r="J3671" s="93" t="s">
        <v>24</v>
      </c>
      <c r="K3671" s="85">
        <v>100210010630</v>
      </c>
      <c r="L3671" s="83" t="s">
        <v>25</v>
      </c>
      <c r="M3671" s="83" t="s">
        <v>1019</v>
      </c>
      <c r="N3671" s="83" t="s">
        <v>1303</v>
      </c>
      <c r="O3671" s="83" t="s">
        <v>6126</v>
      </c>
      <c r="P3671" s="86">
        <v>2</v>
      </c>
      <c r="Q3671" s="96"/>
      <c r="R3671" s="88" t="s">
        <v>28</v>
      </c>
      <c r="S3671" s="84"/>
      <c r="T3671" s="1">
        <v>3700</v>
      </c>
      <c r="U3671" s="90">
        <v>1924</v>
      </c>
      <c r="V3671" s="91">
        <v>0.48</v>
      </c>
      <c r="W3671" s="88" t="s">
        <v>11035</v>
      </c>
      <c r="X3671" s="83">
        <v>90119000000</v>
      </c>
      <c r="Y3671" s="83" t="s">
        <v>994</v>
      </c>
      <c r="Z3671" s="83" t="s">
        <v>31</v>
      </c>
    </row>
    <row r="3672" spans="1:26" x14ac:dyDescent="0.25">
      <c r="A3672" s="83" t="s">
        <v>12373</v>
      </c>
      <c r="B3672" s="83" t="s">
        <v>12373</v>
      </c>
      <c r="C3672" s="84" t="s">
        <v>7094</v>
      </c>
      <c r="D3672" s="83" t="s">
        <v>7095</v>
      </c>
      <c r="E3672" s="83" t="s">
        <v>704</v>
      </c>
      <c r="F3672" s="83" t="s">
        <v>22</v>
      </c>
      <c r="G3672" s="93" t="s">
        <v>23</v>
      </c>
      <c r="H3672" s="83"/>
      <c r="I3672" s="93" t="s">
        <v>24</v>
      </c>
      <c r="J3672" s="93" t="s">
        <v>24</v>
      </c>
      <c r="K3672" s="85">
        <v>100210010607</v>
      </c>
      <c r="L3672" s="83" t="s">
        <v>25</v>
      </c>
      <c r="M3672" s="83" t="s">
        <v>1019</v>
      </c>
      <c r="N3672" s="83" t="s">
        <v>1303</v>
      </c>
      <c r="O3672" s="83" t="s">
        <v>4558</v>
      </c>
      <c r="P3672" s="86">
        <v>20</v>
      </c>
      <c r="Q3672" s="96"/>
      <c r="R3672" s="88" t="s">
        <v>28</v>
      </c>
      <c r="S3672" s="84"/>
      <c r="T3672" s="1">
        <v>946</v>
      </c>
      <c r="U3672" s="90">
        <v>491.92</v>
      </c>
      <c r="V3672" s="91">
        <v>0.48</v>
      </c>
      <c r="W3672" s="83" t="s">
        <v>11035</v>
      </c>
      <c r="X3672" s="83">
        <v>85043180900</v>
      </c>
      <c r="Y3672" s="83" t="s">
        <v>994</v>
      </c>
      <c r="Z3672" s="83" t="s">
        <v>31</v>
      </c>
    </row>
    <row r="3673" spans="1:26" x14ac:dyDescent="0.25">
      <c r="A3673" s="83" t="s">
        <v>12374</v>
      </c>
      <c r="B3673" s="83" t="s">
        <v>12374</v>
      </c>
      <c r="C3673" s="84" t="s">
        <v>7097</v>
      </c>
      <c r="D3673" s="83" t="s">
        <v>7098</v>
      </c>
      <c r="E3673" s="83" t="s">
        <v>704</v>
      </c>
      <c r="F3673" s="83" t="s">
        <v>22</v>
      </c>
      <c r="G3673" s="83" t="s">
        <v>12144</v>
      </c>
      <c r="H3673" s="83"/>
      <c r="I3673" s="93" t="s">
        <v>24</v>
      </c>
      <c r="J3673" s="93" t="s">
        <v>24</v>
      </c>
      <c r="K3673" s="85">
        <v>100210010318</v>
      </c>
      <c r="L3673" s="83" t="s">
        <v>25</v>
      </c>
      <c r="M3673" s="83" t="s">
        <v>1019</v>
      </c>
      <c r="N3673" s="83" t="s">
        <v>4654</v>
      </c>
      <c r="O3673" s="83" t="s">
        <v>7099</v>
      </c>
      <c r="P3673" s="86">
        <v>2</v>
      </c>
      <c r="Q3673" s="96"/>
      <c r="R3673" s="88" t="s">
        <v>28</v>
      </c>
      <c r="S3673" s="84"/>
      <c r="T3673" s="1">
        <v>9475</v>
      </c>
      <c r="U3673" s="90">
        <v>4927</v>
      </c>
      <c r="V3673" s="91">
        <v>0.48</v>
      </c>
      <c r="W3673" s="88" t="s">
        <v>11035</v>
      </c>
      <c r="X3673" s="83">
        <v>90118000000</v>
      </c>
      <c r="Y3673" s="83" t="s">
        <v>994</v>
      </c>
      <c r="Z3673" s="83" t="s">
        <v>739</v>
      </c>
    </row>
    <row r="3674" spans="1:26" x14ac:dyDescent="0.25">
      <c r="A3674" s="83" t="s">
        <v>12375</v>
      </c>
      <c r="B3674" s="83" t="s">
        <v>12375</v>
      </c>
      <c r="C3674" s="84" t="s">
        <v>7101</v>
      </c>
      <c r="D3674" s="83" t="s">
        <v>7102</v>
      </c>
      <c r="E3674" s="83" t="s">
        <v>704</v>
      </c>
      <c r="F3674" s="83" t="s">
        <v>22</v>
      </c>
      <c r="G3674" s="83" t="s">
        <v>12144</v>
      </c>
      <c r="H3674" s="83"/>
      <c r="I3674" s="93" t="s">
        <v>24</v>
      </c>
      <c r="J3674" s="93" t="s">
        <v>24</v>
      </c>
      <c r="K3674" s="85">
        <v>100210010656</v>
      </c>
      <c r="L3674" s="83" t="s">
        <v>25</v>
      </c>
      <c r="M3674" s="83" t="s">
        <v>1019</v>
      </c>
      <c r="N3674" s="83" t="s">
        <v>1303</v>
      </c>
      <c r="O3674" s="83" t="s">
        <v>4464</v>
      </c>
      <c r="P3674" s="86">
        <v>2</v>
      </c>
      <c r="Q3674" s="96"/>
      <c r="R3674" s="88" t="s">
        <v>28</v>
      </c>
      <c r="S3674" s="84"/>
      <c r="T3674" s="1">
        <v>4774</v>
      </c>
      <c r="U3674" s="90">
        <v>2482.48</v>
      </c>
      <c r="V3674" s="91">
        <v>0.48</v>
      </c>
      <c r="W3674" s="83" t="s">
        <v>11035</v>
      </c>
      <c r="X3674" s="83">
        <v>94054990900</v>
      </c>
      <c r="Y3674" s="83" t="s">
        <v>994</v>
      </c>
      <c r="Z3674" s="83" t="s">
        <v>739</v>
      </c>
    </row>
    <row r="3675" spans="1:26" x14ac:dyDescent="0.25">
      <c r="A3675" s="83" t="s">
        <v>12376</v>
      </c>
      <c r="B3675" s="83" t="s">
        <v>12376</v>
      </c>
      <c r="C3675" s="84" t="s">
        <v>7104</v>
      </c>
      <c r="D3675" s="83" t="s">
        <v>7105</v>
      </c>
      <c r="E3675" s="83" t="s">
        <v>704</v>
      </c>
      <c r="F3675" s="83" t="s">
        <v>22</v>
      </c>
      <c r="G3675" s="83" t="s">
        <v>12144</v>
      </c>
      <c r="H3675" s="83"/>
      <c r="I3675" s="93" t="s">
        <v>24</v>
      </c>
      <c r="J3675" s="93" t="s">
        <v>24</v>
      </c>
      <c r="K3675" s="85">
        <v>100210010127</v>
      </c>
      <c r="L3675" s="83" t="s">
        <v>25</v>
      </c>
      <c r="M3675" s="83" t="s">
        <v>1019</v>
      </c>
      <c r="N3675" s="83" t="s">
        <v>5234</v>
      </c>
      <c r="O3675" s="83" t="s">
        <v>5291</v>
      </c>
      <c r="P3675" s="86">
        <v>20</v>
      </c>
      <c r="Q3675" s="96"/>
      <c r="R3675" s="88" t="s">
        <v>28</v>
      </c>
      <c r="S3675" s="84"/>
      <c r="T3675" s="1">
        <v>1594</v>
      </c>
      <c r="U3675" s="90">
        <v>828.88</v>
      </c>
      <c r="V3675" s="91">
        <v>0.48</v>
      </c>
      <c r="W3675" s="88" t="s">
        <v>11035</v>
      </c>
      <c r="X3675" s="83">
        <v>90118000000</v>
      </c>
      <c r="Y3675" s="83" t="s">
        <v>903</v>
      </c>
      <c r="Z3675" s="83" t="s">
        <v>739</v>
      </c>
    </row>
    <row r="3676" spans="1:26" x14ac:dyDescent="0.25">
      <c r="A3676" s="83" t="s">
        <v>12377</v>
      </c>
      <c r="B3676" s="83" t="s">
        <v>12377</v>
      </c>
      <c r="C3676" s="84" t="s">
        <v>7107</v>
      </c>
      <c r="D3676" s="83" t="s">
        <v>7108</v>
      </c>
      <c r="E3676" s="83" t="s">
        <v>704</v>
      </c>
      <c r="F3676" s="83" t="s">
        <v>22</v>
      </c>
      <c r="G3676" s="83" t="s">
        <v>12144</v>
      </c>
      <c r="H3676" s="83"/>
      <c r="I3676" s="93" t="s">
        <v>24</v>
      </c>
      <c r="J3676" s="93" t="s">
        <v>24</v>
      </c>
      <c r="K3676" s="85">
        <v>100210010127</v>
      </c>
      <c r="L3676" s="83" t="s">
        <v>25</v>
      </c>
      <c r="M3676" s="83" t="s">
        <v>1019</v>
      </c>
      <c r="N3676" s="83" t="s">
        <v>5234</v>
      </c>
      <c r="O3676" s="83" t="s">
        <v>5291</v>
      </c>
      <c r="P3676" s="86">
        <v>20</v>
      </c>
      <c r="Q3676" s="96"/>
      <c r="R3676" s="88" t="s">
        <v>28</v>
      </c>
      <c r="S3676" s="84"/>
      <c r="T3676" s="1">
        <v>1256</v>
      </c>
      <c r="U3676" s="90">
        <v>653.12</v>
      </c>
      <c r="V3676" s="91">
        <v>0.48</v>
      </c>
      <c r="W3676" s="88" t="s">
        <v>11035</v>
      </c>
      <c r="X3676" s="83">
        <v>90118000000</v>
      </c>
      <c r="Y3676" s="83" t="s">
        <v>903</v>
      </c>
      <c r="Z3676" s="83" t="s">
        <v>739</v>
      </c>
    </row>
    <row r="3677" spans="1:26" x14ac:dyDescent="0.25">
      <c r="A3677" s="83" t="s">
        <v>12378</v>
      </c>
      <c r="B3677" s="83" t="s">
        <v>12378</v>
      </c>
      <c r="C3677" s="84" t="s">
        <v>7110</v>
      </c>
      <c r="D3677" s="83" t="s">
        <v>7111</v>
      </c>
      <c r="E3677" s="83" t="s">
        <v>704</v>
      </c>
      <c r="F3677" s="83" t="s">
        <v>22</v>
      </c>
      <c r="G3677" s="83" t="s">
        <v>12144</v>
      </c>
      <c r="H3677" s="83"/>
      <c r="I3677" s="93" t="s">
        <v>24</v>
      </c>
      <c r="J3677" s="93" t="s">
        <v>24</v>
      </c>
      <c r="K3677" s="85">
        <v>100210010127</v>
      </c>
      <c r="L3677" s="83" t="s">
        <v>25</v>
      </c>
      <c r="M3677" s="83" t="s">
        <v>1019</v>
      </c>
      <c r="N3677" s="83" t="s">
        <v>5234</v>
      </c>
      <c r="O3677" s="83" t="s">
        <v>5291</v>
      </c>
      <c r="P3677" s="86">
        <v>20</v>
      </c>
      <c r="Q3677" s="96"/>
      <c r="R3677" s="88" t="s">
        <v>28</v>
      </c>
      <c r="S3677" s="84"/>
      <c r="T3677" s="1">
        <v>1751</v>
      </c>
      <c r="U3677" s="90">
        <v>910.52</v>
      </c>
      <c r="V3677" s="91">
        <v>0.48000000000000004</v>
      </c>
      <c r="W3677" s="88" t="s">
        <v>11035</v>
      </c>
      <c r="X3677" s="83">
        <v>90118000000</v>
      </c>
      <c r="Y3677" s="83" t="s">
        <v>903</v>
      </c>
      <c r="Z3677" s="83" t="s">
        <v>739</v>
      </c>
    </row>
    <row r="3678" spans="1:26" x14ac:dyDescent="0.25">
      <c r="A3678" s="83" t="s">
        <v>12379</v>
      </c>
      <c r="B3678" s="83" t="s">
        <v>12379</v>
      </c>
      <c r="C3678" s="84" t="s">
        <v>7113</v>
      </c>
      <c r="D3678" s="83" t="s">
        <v>7114</v>
      </c>
      <c r="E3678" s="83" t="s">
        <v>704</v>
      </c>
      <c r="F3678" s="83" t="s">
        <v>22</v>
      </c>
      <c r="G3678" s="83" t="s">
        <v>23</v>
      </c>
      <c r="H3678" s="83"/>
      <c r="I3678" s="93" t="s">
        <v>24</v>
      </c>
      <c r="J3678" s="93" t="s">
        <v>24</v>
      </c>
      <c r="K3678" s="85">
        <v>100210010127</v>
      </c>
      <c r="L3678" s="83" t="s">
        <v>25</v>
      </c>
      <c r="M3678" s="83" t="s">
        <v>1019</v>
      </c>
      <c r="N3678" s="83" t="s">
        <v>5234</v>
      </c>
      <c r="O3678" s="83" t="s">
        <v>5291</v>
      </c>
      <c r="P3678" s="86">
        <v>2</v>
      </c>
      <c r="Q3678" s="96"/>
      <c r="R3678" s="88" t="s">
        <v>7847</v>
      </c>
      <c r="S3678" s="84" t="s">
        <v>12147</v>
      </c>
      <c r="T3678" s="1">
        <v>2694</v>
      </c>
      <c r="U3678" s="90">
        <v>1400.88</v>
      </c>
      <c r="V3678" s="91">
        <v>0.48</v>
      </c>
      <c r="W3678" s="88" t="s">
        <v>11035</v>
      </c>
      <c r="X3678" s="83">
        <v>90118000000</v>
      </c>
      <c r="Y3678" s="83" t="s">
        <v>903</v>
      </c>
      <c r="Z3678" s="83" t="s">
        <v>739</v>
      </c>
    </row>
    <row r="3679" spans="1:26" x14ac:dyDescent="0.25">
      <c r="A3679" s="83" t="s">
        <v>12380</v>
      </c>
      <c r="B3679" s="83" t="s">
        <v>12380</v>
      </c>
      <c r="C3679" s="84" t="s">
        <v>7116</v>
      </c>
      <c r="D3679" s="83" t="s">
        <v>7117</v>
      </c>
      <c r="E3679" s="83" t="s">
        <v>704</v>
      </c>
      <c r="F3679" s="83" t="s">
        <v>22</v>
      </c>
      <c r="G3679" s="83" t="s">
        <v>12144</v>
      </c>
      <c r="H3679" s="83"/>
      <c r="I3679" s="93" t="s">
        <v>24</v>
      </c>
      <c r="J3679" s="93" t="s">
        <v>24</v>
      </c>
      <c r="K3679" s="85">
        <v>100210010127</v>
      </c>
      <c r="L3679" s="83" t="s">
        <v>25</v>
      </c>
      <c r="M3679" s="83" t="s">
        <v>1019</v>
      </c>
      <c r="N3679" s="83" t="s">
        <v>5234</v>
      </c>
      <c r="O3679" s="83" t="s">
        <v>5291</v>
      </c>
      <c r="P3679" s="86">
        <v>20</v>
      </c>
      <c r="Q3679" s="96"/>
      <c r="R3679" s="88" t="s">
        <v>28</v>
      </c>
      <c r="S3679" s="84"/>
      <c r="T3679" s="1">
        <v>3018</v>
      </c>
      <c r="U3679" s="90">
        <v>1569.36</v>
      </c>
      <c r="V3679" s="91">
        <v>0.48000000000000004</v>
      </c>
      <c r="W3679" s="88" t="s">
        <v>11035</v>
      </c>
      <c r="X3679" s="83">
        <v>90118000000</v>
      </c>
      <c r="Y3679" s="83" t="s">
        <v>903</v>
      </c>
      <c r="Z3679" s="83" t="s">
        <v>739</v>
      </c>
    </row>
    <row r="3680" spans="1:26" x14ac:dyDescent="0.25">
      <c r="A3680" s="83" t="s">
        <v>12381</v>
      </c>
      <c r="B3680" s="83" t="s">
        <v>12381</v>
      </c>
      <c r="C3680" s="84" t="s">
        <v>7119</v>
      </c>
      <c r="D3680" s="83" t="s">
        <v>7120</v>
      </c>
      <c r="E3680" s="83" t="s">
        <v>704</v>
      </c>
      <c r="F3680" s="83" t="s">
        <v>22</v>
      </c>
      <c r="G3680" s="83" t="s">
        <v>23</v>
      </c>
      <c r="H3680" s="83"/>
      <c r="I3680" s="93" t="s">
        <v>24</v>
      </c>
      <c r="J3680" s="93" t="s">
        <v>24</v>
      </c>
      <c r="K3680" s="85">
        <v>100210010127</v>
      </c>
      <c r="L3680" s="83" t="s">
        <v>25</v>
      </c>
      <c r="M3680" s="83" t="s">
        <v>1019</v>
      </c>
      <c r="N3680" s="83" t="s">
        <v>5234</v>
      </c>
      <c r="O3680" s="83" t="s">
        <v>5291</v>
      </c>
      <c r="P3680" s="86">
        <v>2</v>
      </c>
      <c r="Q3680" s="96"/>
      <c r="R3680" s="88" t="s">
        <v>28</v>
      </c>
      <c r="S3680" s="84"/>
      <c r="T3680" s="1">
        <v>1919</v>
      </c>
      <c r="U3680" s="90">
        <v>997.88</v>
      </c>
      <c r="V3680" s="91">
        <v>0.48</v>
      </c>
      <c r="W3680" s="88" t="s">
        <v>11035</v>
      </c>
      <c r="X3680" s="83">
        <v>90118000000</v>
      </c>
      <c r="Y3680" s="83" t="s">
        <v>903</v>
      </c>
      <c r="Z3680" s="83" t="s">
        <v>739</v>
      </c>
    </row>
    <row r="3681" spans="1:26" x14ac:dyDescent="0.25">
      <c r="A3681" s="83" t="s">
        <v>12382</v>
      </c>
      <c r="B3681" s="83" t="s">
        <v>12382</v>
      </c>
      <c r="C3681" s="84" t="s">
        <v>7122</v>
      </c>
      <c r="D3681" s="83" t="s">
        <v>7122</v>
      </c>
      <c r="E3681" s="83" t="s">
        <v>704</v>
      </c>
      <c r="F3681" s="83" t="s">
        <v>22</v>
      </c>
      <c r="G3681" s="83" t="s">
        <v>23</v>
      </c>
      <c r="H3681" s="83"/>
      <c r="I3681" s="93" t="s">
        <v>24</v>
      </c>
      <c r="J3681" s="93" t="s">
        <v>24</v>
      </c>
      <c r="K3681" s="85">
        <v>100210010127</v>
      </c>
      <c r="L3681" s="83" t="s">
        <v>25</v>
      </c>
      <c r="M3681" s="83" t="s">
        <v>1019</v>
      </c>
      <c r="N3681" s="83" t="s">
        <v>5234</v>
      </c>
      <c r="O3681" s="83" t="s">
        <v>5291</v>
      </c>
      <c r="P3681" s="86">
        <v>20</v>
      </c>
      <c r="Q3681" s="96"/>
      <c r="R3681" s="88" t="s">
        <v>28</v>
      </c>
      <c r="S3681" s="84"/>
      <c r="T3681" s="1">
        <v>2168</v>
      </c>
      <c r="U3681" s="90">
        <v>1127.3599999999999</v>
      </c>
      <c r="V3681" s="91">
        <v>0.48000000000000004</v>
      </c>
      <c r="W3681" s="88" t="s">
        <v>11035</v>
      </c>
      <c r="X3681" s="83">
        <v>90118000000</v>
      </c>
      <c r="Y3681" s="83" t="s">
        <v>903</v>
      </c>
      <c r="Z3681" s="83" t="s">
        <v>739</v>
      </c>
    </row>
    <row r="3682" spans="1:26" x14ac:dyDescent="0.25">
      <c r="A3682" s="83" t="s">
        <v>12383</v>
      </c>
      <c r="B3682" s="83" t="s">
        <v>12383</v>
      </c>
      <c r="C3682" s="84" t="s">
        <v>12384</v>
      </c>
      <c r="D3682" s="83" t="s">
        <v>7125</v>
      </c>
      <c r="E3682" s="83" t="s">
        <v>704</v>
      </c>
      <c r="F3682" s="83" t="s">
        <v>22</v>
      </c>
      <c r="G3682" s="83" t="s">
        <v>23</v>
      </c>
      <c r="H3682" s="83"/>
      <c r="I3682" s="93" t="s">
        <v>24</v>
      </c>
      <c r="J3682" s="93" t="s">
        <v>24</v>
      </c>
      <c r="K3682" s="85">
        <v>100210010513</v>
      </c>
      <c r="L3682" s="83" t="s">
        <v>25</v>
      </c>
      <c r="M3682" s="83" t="s">
        <v>1019</v>
      </c>
      <c r="N3682" s="83" t="s">
        <v>5182</v>
      </c>
      <c r="O3682" s="83" t="s">
        <v>7126</v>
      </c>
      <c r="P3682" s="86"/>
      <c r="Q3682" s="96"/>
      <c r="R3682" s="88" t="s">
        <v>28</v>
      </c>
      <c r="S3682" s="84"/>
      <c r="T3682" s="1">
        <v>3838</v>
      </c>
      <c r="U3682" s="90">
        <v>1995.76</v>
      </c>
      <c r="V3682" s="91">
        <v>0.48</v>
      </c>
      <c r="W3682" s="88" t="s">
        <v>11035</v>
      </c>
      <c r="X3682" s="83">
        <v>90118000000</v>
      </c>
      <c r="Y3682" s="83" t="s">
        <v>903</v>
      </c>
      <c r="Z3682" s="83" t="s">
        <v>739</v>
      </c>
    </row>
    <row r="3683" spans="1:26" x14ac:dyDescent="0.25">
      <c r="A3683" s="83" t="s">
        <v>12385</v>
      </c>
      <c r="B3683" s="83" t="s">
        <v>12385</v>
      </c>
      <c r="C3683" s="84" t="s">
        <v>7211</v>
      </c>
      <c r="D3683" s="83" t="s">
        <v>7212</v>
      </c>
      <c r="E3683" s="83" t="s">
        <v>704</v>
      </c>
      <c r="F3683" s="83" t="s">
        <v>22</v>
      </c>
      <c r="G3683" s="83" t="s">
        <v>12144</v>
      </c>
      <c r="H3683" s="83"/>
      <c r="I3683" s="93" t="s">
        <v>24</v>
      </c>
      <c r="J3683" s="93" t="s">
        <v>24</v>
      </c>
      <c r="K3683" s="85">
        <v>100210010726</v>
      </c>
      <c r="L3683" s="83" t="s">
        <v>25</v>
      </c>
      <c r="M3683" s="83" t="s">
        <v>1019</v>
      </c>
      <c r="N3683" s="83" t="s">
        <v>2639</v>
      </c>
      <c r="O3683" s="83" t="s">
        <v>2640</v>
      </c>
      <c r="P3683" s="86">
        <v>2</v>
      </c>
      <c r="Q3683" s="96"/>
      <c r="R3683" s="88" t="s">
        <v>28</v>
      </c>
      <c r="S3683" s="84"/>
      <c r="T3683" s="1">
        <v>676</v>
      </c>
      <c r="U3683" s="90">
        <v>351.52</v>
      </c>
      <c r="V3683" s="91">
        <v>0.48000000000000004</v>
      </c>
      <c r="W3683" s="88" t="s">
        <v>11035</v>
      </c>
      <c r="X3683" s="83">
        <v>90021900000</v>
      </c>
      <c r="Y3683" s="83" t="s">
        <v>903</v>
      </c>
      <c r="Z3683" s="83" t="s">
        <v>31</v>
      </c>
    </row>
    <row r="3684" spans="1:26" x14ac:dyDescent="0.25">
      <c r="A3684" s="83" t="s">
        <v>12386</v>
      </c>
      <c r="B3684" s="83" t="s">
        <v>12386</v>
      </c>
      <c r="C3684" s="84" t="s">
        <v>7214</v>
      </c>
      <c r="D3684" s="83" t="s">
        <v>7215</v>
      </c>
      <c r="E3684" s="83" t="s">
        <v>704</v>
      </c>
      <c r="F3684" s="83" t="s">
        <v>22</v>
      </c>
      <c r="G3684" s="83" t="s">
        <v>23</v>
      </c>
      <c r="H3684" s="83"/>
      <c r="I3684" s="93" t="s">
        <v>24</v>
      </c>
      <c r="J3684" s="93" t="s">
        <v>24</v>
      </c>
      <c r="K3684" s="85">
        <v>100210010726</v>
      </c>
      <c r="L3684" s="83" t="s">
        <v>25</v>
      </c>
      <c r="M3684" s="83" t="s">
        <v>1019</v>
      </c>
      <c r="N3684" s="83" t="s">
        <v>2639</v>
      </c>
      <c r="O3684" s="83" t="s">
        <v>2640</v>
      </c>
      <c r="P3684" s="86"/>
      <c r="Q3684" s="96"/>
      <c r="R3684" s="88" t="s">
        <v>28</v>
      </c>
      <c r="S3684" s="84"/>
      <c r="T3684" s="1">
        <v>292</v>
      </c>
      <c r="U3684" s="90">
        <v>151.84</v>
      </c>
      <c r="V3684" s="91">
        <v>0.48</v>
      </c>
      <c r="W3684" s="88" t="s">
        <v>11035</v>
      </c>
      <c r="X3684" s="83">
        <v>90021900000</v>
      </c>
      <c r="Y3684" s="83" t="s">
        <v>903</v>
      </c>
      <c r="Z3684" s="83" t="s">
        <v>31</v>
      </c>
    </row>
    <row r="3685" spans="1:26" x14ac:dyDescent="0.25">
      <c r="A3685" s="83" t="s">
        <v>12387</v>
      </c>
      <c r="B3685" s="83" t="s">
        <v>12387</v>
      </c>
      <c r="C3685" s="84" t="s">
        <v>7220</v>
      </c>
      <c r="D3685" s="83" t="s">
        <v>12388</v>
      </c>
      <c r="E3685" s="83" t="s">
        <v>704</v>
      </c>
      <c r="F3685" s="83" t="s">
        <v>22</v>
      </c>
      <c r="G3685" s="83" t="s">
        <v>23</v>
      </c>
      <c r="H3685" s="83"/>
      <c r="I3685" s="93" t="s">
        <v>24</v>
      </c>
      <c r="J3685" s="93" t="s">
        <v>24</v>
      </c>
      <c r="K3685" s="85">
        <v>100210010126</v>
      </c>
      <c r="L3685" s="83" t="s">
        <v>25</v>
      </c>
      <c r="M3685" s="83" t="s">
        <v>1019</v>
      </c>
      <c r="N3685" s="83" t="s">
        <v>5234</v>
      </c>
      <c r="O3685" s="83" t="s">
        <v>5235</v>
      </c>
      <c r="P3685" s="86">
        <v>2</v>
      </c>
      <c r="Q3685" s="96"/>
      <c r="R3685" s="88" t="s">
        <v>28</v>
      </c>
      <c r="S3685" s="84"/>
      <c r="T3685" s="1">
        <v>4594</v>
      </c>
      <c r="U3685" s="90">
        <v>2388.88</v>
      </c>
      <c r="V3685" s="91">
        <v>0.48</v>
      </c>
      <c r="W3685" s="88" t="s">
        <v>11035</v>
      </c>
      <c r="X3685" s="83">
        <v>90119000000</v>
      </c>
      <c r="Y3685" s="83" t="s">
        <v>994</v>
      </c>
      <c r="Z3685" s="83" t="s">
        <v>739</v>
      </c>
    </row>
    <row r="3686" spans="1:26" x14ac:dyDescent="0.25">
      <c r="A3686" s="83" t="s">
        <v>12389</v>
      </c>
      <c r="B3686" s="83" t="s">
        <v>12389</v>
      </c>
      <c r="C3686" s="84" t="s">
        <v>7240</v>
      </c>
      <c r="D3686" s="83" t="s">
        <v>7241</v>
      </c>
      <c r="E3686" s="83" t="s">
        <v>704</v>
      </c>
      <c r="F3686" s="83" t="s">
        <v>22</v>
      </c>
      <c r="G3686" s="83" t="s">
        <v>12144</v>
      </c>
      <c r="H3686" s="83"/>
      <c r="I3686" s="93" t="s">
        <v>24</v>
      </c>
      <c r="J3686" s="93" t="s">
        <v>24</v>
      </c>
      <c r="K3686" s="85">
        <v>100210010630</v>
      </c>
      <c r="L3686" s="83" t="s">
        <v>25</v>
      </c>
      <c r="M3686" s="83" t="s">
        <v>1019</v>
      </c>
      <c r="N3686" s="83" t="s">
        <v>1303</v>
      </c>
      <c r="O3686" s="83" t="s">
        <v>6126</v>
      </c>
      <c r="P3686" s="86">
        <v>2</v>
      </c>
      <c r="Q3686" s="96"/>
      <c r="R3686" s="88" t="s">
        <v>28</v>
      </c>
      <c r="S3686" s="84"/>
      <c r="T3686" s="1">
        <v>4873</v>
      </c>
      <c r="U3686" s="90">
        <v>2533.96</v>
      </c>
      <c r="V3686" s="91">
        <v>0.48</v>
      </c>
      <c r="W3686" s="88" t="s">
        <v>11035</v>
      </c>
      <c r="X3686" s="83">
        <v>85371098990</v>
      </c>
      <c r="Y3686" s="83" t="s">
        <v>994</v>
      </c>
      <c r="Z3686" s="83" t="s">
        <v>31</v>
      </c>
    </row>
    <row r="3687" spans="1:26" x14ac:dyDescent="0.25">
      <c r="A3687" s="83" t="s">
        <v>12390</v>
      </c>
      <c r="B3687" s="83" t="s">
        <v>12390</v>
      </c>
      <c r="C3687" s="84" t="s">
        <v>7245</v>
      </c>
      <c r="D3687" s="83" t="s">
        <v>7246</v>
      </c>
      <c r="E3687" s="83" t="s">
        <v>704</v>
      </c>
      <c r="F3687" s="83" t="s">
        <v>22</v>
      </c>
      <c r="G3687" s="83" t="s">
        <v>12144</v>
      </c>
      <c r="H3687" s="83"/>
      <c r="I3687" s="93" t="s">
        <v>24</v>
      </c>
      <c r="J3687" s="93" t="s">
        <v>24</v>
      </c>
      <c r="K3687" s="85">
        <v>100210010722</v>
      </c>
      <c r="L3687" s="83" t="s">
        <v>25</v>
      </c>
      <c r="M3687" s="83" t="s">
        <v>1019</v>
      </c>
      <c r="N3687" s="83" t="s">
        <v>2639</v>
      </c>
      <c r="O3687" s="83" t="s">
        <v>5577</v>
      </c>
      <c r="P3687" s="86">
        <v>20</v>
      </c>
      <c r="Q3687" s="96"/>
      <c r="R3687" s="88" t="s">
        <v>28</v>
      </c>
      <c r="S3687" s="84"/>
      <c r="T3687" s="1">
        <v>1541</v>
      </c>
      <c r="U3687" s="90">
        <v>801.32</v>
      </c>
      <c r="V3687" s="91">
        <v>0.48</v>
      </c>
      <c r="W3687" s="88" t="s">
        <v>11035</v>
      </c>
      <c r="X3687" s="83">
        <v>90021900000</v>
      </c>
      <c r="Y3687" s="83" t="s">
        <v>994</v>
      </c>
      <c r="Z3687" s="83" t="s">
        <v>31</v>
      </c>
    </row>
    <row r="3688" spans="1:26" x14ac:dyDescent="0.25">
      <c r="A3688" s="83" t="s">
        <v>12391</v>
      </c>
      <c r="B3688" s="83" t="s">
        <v>12391</v>
      </c>
      <c r="C3688" s="84" t="s">
        <v>7266</v>
      </c>
      <c r="D3688" s="83" t="s">
        <v>7267</v>
      </c>
      <c r="E3688" s="83" t="s">
        <v>704</v>
      </c>
      <c r="F3688" s="83" t="s">
        <v>22</v>
      </c>
      <c r="G3688" s="93" t="s">
        <v>12144</v>
      </c>
      <c r="H3688" s="83"/>
      <c r="I3688" s="93" t="s">
        <v>24</v>
      </c>
      <c r="J3688" s="93" t="s">
        <v>24</v>
      </c>
      <c r="K3688" s="85">
        <v>100210010630</v>
      </c>
      <c r="L3688" s="83" t="s">
        <v>25</v>
      </c>
      <c r="M3688" s="83" t="s">
        <v>1019</v>
      </c>
      <c r="N3688" s="83" t="s">
        <v>1303</v>
      </c>
      <c r="O3688" s="83" t="s">
        <v>6126</v>
      </c>
      <c r="P3688" s="86">
        <v>2</v>
      </c>
      <c r="Q3688" s="96"/>
      <c r="R3688" s="88" t="s">
        <v>28</v>
      </c>
      <c r="S3688" s="84"/>
      <c r="T3688" s="1">
        <v>834</v>
      </c>
      <c r="U3688" s="90">
        <v>433.68</v>
      </c>
      <c r="V3688" s="91">
        <v>0.48</v>
      </c>
      <c r="W3688" s="88" t="s">
        <v>11035</v>
      </c>
      <c r="X3688" s="83">
        <v>90119000000</v>
      </c>
      <c r="Y3688" s="83" t="s">
        <v>994</v>
      </c>
      <c r="Z3688" s="83" t="s">
        <v>31</v>
      </c>
    </row>
    <row r="3689" spans="1:26" x14ac:dyDescent="0.25">
      <c r="A3689" s="83" t="s">
        <v>12392</v>
      </c>
      <c r="B3689" s="83" t="s">
        <v>12392</v>
      </c>
      <c r="C3689" s="84" t="s">
        <v>7293</v>
      </c>
      <c r="D3689" s="83" t="s">
        <v>7294</v>
      </c>
      <c r="E3689" s="83" t="s">
        <v>704</v>
      </c>
      <c r="F3689" s="83" t="s">
        <v>22</v>
      </c>
      <c r="G3689" s="83" t="s">
        <v>12144</v>
      </c>
      <c r="H3689" s="83"/>
      <c r="I3689" s="93" t="s">
        <v>24</v>
      </c>
      <c r="J3689" s="93" t="s">
        <v>24</v>
      </c>
      <c r="K3689" s="85">
        <v>100210010606</v>
      </c>
      <c r="L3689" s="83" t="s">
        <v>25</v>
      </c>
      <c r="M3689" s="83" t="s">
        <v>1019</v>
      </c>
      <c r="N3689" s="83" t="s">
        <v>1303</v>
      </c>
      <c r="O3689" s="83" t="s">
        <v>4601</v>
      </c>
      <c r="P3689" s="86">
        <v>2</v>
      </c>
      <c r="Q3689" s="96"/>
      <c r="R3689" s="88" t="s">
        <v>28</v>
      </c>
      <c r="S3689" s="84"/>
      <c r="T3689" s="1">
        <v>1736</v>
      </c>
      <c r="U3689" s="90">
        <v>902.72</v>
      </c>
      <c r="V3689" s="91">
        <v>0.48</v>
      </c>
      <c r="W3689" s="88" t="s">
        <v>11035</v>
      </c>
      <c r="X3689" s="83">
        <v>90029000900</v>
      </c>
      <c r="Y3689" s="83" t="s">
        <v>994</v>
      </c>
      <c r="Z3689" s="83" t="s">
        <v>31</v>
      </c>
    </row>
    <row r="3690" spans="1:26" x14ac:dyDescent="0.25">
      <c r="A3690" s="83" t="s">
        <v>12393</v>
      </c>
      <c r="B3690" s="83" t="s">
        <v>12393</v>
      </c>
      <c r="C3690" s="84" t="s">
        <v>7305</v>
      </c>
      <c r="D3690" s="83" t="s">
        <v>7306</v>
      </c>
      <c r="E3690" s="83" t="s">
        <v>704</v>
      </c>
      <c r="F3690" s="83" t="s">
        <v>22</v>
      </c>
      <c r="G3690" s="83" t="s">
        <v>23</v>
      </c>
      <c r="H3690" s="83"/>
      <c r="I3690" s="93" t="s">
        <v>24</v>
      </c>
      <c r="J3690" s="93" t="s">
        <v>24</v>
      </c>
      <c r="K3690" s="85">
        <v>100210010735</v>
      </c>
      <c r="L3690" s="83" t="s">
        <v>25</v>
      </c>
      <c r="M3690" s="83" t="s">
        <v>1019</v>
      </c>
      <c r="N3690" s="83" t="s">
        <v>2639</v>
      </c>
      <c r="O3690" s="83" t="s">
        <v>5963</v>
      </c>
      <c r="P3690" s="86">
        <v>2</v>
      </c>
      <c r="Q3690" s="96"/>
      <c r="R3690" s="88" t="s">
        <v>28</v>
      </c>
      <c r="S3690" s="84"/>
      <c r="T3690" s="1">
        <v>1008</v>
      </c>
      <c r="U3690" s="90">
        <v>524.16</v>
      </c>
      <c r="V3690" s="91">
        <v>0.48000000000000004</v>
      </c>
      <c r="W3690" s="88" t="s">
        <v>11035</v>
      </c>
      <c r="X3690" s="83">
        <v>90021900000</v>
      </c>
      <c r="Y3690" s="83" t="s">
        <v>903</v>
      </c>
      <c r="Z3690" s="83" t="s">
        <v>31</v>
      </c>
    </row>
    <row r="3691" spans="1:26" x14ac:dyDescent="0.25">
      <c r="A3691" s="83" t="s">
        <v>12394</v>
      </c>
      <c r="B3691" s="83" t="s">
        <v>12394</v>
      </c>
      <c r="C3691" s="84" t="s">
        <v>7308</v>
      </c>
      <c r="D3691" s="83" t="s">
        <v>7309</v>
      </c>
      <c r="E3691" s="83" t="s">
        <v>704</v>
      </c>
      <c r="F3691" s="83" t="s">
        <v>22</v>
      </c>
      <c r="G3691" s="83" t="s">
        <v>23</v>
      </c>
      <c r="H3691" s="83"/>
      <c r="I3691" s="93" t="s">
        <v>24</v>
      </c>
      <c r="J3691" s="93" t="s">
        <v>24</v>
      </c>
      <c r="K3691" s="85">
        <v>100210010735</v>
      </c>
      <c r="L3691" s="83" t="s">
        <v>25</v>
      </c>
      <c r="M3691" s="83" t="s">
        <v>1019</v>
      </c>
      <c r="N3691" s="83" t="s">
        <v>2639</v>
      </c>
      <c r="O3691" s="83" t="s">
        <v>5963</v>
      </c>
      <c r="P3691" s="86">
        <v>2</v>
      </c>
      <c r="Q3691" s="96"/>
      <c r="R3691" s="88" t="s">
        <v>28</v>
      </c>
      <c r="S3691" s="84"/>
      <c r="T3691" s="1">
        <v>1333</v>
      </c>
      <c r="U3691" s="90">
        <v>693.16</v>
      </c>
      <c r="V3691" s="91">
        <v>0.48000000000000004</v>
      </c>
      <c r="W3691" s="88" t="s">
        <v>11035</v>
      </c>
      <c r="X3691" s="83">
        <v>90021900000</v>
      </c>
      <c r="Y3691" s="83" t="s">
        <v>903</v>
      </c>
      <c r="Z3691" s="83" t="s">
        <v>31</v>
      </c>
    </row>
    <row r="3692" spans="1:26" x14ac:dyDescent="0.25">
      <c r="A3692" s="83" t="s">
        <v>12395</v>
      </c>
      <c r="B3692" s="83" t="s">
        <v>12395</v>
      </c>
      <c r="C3692" s="84" t="s">
        <v>7311</v>
      </c>
      <c r="D3692" s="83" t="s">
        <v>7312</v>
      </c>
      <c r="E3692" s="83" t="s">
        <v>704</v>
      </c>
      <c r="F3692" s="83" t="s">
        <v>22</v>
      </c>
      <c r="G3692" s="83" t="s">
        <v>23</v>
      </c>
      <c r="H3692" s="83"/>
      <c r="I3692" s="93" t="s">
        <v>24</v>
      </c>
      <c r="J3692" s="93" t="s">
        <v>24</v>
      </c>
      <c r="K3692" s="85">
        <v>100210010734</v>
      </c>
      <c r="L3692" s="83" t="s">
        <v>25</v>
      </c>
      <c r="M3692" s="83" t="s">
        <v>1019</v>
      </c>
      <c r="N3692" s="83" t="s">
        <v>2639</v>
      </c>
      <c r="O3692" s="83" t="s">
        <v>5970</v>
      </c>
      <c r="P3692" s="86"/>
      <c r="Q3692" s="96"/>
      <c r="R3692" s="88" t="s">
        <v>28</v>
      </c>
      <c r="S3692" s="84"/>
      <c r="T3692" s="1">
        <v>1644</v>
      </c>
      <c r="U3692" s="90">
        <v>854.88</v>
      </c>
      <c r="V3692" s="91">
        <v>0.48</v>
      </c>
      <c r="W3692" s="88" t="s">
        <v>11035</v>
      </c>
      <c r="X3692" s="83">
        <v>90021900000</v>
      </c>
      <c r="Y3692" s="83" t="s">
        <v>994</v>
      </c>
      <c r="Z3692" s="83" t="s">
        <v>31</v>
      </c>
    </row>
    <row r="3693" spans="1:26" x14ac:dyDescent="0.25">
      <c r="A3693" s="83" t="s">
        <v>12396</v>
      </c>
      <c r="B3693" s="83" t="s">
        <v>12396</v>
      </c>
      <c r="C3693" s="84" t="s">
        <v>7314</v>
      </c>
      <c r="D3693" s="83" t="s">
        <v>7315</v>
      </c>
      <c r="E3693" s="83" t="s">
        <v>704</v>
      </c>
      <c r="F3693" s="83" t="s">
        <v>22</v>
      </c>
      <c r="G3693" s="83" t="s">
        <v>23</v>
      </c>
      <c r="H3693" s="83"/>
      <c r="I3693" s="93" t="s">
        <v>24</v>
      </c>
      <c r="J3693" s="93" t="s">
        <v>24</v>
      </c>
      <c r="K3693" s="85">
        <v>100210010734</v>
      </c>
      <c r="L3693" s="83" t="s">
        <v>25</v>
      </c>
      <c r="M3693" s="83" t="s">
        <v>1019</v>
      </c>
      <c r="N3693" s="83" t="s">
        <v>2639</v>
      </c>
      <c r="O3693" s="83" t="s">
        <v>5970</v>
      </c>
      <c r="P3693" s="86">
        <v>2</v>
      </c>
      <c r="Q3693" s="96"/>
      <c r="R3693" s="88" t="s">
        <v>28</v>
      </c>
      <c r="S3693" s="84"/>
      <c r="T3693" s="1">
        <v>1200</v>
      </c>
      <c r="U3693" s="90">
        <v>624</v>
      </c>
      <c r="V3693" s="91">
        <v>0.48</v>
      </c>
      <c r="W3693" s="88" t="s">
        <v>11035</v>
      </c>
      <c r="X3693" s="83">
        <v>90021900000</v>
      </c>
      <c r="Y3693" s="83" t="s">
        <v>994</v>
      </c>
      <c r="Z3693" s="83" t="s">
        <v>31</v>
      </c>
    </row>
    <row r="3694" spans="1:26" x14ac:dyDescent="0.25">
      <c r="A3694" s="83" t="s">
        <v>12397</v>
      </c>
      <c r="B3694" s="83" t="s">
        <v>12397</v>
      </c>
      <c r="C3694" s="84" t="s">
        <v>7329</v>
      </c>
      <c r="D3694" s="83" t="s">
        <v>7330</v>
      </c>
      <c r="E3694" s="83" t="s">
        <v>704</v>
      </c>
      <c r="F3694" s="83" t="s">
        <v>22</v>
      </c>
      <c r="G3694" s="83" t="s">
        <v>12144</v>
      </c>
      <c r="H3694" s="83"/>
      <c r="I3694" s="93" t="s">
        <v>24</v>
      </c>
      <c r="J3694" s="93" t="s">
        <v>24</v>
      </c>
      <c r="K3694" s="85">
        <v>100210011103</v>
      </c>
      <c r="L3694" s="83" t="s">
        <v>25</v>
      </c>
      <c r="M3694" s="83" t="s">
        <v>1019</v>
      </c>
      <c r="N3694" s="83" t="s">
        <v>6049</v>
      </c>
      <c r="O3694" s="83" t="s">
        <v>6050</v>
      </c>
      <c r="P3694" s="86">
        <v>2</v>
      </c>
      <c r="Q3694" s="96"/>
      <c r="R3694" s="88" t="s">
        <v>28</v>
      </c>
      <c r="S3694" s="84"/>
      <c r="T3694" s="1">
        <v>10493</v>
      </c>
      <c r="U3694" s="90">
        <v>5456.36</v>
      </c>
      <c r="V3694" s="91">
        <v>0.48000000000000004</v>
      </c>
      <c r="W3694" s="88" t="s">
        <v>11035</v>
      </c>
      <c r="X3694" s="83">
        <v>85258900000</v>
      </c>
      <c r="Y3694" s="83" t="s">
        <v>994</v>
      </c>
      <c r="Z3694" s="83" t="s">
        <v>739</v>
      </c>
    </row>
    <row r="3695" spans="1:26" x14ac:dyDescent="0.25">
      <c r="A3695" s="83" t="s">
        <v>12398</v>
      </c>
      <c r="B3695" s="83" t="s">
        <v>12398</v>
      </c>
      <c r="C3695" s="84" t="s">
        <v>7335</v>
      </c>
      <c r="D3695" s="83" t="s">
        <v>7336</v>
      </c>
      <c r="E3695" s="83" t="s">
        <v>704</v>
      </c>
      <c r="F3695" s="83" t="s">
        <v>22</v>
      </c>
      <c r="G3695" s="83" t="s">
        <v>12144</v>
      </c>
      <c r="H3695" s="83"/>
      <c r="I3695" s="93" t="s">
        <v>24</v>
      </c>
      <c r="J3695" s="93" t="s">
        <v>24</v>
      </c>
      <c r="K3695" s="85">
        <v>100210011103</v>
      </c>
      <c r="L3695" s="83" t="s">
        <v>25</v>
      </c>
      <c r="M3695" s="83" t="s">
        <v>1019</v>
      </c>
      <c r="N3695" s="83" t="s">
        <v>6049</v>
      </c>
      <c r="O3695" s="83" t="s">
        <v>6050</v>
      </c>
      <c r="P3695" s="86">
        <v>63</v>
      </c>
      <c r="Q3695" s="96"/>
      <c r="R3695" s="88" t="s">
        <v>28</v>
      </c>
      <c r="S3695" s="84"/>
      <c r="T3695" s="1">
        <v>959</v>
      </c>
      <c r="U3695" s="90">
        <v>498.68</v>
      </c>
      <c r="V3695" s="91">
        <v>0.48</v>
      </c>
      <c r="W3695" s="88" t="s">
        <v>11035</v>
      </c>
      <c r="X3695" s="83">
        <v>85234910009</v>
      </c>
      <c r="Y3695" s="83" t="s">
        <v>30</v>
      </c>
      <c r="Z3695" s="83" t="s">
        <v>31</v>
      </c>
    </row>
    <row r="3696" spans="1:26" x14ac:dyDescent="0.25">
      <c r="A3696" s="83" t="s">
        <v>12399</v>
      </c>
      <c r="B3696" s="83" t="s">
        <v>12399</v>
      </c>
      <c r="C3696" s="84" t="s">
        <v>7338</v>
      </c>
      <c r="D3696" s="83" t="s">
        <v>7339</v>
      </c>
      <c r="E3696" s="83" t="s">
        <v>704</v>
      </c>
      <c r="F3696" s="83" t="s">
        <v>22</v>
      </c>
      <c r="G3696" s="83" t="s">
        <v>12144</v>
      </c>
      <c r="H3696" s="83"/>
      <c r="I3696" s="93" t="s">
        <v>24</v>
      </c>
      <c r="J3696" s="93" t="s">
        <v>24</v>
      </c>
      <c r="K3696" s="85">
        <v>100210040175</v>
      </c>
      <c r="L3696" s="83" t="s">
        <v>25</v>
      </c>
      <c r="M3696" s="83" t="s">
        <v>5198</v>
      </c>
      <c r="N3696" s="83" t="s">
        <v>7340</v>
      </c>
      <c r="O3696" s="83" t="s">
        <v>7341</v>
      </c>
      <c r="P3696" s="86">
        <v>2</v>
      </c>
      <c r="Q3696" s="96"/>
      <c r="R3696" s="88" t="s">
        <v>28</v>
      </c>
      <c r="S3696" s="84"/>
      <c r="T3696" s="1">
        <v>13128</v>
      </c>
      <c r="U3696" s="90">
        <v>9189.6</v>
      </c>
      <c r="V3696" s="91">
        <v>0.3</v>
      </c>
      <c r="W3696" s="88" t="s">
        <v>11038</v>
      </c>
      <c r="X3696" s="83">
        <v>49119900000</v>
      </c>
      <c r="Y3696" s="83" t="s">
        <v>994</v>
      </c>
      <c r="Z3696" s="83" t="s">
        <v>739</v>
      </c>
    </row>
    <row r="3697" spans="1:26" x14ac:dyDescent="0.25">
      <c r="A3697" s="83" t="s">
        <v>12400</v>
      </c>
      <c r="B3697" s="83" t="s">
        <v>12400</v>
      </c>
      <c r="C3697" s="84" t="s">
        <v>12401</v>
      </c>
      <c r="D3697" s="83" t="s">
        <v>12401</v>
      </c>
      <c r="E3697" s="83" t="s">
        <v>704</v>
      </c>
      <c r="F3697" s="83" t="s">
        <v>22</v>
      </c>
      <c r="G3697" s="83" t="s">
        <v>12144</v>
      </c>
      <c r="H3697" s="83"/>
      <c r="I3697" s="93" t="s">
        <v>24</v>
      </c>
      <c r="J3697" s="93" t="s">
        <v>24</v>
      </c>
      <c r="K3697" s="85">
        <v>100210010620</v>
      </c>
      <c r="L3697" s="83" t="s">
        <v>25</v>
      </c>
      <c r="M3697" s="83" t="s">
        <v>1019</v>
      </c>
      <c r="N3697" s="83" t="s">
        <v>1303</v>
      </c>
      <c r="O3697" s="83" t="s">
        <v>2009</v>
      </c>
      <c r="P3697" s="86">
        <v>30</v>
      </c>
      <c r="Q3697" s="96"/>
      <c r="R3697" s="88" t="s">
        <v>28</v>
      </c>
      <c r="S3697" s="84"/>
      <c r="T3697" s="1">
        <v>54442</v>
      </c>
      <c r="U3697" s="90">
        <v>28309.84</v>
      </c>
      <c r="V3697" s="91">
        <v>0.48</v>
      </c>
      <c r="W3697" s="88" t="s">
        <v>11035</v>
      </c>
      <c r="X3697" s="83">
        <v>90118000000</v>
      </c>
      <c r="Y3697" s="83" t="s">
        <v>994</v>
      </c>
      <c r="Z3697" s="83" t="s">
        <v>739</v>
      </c>
    </row>
    <row r="3698" spans="1:26" x14ac:dyDescent="0.25">
      <c r="A3698" s="83" t="s">
        <v>12402</v>
      </c>
      <c r="B3698" s="83" t="s">
        <v>12402</v>
      </c>
      <c r="C3698" s="84" t="s">
        <v>7347</v>
      </c>
      <c r="D3698" s="83" t="s">
        <v>7347</v>
      </c>
      <c r="E3698" s="83" t="s">
        <v>704</v>
      </c>
      <c r="F3698" s="83" t="s">
        <v>22</v>
      </c>
      <c r="G3698" s="83" t="s">
        <v>12144</v>
      </c>
      <c r="H3698" s="83"/>
      <c r="I3698" s="93" t="s">
        <v>24</v>
      </c>
      <c r="J3698" s="93" t="s">
        <v>24</v>
      </c>
      <c r="K3698" s="85">
        <v>100210010620</v>
      </c>
      <c r="L3698" s="83" t="s">
        <v>25</v>
      </c>
      <c r="M3698" s="83" t="s">
        <v>1019</v>
      </c>
      <c r="N3698" s="83" t="s">
        <v>1303</v>
      </c>
      <c r="O3698" s="83" t="s">
        <v>2009</v>
      </c>
      <c r="P3698" s="86">
        <v>6</v>
      </c>
      <c r="Q3698" s="96"/>
      <c r="R3698" s="88" t="s">
        <v>28</v>
      </c>
      <c r="S3698" s="84"/>
      <c r="T3698" s="1">
        <v>34354</v>
      </c>
      <c r="U3698" s="90">
        <v>17864.080000000002</v>
      </c>
      <c r="V3698" s="91">
        <v>0.47999999999999993</v>
      </c>
      <c r="W3698" s="83" t="s">
        <v>11035</v>
      </c>
      <c r="X3698" s="83">
        <v>90118000000</v>
      </c>
      <c r="Y3698" s="83" t="s">
        <v>994</v>
      </c>
      <c r="Z3698" s="83" t="s">
        <v>739</v>
      </c>
    </row>
    <row r="3699" spans="1:26" x14ac:dyDescent="0.25">
      <c r="A3699" s="83" t="s">
        <v>11029</v>
      </c>
      <c r="B3699" s="83" t="s">
        <v>11029</v>
      </c>
      <c r="C3699" s="84" t="s">
        <v>11030</v>
      </c>
      <c r="D3699" s="83" t="s">
        <v>12403</v>
      </c>
      <c r="E3699" s="83" t="s">
        <v>704</v>
      </c>
      <c r="F3699" s="83" t="s">
        <v>22</v>
      </c>
      <c r="G3699" s="83" t="s">
        <v>23</v>
      </c>
      <c r="H3699" s="83"/>
      <c r="I3699" s="93" t="s">
        <v>24</v>
      </c>
      <c r="J3699" s="93" t="s">
        <v>24</v>
      </c>
      <c r="K3699" s="85">
        <v>100210011601</v>
      </c>
      <c r="L3699" s="83" t="s">
        <v>25</v>
      </c>
      <c r="M3699" s="83" t="s">
        <v>1019</v>
      </c>
      <c r="N3699" s="83" t="s">
        <v>8226</v>
      </c>
      <c r="O3699" s="83" t="s">
        <v>8227</v>
      </c>
      <c r="P3699" s="86">
        <v>20</v>
      </c>
      <c r="Q3699" s="96"/>
      <c r="R3699" s="88" t="s">
        <v>28</v>
      </c>
      <c r="S3699" s="84"/>
      <c r="T3699" s="1">
        <v>42476</v>
      </c>
      <c r="U3699" s="90">
        <v>29733.200000000001</v>
      </c>
      <c r="V3699" s="91">
        <v>0.3</v>
      </c>
      <c r="W3699" s="83" t="s">
        <v>11038</v>
      </c>
      <c r="X3699" s="83">
        <v>90118000000</v>
      </c>
      <c r="Y3699" s="83" t="s">
        <v>994</v>
      </c>
      <c r="Z3699" s="83" t="s">
        <v>739</v>
      </c>
    </row>
    <row r="3700" spans="1:26" x14ac:dyDescent="0.25">
      <c r="A3700" s="83" t="s">
        <v>11031</v>
      </c>
      <c r="B3700" s="83" t="s">
        <v>11031</v>
      </c>
      <c r="C3700" s="84" t="s">
        <v>11032</v>
      </c>
      <c r="D3700" s="83" t="s">
        <v>12404</v>
      </c>
      <c r="E3700" s="83" t="s">
        <v>704</v>
      </c>
      <c r="F3700" s="83" t="s">
        <v>22</v>
      </c>
      <c r="G3700" s="83" t="s">
        <v>23</v>
      </c>
      <c r="H3700" s="83"/>
      <c r="I3700" s="93" t="s">
        <v>24</v>
      </c>
      <c r="J3700" s="93" t="s">
        <v>24</v>
      </c>
      <c r="K3700" s="85">
        <v>100210011601</v>
      </c>
      <c r="L3700" s="83" t="s">
        <v>25</v>
      </c>
      <c r="M3700" s="83" t="s">
        <v>1019</v>
      </c>
      <c r="N3700" s="83" t="s">
        <v>8226</v>
      </c>
      <c r="O3700" s="83" t="s">
        <v>8227</v>
      </c>
      <c r="P3700" s="86">
        <v>20</v>
      </c>
      <c r="Q3700" s="96"/>
      <c r="R3700" s="88" t="s">
        <v>28</v>
      </c>
      <c r="S3700" s="84"/>
      <c r="T3700" s="1">
        <v>41263</v>
      </c>
      <c r="U3700" s="90">
        <v>28884.1</v>
      </c>
      <c r="V3700" s="91">
        <v>0.30000000000000004</v>
      </c>
      <c r="W3700" s="83" t="s">
        <v>11038</v>
      </c>
      <c r="X3700" s="83">
        <v>90118000000</v>
      </c>
      <c r="Y3700" s="83" t="s">
        <v>994</v>
      </c>
      <c r="Z3700" s="83" t="s">
        <v>739</v>
      </c>
    </row>
    <row r="3701" spans="1:26" x14ac:dyDescent="0.25">
      <c r="A3701" s="83" t="s">
        <v>12405</v>
      </c>
      <c r="B3701" s="83" t="s">
        <v>12405</v>
      </c>
      <c r="C3701" s="84" t="s">
        <v>7371</v>
      </c>
      <c r="D3701" s="83" t="s">
        <v>7372</v>
      </c>
      <c r="E3701" s="83" t="s">
        <v>704</v>
      </c>
      <c r="F3701" s="83" t="s">
        <v>22</v>
      </c>
      <c r="G3701" s="83" t="s">
        <v>23</v>
      </c>
      <c r="H3701" s="83"/>
      <c r="I3701" s="93" t="s">
        <v>24</v>
      </c>
      <c r="J3701" s="93" t="s">
        <v>24</v>
      </c>
      <c r="K3701" s="85">
        <v>100210010630</v>
      </c>
      <c r="L3701" s="83" t="s">
        <v>25</v>
      </c>
      <c r="M3701" s="83" t="s">
        <v>1019</v>
      </c>
      <c r="N3701" s="83" t="s">
        <v>1303</v>
      </c>
      <c r="O3701" s="83" t="s">
        <v>6126</v>
      </c>
      <c r="P3701" s="86">
        <v>63</v>
      </c>
      <c r="Q3701" s="96"/>
      <c r="R3701" s="88" t="s">
        <v>28</v>
      </c>
      <c r="S3701" s="84"/>
      <c r="T3701" s="1">
        <v>4050</v>
      </c>
      <c r="U3701" s="90">
        <v>2106</v>
      </c>
      <c r="V3701" s="91">
        <v>0.48</v>
      </c>
      <c r="W3701" s="83" t="s">
        <v>11035</v>
      </c>
      <c r="X3701" s="83">
        <v>90119000000</v>
      </c>
      <c r="Y3701" s="83" t="s">
        <v>994</v>
      </c>
      <c r="Z3701" s="83" t="s">
        <v>739</v>
      </c>
    </row>
    <row r="3702" spans="1:26" x14ac:dyDescent="0.25">
      <c r="A3702" s="83" t="s">
        <v>12406</v>
      </c>
      <c r="B3702" s="83" t="s">
        <v>12406</v>
      </c>
      <c r="C3702" s="84" t="s">
        <v>7373</v>
      </c>
      <c r="D3702" s="83" t="s">
        <v>7374</v>
      </c>
      <c r="E3702" s="83" t="s">
        <v>704</v>
      </c>
      <c r="F3702" s="83" t="s">
        <v>22</v>
      </c>
      <c r="G3702" s="83" t="s">
        <v>23</v>
      </c>
      <c r="H3702" s="83"/>
      <c r="I3702" s="93" t="s">
        <v>24</v>
      </c>
      <c r="J3702" s="93" t="s">
        <v>24</v>
      </c>
      <c r="K3702" s="85">
        <v>100210010630</v>
      </c>
      <c r="L3702" s="83" t="s">
        <v>25</v>
      </c>
      <c r="M3702" s="83" t="s">
        <v>1019</v>
      </c>
      <c r="N3702" s="83" t="s">
        <v>1303</v>
      </c>
      <c r="O3702" s="83" t="s">
        <v>6126</v>
      </c>
      <c r="P3702" s="86">
        <v>20</v>
      </c>
      <c r="Q3702" s="96"/>
      <c r="R3702" s="88" t="s">
        <v>28</v>
      </c>
      <c r="S3702" s="84"/>
      <c r="T3702" s="1">
        <v>3973</v>
      </c>
      <c r="U3702" s="90">
        <v>2065.96</v>
      </c>
      <c r="V3702" s="91">
        <v>0.48</v>
      </c>
      <c r="W3702" s="83" t="s">
        <v>11035</v>
      </c>
      <c r="X3702" s="83">
        <v>90119000000</v>
      </c>
      <c r="Y3702" s="83" t="s">
        <v>994</v>
      </c>
      <c r="Z3702" s="83" t="s">
        <v>739</v>
      </c>
    </row>
    <row r="3703" spans="1:26" x14ac:dyDescent="0.25">
      <c r="A3703" s="83" t="s">
        <v>12407</v>
      </c>
      <c r="B3703" s="83" t="s">
        <v>12407</v>
      </c>
      <c r="C3703" s="84" t="s">
        <v>7385</v>
      </c>
      <c r="D3703" s="83" t="s">
        <v>7386</v>
      </c>
      <c r="E3703" s="83" t="s">
        <v>704</v>
      </c>
      <c r="F3703" s="83" t="s">
        <v>22</v>
      </c>
      <c r="G3703" s="93" t="s">
        <v>23</v>
      </c>
      <c r="H3703" s="83"/>
      <c r="I3703" s="93" t="s">
        <v>24</v>
      </c>
      <c r="J3703" s="93" t="s">
        <v>24</v>
      </c>
      <c r="K3703" s="85">
        <v>100210010630</v>
      </c>
      <c r="L3703" s="83" t="s">
        <v>25</v>
      </c>
      <c r="M3703" s="83" t="s">
        <v>1019</v>
      </c>
      <c r="N3703" s="83" t="s">
        <v>1303</v>
      </c>
      <c r="O3703" s="83" t="s">
        <v>6126</v>
      </c>
      <c r="P3703" s="86">
        <v>20</v>
      </c>
      <c r="Q3703" s="96"/>
      <c r="R3703" s="88" t="s">
        <v>28</v>
      </c>
      <c r="S3703" s="84"/>
      <c r="T3703" s="1">
        <v>2164</v>
      </c>
      <c r="U3703" s="90">
        <v>1125.28</v>
      </c>
      <c r="V3703" s="91">
        <v>0.48000000000000004</v>
      </c>
      <c r="W3703" s="83" t="s">
        <v>11035</v>
      </c>
      <c r="X3703" s="83">
        <v>90119000000</v>
      </c>
      <c r="Y3703" s="83" t="s">
        <v>994</v>
      </c>
      <c r="Z3703" s="83" t="s">
        <v>739</v>
      </c>
    </row>
    <row r="3704" spans="1:26" x14ac:dyDescent="0.25">
      <c r="A3704" s="83" t="s">
        <v>12408</v>
      </c>
      <c r="B3704" s="83" t="s">
        <v>12408</v>
      </c>
      <c r="C3704" s="84" t="s">
        <v>7391</v>
      </c>
      <c r="D3704" s="83" t="s">
        <v>7392</v>
      </c>
      <c r="E3704" s="83" t="s">
        <v>704</v>
      </c>
      <c r="F3704" s="83" t="s">
        <v>22</v>
      </c>
      <c r="G3704" s="83" t="s">
        <v>12144</v>
      </c>
      <c r="H3704" s="83"/>
      <c r="I3704" s="93" t="s">
        <v>24</v>
      </c>
      <c r="J3704" s="93" t="s">
        <v>24</v>
      </c>
      <c r="K3704" s="85">
        <v>100210010620</v>
      </c>
      <c r="L3704" s="83" t="s">
        <v>25</v>
      </c>
      <c r="M3704" s="83" t="s">
        <v>1019</v>
      </c>
      <c r="N3704" s="83" t="s">
        <v>1303</v>
      </c>
      <c r="O3704" s="83" t="s">
        <v>2009</v>
      </c>
      <c r="P3704" s="86">
        <v>2</v>
      </c>
      <c r="Q3704" s="96"/>
      <c r="R3704" s="84" t="s">
        <v>28</v>
      </c>
      <c r="S3704" s="84"/>
      <c r="T3704" s="97">
        <v>809</v>
      </c>
      <c r="U3704" s="90">
        <v>420.68</v>
      </c>
      <c r="V3704" s="91">
        <v>0.48</v>
      </c>
      <c r="W3704" s="83" t="s">
        <v>11035</v>
      </c>
      <c r="X3704" s="83">
        <v>90119000000</v>
      </c>
      <c r="Y3704" s="83" t="s">
        <v>994</v>
      </c>
      <c r="Z3704" s="83" t="s">
        <v>739</v>
      </c>
    </row>
    <row r="3705" spans="1:26" x14ac:dyDescent="0.25">
      <c r="A3705" s="83" t="s">
        <v>12409</v>
      </c>
      <c r="B3705" s="83" t="s">
        <v>12409</v>
      </c>
      <c r="C3705" s="84" t="s">
        <v>7396</v>
      </c>
      <c r="D3705" s="83" t="s">
        <v>11888</v>
      </c>
      <c r="E3705" s="83" t="s">
        <v>704</v>
      </c>
      <c r="F3705" s="83" t="s">
        <v>22</v>
      </c>
      <c r="G3705" s="83" t="s">
        <v>12144</v>
      </c>
      <c r="H3705" s="83"/>
      <c r="I3705" s="93" t="s">
        <v>24</v>
      </c>
      <c r="J3705" s="93" t="s">
        <v>24</v>
      </c>
      <c r="K3705" s="85">
        <v>100210010603</v>
      </c>
      <c r="L3705" s="83" t="s">
        <v>25</v>
      </c>
      <c r="M3705" s="83" t="s">
        <v>1019</v>
      </c>
      <c r="N3705" s="83" t="s">
        <v>1303</v>
      </c>
      <c r="O3705" s="83" t="s">
        <v>4433</v>
      </c>
      <c r="P3705" s="86">
        <v>63</v>
      </c>
      <c r="Q3705" s="96"/>
      <c r="R3705" s="88" t="s">
        <v>28</v>
      </c>
      <c r="S3705" s="84"/>
      <c r="T3705" s="1">
        <v>597</v>
      </c>
      <c r="U3705" s="90">
        <v>310.44</v>
      </c>
      <c r="V3705" s="91">
        <v>0.48</v>
      </c>
      <c r="W3705" s="83" t="s">
        <v>11035</v>
      </c>
      <c r="X3705" s="83">
        <v>90021900000</v>
      </c>
      <c r="Y3705" s="83" t="s">
        <v>994</v>
      </c>
      <c r="Z3705" s="83" t="s">
        <v>31</v>
      </c>
    </row>
    <row r="3706" spans="1:26" x14ac:dyDescent="0.25">
      <c r="A3706" s="83" t="s">
        <v>12410</v>
      </c>
      <c r="B3706" s="83" t="s">
        <v>12410</v>
      </c>
      <c r="C3706" s="84" t="s">
        <v>7401</v>
      </c>
      <c r="D3706" s="83" t="s">
        <v>11889</v>
      </c>
      <c r="E3706" s="83" t="s">
        <v>704</v>
      </c>
      <c r="F3706" s="83" t="s">
        <v>22</v>
      </c>
      <c r="G3706" s="83" t="s">
        <v>23</v>
      </c>
      <c r="H3706" s="83"/>
      <c r="I3706" s="93" t="s">
        <v>24</v>
      </c>
      <c r="J3706" s="93" t="s">
        <v>24</v>
      </c>
      <c r="K3706" s="85">
        <v>100210010730</v>
      </c>
      <c r="L3706" s="83" t="s">
        <v>25</v>
      </c>
      <c r="M3706" s="83" t="s">
        <v>1019</v>
      </c>
      <c r="N3706" s="83" t="s">
        <v>2639</v>
      </c>
      <c r="O3706" s="83" t="s">
        <v>5947</v>
      </c>
      <c r="P3706" s="86">
        <v>2</v>
      </c>
      <c r="Q3706" s="96"/>
      <c r="R3706" s="84" t="s">
        <v>28</v>
      </c>
      <c r="S3706" s="84"/>
      <c r="T3706" s="97">
        <v>3194</v>
      </c>
      <c r="U3706" s="90">
        <v>1660.88</v>
      </c>
      <c r="V3706" s="91">
        <v>0.48</v>
      </c>
      <c r="W3706" s="83" t="s">
        <v>11035</v>
      </c>
      <c r="X3706" s="83">
        <v>90021900000</v>
      </c>
      <c r="Y3706" s="83" t="s">
        <v>994</v>
      </c>
      <c r="Z3706" s="83" t="s">
        <v>31</v>
      </c>
    </row>
    <row r="3707" spans="1:26" x14ac:dyDescent="0.25">
      <c r="A3707" s="83" t="s">
        <v>12411</v>
      </c>
      <c r="B3707" s="83" t="s">
        <v>12411</v>
      </c>
      <c r="C3707" s="84" t="s">
        <v>12412</v>
      </c>
      <c r="D3707" s="83" t="s">
        <v>7407</v>
      </c>
      <c r="E3707" s="83" t="s">
        <v>704</v>
      </c>
      <c r="F3707" s="83" t="s">
        <v>22</v>
      </c>
      <c r="G3707" s="83" t="s">
        <v>23</v>
      </c>
      <c r="H3707" s="83"/>
      <c r="I3707" s="93" t="s">
        <v>24</v>
      </c>
      <c r="J3707" s="93" t="s">
        <v>24</v>
      </c>
      <c r="K3707" s="85">
        <v>100210010730</v>
      </c>
      <c r="L3707" s="83" t="s">
        <v>25</v>
      </c>
      <c r="M3707" s="83" t="s">
        <v>1019</v>
      </c>
      <c r="N3707" s="83" t="s">
        <v>2639</v>
      </c>
      <c r="O3707" s="83" t="s">
        <v>5947</v>
      </c>
      <c r="P3707" s="86">
        <v>48</v>
      </c>
      <c r="Q3707" s="96" t="s">
        <v>1931</v>
      </c>
      <c r="R3707" s="88" t="s">
        <v>1932</v>
      </c>
      <c r="S3707" s="84" t="s">
        <v>12413</v>
      </c>
      <c r="T3707" s="1">
        <v>931</v>
      </c>
      <c r="U3707" s="90">
        <v>484.12</v>
      </c>
      <c r="V3707" s="91">
        <v>0.48</v>
      </c>
      <c r="W3707" s="83" t="s">
        <v>11035</v>
      </c>
      <c r="X3707" s="83">
        <v>90021900000</v>
      </c>
      <c r="Y3707" s="83" t="s">
        <v>994</v>
      </c>
      <c r="Z3707" s="83" t="s">
        <v>31</v>
      </c>
    </row>
    <row r="3708" spans="1:26" x14ac:dyDescent="0.25">
      <c r="A3708" s="83" t="s">
        <v>12414</v>
      </c>
      <c r="B3708" s="83" t="s">
        <v>12414</v>
      </c>
      <c r="C3708" s="84" t="s">
        <v>7408</v>
      </c>
      <c r="D3708" s="83" t="s">
        <v>12415</v>
      </c>
      <c r="E3708" s="83" t="s">
        <v>704</v>
      </c>
      <c r="F3708" s="83" t="s">
        <v>22</v>
      </c>
      <c r="G3708" s="83" t="s">
        <v>23</v>
      </c>
      <c r="H3708" s="83"/>
      <c r="I3708" s="93" t="s">
        <v>24</v>
      </c>
      <c r="J3708" s="93" t="s">
        <v>24</v>
      </c>
      <c r="K3708" s="85">
        <v>100210010730</v>
      </c>
      <c r="L3708" s="83" t="s">
        <v>25</v>
      </c>
      <c r="M3708" s="83" t="s">
        <v>1019</v>
      </c>
      <c r="N3708" s="83" t="s">
        <v>2639</v>
      </c>
      <c r="O3708" s="83" t="s">
        <v>5947</v>
      </c>
      <c r="P3708" s="86">
        <v>20</v>
      </c>
      <c r="Q3708" s="96"/>
      <c r="R3708" s="88" t="s">
        <v>7847</v>
      </c>
      <c r="S3708" s="84" t="s">
        <v>12147</v>
      </c>
      <c r="T3708" s="1">
        <v>3778</v>
      </c>
      <c r="U3708" s="90">
        <v>1964.56</v>
      </c>
      <c r="V3708" s="91">
        <v>0.48000000000000004</v>
      </c>
      <c r="W3708" s="83" t="s">
        <v>11035</v>
      </c>
      <c r="X3708" s="83">
        <v>90021900000</v>
      </c>
      <c r="Y3708" s="83" t="s">
        <v>994</v>
      </c>
      <c r="Z3708" s="83" t="s">
        <v>31</v>
      </c>
    </row>
    <row r="3709" spans="1:26" x14ac:dyDescent="0.25">
      <c r="A3709" s="83" t="s">
        <v>12416</v>
      </c>
      <c r="B3709" s="83" t="s">
        <v>12416</v>
      </c>
      <c r="C3709" s="84" t="s">
        <v>7410</v>
      </c>
      <c r="D3709" s="83" t="s">
        <v>11890</v>
      </c>
      <c r="E3709" s="83" t="s">
        <v>704</v>
      </c>
      <c r="F3709" s="83" t="s">
        <v>22</v>
      </c>
      <c r="G3709" s="83" t="s">
        <v>12144</v>
      </c>
      <c r="H3709" s="83"/>
      <c r="I3709" s="93" t="s">
        <v>24</v>
      </c>
      <c r="J3709" s="93" t="s">
        <v>24</v>
      </c>
      <c r="K3709" s="85">
        <v>100210010730</v>
      </c>
      <c r="L3709" s="83" t="s">
        <v>25</v>
      </c>
      <c r="M3709" s="83" t="s">
        <v>1019</v>
      </c>
      <c r="N3709" s="83" t="s">
        <v>2639</v>
      </c>
      <c r="O3709" s="83" t="s">
        <v>5947</v>
      </c>
      <c r="P3709" s="86">
        <v>2</v>
      </c>
      <c r="Q3709" s="96"/>
      <c r="R3709" s="88" t="s">
        <v>28</v>
      </c>
      <c r="S3709" s="84"/>
      <c r="T3709" s="1">
        <v>4711</v>
      </c>
      <c r="U3709" s="90">
        <v>2449.7199999999998</v>
      </c>
      <c r="V3709" s="91">
        <v>0.48000000000000004</v>
      </c>
      <c r="W3709" s="83" t="s">
        <v>11035</v>
      </c>
      <c r="X3709" s="83">
        <v>90021900000</v>
      </c>
      <c r="Y3709" s="83" t="s">
        <v>994</v>
      </c>
      <c r="Z3709" s="83" t="s">
        <v>31</v>
      </c>
    </row>
    <row r="3710" spans="1:26" x14ac:dyDescent="0.25">
      <c r="A3710" s="83" t="s">
        <v>12417</v>
      </c>
      <c r="B3710" s="83" t="s">
        <v>12417</v>
      </c>
      <c r="C3710" s="84" t="s">
        <v>7412</v>
      </c>
      <c r="D3710" s="83" t="s">
        <v>11891</v>
      </c>
      <c r="E3710" s="83" t="s">
        <v>704</v>
      </c>
      <c r="F3710" s="83" t="s">
        <v>22</v>
      </c>
      <c r="G3710" s="83" t="s">
        <v>23</v>
      </c>
      <c r="H3710" s="83"/>
      <c r="I3710" s="93" t="s">
        <v>24</v>
      </c>
      <c r="J3710" s="93" t="s">
        <v>24</v>
      </c>
      <c r="K3710" s="85">
        <v>100210010730</v>
      </c>
      <c r="L3710" s="83" t="s">
        <v>25</v>
      </c>
      <c r="M3710" s="83" t="s">
        <v>1019</v>
      </c>
      <c r="N3710" s="83" t="s">
        <v>2639</v>
      </c>
      <c r="O3710" s="83" t="s">
        <v>5947</v>
      </c>
      <c r="P3710" s="86">
        <v>2</v>
      </c>
      <c r="Q3710" s="96"/>
      <c r="R3710" s="88" t="s">
        <v>28</v>
      </c>
      <c r="S3710" s="84"/>
      <c r="T3710" s="1">
        <v>6092</v>
      </c>
      <c r="U3710" s="90">
        <v>3167.84</v>
      </c>
      <c r="V3710" s="91">
        <v>0.48</v>
      </c>
      <c r="W3710" s="83" t="s">
        <v>11035</v>
      </c>
      <c r="X3710" s="83">
        <v>90021900000</v>
      </c>
      <c r="Y3710" s="83" t="s">
        <v>994</v>
      </c>
      <c r="Z3710" s="83" t="s">
        <v>31</v>
      </c>
    </row>
    <row r="3711" spans="1:26" x14ac:dyDescent="0.25">
      <c r="A3711" s="83" t="s">
        <v>12418</v>
      </c>
      <c r="B3711" s="83" t="s">
        <v>12418</v>
      </c>
      <c r="C3711" s="84" t="s">
        <v>7414</v>
      </c>
      <c r="D3711" s="83" t="s">
        <v>11892</v>
      </c>
      <c r="E3711" s="83" t="s">
        <v>704</v>
      </c>
      <c r="F3711" s="83" t="s">
        <v>22</v>
      </c>
      <c r="G3711" s="83" t="s">
        <v>23</v>
      </c>
      <c r="H3711" s="83"/>
      <c r="I3711" s="93" t="s">
        <v>24</v>
      </c>
      <c r="J3711" s="93" t="s">
        <v>24</v>
      </c>
      <c r="K3711" s="85">
        <v>100210010730</v>
      </c>
      <c r="L3711" s="83" t="s">
        <v>25</v>
      </c>
      <c r="M3711" s="83" t="s">
        <v>1019</v>
      </c>
      <c r="N3711" s="83" t="s">
        <v>2639</v>
      </c>
      <c r="O3711" s="83" t="s">
        <v>5947</v>
      </c>
      <c r="P3711" s="86">
        <v>2</v>
      </c>
      <c r="Q3711" s="96"/>
      <c r="R3711" s="88" t="s">
        <v>7847</v>
      </c>
      <c r="S3711" s="84" t="s">
        <v>12147</v>
      </c>
      <c r="T3711" s="1">
        <v>7165</v>
      </c>
      <c r="U3711" s="90">
        <v>3725.8</v>
      </c>
      <c r="V3711" s="91">
        <v>0.48</v>
      </c>
      <c r="W3711" s="83" t="s">
        <v>11035</v>
      </c>
      <c r="X3711" s="83">
        <v>90021900000</v>
      </c>
      <c r="Y3711" s="83" t="s">
        <v>994</v>
      </c>
      <c r="Z3711" s="83" t="s">
        <v>31</v>
      </c>
    </row>
    <row r="3712" spans="1:26" x14ac:dyDescent="0.25">
      <c r="A3712" s="83" t="s">
        <v>12419</v>
      </c>
      <c r="B3712" s="83" t="s">
        <v>12419</v>
      </c>
      <c r="C3712" s="84" t="s">
        <v>7421</v>
      </c>
      <c r="D3712" s="83" t="s">
        <v>7422</v>
      </c>
      <c r="E3712" s="83" t="s">
        <v>704</v>
      </c>
      <c r="F3712" s="83" t="s">
        <v>22</v>
      </c>
      <c r="G3712" s="83" t="s">
        <v>12144</v>
      </c>
      <c r="H3712" s="83"/>
      <c r="I3712" s="93" t="s">
        <v>24</v>
      </c>
      <c r="J3712" s="93" t="s">
        <v>24</v>
      </c>
      <c r="K3712" s="85">
        <v>100210010603</v>
      </c>
      <c r="L3712" s="83" t="s">
        <v>25</v>
      </c>
      <c r="M3712" s="83" t="s">
        <v>1019</v>
      </c>
      <c r="N3712" s="83" t="s">
        <v>1303</v>
      </c>
      <c r="O3712" s="83" t="s">
        <v>4433</v>
      </c>
      <c r="P3712" s="86">
        <v>20</v>
      </c>
      <c r="Q3712" s="96"/>
      <c r="R3712" s="88" t="s">
        <v>28</v>
      </c>
      <c r="S3712" s="84"/>
      <c r="T3712" s="1">
        <v>13565</v>
      </c>
      <c r="U3712" s="90">
        <v>7053.8</v>
      </c>
      <c r="V3712" s="91">
        <v>0.48</v>
      </c>
      <c r="W3712" s="83" t="s">
        <v>11035</v>
      </c>
      <c r="X3712" s="83">
        <v>90119000000</v>
      </c>
      <c r="Y3712" s="83" t="s">
        <v>994</v>
      </c>
      <c r="Z3712" s="83" t="s">
        <v>739</v>
      </c>
    </row>
    <row r="3713" spans="1:26" x14ac:dyDescent="0.25">
      <c r="A3713" s="83" t="s">
        <v>12420</v>
      </c>
      <c r="B3713" s="83" t="s">
        <v>12420</v>
      </c>
      <c r="C3713" s="84" t="s">
        <v>7433</v>
      </c>
      <c r="D3713" s="83" t="s">
        <v>7434</v>
      </c>
      <c r="E3713" s="83" t="s">
        <v>704</v>
      </c>
      <c r="F3713" s="83" t="s">
        <v>22</v>
      </c>
      <c r="G3713" s="83" t="s">
        <v>12144</v>
      </c>
      <c r="H3713" s="83"/>
      <c r="I3713" s="93" t="s">
        <v>24</v>
      </c>
      <c r="J3713" s="93" t="s">
        <v>24</v>
      </c>
      <c r="K3713" s="85">
        <v>100210040175</v>
      </c>
      <c r="L3713" s="83" t="s">
        <v>25</v>
      </c>
      <c r="M3713" s="83" t="s">
        <v>5198</v>
      </c>
      <c r="N3713" s="83" t="s">
        <v>7340</v>
      </c>
      <c r="O3713" s="83" t="s">
        <v>7341</v>
      </c>
      <c r="P3713" s="86">
        <v>2</v>
      </c>
      <c r="Q3713" s="96"/>
      <c r="R3713" s="88" t="s">
        <v>28</v>
      </c>
      <c r="S3713" s="84"/>
      <c r="T3713" s="1">
        <v>208556</v>
      </c>
      <c r="U3713" s="90">
        <v>145989.20000000001</v>
      </c>
      <c r="V3713" s="91">
        <v>0.29999999999999993</v>
      </c>
      <c r="W3713" s="83" t="s">
        <v>11038</v>
      </c>
      <c r="X3713" s="83">
        <v>90118000000</v>
      </c>
      <c r="Y3713" s="83" t="s">
        <v>7435</v>
      </c>
      <c r="Z3713" s="83" t="s">
        <v>739</v>
      </c>
    </row>
    <row r="3714" spans="1:26" x14ac:dyDescent="0.25">
      <c r="A3714" s="83" t="s">
        <v>12421</v>
      </c>
      <c r="B3714" s="83" t="s">
        <v>12421</v>
      </c>
      <c r="C3714" s="84" t="s">
        <v>7437</v>
      </c>
      <c r="D3714" s="83" t="s">
        <v>7438</v>
      </c>
      <c r="E3714" s="83" t="s">
        <v>704</v>
      </c>
      <c r="F3714" s="83" t="s">
        <v>22</v>
      </c>
      <c r="G3714" s="83" t="s">
        <v>12144</v>
      </c>
      <c r="H3714" s="83"/>
      <c r="I3714" s="93" t="s">
        <v>24</v>
      </c>
      <c r="J3714" s="93" t="s">
        <v>24</v>
      </c>
      <c r="K3714" s="85">
        <v>100210120201</v>
      </c>
      <c r="L3714" s="83" t="s">
        <v>25</v>
      </c>
      <c r="M3714" s="83" t="s">
        <v>6703</v>
      </c>
      <c r="N3714" s="83" t="s">
        <v>7319</v>
      </c>
      <c r="O3714" s="83" t="s">
        <v>7320</v>
      </c>
      <c r="P3714" s="86">
        <v>20</v>
      </c>
      <c r="Q3714" s="96"/>
      <c r="R3714" s="88" t="s">
        <v>28</v>
      </c>
      <c r="S3714" s="83"/>
      <c r="T3714" s="1">
        <v>14539</v>
      </c>
      <c r="U3714" s="90">
        <v>7560.28</v>
      </c>
      <c r="V3714" s="91">
        <v>0.48000000000000004</v>
      </c>
      <c r="W3714" s="83" t="s">
        <v>11035</v>
      </c>
      <c r="X3714" s="83">
        <v>90118000000</v>
      </c>
      <c r="Y3714" s="83" t="s">
        <v>994</v>
      </c>
      <c r="Z3714" s="83" t="s">
        <v>739</v>
      </c>
    </row>
    <row r="3715" spans="1:26" x14ac:dyDescent="0.25">
      <c r="A3715" s="83" t="s">
        <v>12422</v>
      </c>
      <c r="B3715" s="83" t="s">
        <v>12422</v>
      </c>
      <c r="C3715" s="84" t="s">
        <v>7440</v>
      </c>
      <c r="D3715" s="83" t="s">
        <v>7441</v>
      </c>
      <c r="E3715" s="83" t="s">
        <v>704</v>
      </c>
      <c r="F3715" s="83" t="s">
        <v>22</v>
      </c>
      <c r="G3715" s="83" t="s">
        <v>12144</v>
      </c>
      <c r="H3715" s="83"/>
      <c r="I3715" s="93" t="s">
        <v>24</v>
      </c>
      <c r="J3715" s="93" t="s">
        <v>24</v>
      </c>
      <c r="K3715" s="85">
        <v>100210120201</v>
      </c>
      <c r="L3715" s="83" t="s">
        <v>25</v>
      </c>
      <c r="M3715" s="83" t="s">
        <v>6703</v>
      </c>
      <c r="N3715" s="83" t="s">
        <v>7319</v>
      </c>
      <c r="O3715" s="83" t="s">
        <v>7320</v>
      </c>
      <c r="P3715" s="86">
        <v>20</v>
      </c>
      <c r="Q3715" s="96"/>
      <c r="R3715" s="88" t="s">
        <v>28</v>
      </c>
      <c r="S3715" s="84"/>
      <c r="T3715" s="1">
        <v>8253</v>
      </c>
      <c r="U3715" s="90">
        <v>4291.5600000000004</v>
      </c>
      <c r="V3715" s="91">
        <v>0.47999999999999993</v>
      </c>
      <c r="W3715" s="83" t="s">
        <v>11035</v>
      </c>
      <c r="X3715" s="83">
        <v>85234990009</v>
      </c>
      <c r="Y3715" s="83" t="s">
        <v>994</v>
      </c>
      <c r="Z3715" s="83" t="s">
        <v>31</v>
      </c>
    </row>
    <row r="3716" spans="1:26" x14ac:dyDescent="0.25">
      <c r="A3716" s="83" t="s">
        <v>12423</v>
      </c>
      <c r="B3716" s="83" t="s">
        <v>12423</v>
      </c>
      <c r="C3716" s="84" t="s">
        <v>7443</v>
      </c>
      <c r="D3716" s="83" t="s">
        <v>7444</v>
      </c>
      <c r="E3716" s="83" t="s">
        <v>704</v>
      </c>
      <c r="F3716" s="83" t="s">
        <v>22</v>
      </c>
      <c r="G3716" s="83" t="s">
        <v>23</v>
      </c>
      <c r="H3716" s="83"/>
      <c r="I3716" s="93" t="s">
        <v>24</v>
      </c>
      <c r="J3716" s="93" t="s">
        <v>24</v>
      </c>
      <c r="K3716" s="85">
        <v>100210010685</v>
      </c>
      <c r="L3716" s="83" t="s">
        <v>25</v>
      </c>
      <c r="M3716" s="83" t="s">
        <v>1019</v>
      </c>
      <c r="N3716" s="83" t="s">
        <v>1303</v>
      </c>
      <c r="O3716" s="83" t="s">
        <v>6378</v>
      </c>
      <c r="P3716" s="86">
        <v>2</v>
      </c>
      <c r="Q3716" s="96"/>
      <c r="R3716" s="88" t="s">
        <v>28</v>
      </c>
      <c r="S3716" s="84"/>
      <c r="T3716" s="1">
        <v>27</v>
      </c>
      <c r="U3716" s="90">
        <v>14.04</v>
      </c>
      <c r="V3716" s="91">
        <v>0.48000000000000004</v>
      </c>
      <c r="W3716" s="83" t="s">
        <v>11035</v>
      </c>
      <c r="X3716" s="83">
        <v>38249992990</v>
      </c>
      <c r="Y3716" s="83" t="s">
        <v>994</v>
      </c>
      <c r="Z3716" s="83" t="s">
        <v>31</v>
      </c>
    </row>
    <row r="3717" spans="1:26" x14ac:dyDescent="0.25">
      <c r="A3717" s="83" t="s">
        <v>12424</v>
      </c>
      <c r="B3717" s="83" t="s">
        <v>12424</v>
      </c>
      <c r="C3717" s="84" t="s">
        <v>12425</v>
      </c>
      <c r="D3717" s="83" t="s">
        <v>12426</v>
      </c>
      <c r="E3717" s="83" t="s">
        <v>704</v>
      </c>
      <c r="F3717" s="83" t="s">
        <v>22</v>
      </c>
      <c r="G3717" s="83" t="s">
        <v>23</v>
      </c>
      <c r="H3717" s="83"/>
      <c r="I3717" s="93" t="s">
        <v>24</v>
      </c>
      <c r="J3717" s="93" t="s">
        <v>24</v>
      </c>
      <c r="K3717" s="85">
        <v>100210010724</v>
      </c>
      <c r="L3717" s="83" t="s">
        <v>25</v>
      </c>
      <c r="M3717" s="83" t="s">
        <v>1019</v>
      </c>
      <c r="N3717" s="83" t="s">
        <v>2639</v>
      </c>
      <c r="O3717" s="83" t="s">
        <v>5655</v>
      </c>
      <c r="P3717" s="86">
        <v>20</v>
      </c>
      <c r="Q3717" s="96"/>
      <c r="R3717" s="88" t="s">
        <v>28</v>
      </c>
      <c r="S3717" s="84"/>
      <c r="T3717" s="1">
        <v>833</v>
      </c>
      <c r="U3717" s="90">
        <v>433.16</v>
      </c>
      <c r="V3717" s="91">
        <v>0.48</v>
      </c>
      <c r="W3717" s="83" t="s">
        <v>11035</v>
      </c>
      <c r="X3717" s="83">
        <v>90021900000</v>
      </c>
      <c r="Y3717" s="83" t="s">
        <v>903</v>
      </c>
      <c r="Z3717" s="83" t="s">
        <v>31</v>
      </c>
    </row>
    <row r="3718" spans="1:26" x14ac:dyDescent="0.25">
      <c r="A3718" s="83" t="s">
        <v>12427</v>
      </c>
      <c r="B3718" s="83" t="s">
        <v>12427</v>
      </c>
      <c r="C3718" s="84" t="s">
        <v>9610</v>
      </c>
      <c r="D3718" s="83" t="s">
        <v>9611</v>
      </c>
      <c r="E3718" s="83" t="s">
        <v>704</v>
      </c>
      <c r="F3718" s="83" t="s">
        <v>22</v>
      </c>
      <c r="G3718" s="83" t="s">
        <v>23</v>
      </c>
      <c r="H3718" s="83"/>
      <c r="I3718" s="93" t="s">
        <v>24</v>
      </c>
      <c r="J3718" s="93" t="s">
        <v>24</v>
      </c>
      <c r="K3718" s="85">
        <v>100210010724</v>
      </c>
      <c r="L3718" s="83" t="s">
        <v>25</v>
      </c>
      <c r="M3718" s="83" t="s">
        <v>1019</v>
      </c>
      <c r="N3718" s="83" t="s">
        <v>2639</v>
      </c>
      <c r="O3718" s="83" t="s">
        <v>5655</v>
      </c>
      <c r="P3718" s="86">
        <v>2</v>
      </c>
      <c r="Q3718" s="96"/>
      <c r="R3718" s="88" t="s">
        <v>28</v>
      </c>
      <c r="S3718" s="84"/>
      <c r="T3718" s="1">
        <v>709</v>
      </c>
      <c r="U3718" s="90">
        <v>368.68</v>
      </c>
      <c r="V3718" s="91">
        <v>0.48</v>
      </c>
      <c r="W3718" s="83" t="s">
        <v>11035</v>
      </c>
      <c r="X3718" s="83">
        <v>90021900000</v>
      </c>
      <c r="Y3718" s="83" t="s">
        <v>903</v>
      </c>
      <c r="Z3718" s="83" t="s">
        <v>31</v>
      </c>
    </row>
    <row r="3719" spans="1:26" x14ac:dyDescent="0.25">
      <c r="A3719" s="83" t="s">
        <v>12428</v>
      </c>
      <c r="B3719" s="83" t="s">
        <v>12428</v>
      </c>
      <c r="C3719" s="84" t="s">
        <v>9409</v>
      </c>
      <c r="D3719" s="83" t="s">
        <v>12429</v>
      </c>
      <c r="E3719" s="83" t="s">
        <v>704</v>
      </c>
      <c r="F3719" s="83" t="s">
        <v>22</v>
      </c>
      <c r="G3719" s="83" t="s">
        <v>23</v>
      </c>
      <c r="H3719" s="83"/>
      <c r="I3719" s="93" t="s">
        <v>24</v>
      </c>
      <c r="J3719" s="93" t="s">
        <v>24</v>
      </c>
      <c r="K3719" s="85">
        <v>100210010724</v>
      </c>
      <c r="L3719" s="83" t="s">
        <v>25</v>
      </c>
      <c r="M3719" s="83" t="s">
        <v>1019</v>
      </c>
      <c r="N3719" s="83" t="s">
        <v>2639</v>
      </c>
      <c r="O3719" s="83" t="s">
        <v>5655</v>
      </c>
      <c r="P3719" s="86">
        <v>2</v>
      </c>
      <c r="Q3719" s="96"/>
      <c r="R3719" s="88" t="s">
        <v>28</v>
      </c>
      <c r="S3719" s="84"/>
      <c r="T3719" s="1">
        <v>751</v>
      </c>
      <c r="U3719" s="90">
        <v>390.52</v>
      </c>
      <c r="V3719" s="91">
        <v>0.48000000000000004</v>
      </c>
      <c r="W3719" s="83" t="s">
        <v>11035</v>
      </c>
      <c r="X3719" s="83">
        <v>90021900000</v>
      </c>
      <c r="Y3719" s="83" t="s">
        <v>903</v>
      </c>
      <c r="Z3719" s="83" t="s">
        <v>31</v>
      </c>
    </row>
    <row r="3720" spans="1:26" x14ac:dyDescent="0.25">
      <c r="A3720" s="83" t="s">
        <v>12430</v>
      </c>
      <c r="B3720" s="83" t="s">
        <v>12430</v>
      </c>
      <c r="C3720" s="84" t="s">
        <v>9613</v>
      </c>
      <c r="D3720" s="83" t="s">
        <v>9614</v>
      </c>
      <c r="E3720" s="83" t="s">
        <v>704</v>
      </c>
      <c r="F3720" s="83" t="s">
        <v>22</v>
      </c>
      <c r="G3720" s="83" t="s">
        <v>12144</v>
      </c>
      <c r="H3720" s="83"/>
      <c r="I3720" s="93" t="s">
        <v>24</v>
      </c>
      <c r="J3720" s="93" t="s">
        <v>24</v>
      </c>
      <c r="K3720" s="85">
        <v>100210010724</v>
      </c>
      <c r="L3720" s="83" t="s">
        <v>25</v>
      </c>
      <c r="M3720" s="83" t="s">
        <v>1019</v>
      </c>
      <c r="N3720" s="83" t="s">
        <v>2639</v>
      </c>
      <c r="O3720" s="83" t="s">
        <v>5655</v>
      </c>
      <c r="P3720" s="86">
        <v>20</v>
      </c>
      <c r="Q3720" s="96"/>
      <c r="R3720" s="88" t="s">
        <v>28</v>
      </c>
      <c r="S3720" s="84"/>
      <c r="T3720" s="1">
        <v>902</v>
      </c>
      <c r="U3720" s="90">
        <v>469.04</v>
      </c>
      <c r="V3720" s="91">
        <v>0.48</v>
      </c>
      <c r="W3720" s="83" t="s">
        <v>11035</v>
      </c>
      <c r="X3720" s="83">
        <v>90021900000</v>
      </c>
      <c r="Y3720" s="83" t="s">
        <v>903</v>
      </c>
      <c r="Z3720" s="83" t="s">
        <v>31</v>
      </c>
    </row>
    <row r="3721" spans="1:26" x14ac:dyDescent="0.25">
      <c r="A3721" s="83" t="s">
        <v>12431</v>
      </c>
      <c r="B3721" s="83" t="s">
        <v>12431</v>
      </c>
      <c r="C3721" s="84" t="s">
        <v>7472</v>
      </c>
      <c r="D3721" s="93" t="s">
        <v>11916</v>
      </c>
      <c r="E3721" s="83" t="s">
        <v>704</v>
      </c>
      <c r="F3721" s="83" t="s">
        <v>22</v>
      </c>
      <c r="G3721" s="83" t="s">
        <v>23</v>
      </c>
      <c r="H3721" s="83"/>
      <c r="I3721" s="93" t="s">
        <v>24</v>
      </c>
      <c r="J3721" s="93" t="s">
        <v>24</v>
      </c>
      <c r="K3721" s="85">
        <v>100210010724</v>
      </c>
      <c r="L3721" s="83" t="s">
        <v>25</v>
      </c>
      <c r="M3721" s="83" t="s">
        <v>1019</v>
      </c>
      <c r="N3721" s="83" t="s">
        <v>2639</v>
      </c>
      <c r="O3721" s="83" t="s">
        <v>5655</v>
      </c>
      <c r="P3721" s="86">
        <v>2</v>
      </c>
      <c r="Q3721" s="96"/>
      <c r="R3721" s="88" t="s">
        <v>28</v>
      </c>
      <c r="S3721" s="83"/>
      <c r="T3721" s="1">
        <v>847</v>
      </c>
      <c r="U3721" s="90">
        <v>440.44</v>
      </c>
      <c r="V3721" s="91">
        <v>0.48</v>
      </c>
      <c r="W3721" s="83" t="s">
        <v>11035</v>
      </c>
      <c r="X3721" s="83">
        <v>90021900000</v>
      </c>
      <c r="Y3721" s="83" t="s">
        <v>903</v>
      </c>
      <c r="Z3721" s="83" t="s">
        <v>31</v>
      </c>
    </row>
    <row r="3722" spans="1:26" x14ac:dyDescent="0.25">
      <c r="A3722" s="83" t="s">
        <v>12432</v>
      </c>
      <c r="B3722" s="83" t="s">
        <v>12432</v>
      </c>
      <c r="C3722" s="84" t="s">
        <v>9616</v>
      </c>
      <c r="D3722" s="93" t="s">
        <v>9617</v>
      </c>
      <c r="E3722" s="83" t="s">
        <v>704</v>
      </c>
      <c r="F3722" s="83" t="s">
        <v>22</v>
      </c>
      <c r="G3722" s="83" t="s">
        <v>12144</v>
      </c>
      <c r="H3722" s="83"/>
      <c r="I3722" s="93" t="s">
        <v>24</v>
      </c>
      <c r="J3722" s="93" t="s">
        <v>24</v>
      </c>
      <c r="K3722" s="85">
        <v>100210010724</v>
      </c>
      <c r="L3722" s="83" t="s">
        <v>25</v>
      </c>
      <c r="M3722" s="83" t="s">
        <v>1019</v>
      </c>
      <c r="N3722" s="83" t="s">
        <v>2639</v>
      </c>
      <c r="O3722" s="83" t="s">
        <v>5655</v>
      </c>
      <c r="P3722" s="86">
        <v>2</v>
      </c>
      <c r="Q3722" s="96"/>
      <c r="R3722" s="88" t="s">
        <v>28</v>
      </c>
      <c r="S3722" s="83"/>
      <c r="T3722" s="1">
        <v>1238</v>
      </c>
      <c r="U3722" s="90">
        <v>643.76</v>
      </c>
      <c r="V3722" s="91">
        <v>0.48</v>
      </c>
      <c r="W3722" s="83" t="s">
        <v>11035</v>
      </c>
      <c r="X3722" s="83">
        <v>90021900000</v>
      </c>
      <c r="Y3722" s="83" t="s">
        <v>903</v>
      </c>
      <c r="Z3722" s="83" t="s">
        <v>31</v>
      </c>
    </row>
    <row r="3723" spans="1:26" x14ac:dyDescent="0.25">
      <c r="A3723" s="83" t="s">
        <v>12433</v>
      </c>
      <c r="B3723" s="83" t="s">
        <v>12433</v>
      </c>
      <c r="C3723" s="84" t="s">
        <v>7474</v>
      </c>
      <c r="D3723" s="83" t="s">
        <v>7475</v>
      </c>
      <c r="E3723" s="83" t="s">
        <v>704</v>
      </c>
      <c r="F3723" s="83" t="s">
        <v>22</v>
      </c>
      <c r="G3723" s="83" t="s">
        <v>23</v>
      </c>
      <c r="H3723" s="83"/>
      <c r="I3723" s="93" t="s">
        <v>24</v>
      </c>
      <c r="J3723" s="93" t="s">
        <v>24</v>
      </c>
      <c r="K3723" s="85">
        <v>100210010724</v>
      </c>
      <c r="L3723" s="83" t="s">
        <v>25</v>
      </c>
      <c r="M3723" s="83" t="s">
        <v>1019</v>
      </c>
      <c r="N3723" s="83" t="s">
        <v>2639</v>
      </c>
      <c r="O3723" s="83" t="s">
        <v>5655</v>
      </c>
      <c r="P3723" s="86">
        <v>20</v>
      </c>
      <c r="Q3723" s="96"/>
      <c r="R3723" s="88" t="s">
        <v>7847</v>
      </c>
      <c r="S3723" s="84" t="s">
        <v>12147</v>
      </c>
      <c r="T3723" s="1">
        <v>1183</v>
      </c>
      <c r="U3723" s="90">
        <v>615.16</v>
      </c>
      <c r="V3723" s="91">
        <v>0.48000000000000004</v>
      </c>
      <c r="W3723" s="83" t="s">
        <v>11035</v>
      </c>
      <c r="X3723" s="83">
        <v>90021900000</v>
      </c>
      <c r="Y3723" s="83" t="s">
        <v>903</v>
      </c>
      <c r="Z3723" s="83" t="s">
        <v>31</v>
      </c>
    </row>
    <row r="3724" spans="1:26" x14ac:dyDescent="0.25">
      <c r="A3724" s="83" t="s">
        <v>12434</v>
      </c>
      <c r="B3724" s="83" t="s">
        <v>12434</v>
      </c>
      <c r="C3724" s="84" t="s">
        <v>7477</v>
      </c>
      <c r="D3724" s="83" t="s">
        <v>7478</v>
      </c>
      <c r="E3724" s="83" t="s">
        <v>704</v>
      </c>
      <c r="F3724" s="83" t="s">
        <v>22</v>
      </c>
      <c r="G3724" s="83" t="s">
        <v>23</v>
      </c>
      <c r="H3724" s="83"/>
      <c r="I3724" s="93" t="s">
        <v>24</v>
      </c>
      <c r="J3724" s="93" t="s">
        <v>24</v>
      </c>
      <c r="K3724" s="85">
        <v>100210010724</v>
      </c>
      <c r="L3724" s="83" t="s">
        <v>25</v>
      </c>
      <c r="M3724" s="83" t="s">
        <v>1019</v>
      </c>
      <c r="N3724" s="83" t="s">
        <v>2639</v>
      </c>
      <c r="O3724" s="83" t="s">
        <v>5655</v>
      </c>
      <c r="P3724" s="86">
        <v>2</v>
      </c>
      <c r="Q3724" s="96"/>
      <c r="R3724" s="88" t="s">
        <v>28</v>
      </c>
      <c r="S3724" s="83"/>
      <c r="T3724" s="1">
        <v>931</v>
      </c>
      <c r="U3724" s="90">
        <v>484.12</v>
      </c>
      <c r="V3724" s="91">
        <v>0.48</v>
      </c>
      <c r="W3724" s="83" t="s">
        <v>11035</v>
      </c>
      <c r="X3724" s="83">
        <v>90021900000</v>
      </c>
      <c r="Y3724" s="83" t="s">
        <v>903</v>
      </c>
      <c r="Z3724" s="83" t="s">
        <v>31</v>
      </c>
    </row>
    <row r="3725" spans="1:26" x14ac:dyDescent="0.25">
      <c r="A3725" s="83" t="s">
        <v>12435</v>
      </c>
      <c r="B3725" s="83" t="s">
        <v>12435</v>
      </c>
      <c r="C3725" s="84" t="s">
        <v>7480</v>
      </c>
      <c r="D3725" s="83" t="s">
        <v>7481</v>
      </c>
      <c r="E3725" s="83" t="s">
        <v>704</v>
      </c>
      <c r="F3725" s="83" t="s">
        <v>22</v>
      </c>
      <c r="G3725" s="93" t="s">
        <v>23</v>
      </c>
      <c r="H3725" s="83"/>
      <c r="I3725" s="93" t="s">
        <v>24</v>
      </c>
      <c r="J3725" s="93" t="s">
        <v>24</v>
      </c>
      <c r="K3725" s="85">
        <v>100210010724</v>
      </c>
      <c r="L3725" s="83" t="s">
        <v>25</v>
      </c>
      <c r="M3725" s="83" t="s">
        <v>1019</v>
      </c>
      <c r="N3725" s="83" t="s">
        <v>2639</v>
      </c>
      <c r="O3725" s="83" t="s">
        <v>5655</v>
      </c>
      <c r="P3725" s="86">
        <v>2</v>
      </c>
      <c r="Q3725" s="96"/>
      <c r="R3725" s="88" t="s">
        <v>28</v>
      </c>
      <c r="S3725" s="84"/>
      <c r="T3725" s="1">
        <v>1416</v>
      </c>
      <c r="U3725" s="90">
        <v>736.32</v>
      </c>
      <c r="V3725" s="91">
        <v>0.48</v>
      </c>
      <c r="W3725" s="83" t="s">
        <v>11035</v>
      </c>
      <c r="X3725" s="83">
        <v>90021900000</v>
      </c>
      <c r="Y3725" s="83" t="s">
        <v>903</v>
      </c>
      <c r="Z3725" s="83" t="s">
        <v>31</v>
      </c>
    </row>
    <row r="3726" spans="1:26" x14ac:dyDescent="0.25">
      <c r="A3726" s="83" t="s">
        <v>12436</v>
      </c>
      <c r="B3726" s="83" t="s">
        <v>12436</v>
      </c>
      <c r="C3726" s="84" t="s">
        <v>7483</v>
      </c>
      <c r="D3726" s="83" t="s">
        <v>11918</v>
      </c>
      <c r="E3726" s="83" t="s">
        <v>704</v>
      </c>
      <c r="F3726" s="83" t="s">
        <v>22</v>
      </c>
      <c r="G3726" s="83" t="s">
        <v>12144</v>
      </c>
      <c r="H3726" s="83"/>
      <c r="I3726" s="93" t="s">
        <v>24</v>
      </c>
      <c r="J3726" s="93" t="s">
        <v>24</v>
      </c>
      <c r="K3726" s="85">
        <v>100210010724</v>
      </c>
      <c r="L3726" s="83" t="s">
        <v>25</v>
      </c>
      <c r="M3726" s="83" t="s">
        <v>1019</v>
      </c>
      <c r="N3726" s="83" t="s">
        <v>2639</v>
      </c>
      <c r="O3726" s="83" t="s">
        <v>5655</v>
      </c>
      <c r="P3726" s="86">
        <v>2</v>
      </c>
      <c r="Q3726" s="96"/>
      <c r="R3726" s="88" t="s">
        <v>28</v>
      </c>
      <c r="S3726" s="84"/>
      <c r="T3726" s="1">
        <v>1595</v>
      </c>
      <c r="U3726" s="90">
        <v>829.4</v>
      </c>
      <c r="V3726" s="91">
        <v>0.48000000000000004</v>
      </c>
      <c r="W3726" s="83" t="s">
        <v>11035</v>
      </c>
      <c r="X3726" s="83">
        <v>90021900000</v>
      </c>
      <c r="Y3726" s="83" t="s">
        <v>903</v>
      </c>
      <c r="Z3726" s="83" t="s">
        <v>31</v>
      </c>
    </row>
    <row r="3727" spans="1:26" x14ac:dyDescent="0.25">
      <c r="A3727" s="83" t="s">
        <v>12437</v>
      </c>
      <c r="B3727" s="83" t="s">
        <v>12437</v>
      </c>
      <c r="C3727" s="84" t="s">
        <v>7485</v>
      </c>
      <c r="D3727" s="83" t="s">
        <v>7486</v>
      </c>
      <c r="E3727" s="83" t="s">
        <v>704</v>
      </c>
      <c r="F3727" s="83" t="s">
        <v>22</v>
      </c>
      <c r="G3727" s="83" t="s">
        <v>23</v>
      </c>
      <c r="H3727" s="83"/>
      <c r="I3727" s="93" t="s">
        <v>24</v>
      </c>
      <c r="J3727" s="93" t="s">
        <v>24</v>
      </c>
      <c r="K3727" s="85">
        <v>100210010724</v>
      </c>
      <c r="L3727" s="83" t="s">
        <v>25</v>
      </c>
      <c r="M3727" s="83" t="s">
        <v>1019</v>
      </c>
      <c r="N3727" s="83" t="s">
        <v>2639</v>
      </c>
      <c r="O3727" s="83" t="s">
        <v>5655</v>
      </c>
      <c r="P3727" s="86">
        <v>2</v>
      </c>
      <c r="Q3727" s="96"/>
      <c r="R3727" s="88" t="s">
        <v>28</v>
      </c>
      <c r="S3727" s="84"/>
      <c r="T3727" s="1">
        <v>1354</v>
      </c>
      <c r="U3727" s="90">
        <v>704.08</v>
      </c>
      <c r="V3727" s="91">
        <v>0.48</v>
      </c>
      <c r="W3727" s="83" t="s">
        <v>11035</v>
      </c>
      <c r="X3727" s="83">
        <v>90021900000</v>
      </c>
      <c r="Y3727" s="83" t="s">
        <v>903</v>
      </c>
      <c r="Z3727" s="83" t="s">
        <v>31</v>
      </c>
    </row>
    <row r="3728" spans="1:26" x14ac:dyDescent="0.25">
      <c r="A3728" s="83" t="s">
        <v>12438</v>
      </c>
      <c r="B3728" s="83" t="s">
        <v>12438</v>
      </c>
      <c r="C3728" s="84" t="s">
        <v>9618</v>
      </c>
      <c r="D3728" s="83" t="s">
        <v>7488</v>
      </c>
      <c r="E3728" s="83" t="s">
        <v>704</v>
      </c>
      <c r="F3728" s="83" t="s">
        <v>22</v>
      </c>
      <c r="G3728" s="83" t="s">
        <v>23</v>
      </c>
      <c r="H3728" s="83"/>
      <c r="I3728" s="93" t="s">
        <v>24</v>
      </c>
      <c r="J3728" s="93" t="s">
        <v>24</v>
      </c>
      <c r="K3728" s="85">
        <v>100210010724</v>
      </c>
      <c r="L3728" s="83" t="s">
        <v>25</v>
      </c>
      <c r="M3728" s="83" t="s">
        <v>1019</v>
      </c>
      <c r="N3728" s="83" t="s">
        <v>2639</v>
      </c>
      <c r="O3728" s="83" t="s">
        <v>5655</v>
      </c>
      <c r="P3728" s="86">
        <v>2</v>
      </c>
      <c r="Q3728" s="96"/>
      <c r="R3728" s="88" t="s">
        <v>28</v>
      </c>
      <c r="S3728" s="84"/>
      <c r="T3728" s="1">
        <v>1773</v>
      </c>
      <c r="U3728" s="90">
        <v>921.96</v>
      </c>
      <c r="V3728" s="91">
        <v>0.48</v>
      </c>
      <c r="W3728" s="83" t="s">
        <v>11035</v>
      </c>
      <c r="X3728" s="83">
        <v>90021900000</v>
      </c>
      <c r="Y3728" s="83" t="s">
        <v>903</v>
      </c>
      <c r="Z3728" s="83" t="s">
        <v>31</v>
      </c>
    </row>
    <row r="3729" spans="1:26" x14ac:dyDescent="0.25">
      <c r="A3729" s="83" t="s">
        <v>12439</v>
      </c>
      <c r="B3729" s="83" t="s">
        <v>12439</v>
      </c>
      <c r="C3729" s="84" t="s">
        <v>7490</v>
      </c>
      <c r="D3729" s="83" t="s">
        <v>7491</v>
      </c>
      <c r="E3729" s="83" t="s">
        <v>704</v>
      </c>
      <c r="F3729" s="83" t="s">
        <v>22</v>
      </c>
      <c r="G3729" s="83" t="s">
        <v>12144</v>
      </c>
      <c r="H3729" s="83"/>
      <c r="I3729" s="93" t="s">
        <v>24</v>
      </c>
      <c r="J3729" s="93" t="s">
        <v>24</v>
      </c>
      <c r="K3729" s="85">
        <v>100210010724</v>
      </c>
      <c r="L3729" s="83" t="s">
        <v>25</v>
      </c>
      <c r="M3729" s="83" t="s">
        <v>1019</v>
      </c>
      <c r="N3729" s="83" t="s">
        <v>2639</v>
      </c>
      <c r="O3729" s="83" t="s">
        <v>5655</v>
      </c>
      <c r="P3729" s="86">
        <v>2</v>
      </c>
      <c r="Q3729" s="96"/>
      <c r="R3729" s="88" t="s">
        <v>28</v>
      </c>
      <c r="S3729" s="84"/>
      <c r="T3729" s="1">
        <v>1962</v>
      </c>
      <c r="U3729" s="90">
        <v>1020.24</v>
      </c>
      <c r="V3729" s="91">
        <v>0.48</v>
      </c>
      <c r="W3729" s="83" t="s">
        <v>11035</v>
      </c>
      <c r="X3729" s="83">
        <v>90021900000</v>
      </c>
      <c r="Y3729" s="83" t="s">
        <v>903</v>
      </c>
      <c r="Z3729" s="83" t="s">
        <v>31</v>
      </c>
    </row>
    <row r="3730" spans="1:26" x14ac:dyDescent="0.25">
      <c r="A3730" s="83" t="s">
        <v>12440</v>
      </c>
      <c r="B3730" s="83" t="s">
        <v>12440</v>
      </c>
      <c r="C3730" s="84" t="s">
        <v>7494</v>
      </c>
      <c r="D3730" s="83" t="s">
        <v>7495</v>
      </c>
      <c r="E3730" s="83" t="s">
        <v>704</v>
      </c>
      <c r="F3730" s="83" t="s">
        <v>22</v>
      </c>
      <c r="G3730" s="83" t="s">
        <v>23</v>
      </c>
      <c r="H3730" s="83"/>
      <c r="I3730" s="93" t="s">
        <v>24</v>
      </c>
      <c r="J3730" s="93" t="s">
        <v>24</v>
      </c>
      <c r="K3730" s="85">
        <v>100210020221</v>
      </c>
      <c r="L3730" s="83" t="s">
        <v>25</v>
      </c>
      <c r="M3730" s="83" t="s">
        <v>1428</v>
      </c>
      <c r="N3730" s="83" t="s">
        <v>1429</v>
      </c>
      <c r="O3730" s="83" t="s">
        <v>1430</v>
      </c>
      <c r="P3730" s="86">
        <v>20</v>
      </c>
      <c r="Q3730" s="96"/>
      <c r="R3730" s="88" t="s">
        <v>28</v>
      </c>
      <c r="S3730" s="84"/>
      <c r="T3730" s="1">
        <v>4020</v>
      </c>
      <c r="U3730" s="90">
        <v>2090.4</v>
      </c>
      <c r="V3730" s="91">
        <v>0.48</v>
      </c>
      <c r="W3730" s="83" t="s">
        <v>11035</v>
      </c>
      <c r="X3730" s="83">
        <v>85234910009</v>
      </c>
      <c r="Y3730" s="83" t="s">
        <v>994</v>
      </c>
      <c r="Z3730" s="83" t="s">
        <v>31</v>
      </c>
    </row>
    <row r="3731" spans="1:26" x14ac:dyDescent="0.25">
      <c r="A3731" s="83" t="s">
        <v>12441</v>
      </c>
      <c r="B3731" s="83" t="s">
        <v>12441</v>
      </c>
      <c r="C3731" s="84" t="s">
        <v>8346</v>
      </c>
      <c r="D3731" s="83" t="s">
        <v>8347</v>
      </c>
      <c r="E3731" s="83" t="s">
        <v>704</v>
      </c>
      <c r="F3731" s="83" t="s">
        <v>22</v>
      </c>
      <c r="G3731" s="83" t="s">
        <v>12144</v>
      </c>
      <c r="H3731" s="83"/>
      <c r="I3731" s="93" t="s">
        <v>24</v>
      </c>
      <c r="J3731" s="93" t="s">
        <v>24</v>
      </c>
      <c r="K3731" s="85">
        <v>100210040941</v>
      </c>
      <c r="L3731" s="83" t="s">
        <v>25</v>
      </c>
      <c r="M3731" s="83" t="s">
        <v>5198</v>
      </c>
      <c r="N3731" s="83" t="s">
        <v>5199</v>
      </c>
      <c r="O3731" s="83" t="s">
        <v>5200</v>
      </c>
      <c r="P3731" s="86">
        <v>20</v>
      </c>
      <c r="Q3731" s="96"/>
      <c r="R3731" s="88" t="s">
        <v>28</v>
      </c>
      <c r="S3731" s="84"/>
      <c r="T3731" s="1">
        <v>4878</v>
      </c>
      <c r="U3731" s="90">
        <v>3414.6</v>
      </c>
      <c r="V3731" s="91">
        <v>0.30000000000000004</v>
      </c>
      <c r="W3731" s="83" t="s">
        <v>11038</v>
      </c>
      <c r="X3731" s="83">
        <v>49119900000</v>
      </c>
      <c r="Y3731" s="83" t="s">
        <v>994</v>
      </c>
      <c r="Z3731" s="83" t="s">
        <v>31</v>
      </c>
    </row>
    <row r="3732" spans="1:26" x14ac:dyDescent="0.25">
      <c r="A3732" s="83" t="s">
        <v>12442</v>
      </c>
      <c r="B3732" s="83" t="s">
        <v>12442</v>
      </c>
      <c r="C3732" s="84" t="s">
        <v>8349</v>
      </c>
      <c r="D3732" s="83" t="s">
        <v>8350</v>
      </c>
      <c r="E3732" s="83" t="s">
        <v>704</v>
      </c>
      <c r="F3732" s="83" t="s">
        <v>22</v>
      </c>
      <c r="G3732" s="83" t="s">
        <v>12144</v>
      </c>
      <c r="H3732" s="83"/>
      <c r="I3732" s="93" t="s">
        <v>24</v>
      </c>
      <c r="J3732" s="93" t="s">
        <v>24</v>
      </c>
      <c r="K3732" s="85">
        <v>100210040941</v>
      </c>
      <c r="L3732" s="83" t="s">
        <v>25</v>
      </c>
      <c r="M3732" s="83" t="s">
        <v>5198</v>
      </c>
      <c r="N3732" s="83" t="s">
        <v>5199</v>
      </c>
      <c r="O3732" s="83" t="s">
        <v>5200</v>
      </c>
      <c r="P3732" s="86">
        <v>20</v>
      </c>
      <c r="Q3732" s="96"/>
      <c r="R3732" s="88" t="s">
        <v>28</v>
      </c>
      <c r="S3732" s="84"/>
      <c r="T3732" s="1">
        <v>792</v>
      </c>
      <c r="U3732" s="90">
        <v>554.4</v>
      </c>
      <c r="V3732" s="91">
        <v>0.30000000000000004</v>
      </c>
      <c r="W3732" s="83" t="s">
        <v>11038</v>
      </c>
      <c r="X3732" s="83">
        <v>49119900000</v>
      </c>
      <c r="Y3732" s="83" t="s">
        <v>994</v>
      </c>
      <c r="Z3732" s="83" t="s">
        <v>31</v>
      </c>
    </row>
    <row r="3733" spans="1:26" x14ac:dyDescent="0.25">
      <c r="A3733" s="83" t="s">
        <v>12443</v>
      </c>
      <c r="B3733" s="83" t="s">
        <v>12443</v>
      </c>
      <c r="C3733" s="84" t="s">
        <v>8352</v>
      </c>
      <c r="D3733" s="83" t="s">
        <v>8353</v>
      </c>
      <c r="E3733" s="83" t="s">
        <v>704</v>
      </c>
      <c r="F3733" s="83" t="s">
        <v>22</v>
      </c>
      <c r="G3733" s="83" t="s">
        <v>12144</v>
      </c>
      <c r="H3733" s="83"/>
      <c r="I3733" s="93" t="s">
        <v>24</v>
      </c>
      <c r="J3733" s="93" t="s">
        <v>24</v>
      </c>
      <c r="K3733" s="85">
        <v>100210040941</v>
      </c>
      <c r="L3733" s="83" t="s">
        <v>25</v>
      </c>
      <c r="M3733" s="83" t="s">
        <v>5198</v>
      </c>
      <c r="N3733" s="83" t="s">
        <v>5199</v>
      </c>
      <c r="O3733" s="83" t="s">
        <v>5200</v>
      </c>
      <c r="P3733" s="86">
        <v>20</v>
      </c>
      <c r="Q3733" s="96"/>
      <c r="R3733" s="88" t="s">
        <v>28</v>
      </c>
      <c r="S3733" s="84"/>
      <c r="T3733" s="1">
        <v>8005</v>
      </c>
      <c r="U3733" s="90">
        <v>5603.5</v>
      </c>
      <c r="V3733" s="91">
        <v>0.3</v>
      </c>
      <c r="W3733" s="83" t="s">
        <v>11038</v>
      </c>
      <c r="X3733" s="83">
        <v>49119900000</v>
      </c>
      <c r="Y3733" s="83" t="s">
        <v>994</v>
      </c>
      <c r="Z3733" s="83" t="s">
        <v>31</v>
      </c>
    </row>
    <row r="3734" spans="1:26" x14ac:dyDescent="0.25">
      <c r="A3734" s="83" t="s">
        <v>12444</v>
      </c>
      <c r="B3734" s="83" t="s">
        <v>12444</v>
      </c>
      <c r="C3734" s="84" t="s">
        <v>8363</v>
      </c>
      <c r="D3734" s="83" t="s">
        <v>8364</v>
      </c>
      <c r="E3734" s="83" t="s">
        <v>704</v>
      </c>
      <c r="F3734" s="83" t="s">
        <v>22</v>
      </c>
      <c r="G3734" s="83" t="s">
        <v>12144</v>
      </c>
      <c r="H3734" s="83"/>
      <c r="I3734" s="93" t="s">
        <v>24</v>
      </c>
      <c r="J3734" s="93" t="s">
        <v>24</v>
      </c>
      <c r="K3734" s="85">
        <v>100210040941</v>
      </c>
      <c r="L3734" s="83" t="s">
        <v>25</v>
      </c>
      <c r="M3734" s="83" t="s">
        <v>5198</v>
      </c>
      <c r="N3734" s="83" t="s">
        <v>5199</v>
      </c>
      <c r="O3734" s="83" t="s">
        <v>5200</v>
      </c>
      <c r="P3734" s="86">
        <v>20</v>
      </c>
      <c r="Q3734" s="96"/>
      <c r="R3734" s="88" t="s">
        <v>28</v>
      </c>
      <c r="S3734" s="84"/>
      <c r="T3734" s="1">
        <v>8298</v>
      </c>
      <c r="U3734" s="90">
        <v>5808.6</v>
      </c>
      <c r="V3734" s="91">
        <v>0.29999999999999993</v>
      </c>
      <c r="W3734" s="83" t="s">
        <v>11038</v>
      </c>
      <c r="X3734" s="83">
        <v>49119900000</v>
      </c>
      <c r="Y3734" s="83" t="s">
        <v>994</v>
      </c>
      <c r="Z3734" s="83" t="s">
        <v>31</v>
      </c>
    </row>
    <row r="3735" spans="1:26" x14ac:dyDescent="0.25">
      <c r="A3735" s="83" t="s">
        <v>12445</v>
      </c>
      <c r="B3735" s="83" t="s">
        <v>12445</v>
      </c>
      <c r="C3735" s="84" t="s">
        <v>8376</v>
      </c>
      <c r="D3735" s="83" t="s">
        <v>8377</v>
      </c>
      <c r="E3735" s="83" t="s">
        <v>704</v>
      </c>
      <c r="F3735" s="83" t="s">
        <v>22</v>
      </c>
      <c r="G3735" s="83" t="s">
        <v>12144</v>
      </c>
      <c r="H3735" s="83"/>
      <c r="I3735" s="93" t="s">
        <v>24</v>
      </c>
      <c r="J3735" s="93" t="s">
        <v>24</v>
      </c>
      <c r="K3735" s="85">
        <v>100210040941</v>
      </c>
      <c r="L3735" s="83" t="s">
        <v>25</v>
      </c>
      <c r="M3735" s="83" t="s">
        <v>5198</v>
      </c>
      <c r="N3735" s="83" t="s">
        <v>5199</v>
      </c>
      <c r="O3735" s="83" t="s">
        <v>5200</v>
      </c>
      <c r="P3735" s="86">
        <v>2</v>
      </c>
      <c r="Q3735" s="96"/>
      <c r="R3735" s="88" t="s">
        <v>28</v>
      </c>
      <c r="S3735" s="84"/>
      <c r="T3735" s="1">
        <v>3957</v>
      </c>
      <c r="U3735" s="90">
        <v>2769.9</v>
      </c>
      <c r="V3735" s="91">
        <v>0.3</v>
      </c>
      <c r="W3735" s="83" t="s">
        <v>11038</v>
      </c>
      <c r="X3735" s="83">
        <v>49119900000</v>
      </c>
      <c r="Y3735" s="83" t="s">
        <v>994</v>
      </c>
      <c r="Z3735" s="83" t="s">
        <v>31</v>
      </c>
    </row>
    <row r="3736" spans="1:26" x14ac:dyDescent="0.25">
      <c r="A3736" s="83" t="s">
        <v>12446</v>
      </c>
      <c r="B3736" s="83" t="s">
        <v>12446</v>
      </c>
      <c r="C3736" s="84" t="s">
        <v>8379</v>
      </c>
      <c r="D3736" s="83" t="s">
        <v>8380</v>
      </c>
      <c r="E3736" s="83" t="s">
        <v>704</v>
      </c>
      <c r="F3736" s="83" t="s">
        <v>22</v>
      </c>
      <c r="G3736" s="83" t="s">
        <v>12144</v>
      </c>
      <c r="H3736" s="83"/>
      <c r="I3736" s="93" t="s">
        <v>24</v>
      </c>
      <c r="J3736" s="93" t="s">
        <v>24</v>
      </c>
      <c r="K3736" s="85">
        <v>100210040941</v>
      </c>
      <c r="L3736" s="83" t="s">
        <v>25</v>
      </c>
      <c r="M3736" s="83" t="s">
        <v>5198</v>
      </c>
      <c r="N3736" s="83" t="s">
        <v>5199</v>
      </c>
      <c r="O3736" s="83" t="s">
        <v>5200</v>
      </c>
      <c r="P3736" s="86">
        <v>20</v>
      </c>
      <c r="Q3736" s="96"/>
      <c r="R3736" s="88" t="s">
        <v>28</v>
      </c>
      <c r="S3736" s="84"/>
      <c r="T3736" s="1">
        <v>10858</v>
      </c>
      <c r="U3736" s="90">
        <v>7600.6</v>
      </c>
      <c r="V3736" s="91">
        <v>0.3</v>
      </c>
      <c r="W3736" s="83" t="s">
        <v>11038</v>
      </c>
      <c r="X3736" s="83">
        <v>49119900000</v>
      </c>
      <c r="Y3736" s="83" t="s">
        <v>994</v>
      </c>
      <c r="Z3736" s="83" t="s">
        <v>31</v>
      </c>
    </row>
    <row r="3737" spans="1:26" x14ac:dyDescent="0.25">
      <c r="A3737" s="83" t="s">
        <v>12447</v>
      </c>
      <c r="B3737" s="83" t="s">
        <v>12447</v>
      </c>
      <c r="C3737" s="84" t="s">
        <v>8382</v>
      </c>
      <c r="D3737" s="83" t="s">
        <v>8383</v>
      </c>
      <c r="E3737" s="83" t="s">
        <v>704</v>
      </c>
      <c r="F3737" s="83" t="s">
        <v>22</v>
      </c>
      <c r="G3737" s="83" t="s">
        <v>12144</v>
      </c>
      <c r="H3737" s="83"/>
      <c r="I3737" s="93" t="s">
        <v>24</v>
      </c>
      <c r="J3737" s="93" t="s">
        <v>24</v>
      </c>
      <c r="K3737" s="85">
        <v>100210040941</v>
      </c>
      <c r="L3737" s="83" t="s">
        <v>25</v>
      </c>
      <c r="M3737" s="83" t="s">
        <v>5198</v>
      </c>
      <c r="N3737" s="83" t="s">
        <v>5199</v>
      </c>
      <c r="O3737" s="83" t="s">
        <v>5200</v>
      </c>
      <c r="P3737" s="86">
        <v>20</v>
      </c>
      <c r="Q3737" s="96"/>
      <c r="R3737" s="88" t="s">
        <v>28</v>
      </c>
      <c r="S3737" s="84"/>
      <c r="T3737" s="1">
        <v>3298</v>
      </c>
      <c r="U3737" s="90">
        <v>2308.6</v>
      </c>
      <c r="V3737" s="91">
        <v>0.30000000000000004</v>
      </c>
      <c r="W3737" s="83" t="s">
        <v>11038</v>
      </c>
      <c r="X3737" s="83">
        <v>49119900000</v>
      </c>
      <c r="Y3737" s="83" t="s">
        <v>994</v>
      </c>
      <c r="Z3737" s="83" t="s">
        <v>31</v>
      </c>
    </row>
    <row r="3738" spans="1:26" x14ac:dyDescent="0.25">
      <c r="A3738" s="83" t="s">
        <v>12448</v>
      </c>
      <c r="B3738" s="83" t="s">
        <v>12448</v>
      </c>
      <c r="C3738" s="84" t="s">
        <v>8385</v>
      </c>
      <c r="D3738" s="83" t="s">
        <v>8386</v>
      </c>
      <c r="E3738" s="83" t="s">
        <v>704</v>
      </c>
      <c r="F3738" s="83" t="s">
        <v>22</v>
      </c>
      <c r="G3738" s="83" t="s">
        <v>12144</v>
      </c>
      <c r="H3738" s="83"/>
      <c r="I3738" s="93" t="s">
        <v>24</v>
      </c>
      <c r="J3738" s="93" t="s">
        <v>24</v>
      </c>
      <c r="K3738" s="85">
        <v>100210040941</v>
      </c>
      <c r="L3738" s="83" t="s">
        <v>25</v>
      </c>
      <c r="M3738" s="83" t="s">
        <v>5198</v>
      </c>
      <c r="N3738" s="83" t="s">
        <v>5199</v>
      </c>
      <c r="O3738" s="83" t="s">
        <v>5200</v>
      </c>
      <c r="P3738" s="86">
        <v>20</v>
      </c>
      <c r="Q3738" s="96"/>
      <c r="R3738" s="88" t="s">
        <v>28</v>
      </c>
      <c r="S3738" s="84"/>
      <c r="T3738" s="1">
        <v>7899</v>
      </c>
      <c r="U3738" s="90">
        <v>5529.3</v>
      </c>
      <c r="V3738" s="91">
        <v>0.3</v>
      </c>
      <c r="W3738" s="83" t="s">
        <v>11038</v>
      </c>
      <c r="X3738" s="83">
        <v>49119900000</v>
      </c>
      <c r="Y3738" s="83" t="s">
        <v>994</v>
      </c>
      <c r="Z3738" s="83" t="s">
        <v>31</v>
      </c>
    </row>
    <row r="3739" spans="1:26" x14ac:dyDescent="0.25">
      <c r="A3739" s="83" t="s">
        <v>12449</v>
      </c>
      <c r="B3739" s="83" t="s">
        <v>12449</v>
      </c>
      <c r="C3739" s="84" t="s">
        <v>8388</v>
      </c>
      <c r="D3739" s="83" t="s">
        <v>8389</v>
      </c>
      <c r="E3739" s="83" t="s">
        <v>704</v>
      </c>
      <c r="F3739" s="83" t="s">
        <v>22</v>
      </c>
      <c r="G3739" s="93" t="s">
        <v>12144</v>
      </c>
      <c r="H3739" s="83"/>
      <c r="I3739" s="93" t="s">
        <v>24</v>
      </c>
      <c r="J3739" s="93" t="s">
        <v>24</v>
      </c>
      <c r="K3739" s="85">
        <v>100210040941</v>
      </c>
      <c r="L3739" s="83" t="s">
        <v>25</v>
      </c>
      <c r="M3739" s="83" t="s">
        <v>5198</v>
      </c>
      <c r="N3739" s="83" t="s">
        <v>5199</v>
      </c>
      <c r="O3739" s="83" t="s">
        <v>5200</v>
      </c>
      <c r="P3739" s="86">
        <v>20</v>
      </c>
      <c r="Q3739" s="96"/>
      <c r="R3739" s="88" t="s">
        <v>28</v>
      </c>
      <c r="S3739" s="84"/>
      <c r="T3739" s="1">
        <v>8298</v>
      </c>
      <c r="U3739" s="90">
        <v>5808.6</v>
      </c>
      <c r="V3739" s="91">
        <v>0.29999999999999993</v>
      </c>
      <c r="W3739" s="83" t="s">
        <v>11038</v>
      </c>
      <c r="X3739" s="83">
        <v>49119900000</v>
      </c>
      <c r="Y3739" s="83" t="s">
        <v>994</v>
      </c>
      <c r="Z3739" s="83" t="s">
        <v>31</v>
      </c>
    </row>
    <row r="3740" spans="1:26" x14ac:dyDescent="0.25">
      <c r="A3740" s="83" t="s">
        <v>12450</v>
      </c>
      <c r="B3740" s="83" t="s">
        <v>12450</v>
      </c>
      <c r="C3740" s="84" t="s">
        <v>8391</v>
      </c>
      <c r="D3740" s="83" t="s">
        <v>8392</v>
      </c>
      <c r="E3740" s="83" t="s">
        <v>704</v>
      </c>
      <c r="F3740" s="83" t="s">
        <v>22</v>
      </c>
      <c r="G3740" s="83" t="s">
        <v>12144</v>
      </c>
      <c r="H3740" s="83"/>
      <c r="I3740" s="93" t="s">
        <v>24</v>
      </c>
      <c r="J3740" s="93" t="s">
        <v>24</v>
      </c>
      <c r="K3740" s="85">
        <v>100210040941</v>
      </c>
      <c r="L3740" s="83" t="s">
        <v>25</v>
      </c>
      <c r="M3740" s="83" t="s">
        <v>5198</v>
      </c>
      <c r="N3740" s="83" t="s">
        <v>5199</v>
      </c>
      <c r="O3740" s="83" t="s">
        <v>5200</v>
      </c>
      <c r="P3740" s="86">
        <v>20</v>
      </c>
      <c r="Q3740" s="96"/>
      <c r="R3740" s="88" t="s">
        <v>28</v>
      </c>
      <c r="S3740" s="84"/>
      <c r="T3740" s="1">
        <v>2638</v>
      </c>
      <c r="U3740" s="90">
        <v>1846.6</v>
      </c>
      <c r="V3740" s="91">
        <v>0.30000000000000004</v>
      </c>
      <c r="W3740" s="83" t="s">
        <v>11038</v>
      </c>
      <c r="X3740" s="83">
        <v>49119900000</v>
      </c>
      <c r="Y3740" s="83" t="s">
        <v>994</v>
      </c>
      <c r="Z3740" s="83" t="s">
        <v>31</v>
      </c>
    </row>
    <row r="3741" spans="1:26" x14ac:dyDescent="0.25">
      <c r="A3741" s="83" t="s">
        <v>12451</v>
      </c>
      <c r="B3741" s="83" t="s">
        <v>12451</v>
      </c>
      <c r="C3741" s="84" t="s">
        <v>8394</v>
      </c>
      <c r="D3741" s="83" t="s">
        <v>8395</v>
      </c>
      <c r="E3741" s="83" t="s">
        <v>704</v>
      </c>
      <c r="F3741" s="83" t="s">
        <v>22</v>
      </c>
      <c r="G3741" s="83" t="s">
        <v>12144</v>
      </c>
      <c r="H3741" s="83"/>
      <c r="I3741" s="93" t="s">
        <v>24</v>
      </c>
      <c r="J3741" s="93" t="s">
        <v>24</v>
      </c>
      <c r="K3741" s="85">
        <v>100210040941</v>
      </c>
      <c r="L3741" s="83" t="s">
        <v>25</v>
      </c>
      <c r="M3741" s="83" t="s">
        <v>5198</v>
      </c>
      <c r="N3741" s="83" t="s">
        <v>5199</v>
      </c>
      <c r="O3741" s="83" t="s">
        <v>5200</v>
      </c>
      <c r="P3741" s="86">
        <v>20</v>
      </c>
      <c r="Q3741" s="96"/>
      <c r="R3741" s="88" t="s">
        <v>28</v>
      </c>
      <c r="S3741" s="84"/>
      <c r="T3741" s="1">
        <v>5936</v>
      </c>
      <c r="U3741" s="90">
        <v>4155.2</v>
      </c>
      <c r="V3741" s="91">
        <v>0.30000000000000004</v>
      </c>
      <c r="W3741" s="83" t="s">
        <v>11038</v>
      </c>
      <c r="X3741" s="83">
        <v>49119900000</v>
      </c>
      <c r="Y3741" s="83" t="s">
        <v>994</v>
      </c>
      <c r="Z3741" s="83" t="s">
        <v>31</v>
      </c>
    </row>
    <row r="3742" spans="1:26" x14ac:dyDescent="0.25">
      <c r="A3742" s="83" t="s">
        <v>12452</v>
      </c>
      <c r="B3742" s="83" t="s">
        <v>12452</v>
      </c>
      <c r="C3742" s="84" t="s">
        <v>8397</v>
      </c>
      <c r="D3742" s="83" t="s">
        <v>8398</v>
      </c>
      <c r="E3742" s="83" t="s">
        <v>704</v>
      </c>
      <c r="F3742" s="83" t="s">
        <v>22</v>
      </c>
      <c r="G3742" s="83" t="s">
        <v>12144</v>
      </c>
      <c r="H3742" s="83"/>
      <c r="I3742" s="93" t="s">
        <v>24</v>
      </c>
      <c r="J3742" s="93" t="s">
        <v>24</v>
      </c>
      <c r="K3742" s="85">
        <v>100210040941</v>
      </c>
      <c r="L3742" s="83" t="s">
        <v>25</v>
      </c>
      <c r="M3742" s="83" t="s">
        <v>5198</v>
      </c>
      <c r="N3742" s="83" t="s">
        <v>5199</v>
      </c>
      <c r="O3742" s="83" t="s">
        <v>5200</v>
      </c>
      <c r="P3742" s="86">
        <v>20</v>
      </c>
      <c r="Q3742" s="96"/>
      <c r="R3742" s="88" t="s">
        <v>28</v>
      </c>
      <c r="S3742" s="84"/>
      <c r="T3742" s="1">
        <v>7239</v>
      </c>
      <c r="U3742" s="90">
        <v>5067.3</v>
      </c>
      <c r="V3742" s="91">
        <v>0.3</v>
      </c>
      <c r="W3742" s="83" t="s">
        <v>11038</v>
      </c>
      <c r="X3742" s="83">
        <v>49119900000</v>
      </c>
      <c r="Y3742" s="83" t="s">
        <v>994</v>
      </c>
      <c r="Z3742" s="83" t="s">
        <v>31</v>
      </c>
    </row>
    <row r="3743" spans="1:26" x14ac:dyDescent="0.25">
      <c r="A3743" s="83" t="s">
        <v>12453</v>
      </c>
      <c r="B3743" s="83" t="s">
        <v>12453</v>
      </c>
      <c r="C3743" s="84" t="s">
        <v>8412</v>
      </c>
      <c r="D3743" s="83" t="s">
        <v>8413</v>
      </c>
      <c r="E3743" s="83" t="s">
        <v>704</v>
      </c>
      <c r="F3743" s="83" t="s">
        <v>22</v>
      </c>
      <c r="G3743" s="83" t="s">
        <v>12144</v>
      </c>
      <c r="H3743" s="83"/>
      <c r="I3743" s="93" t="s">
        <v>24</v>
      </c>
      <c r="J3743" s="93" t="s">
        <v>24</v>
      </c>
      <c r="K3743" s="85">
        <v>100210040941</v>
      </c>
      <c r="L3743" s="83" t="s">
        <v>25</v>
      </c>
      <c r="M3743" s="83" t="s">
        <v>5198</v>
      </c>
      <c r="N3743" s="83" t="s">
        <v>5199</v>
      </c>
      <c r="O3743" s="83" t="s">
        <v>5200</v>
      </c>
      <c r="P3743" s="86">
        <v>20</v>
      </c>
      <c r="Q3743" s="96"/>
      <c r="R3743" s="88" t="s">
        <v>28</v>
      </c>
      <c r="S3743" s="84"/>
      <c r="T3743" s="1">
        <v>4878</v>
      </c>
      <c r="U3743" s="90">
        <v>3414.6</v>
      </c>
      <c r="V3743" s="91">
        <v>0.30000000000000004</v>
      </c>
      <c r="W3743" s="83" t="s">
        <v>11038</v>
      </c>
      <c r="X3743" s="83">
        <v>49119900000</v>
      </c>
      <c r="Y3743" s="83" t="s">
        <v>994</v>
      </c>
      <c r="Z3743" s="83" t="s">
        <v>31</v>
      </c>
    </row>
    <row r="3744" spans="1:26" x14ac:dyDescent="0.25">
      <c r="A3744" s="83" t="s">
        <v>12454</v>
      </c>
      <c r="B3744" s="83" t="s">
        <v>12454</v>
      </c>
      <c r="C3744" s="84" t="s">
        <v>8415</v>
      </c>
      <c r="D3744" s="83" t="s">
        <v>8416</v>
      </c>
      <c r="E3744" s="83" t="s">
        <v>704</v>
      </c>
      <c r="F3744" s="83" t="s">
        <v>22</v>
      </c>
      <c r="G3744" s="83" t="s">
        <v>12144</v>
      </c>
      <c r="H3744" s="83"/>
      <c r="I3744" s="93" t="s">
        <v>24</v>
      </c>
      <c r="J3744" s="93" t="s">
        <v>24</v>
      </c>
      <c r="K3744" s="85">
        <v>100210040941</v>
      </c>
      <c r="L3744" s="83" t="s">
        <v>25</v>
      </c>
      <c r="M3744" s="83" t="s">
        <v>5198</v>
      </c>
      <c r="N3744" s="83" t="s">
        <v>5199</v>
      </c>
      <c r="O3744" s="83" t="s">
        <v>5200</v>
      </c>
      <c r="P3744" s="86">
        <v>20</v>
      </c>
      <c r="Q3744" s="96"/>
      <c r="R3744" s="88" t="s">
        <v>28</v>
      </c>
      <c r="S3744" s="84"/>
      <c r="T3744" s="1">
        <v>792</v>
      </c>
      <c r="U3744" s="90">
        <v>554.4</v>
      </c>
      <c r="V3744" s="91">
        <v>0.30000000000000004</v>
      </c>
      <c r="W3744" s="83" t="s">
        <v>11038</v>
      </c>
      <c r="X3744" s="83">
        <v>49119900000</v>
      </c>
      <c r="Y3744" s="83" t="s">
        <v>994</v>
      </c>
      <c r="Z3744" s="83" t="s">
        <v>31</v>
      </c>
    </row>
    <row r="3745" spans="1:26" x14ac:dyDescent="0.25">
      <c r="A3745" s="83" t="s">
        <v>12455</v>
      </c>
      <c r="B3745" s="83" t="s">
        <v>12455</v>
      </c>
      <c r="C3745" s="84" t="s">
        <v>8418</v>
      </c>
      <c r="D3745" s="83" t="s">
        <v>8419</v>
      </c>
      <c r="E3745" s="83" t="s">
        <v>704</v>
      </c>
      <c r="F3745" s="83" t="s">
        <v>22</v>
      </c>
      <c r="G3745" s="83" t="s">
        <v>12144</v>
      </c>
      <c r="H3745" s="83"/>
      <c r="I3745" s="93" t="s">
        <v>24</v>
      </c>
      <c r="J3745" s="93" t="s">
        <v>24</v>
      </c>
      <c r="K3745" s="85">
        <v>100210040941</v>
      </c>
      <c r="L3745" s="83" t="s">
        <v>25</v>
      </c>
      <c r="M3745" s="83" t="s">
        <v>5198</v>
      </c>
      <c r="N3745" s="83" t="s">
        <v>5199</v>
      </c>
      <c r="O3745" s="83" t="s">
        <v>5200</v>
      </c>
      <c r="P3745" s="86">
        <v>20</v>
      </c>
      <c r="Q3745" s="96"/>
      <c r="R3745" s="88" t="s">
        <v>28</v>
      </c>
      <c r="S3745" s="84"/>
      <c r="T3745" s="1">
        <v>1979</v>
      </c>
      <c r="U3745" s="90">
        <v>1385.3</v>
      </c>
      <c r="V3745" s="91">
        <v>0.30000000000000004</v>
      </c>
      <c r="W3745" s="83" t="s">
        <v>11038</v>
      </c>
      <c r="X3745" s="83">
        <v>49119900000</v>
      </c>
      <c r="Y3745" s="83" t="s">
        <v>994</v>
      </c>
      <c r="Z3745" s="83" t="s">
        <v>31</v>
      </c>
    </row>
    <row r="3746" spans="1:26" x14ac:dyDescent="0.25">
      <c r="A3746" s="83" t="s">
        <v>12456</v>
      </c>
      <c r="B3746" s="83" t="s">
        <v>12456</v>
      </c>
      <c r="C3746" s="84" t="s">
        <v>8428</v>
      </c>
      <c r="D3746" s="83" t="s">
        <v>8429</v>
      </c>
      <c r="E3746" s="83" t="s">
        <v>704</v>
      </c>
      <c r="F3746" s="83" t="s">
        <v>22</v>
      </c>
      <c r="G3746" s="93" t="s">
        <v>12144</v>
      </c>
      <c r="H3746" s="83"/>
      <c r="I3746" s="93" t="s">
        <v>24</v>
      </c>
      <c r="J3746" s="93" t="s">
        <v>24</v>
      </c>
      <c r="K3746" s="85">
        <v>100210040941</v>
      </c>
      <c r="L3746" s="83" t="s">
        <v>25</v>
      </c>
      <c r="M3746" s="83" t="s">
        <v>5198</v>
      </c>
      <c r="N3746" s="83" t="s">
        <v>5199</v>
      </c>
      <c r="O3746" s="83" t="s">
        <v>5200</v>
      </c>
      <c r="P3746" s="86">
        <v>2</v>
      </c>
      <c r="Q3746" s="96"/>
      <c r="R3746" s="88" t="s">
        <v>28</v>
      </c>
      <c r="S3746" s="84"/>
      <c r="T3746" s="1">
        <v>9724</v>
      </c>
      <c r="U3746" s="90">
        <v>6806.8</v>
      </c>
      <c r="V3746" s="91">
        <v>0.3</v>
      </c>
      <c r="W3746" s="83" t="s">
        <v>11038</v>
      </c>
      <c r="X3746" s="83">
        <v>90275000000</v>
      </c>
      <c r="Y3746" s="83" t="s">
        <v>994</v>
      </c>
      <c r="Z3746" s="83" t="s">
        <v>739</v>
      </c>
    </row>
    <row r="3747" spans="1:26" x14ac:dyDescent="0.25">
      <c r="A3747" s="83" t="s">
        <v>12457</v>
      </c>
      <c r="B3747" s="83" t="s">
        <v>12457</v>
      </c>
      <c r="C3747" s="84" t="s">
        <v>7616</v>
      </c>
      <c r="D3747" s="83" t="s">
        <v>7617</v>
      </c>
      <c r="E3747" s="83" t="s">
        <v>704</v>
      </c>
      <c r="F3747" s="83" t="s">
        <v>22</v>
      </c>
      <c r="G3747" s="83" t="s">
        <v>12144</v>
      </c>
      <c r="H3747" s="83"/>
      <c r="I3747" s="93" t="s">
        <v>24</v>
      </c>
      <c r="J3747" s="93" t="s">
        <v>24</v>
      </c>
      <c r="K3747" s="85">
        <v>100210011103</v>
      </c>
      <c r="L3747" s="83" t="s">
        <v>25</v>
      </c>
      <c r="M3747" s="83" t="s">
        <v>1019</v>
      </c>
      <c r="N3747" s="83" t="s">
        <v>6049</v>
      </c>
      <c r="O3747" s="83" t="s">
        <v>6050</v>
      </c>
      <c r="P3747" s="86">
        <v>2</v>
      </c>
      <c r="Q3747" s="96"/>
      <c r="R3747" s="88" t="s">
        <v>28</v>
      </c>
      <c r="S3747" s="84"/>
      <c r="T3747" s="1">
        <v>6183</v>
      </c>
      <c r="U3747" s="90">
        <v>3215.16</v>
      </c>
      <c r="V3747" s="91">
        <v>0.48000000000000004</v>
      </c>
      <c r="W3747" s="83" t="s">
        <v>11035</v>
      </c>
      <c r="X3747" s="83">
        <v>85258900000</v>
      </c>
      <c r="Y3747" s="83" t="s">
        <v>994</v>
      </c>
      <c r="Z3747" s="83" t="s">
        <v>739</v>
      </c>
    </row>
    <row r="3748" spans="1:26" x14ac:dyDescent="0.25">
      <c r="A3748" s="83" t="s">
        <v>12458</v>
      </c>
      <c r="B3748" s="83" t="s">
        <v>12458</v>
      </c>
      <c r="C3748" s="84" t="s">
        <v>9407</v>
      </c>
      <c r="D3748" s="83" t="s">
        <v>11985</v>
      </c>
      <c r="E3748" s="83" t="s">
        <v>704</v>
      </c>
      <c r="F3748" s="83" t="s">
        <v>22</v>
      </c>
      <c r="G3748" s="83" t="s">
        <v>23</v>
      </c>
      <c r="H3748" s="83"/>
      <c r="I3748" s="93" t="s">
        <v>24</v>
      </c>
      <c r="J3748" s="93" t="s">
        <v>24</v>
      </c>
      <c r="K3748" s="85">
        <v>100210010725</v>
      </c>
      <c r="L3748" s="83" t="s">
        <v>25</v>
      </c>
      <c r="M3748" s="83" t="s">
        <v>1019</v>
      </c>
      <c r="N3748" s="83" t="s">
        <v>2639</v>
      </c>
      <c r="O3748" s="83" t="s">
        <v>5676</v>
      </c>
      <c r="P3748" s="86">
        <v>2</v>
      </c>
      <c r="Q3748" s="96"/>
      <c r="R3748" s="88" t="s">
        <v>28</v>
      </c>
      <c r="S3748" s="84"/>
      <c r="T3748" s="1">
        <v>7376</v>
      </c>
      <c r="U3748" s="90">
        <v>3835.52</v>
      </c>
      <c r="V3748" s="91">
        <v>0.48</v>
      </c>
      <c r="W3748" s="83" t="s">
        <v>11035</v>
      </c>
      <c r="X3748" s="83">
        <v>90021900000</v>
      </c>
      <c r="Y3748" s="83" t="s">
        <v>994</v>
      </c>
      <c r="Z3748" s="83" t="s">
        <v>31</v>
      </c>
    </row>
    <row r="3749" spans="1:26" x14ac:dyDescent="0.25">
      <c r="A3749" s="83" t="s">
        <v>12459</v>
      </c>
      <c r="B3749" s="83" t="s">
        <v>12459</v>
      </c>
      <c r="C3749" s="84" t="s">
        <v>9381</v>
      </c>
      <c r="D3749" s="83" t="s">
        <v>11986</v>
      </c>
      <c r="E3749" s="83" t="s">
        <v>704</v>
      </c>
      <c r="F3749" s="83" t="s">
        <v>22</v>
      </c>
      <c r="G3749" s="83" t="s">
        <v>12144</v>
      </c>
      <c r="H3749" s="83"/>
      <c r="I3749" s="93" t="s">
        <v>24</v>
      </c>
      <c r="J3749" s="93" t="s">
        <v>24</v>
      </c>
      <c r="K3749" s="85">
        <v>100210010727</v>
      </c>
      <c r="L3749" s="83" t="s">
        <v>25</v>
      </c>
      <c r="M3749" s="83" t="s">
        <v>1019</v>
      </c>
      <c r="N3749" s="83" t="s">
        <v>2639</v>
      </c>
      <c r="O3749" s="83" t="s">
        <v>5704</v>
      </c>
      <c r="P3749" s="86">
        <v>2</v>
      </c>
      <c r="Q3749" s="96"/>
      <c r="R3749" s="88" t="s">
        <v>28</v>
      </c>
      <c r="S3749" s="84"/>
      <c r="T3749" s="1">
        <v>18644</v>
      </c>
      <c r="U3749" s="90">
        <v>9694.8799999999992</v>
      </c>
      <c r="V3749" s="91">
        <v>0.48000000000000004</v>
      </c>
      <c r="W3749" s="83" t="s">
        <v>11035</v>
      </c>
      <c r="X3749" s="83">
        <v>90021900000</v>
      </c>
      <c r="Y3749" s="83" t="s">
        <v>994</v>
      </c>
      <c r="Z3749" s="83" t="s">
        <v>31</v>
      </c>
    </row>
    <row r="3750" spans="1:26" x14ac:dyDescent="0.25">
      <c r="A3750" s="83" t="s">
        <v>12460</v>
      </c>
      <c r="B3750" s="83" t="s">
        <v>12460</v>
      </c>
      <c r="C3750" s="84" t="s">
        <v>9383</v>
      </c>
      <c r="D3750" s="83" t="s">
        <v>5703</v>
      </c>
      <c r="E3750" s="83" t="s">
        <v>704</v>
      </c>
      <c r="F3750" s="83" t="s">
        <v>22</v>
      </c>
      <c r="G3750" s="83" t="s">
        <v>23</v>
      </c>
      <c r="H3750" s="83"/>
      <c r="I3750" s="93" t="s">
        <v>24</v>
      </c>
      <c r="J3750" s="93" t="s">
        <v>24</v>
      </c>
      <c r="K3750" s="85">
        <v>100210010727</v>
      </c>
      <c r="L3750" s="83" t="s">
        <v>25</v>
      </c>
      <c r="M3750" s="83" t="s">
        <v>1019</v>
      </c>
      <c r="N3750" s="83" t="s">
        <v>2639</v>
      </c>
      <c r="O3750" s="83" t="s">
        <v>5704</v>
      </c>
      <c r="P3750" s="86">
        <v>2</v>
      </c>
      <c r="Q3750" s="96"/>
      <c r="R3750" s="88" t="s">
        <v>28</v>
      </c>
      <c r="S3750" s="84"/>
      <c r="T3750" s="1">
        <v>2592</v>
      </c>
      <c r="U3750" s="90">
        <v>1347.84</v>
      </c>
      <c r="V3750" s="91">
        <v>0.48000000000000004</v>
      </c>
      <c r="W3750" s="83" t="s">
        <v>11035</v>
      </c>
      <c r="X3750" s="83">
        <v>90021900000</v>
      </c>
      <c r="Y3750" s="83" t="s">
        <v>994</v>
      </c>
      <c r="Z3750" s="83" t="s">
        <v>31</v>
      </c>
    </row>
    <row r="3751" spans="1:26" x14ac:dyDescent="0.25">
      <c r="A3751" s="83" t="s">
        <v>12461</v>
      </c>
      <c r="B3751" s="83" t="s">
        <v>12461</v>
      </c>
      <c r="C3751" s="84" t="s">
        <v>9385</v>
      </c>
      <c r="D3751" s="83" t="s">
        <v>11988</v>
      </c>
      <c r="E3751" s="83" t="s">
        <v>704</v>
      </c>
      <c r="F3751" s="83" t="s">
        <v>22</v>
      </c>
      <c r="G3751" s="93" t="s">
        <v>12144</v>
      </c>
      <c r="H3751" s="83"/>
      <c r="I3751" s="93" t="s">
        <v>24</v>
      </c>
      <c r="J3751" s="93" t="s">
        <v>24</v>
      </c>
      <c r="K3751" s="85">
        <v>100210010727</v>
      </c>
      <c r="L3751" s="83" t="s">
        <v>25</v>
      </c>
      <c r="M3751" s="83" t="s">
        <v>1019</v>
      </c>
      <c r="N3751" s="83" t="s">
        <v>2639</v>
      </c>
      <c r="O3751" s="83" t="s">
        <v>5704</v>
      </c>
      <c r="P3751" s="86">
        <v>2</v>
      </c>
      <c r="Q3751" s="96"/>
      <c r="R3751" s="88" t="s">
        <v>28</v>
      </c>
      <c r="S3751" s="84"/>
      <c r="T3751" s="1">
        <v>2703</v>
      </c>
      <c r="U3751" s="90">
        <v>1405.56</v>
      </c>
      <c r="V3751" s="91">
        <v>0.48000000000000004</v>
      </c>
      <c r="W3751" s="83" t="s">
        <v>11035</v>
      </c>
      <c r="X3751" s="83">
        <v>90021900000</v>
      </c>
      <c r="Y3751" s="83" t="s">
        <v>994</v>
      </c>
      <c r="Z3751" s="83" t="s">
        <v>31</v>
      </c>
    </row>
    <row r="3752" spans="1:26" x14ac:dyDescent="0.25">
      <c r="A3752" s="83" t="s">
        <v>12462</v>
      </c>
      <c r="B3752" s="83" t="s">
        <v>12462</v>
      </c>
      <c r="C3752" s="84" t="s">
        <v>9387</v>
      </c>
      <c r="D3752" s="83" t="s">
        <v>11989</v>
      </c>
      <c r="E3752" s="83" t="s">
        <v>704</v>
      </c>
      <c r="F3752" s="83" t="s">
        <v>22</v>
      </c>
      <c r="G3752" s="83" t="s">
        <v>12144</v>
      </c>
      <c r="H3752" s="83"/>
      <c r="I3752" s="93" t="s">
        <v>24</v>
      </c>
      <c r="J3752" s="93" t="s">
        <v>24</v>
      </c>
      <c r="K3752" s="85">
        <v>100210010727</v>
      </c>
      <c r="L3752" s="83" t="s">
        <v>25</v>
      </c>
      <c r="M3752" s="83" t="s">
        <v>1019</v>
      </c>
      <c r="N3752" s="83" t="s">
        <v>2639</v>
      </c>
      <c r="O3752" s="83" t="s">
        <v>5704</v>
      </c>
      <c r="P3752" s="86">
        <v>23</v>
      </c>
      <c r="Q3752" s="96"/>
      <c r="R3752" s="88" t="s">
        <v>28</v>
      </c>
      <c r="S3752" s="84"/>
      <c r="T3752" s="1">
        <v>2849</v>
      </c>
      <c r="U3752" s="90">
        <v>1481.48</v>
      </c>
      <c r="V3752" s="91">
        <v>0.48</v>
      </c>
      <c r="W3752" s="83" t="s">
        <v>11035</v>
      </c>
      <c r="X3752" s="83">
        <v>90021900000</v>
      </c>
      <c r="Y3752" s="83" t="s">
        <v>994</v>
      </c>
      <c r="Z3752" s="83" t="s">
        <v>31</v>
      </c>
    </row>
    <row r="3753" spans="1:26" x14ac:dyDescent="0.25">
      <c r="A3753" s="83" t="s">
        <v>12463</v>
      </c>
      <c r="B3753" s="83" t="s">
        <v>12463</v>
      </c>
      <c r="C3753" s="84" t="s">
        <v>9394</v>
      </c>
      <c r="D3753" s="83" t="s">
        <v>11992</v>
      </c>
      <c r="E3753" s="83" t="s">
        <v>704</v>
      </c>
      <c r="F3753" s="83" t="s">
        <v>22</v>
      </c>
      <c r="G3753" s="83" t="s">
        <v>23</v>
      </c>
      <c r="H3753" s="83"/>
      <c r="I3753" s="93" t="s">
        <v>24</v>
      </c>
      <c r="J3753" s="93" t="s">
        <v>24</v>
      </c>
      <c r="K3753" s="85">
        <v>100210010727</v>
      </c>
      <c r="L3753" s="83" t="s">
        <v>25</v>
      </c>
      <c r="M3753" s="83" t="s">
        <v>1019</v>
      </c>
      <c r="N3753" s="83" t="s">
        <v>2639</v>
      </c>
      <c r="O3753" s="83" t="s">
        <v>5704</v>
      </c>
      <c r="P3753" s="86">
        <v>20</v>
      </c>
      <c r="Q3753" s="96"/>
      <c r="R3753" s="88" t="s">
        <v>28</v>
      </c>
      <c r="S3753" s="84"/>
      <c r="T3753" s="1">
        <v>4614</v>
      </c>
      <c r="U3753" s="90">
        <v>2399.2800000000002</v>
      </c>
      <c r="V3753" s="91">
        <v>0.48</v>
      </c>
      <c r="W3753" s="83" t="s">
        <v>11035</v>
      </c>
      <c r="X3753" s="83">
        <v>90021900000</v>
      </c>
      <c r="Y3753" s="83" t="s">
        <v>994</v>
      </c>
      <c r="Z3753" s="83" t="s">
        <v>31</v>
      </c>
    </row>
    <row r="3754" spans="1:26" x14ac:dyDescent="0.25">
      <c r="A3754" s="83" t="s">
        <v>12464</v>
      </c>
      <c r="B3754" s="83" t="s">
        <v>12464</v>
      </c>
      <c r="C3754" s="84" t="s">
        <v>9397</v>
      </c>
      <c r="D3754" s="83" t="s">
        <v>11993</v>
      </c>
      <c r="E3754" s="83" t="s">
        <v>704</v>
      </c>
      <c r="F3754" s="83" t="s">
        <v>22</v>
      </c>
      <c r="G3754" s="83" t="s">
        <v>23</v>
      </c>
      <c r="H3754" s="83"/>
      <c r="I3754" s="93" t="s">
        <v>24</v>
      </c>
      <c r="J3754" s="93" t="s">
        <v>24</v>
      </c>
      <c r="K3754" s="85">
        <v>100210010727</v>
      </c>
      <c r="L3754" s="83" t="s">
        <v>25</v>
      </c>
      <c r="M3754" s="83" t="s">
        <v>1019</v>
      </c>
      <c r="N3754" s="83" t="s">
        <v>2639</v>
      </c>
      <c r="O3754" s="83" t="s">
        <v>5704</v>
      </c>
      <c r="P3754" s="86">
        <v>20</v>
      </c>
      <c r="Q3754" s="96"/>
      <c r="R3754" s="88" t="s">
        <v>28</v>
      </c>
      <c r="S3754" s="84"/>
      <c r="T3754" s="1">
        <v>5258</v>
      </c>
      <c r="U3754" s="90">
        <v>2734.16</v>
      </c>
      <c r="V3754" s="91">
        <v>0.48000000000000004</v>
      </c>
      <c r="W3754" s="83" t="s">
        <v>11035</v>
      </c>
      <c r="X3754" s="83">
        <v>90021900000</v>
      </c>
      <c r="Y3754" s="83" t="s">
        <v>994</v>
      </c>
      <c r="Z3754" s="83" t="s">
        <v>31</v>
      </c>
    </row>
    <row r="3755" spans="1:26" x14ac:dyDescent="0.25">
      <c r="A3755" s="83" t="s">
        <v>12465</v>
      </c>
      <c r="B3755" s="83" t="s">
        <v>12465</v>
      </c>
      <c r="C3755" s="84" t="s">
        <v>9399</v>
      </c>
      <c r="D3755" s="83" t="s">
        <v>11994</v>
      </c>
      <c r="E3755" s="83" t="s">
        <v>704</v>
      </c>
      <c r="F3755" s="83" t="s">
        <v>22</v>
      </c>
      <c r="G3755" s="83" t="s">
        <v>23</v>
      </c>
      <c r="H3755" s="83"/>
      <c r="I3755" s="93" t="s">
        <v>24</v>
      </c>
      <c r="J3755" s="93" t="s">
        <v>24</v>
      </c>
      <c r="K3755" s="85">
        <v>100210010727</v>
      </c>
      <c r="L3755" s="83" t="s">
        <v>25</v>
      </c>
      <c r="M3755" s="83" t="s">
        <v>1019</v>
      </c>
      <c r="N3755" s="83" t="s">
        <v>2639</v>
      </c>
      <c r="O3755" s="83" t="s">
        <v>5704</v>
      </c>
      <c r="P3755" s="86">
        <v>2</v>
      </c>
      <c r="Q3755" s="96"/>
      <c r="R3755" s="88" t="s">
        <v>28</v>
      </c>
      <c r="S3755" s="84"/>
      <c r="T3755" s="1">
        <v>6285</v>
      </c>
      <c r="U3755" s="90">
        <v>3268.2</v>
      </c>
      <c r="V3755" s="91">
        <v>0.48000000000000004</v>
      </c>
      <c r="W3755" s="83" t="s">
        <v>11035</v>
      </c>
      <c r="X3755" s="83">
        <v>90021900000</v>
      </c>
      <c r="Y3755" s="83" t="s">
        <v>994</v>
      </c>
      <c r="Z3755" s="83" t="s">
        <v>31</v>
      </c>
    </row>
    <row r="3756" spans="1:26" x14ac:dyDescent="0.25">
      <c r="A3756" s="83" t="s">
        <v>12466</v>
      </c>
      <c r="B3756" s="83" t="s">
        <v>12466</v>
      </c>
      <c r="C3756" s="84" t="s">
        <v>9401</v>
      </c>
      <c r="D3756" s="83" t="s">
        <v>6478</v>
      </c>
      <c r="E3756" s="83" t="s">
        <v>704</v>
      </c>
      <c r="F3756" s="83" t="s">
        <v>22</v>
      </c>
      <c r="G3756" s="83" t="s">
        <v>12144</v>
      </c>
      <c r="H3756" s="83"/>
      <c r="I3756" s="93" t="s">
        <v>24</v>
      </c>
      <c r="J3756" s="93" t="s">
        <v>24</v>
      </c>
      <c r="K3756" s="85">
        <v>100210010727</v>
      </c>
      <c r="L3756" s="83" t="s">
        <v>25</v>
      </c>
      <c r="M3756" s="83" t="s">
        <v>1019</v>
      </c>
      <c r="N3756" s="83" t="s">
        <v>2639</v>
      </c>
      <c r="O3756" s="83" t="s">
        <v>5704</v>
      </c>
      <c r="P3756" s="86">
        <v>2</v>
      </c>
      <c r="Q3756" s="96"/>
      <c r="R3756" s="88" t="s">
        <v>28</v>
      </c>
      <c r="S3756" s="84"/>
      <c r="T3756" s="1">
        <v>5838</v>
      </c>
      <c r="U3756" s="90">
        <v>3035.76</v>
      </c>
      <c r="V3756" s="91">
        <v>0.48</v>
      </c>
      <c r="W3756" s="83" t="s">
        <v>11035</v>
      </c>
      <c r="X3756" s="83">
        <v>90021900000</v>
      </c>
      <c r="Y3756" s="83" t="s">
        <v>994</v>
      </c>
      <c r="Z3756" s="83" t="s">
        <v>31</v>
      </c>
    </row>
    <row r="3757" spans="1:26" x14ac:dyDescent="0.25">
      <c r="A3757" s="83" t="s">
        <v>12467</v>
      </c>
      <c r="B3757" s="83" t="s">
        <v>12467</v>
      </c>
      <c r="C3757" s="84" t="s">
        <v>9403</v>
      </c>
      <c r="D3757" s="83" t="s">
        <v>11995</v>
      </c>
      <c r="E3757" s="83" t="s">
        <v>704</v>
      </c>
      <c r="F3757" s="83" t="s">
        <v>22</v>
      </c>
      <c r="G3757" s="83" t="s">
        <v>12144</v>
      </c>
      <c r="H3757" s="83"/>
      <c r="I3757" s="93" t="s">
        <v>24</v>
      </c>
      <c r="J3757" s="93" t="s">
        <v>24</v>
      </c>
      <c r="K3757" s="85">
        <v>100210010727</v>
      </c>
      <c r="L3757" s="83" t="s">
        <v>25</v>
      </c>
      <c r="M3757" s="83" t="s">
        <v>1019</v>
      </c>
      <c r="N3757" s="83" t="s">
        <v>2639</v>
      </c>
      <c r="O3757" s="83" t="s">
        <v>5704</v>
      </c>
      <c r="P3757" s="86">
        <v>20</v>
      </c>
      <c r="Q3757" s="96"/>
      <c r="R3757" s="88" t="s">
        <v>28</v>
      </c>
      <c r="S3757" s="84"/>
      <c r="T3757" s="1">
        <v>6037</v>
      </c>
      <c r="U3757" s="90">
        <v>3139.24</v>
      </c>
      <c r="V3757" s="91">
        <v>0.48000000000000004</v>
      </c>
      <c r="W3757" s="83" t="s">
        <v>11035</v>
      </c>
      <c r="X3757" s="83">
        <v>90021900000</v>
      </c>
      <c r="Y3757" s="83" t="s">
        <v>994</v>
      </c>
      <c r="Z3757" s="83" t="s">
        <v>31</v>
      </c>
    </row>
    <row r="3758" spans="1:26" x14ac:dyDescent="0.25">
      <c r="A3758" s="83" t="s">
        <v>12468</v>
      </c>
      <c r="B3758" s="83" t="s">
        <v>12468</v>
      </c>
      <c r="C3758" s="84" t="s">
        <v>7629</v>
      </c>
      <c r="D3758" s="83" t="s">
        <v>7630</v>
      </c>
      <c r="E3758" s="83" t="s">
        <v>704</v>
      </c>
      <c r="F3758" s="83" t="s">
        <v>22</v>
      </c>
      <c r="G3758" s="83" t="s">
        <v>23</v>
      </c>
      <c r="H3758" s="83"/>
      <c r="I3758" s="93" t="s">
        <v>24</v>
      </c>
      <c r="J3758" s="93" t="s">
        <v>24</v>
      </c>
      <c r="K3758" s="85">
        <v>100210011405</v>
      </c>
      <c r="L3758" s="83" t="s">
        <v>25</v>
      </c>
      <c r="M3758" s="83" t="s">
        <v>1019</v>
      </c>
      <c r="N3758" s="83" t="s">
        <v>6969</v>
      </c>
      <c r="O3758" s="83" t="s">
        <v>7342</v>
      </c>
      <c r="P3758" s="86"/>
      <c r="Q3758" s="96"/>
      <c r="R3758" s="88" t="s">
        <v>28</v>
      </c>
      <c r="S3758" s="84"/>
      <c r="T3758" s="1">
        <v>2624</v>
      </c>
      <c r="U3758" s="90">
        <v>1364.48</v>
      </c>
      <c r="V3758" s="91">
        <v>0.48</v>
      </c>
      <c r="W3758" s="83" t="s">
        <v>11035</v>
      </c>
      <c r="X3758" s="83">
        <v>85234910009</v>
      </c>
      <c r="Y3758" s="83" t="s">
        <v>994</v>
      </c>
      <c r="Z3758" s="83" t="s">
        <v>31</v>
      </c>
    </row>
    <row r="3759" spans="1:26" x14ac:dyDescent="0.25">
      <c r="A3759" s="83" t="s">
        <v>12469</v>
      </c>
      <c r="B3759" s="83" t="s">
        <v>12469</v>
      </c>
      <c r="C3759" s="84" t="s">
        <v>8929</v>
      </c>
      <c r="D3759" s="83" t="s">
        <v>12470</v>
      </c>
      <c r="E3759" s="83" t="s">
        <v>704</v>
      </c>
      <c r="F3759" s="83" t="s">
        <v>22</v>
      </c>
      <c r="G3759" s="83" t="s">
        <v>23</v>
      </c>
      <c r="H3759" s="83"/>
      <c r="I3759" s="93" t="s">
        <v>24</v>
      </c>
      <c r="J3759" s="93" t="s">
        <v>24</v>
      </c>
      <c r="K3759" s="85">
        <v>100210011520</v>
      </c>
      <c r="L3759" s="83" t="s">
        <v>25</v>
      </c>
      <c r="M3759" s="83" t="s">
        <v>1019</v>
      </c>
      <c r="N3759" s="83" t="s">
        <v>5229</v>
      </c>
      <c r="O3759" s="83" t="s">
        <v>24</v>
      </c>
      <c r="P3759" s="86">
        <v>2</v>
      </c>
      <c r="Q3759" s="96"/>
      <c r="R3759" s="88" t="s">
        <v>28</v>
      </c>
      <c r="S3759" s="84"/>
      <c r="T3759" s="1">
        <v>17425</v>
      </c>
      <c r="U3759" s="90">
        <v>9061</v>
      </c>
      <c r="V3759" s="91">
        <v>0.48</v>
      </c>
      <c r="W3759" s="83" t="s">
        <v>11035</v>
      </c>
      <c r="X3759" s="83">
        <v>90119000000</v>
      </c>
      <c r="Y3759" s="83" t="s">
        <v>994</v>
      </c>
      <c r="Z3759" s="83" t="s">
        <v>739</v>
      </c>
    </row>
    <row r="3760" spans="1:26" x14ac:dyDescent="0.25">
      <c r="A3760" s="83" t="s">
        <v>12471</v>
      </c>
      <c r="B3760" s="83" t="s">
        <v>12471</v>
      </c>
      <c r="C3760" s="84" t="s">
        <v>8931</v>
      </c>
      <c r="D3760" s="83" t="s">
        <v>12472</v>
      </c>
      <c r="E3760" s="83" t="s">
        <v>704</v>
      </c>
      <c r="F3760" s="83" t="s">
        <v>22</v>
      </c>
      <c r="G3760" s="83" t="s">
        <v>23</v>
      </c>
      <c r="H3760" s="83"/>
      <c r="I3760" s="93" t="s">
        <v>24</v>
      </c>
      <c r="J3760" s="93" t="s">
        <v>24</v>
      </c>
      <c r="K3760" s="85">
        <v>100210011520</v>
      </c>
      <c r="L3760" s="83" t="s">
        <v>25</v>
      </c>
      <c r="M3760" s="83" t="s">
        <v>1019</v>
      </c>
      <c r="N3760" s="83" t="s">
        <v>5229</v>
      </c>
      <c r="O3760" s="83" t="s">
        <v>24</v>
      </c>
      <c r="P3760" s="86">
        <v>2</v>
      </c>
      <c r="Q3760" s="96"/>
      <c r="R3760" s="88" t="s">
        <v>28</v>
      </c>
      <c r="S3760" s="84"/>
      <c r="T3760" s="1">
        <v>22685</v>
      </c>
      <c r="U3760" s="90">
        <v>11796.2</v>
      </c>
      <c r="V3760" s="91">
        <v>0.48</v>
      </c>
      <c r="W3760" s="83" t="s">
        <v>11035</v>
      </c>
      <c r="X3760" s="83">
        <v>90119000000</v>
      </c>
      <c r="Y3760" s="83" t="s">
        <v>994</v>
      </c>
      <c r="Z3760" s="83" t="s">
        <v>739</v>
      </c>
    </row>
    <row r="3761" spans="1:26" x14ac:dyDescent="0.25">
      <c r="A3761" s="83" t="s">
        <v>12473</v>
      </c>
      <c r="B3761" s="83" t="s">
        <v>12473</v>
      </c>
      <c r="C3761" s="84" t="s">
        <v>8933</v>
      </c>
      <c r="D3761" s="83" t="s">
        <v>12474</v>
      </c>
      <c r="E3761" s="83" t="s">
        <v>704</v>
      </c>
      <c r="F3761" s="83" t="s">
        <v>22</v>
      </c>
      <c r="G3761" s="83" t="s">
        <v>23</v>
      </c>
      <c r="H3761" s="83"/>
      <c r="I3761" s="93" t="s">
        <v>24</v>
      </c>
      <c r="J3761" s="93" t="s">
        <v>24</v>
      </c>
      <c r="K3761" s="85">
        <v>100210011520</v>
      </c>
      <c r="L3761" s="83" t="s">
        <v>25</v>
      </c>
      <c r="M3761" s="83" t="s">
        <v>1019</v>
      </c>
      <c r="N3761" s="83" t="s">
        <v>5229</v>
      </c>
      <c r="O3761" s="83" t="s">
        <v>24</v>
      </c>
      <c r="P3761" s="86">
        <v>2</v>
      </c>
      <c r="Q3761" s="96"/>
      <c r="R3761" s="88" t="s">
        <v>28</v>
      </c>
      <c r="S3761" s="84"/>
      <c r="T3761" s="1">
        <v>24001</v>
      </c>
      <c r="U3761" s="90">
        <v>12480.52</v>
      </c>
      <c r="V3761" s="91">
        <v>0.48</v>
      </c>
      <c r="W3761" s="83" t="s">
        <v>11035</v>
      </c>
      <c r="X3761" s="83">
        <v>90119000000</v>
      </c>
      <c r="Y3761" s="83" t="s">
        <v>994</v>
      </c>
      <c r="Z3761" s="83" t="s">
        <v>739</v>
      </c>
    </row>
    <row r="3762" spans="1:26" x14ac:dyDescent="0.25">
      <c r="A3762" s="83" t="s">
        <v>12475</v>
      </c>
      <c r="B3762" s="83" t="s">
        <v>12475</v>
      </c>
      <c r="C3762" s="84" t="s">
        <v>8945</v>
      </c>
      <c r="D3762" s="83" t="s">
        <v>12476</v>
      </c>
      <c r="E3762" s="83" t="s">
        <v>704</v>
      </c>
      <c r="F3762" s="83" t="s">
        <v>22</v>
      </c>
      <c r="G3762" s="83" t="s">
        <v>23</v>
      </c>
      <c r="H3762" s="83"/>
      <c r="I3762" s="93" t="s">
        <v>24</v>
      </c>
      <c r="J3762" s="93" t="s">
        <v>24</v>
      </c>
      <c r="K3762" s="85">
        <v>100210011520</v>
      </c>
      <c r="L3762" s="83" t="s">
        <v>25</v>
      </c>
      <c r="M3762" s="83" t="s">
        <v>1019</v>
      </c>
      <c r="N3762" s="83" t="s">
        <v>5229</v>
      </c>
      <c r="O3762" s="83" t="s">
        <v>24</v>
      </c>
      <c r="P3762" s="86">
        <v>2</v>
      </c>
      <c r="Q3762" s="96"/>
      <c r="R3762" s="88" t="s">
        <v>28</v>
      </c>
      <c r="S3762" s="84"/>
      <c r="T3762" s="1">
        <v>1448</v>
      </c>
      <c r="U3762" s="90">
        <v>752.96</v>
      </c>
      <c r="V3762" s="91">
        <v>0.48</v>
      </c>
      <c r="W3762" s="83" t="s">
        <v>11035</v>
      </c>
      <c r="X3762" s="83">
        <v>90119000000</v>
      </c>
      <c r="Y3762" s="83" t="s">
        <v>994</v>
      </c>
      <c r="Z3762" s="83" t="s">
        <v>739</v>
      </c>
    </row>
    <row r="3763" spans="1:26" x14ac:dyDescent="0.25">
      <c r="A3763" s="83" t="s">
        <v>12477</v>
      </c>
      <c r="B3763" s="83" t="s">
        <v>12477</v>
      </c>
      <c r="C3763" s="84" t="s">
        <v>8947</v>
      </c>
      <c r="D3763" s="83" t="s">
        <v>12478</v>
      </c>
      <c r="E3763" s="83" t="s">
        <v>704</v>
      </c>
      <c r="F3763" s="83" t="s">
        <v>22</v>
      </c>
      <c r="G3763" s="83" t="s">
        <v>23</v>
      </c>
      <c r="H3763" s="83"/>
      <c r="I3763" s="93" t="s">
        <v>24</v>
      </c>
      <c r="J3763" s="93" t="s">
        <v>24</v>
      </c>
      <c r="K3763" s="85">
        <v>100210011520</v>
      </c>
      <c r="L3763" s="83" t="s">
        <v>25</v>
      </c>
      <c r="M3763" s="83" t="s">
        <v>1019</v>
      </c>
      <c r="N3763" s="83" t="s">
        <v>5229</v>
      </c>
      <c r="O3763" s="83" t="s">
        <v>24</v>
      </c>
      <c r="P3763" s="86">
        <v>20</v>
      </c>
      <c r="Q3763" s="96"/>
      <c r="R3763" s="88" t="s">
        <v>28</v>
      </c>
      <c r="S3763" s="84"/>
      <c r="T3763" s="1">
        <v>4012</v>
      </c>
      <c r="U3763" s="90">
        <v>2086.2399999999998</v>
      </c>
      <c r="V3763" s="91">
        <v>0.48000000000000004</v>
      </c>
      <c r="W3763" s="83" t="s">
        <v>11035</v>
      </c>
      <c r="X3763" s="83">
        <v>90119000000</v>
      </c>
      <c r="Y3763" s="83" t="s">
        <v>994</v>
      </c>
      <c r="Z3763" s="83" t="s">
        <v>739</v>
      </c>
    </row>
    <row r="3764" spans="1:26" x14ac:dyDescent="0.25">
      <c r="A3764" s="83" t="s">
        <v>12479</v>
      </c>
      <c r="B3764" s="83" t="s">
        <v>12479</v>
      </c>
      <c r="C3764" s="84" t="s">
        <v>9622</v>
      </c>
      <c r="D3764" s="83" t="s">
        <v>9623</v>
      </c>
      <c r="E3764" s="83" t="s">
        <v>704</v>
      </c>
      <c r="F3764" s="83" t="s">
        <v>22</v>
      </c>
      <c r="G3764" s="83" t="s">
        <v>12144</v>
      </c>
      <c r="H3764" s="83"/>
      <c r="I3764" s="93" t="s">
        <v>24</v>
      </c>
      <c r="J3764" s="93" t="s">
        <v>24</v>
      </c>
      <c r="K3764" s="85">
        <v>100210011103</v>
      </c>
      <c r="L3764" s="83" t="s">
        <v>25</v>
      </c>
      <c r="M3764" s="83" t="s">
        <v>1019</v>
      </c>
      <c r="N3764" s="83" t="s">
        <v>6049</v>
      </c>
      <c r="O3764" s="83" t="s">
        <v>6050</v>
      </c>
      <c r="P3764" s="86">
        <v>2</v>
      </c>
      <c r="Q3764" s="96"/>
      <c r="R3764" s="88" t="s">
        <v>28</v>
      </c>
      <c r="S3764" s="84"/>
      <c r="T3764" s="1">
        <v>10184</v>
      </c>
      <c r="U3764" s="90">
        <v>5295.68</v>
      </c>
      <c r="V3764" s="91">
        <v>0.48</v>
      </c>
      <c r="W3764" s="83" t="s">
        <v>11035</v>
      </c>
      <c r="X3764" s="83">
        <v>85258900000</v>
      </c>
      <c r="Y3764" s="83" t="s">
        <v>994</v>
      </c>
      <c r="Z3764" s="83" t="s">
        <v>739</v>
      </c>
    </row>
    <row r="3765" spans="1:26" x14ac:dyDescent="0.25">
      <c r="A3765" s="83" t="s">
        <v>12480</v>
      </c>
      <c r="B3765" s="83" t="s">
        <v>12480</v>
      </c>
      <c r="C3765" s="84" t="s">
        <v>12481</v>
      </c>
      <c r="D3765" s="83" t="s">
        <v>11916</v>
      </c>
      <c r="E3765" s="83" t="s">
        <v>704</v>
      </c>
      <c r="F3765" s="83" t="s">
        <v>22</v>
      </c>
      <c r="G3765" s="83" t="s">
        <v>12144</v>
      </c>
      <c r="H3765" s="83"/>
      <c r="I3765" s="93" t="s">
        <v>24</v>
      </c>
      <c r="J3765" s="93" t="s">
        <v>24</v>
      </c>
      <c r="K3765" s="85">
        <v>100210010724</v>
      </c>
      <c r="L3765" s="83" t="s">
        <v>25</v>
      </c>
      <c r="M3765" s="83" t="s">
        <v>1019</v>
      </c>
      <c r="N3765" s="83" t="s">
        <v>2639</v>
      </c>
      <c r="O3765" s="83" t="s">
        <v>5655</v>
      </c>
      <c r="P3765" s="86">
        <v>20</v>
      </c>
      <c r="Q3765" s="96"/>
      <c r="R3765" s="88" t="s">
        <v>28</v>
      </c>
      <c r="S3765" s="84"/>
      <c r="T3765" s="1">
        <v>892</v>
      </c>
      <c r="U3765" s="90">
        <v>463.84</v>
      </c>
      <c r="V3765" s="91">
        <v>0.48000000000000004</v>
      </c>
      <c r="W3765" s="83" t="s">
        <v>11035</v>
      </c>
      <c r="X3765" s="83">
        <v>90021900000</v>
      </c>
      <c r="Y3765" s="83" t="s">
        <v>994</v>
      </c>
      <c r="Z3765" s="83" t="s">
        <v>31</v>
      </c>
    </row>
    <row r="3766" spans="1:26" x14ac:dyDescent="0.25">
      <c r="A3766" s="83" t="s">
        <v>12482</v>
      </c>
      <c r="B3766" s="83" t="s">
        <v>12482</v>
      </c>
      <c r="C3766" s="84" t="s">
        <v>12483</v>
      </c>
      <c r="D3766" s="83" t="s">
        <v>7478</v>
      </c>
      <c r="E3766" s="83" t="s">
        <v>704</v>
      </c>
      <c r="F3766" s="83" t="s">
        <v>22</v>
      </c>
      <c r="G3766" s="83" t="s">
        <v>12144</v>
      </c>
      <c r="H3766" s="83"/>
      <c r="I3766" s="93" t="s">
        <v>24</v>
      </c>
      <c r="J3766" s="93" t="s">
        <v>24</v>
      </c>
      <c r="K3766" s="85">
        <v>100210010724</v>
      </c>
      <c r="L3766" s="83" t="s">
        <v>25</v>
      </c>
      <c r="M3766" s="83" t="s">
        <v>1019</v>
      </c>
      <c r="N3766" s="83" t="s">
        <v>2639</v>
      </c>
      <c r="O3766" s="83" t="s">
        <v>5655</v>
      </c>
      <c r="P3766" s="86">
        <v>20</v>
      </c>
      <c r="Q3766" s="96"/>
      <c r="R3766" s="88" t="s">
        <v>28</v>
      </c>
      <c r="S3766" s="84"/>
      <c r="T3766" s="1">
        <v>980</v>
      </c>
      <c r="U3766" s="90">
        <v>509.6</v>
      </c>
      <c r="V3766" s="91">
        <v>0.48</v>
      </c>
      <c r="W3766" s="83" t="s">
        <v>11035</v>
      </c>
      <c r="X3766" s="83">
        <v>90021900000</v>
      </c>
      <c r="Y3766" s="83" t="s">
        <v>994</v>
      </c>
      <c r="Z3766" s="83" t="s">
        <v>31</v>
      </c>
    </row>
    <row r="3767" spans="1:26" x14ac:dyDescent="0.25">
      <c r="A3767" s="83" t="s">
        <v>12484</v>
      </c>
      <c r="B3767" s="83" t="s">
        <v>12484</v>
      </c>
      <c r="C3767" s="84" t="s">
        <v>12485</v>
      </c>
      <c r="D3767" s="83" t="s">
        <v>7481</v>
      </c>
      <c r="E3767" s="83" t="s">
        <v>704</v>
      </c>
      <c r="F3767" s="83" t="s">
        <v>22</v>
      </c>
      <c r="G3767" s="83" t="s">
        <v>12144</v>
      </c>
      <c r="H3767" s="83"/>
      <c r="I3767" s="93" t="s">
        <v>24</v>
      </c>
      <c r="J3767" s="93" t="s">
        <v>24</v>
      </c>
      <c r="K3767" s="85">
        <v>100210010724</v>
      </c>
      <c r="L3767" s="83" t="s">
        <v>25</v>
      </c>
      <c r="M3767" s="83" t="s">
        <v>1019</v>
      </c>
      <c r="N3767" s="83" t="s">
        <v>2639</v>
      </c>
      <c r="O3767" s="83" t="s">
        <v>5655</v>
      </c>
      <c r="P3767" s="86">
        <v>20</v>
      </c>
      <c r="Q3767" s="96"/>
      <c r="R3767" s="88" t="s">
        <v>28</v>
      </c>
      <c r="S3767" s="84"/>
      <c r="T3767" s="1">
        <v>1492</v>
      </c>
      <c r="U3767" s="90">
        <v>775.84</v>
      </c>
      <c r="V3767" s="91">
        <v>0.48</v>
      </c>
      <c r="W3767" s="83" t="s">
        <v>11035</v>
      </c>
      <c r="X3767" s="83">
        <v>90021900000</v>
      </c>
      <c r="Y3767" s="83" t="s">
        <v>994</v>
      </c>
      <c r="Z3767" s="83" t="s">
        <v>31</v>
      </c>
    </row>
    <row r="3768" spans="1:26" x14ac:dyDescent="0.25">
      <c r="A3768" s="83" t="s">
        <v>12486</v>
      </c>
      <c r="B3768" s="83" t="s">
        <v>12486</v>
      </c>
      <c r="C3768" s="84" t="s">
        <v>7634</v>
      </c>
      <c r="D3768" s="83" t="s">
        <v>7486</v>
      </c>
      <c r="E3768" s="83" t="s">
        <v>704</v>
      </c>
      <c r="F3768" s="83" t="s">
        <v>22</v>
      </c>
      <c r="G3768" s="83" t="s">
        <v>23</v>
      </c>
      <c r="H3768" s="83"/>
      <c r="I3768" s="93" t="s">
        <v>24</v>
      </c>
      <c r="J3768" s="93" t="s">
        <v>24</v>
      </c>
      <c r="K3768" s="85">
        <v>100210010724</v>
      </c>
      <c r="L3768" s="83" t="s">
        <v>25</v>
      </c>
      <c r="M3768" s="83" t="s">
        <v>1019</v>
      </c>
      <c r="N3768" s="83" t="s">
        <v>2639</v>
      </c>
      <c r="O3768" s="83" t="s">
        <v>5655</v>
      </c>
      <c r="P3768" s="86">
        <v>53</v>
      </c>
      <c r="Q3768" s="96"/>
      <c r="R3768" s="88" t="s">
        <v>28</v>
      </c>
      <c r="S3768" s="84"/>
      <c r="T3768" s="1">
        <v>1355</v>
      </c>
      <c r="U3768" s="90">
        <v>704.6</v>
      </c>
      <c r="V3768" s="91">
        <v>0.48</v>
      </c>
      <c r="W3768" s="83" t="s">
        <v>11035</v>
      </c>
      <c r="X3768" s="83">
        <v>90021900000</v>
      </c>
      <c r="Y3768" s="83" t="s">
        <v>994</v>
      </c>
      <c r="Z3768" s="83" t="s">
        <v>31</v>
      </c>
    </row>
    <row r="3769" spans="1:26" x14ac:dyDescent="0.25">
      <c r="A3769" s="83" t="s">
        <v>12487</v>
      </c>
      <c r="B3769" s="83" t="s">
        <v>12487</v>
      </c>
      <c r="C3769" s="84" t="s">
        <v>12488</v>
      </c>
      <c r="D3769" s="83" t="s">
        <v>7488</v>
      </c>
      <c r="E3769" s="83" t="s">
        <v>704</v>
      </c>
      <c r="F3769" s="83" t="s">
        <v>22</v>
      </c>
      <c r="G3769" s="83" t="s">
        <v>23</v>
      </c>
      <c r="H3769" s="83"/>
      <c r="I3769" s="93" t="s">
        <v>24</v>
      </c>
      <c r="J3769" s="93" t="s">
        <v>24</v>
      </c>
      <c r="K3769" s="85">
        <v>100210010724</v>
      </c>
      <c r="L3769" s="83" t="s">
        <v>25</v>
      </c>
      <c r="M3769" s="83" t="s">
        <v>1019</v>
      </c>
      <c r="N3769" s="83" t="s">
        <v>2639</v>
      </c>
      <c r="O3769" s="83" t="s">
        <v>5655</v>
      </c>
      <c r="P3769" s="86">
        <v>20</v>
      </c>
      <c r="Q3769" s="96"/>
      <c r="R3769" s="88" t="s">
        <v>28</v>
      </c>
      <c r="S3769" s="84"/>
      <c r="T3769" s="1">
        <v>1873</v>
      </c>
      <c r="U3769" s="90">
        <v>973.96</v>
      </c>
      <c r="V3769" s="91">
        <v>0.48</v>
      </c>
      <c r="W3769" s="83" t="s">
        <v>11035</v>
      </c>
      <c r="X3769" s="83">
        <v>90021900000</v>
      </c>
      <c r="Y3769" s="83" t="s">
        <v>994</v>
      </c>
      <c r="Z3769" s="83" t="s">
        <v>31</v>
      </c>
    </row>
    <row r="3770" spans="1:26" x14ac:dyDescent="0.25">
      <c r="A3770" s="83" t="s">
        <v>12489</v>
      </c>
      <c r="B3770" s="83" t="s">
        <v>12489</v>
      </c>
      <c r="C3770" s="84" t="s">
        <v>9405</v>
      </c>
      <c r="D3770" s="83" t="s">
        <v>12490</v>
      </c>
      <c r="E3770" s="83" t="s">
        <v>704</v>
      </c>
      <c r="F3770" s="83" t="s">
        <v>22</v>
      </c>
      <c r="G3770" s="83" t="s">
        <v>23</v>
      </c>
      <c r="H3770" s="83"/>
      <c r="I3770" s="93" t="s">
        <v>24</v>
      </c>
      <c r="J3770" s="93" t="s">
        <v>24</v>
      </c>
      <c r="K3770" s="85">
        <v>100210010727</v>
      </c>
      <c r="L3770" s="83" t="s">
        <v>25</v>
      </c>
      <c r="M3770" s="83" t="s">
        <v>1019</v>
      </c>
      <c r="N3770" s="83" t="s">
        <v>2639</v>
      </c>
      <c r="O3770" s="83" t="s">
        <v>5704</v>
      </c>
      <c r="P3770" s="86">
        <v>20</v>
      </c>
      <c r="Q3770" s="96"/>
      <c r="R3770" s="88" t="s">
        <v>28</v>
      </c>
      <c r="S3770" s="84"/>
      <c r="T3770" s="1">
        <v>7086</v>
      </c>
      <c r="U3770" s="90">
        <v>3684.72</v>
      </c>
      <c r="V3770" s="91">
        <v>0.48000000000000004</v>
      </c>
      <c r="W3770" s="83" t="s">
        <v>11035</v>
      </c>
      <c r="X3770" s="83">
        <v>90021900000</v>
      </c>
      <c r="Y3770" s="83" t="s">
        <v>994</v>
      </c>
      <c r="Z3770" s="83" t="s">
        <v>31</v>
      </c>
    </row>
    <row r="3771" spans="1:26" x14ac:dyDescent="0.25">
      <c r="A3771" s="83" t="s">
        <v>12491</v>
      </c>
      <c r="B3771" s="83" t="s">
        <v>12491</v>
      </c>
      <c r="C3771" s="84" t="s">
        <v>9034</v>
      </c>
      <c r="D3771" s="83" t="s">
        <v>12034</v>
      </c>
      <c r="E3771" s="83" t="s">
        <v>704</v>
      </c>
      <c r="F3771" s="83" t="s">
        <v>22</v>
      </c>
      <c r="G3771" s="83" t="s">
        <v>12144</v>
      </c>
      <c r="H3771" s="83"/>
      <c r="I3771" s="93" t="s">
        <v>24</v>
      </c>
      <c r="J3771" s="93" t="s">
        <v>24</v>
      </c>
      <c r="K3771" s="85">
        <v>100210010517</v>
      </c>
      <c r="L3771" s="83" t="s">
        <v>25</v>
      </c>
      <c r="M3771" s="83" t="s">
        <v>1019</v>
      </c>
      <c r="N3771" s="83" t="s">
        <v>5182</v>
      </c>
      <c r="O3771" s="83" t="s">
        <v>5290</v>
      </c>
      <c r="P3771" s="86">
        <v>20</v>
      </c>
      <c r="Q3771" s="96"/>
      <c r="R3771" s="88" t="s">
        <v>28</v>
      </c>
      <c r="S3771" s="84"/>
      <c r="T3771" s="1">
        <v>2434</v>
      </c>
      <c r="U3771" s="90">
        <v>1265.68</v>
      </c>
      <c r="V3771" s="91">
        <v>0.48</v>
      </c>
      <c r="W3771" s="83" t="s">
        <v>11035</v>
      </c>
      <c r="X3771" s="83">
        <v>90022000000</v>
      </c>
      <c r="Y3771" s="83" t="s">
        <v>994</v>
      </c>
      <c r="Z3771" s="83" t="s">
        <v>31</v>
      </c>
    </row>
    <row r="3772" spans="1:26" x14ac:dyDescent="0.25">
      <c r="A3772" s="83" t="s">
        <v>12492</v>
      </c>
      <c r="B3772" s="83" t="s">
        <v>12492</v>
      </c>
      <c r="C3772" s="84" t="s">
        <v>10999</v>
      </c>
      <c r="D3772" s="83" t="s">
        <v>11000</v>
      </c>
      <c r="E3772" s="83" t="s">
        <v>704</v>
      </c>
      <c r="F3772" s="83" t="s">
        <v>22</v>
      </c>
      <c r="G3772" s="83" t="s">
        <v>12144</v>
      </c>
      <c r="H3772" s="83"/>
      <c r="I3772" s="93" t="s">
        <v>24</v>
      </c>
      <c r="J3772" s="93" t="s">
        <v>24</v>
      </c>
      <c r="K3772" s="85">
        <v>100210010351</v>
      </c>
      <c r="L3772" s="83" t="s">
        <v>25</v>
      </c>
      <c r="M3772" s="83" t="s">
        <v>1019</v>
      </c>
      <c r="N3772" s="83" t="s">
        <v>4654</v>
      </c>
      <c r="O3772" s="83" t="s">
        <v>6863</v>
      </c>
      <c r="P3772" s="86">
        <v>20</v>
      </c>
      <c r="Q3772" s="96"/>
      <c r="R3772" s="88" t="s">
        <v>28</v>
      </c>
      <c r="S3772" s="84"/>
      <c r="T3772" s="1">
        <v>10449</v>
      </c>
      <c r="U3772" s="90">
        <v>5433.48</v>
      </c>
      <c r="V3772" s="91">
        <v>0.48000000000000004</v>
      </c>
      <c r="W3772" s="83" t="s">
        <v>11035</v>
      </c>
      <c r="X3772" s="83">
        <v>90119000000</v>
      </c>
      <c r="Y3772" s="83" t="s">
        <v>994</v>
      </c>
      <c r="Z3772" s="83" t="s">
        <v>739</v>
      </c>
    </row>
    <row r="3773" spans="1:26" x14ac:dyDescent="0.25">
      <c r="A3773" s="83" t="s">
        <v>12493</v>
      </c>
      <c r="B3773" s="83" t="s">
        <v>12493</v>
      </c>
      <c r="C3773" s="84" t="s">
        <v>11002</v>
      </c>
      <c r="D3773" s="83" t="s">
        <v>11003</v>
      </c>
      <c r="E3773" s="83" t="s">
        <v>704</v>
      </c>
      <c r="F3773" s="83" t="s">
        <v>22</v>
      </c>
      <c r="G3773" s="83" t="s">
        <v>12144</v>
      </c>
      <c r="H3773" s="83"/>
      <c r="I3773" s="93" t="s">
        <v>24</v>
      </c>
      <c r="J3773" s="93" t="s">
        <v>24</v>
      </c>
      <c r="K3773" s="85">
        <v>100210010351</v>
      </c>
      <c r="L3773" s="83" t="s">
        <v>25</v>
      </c>
      <c r="M3773" s="83" t="s">
        <v>1019</v>
      </c>
      <c r="N3773" s="83" t="s">
        <v>4654</v>
      </c>
      <c r="O3773" s="83" t="s">
        <v>6863</v>
      </c>
      <c r="P3773" s="86">
        <v>20</v>
      </c>
      <c r="Q3773" s="96"/>
      <c r="R3773" s="88" t="s">
        <v>28</v>
      </c>
      <c r="S3773" s="83"/>
      <c r="T3773" s="1">
        <v>10618</v>
      </c>
      <c r="U3773" s="90">
        <v>5521.36</v>
      </c>
      <c r="V3773" s="91">
        <v>0.48000000000000004</v>
      </c>
      <c r="W3773" s="83" t="s">
        <v>11035</v>
      </c>
      <c r="X3773" s="83">
        <v>90119000000</v>
      </c>
      <c r="Y3773" s="83" t="s">
        <v>994</v>
      </c>
      <c r="Z3773" s="83" t="s">
        <v>739</v>
      </c>
    </row>
    <row r="3774" spans="1:26" x14ac:dyDescent="0.25">
      <c r="A3774" s="83" t="s">
        <v>12494</v>
      </c>
      <c r="B3774" s="83" t="s">
        <v>12494</v>
      </c>
      <c r="C3774" s="84" t="s">
        <v>11004</v>
      </c>
      <c r="D3774" s="83" t="s">
        <v>11005</v>
      </c>
      <c r="E3774" s="83" t="s">
        <v>704</v>
      </c>
      <c r="F3774" s="83" t="s">
        <v>22</v>
      </c>
      <c r="G3774" s="83" t="s">
        <v>23</v>
      </c>
      <c r="H3774" s="83"/>
      <c r="I3774" s="93" t="s">
        <v>24</v>
      </c>
      <c r="J3774" s="93" t="s">
        <v>24</v>
      </c>
      <c r="K3774" s="85">
        <v>100210020221</v>
      </c>
      <c r="L3774" s="83" t="s">
        <v>25</v>
      </c>
      <c r="M3774" s="83" t="s">
        <v>1428</v>
      </c>
      <c r="N3774" s="83" t="s">
        <v>1429</v>
      </c>
      <c r="O3774" s="83" t="s">
        <v>1430</v>
      </c>
      <c r="P3774" s="86">
        <v>20</v>
      </c>
      <c r="Q3774" s="96"/>
      <c r="R3774" s="88" t="s">
        <v>28</v>
      </c>
      <c r="S3774" s="83"/>
      <c r="T3774" s="1">
        <v>3293</v>
      </c>
      <c r="U3774" s="90">
        <v>1712.36</v>
      </c>
      <c r="V3774" s="91">
        <v>0.48000000000000004</v>
      </c>
      <c r="W3774" s="83" t="s">
        <v>11035</v>
      </c>
      <c r="X3774" s="83">
        <v>85371098990</v>
      </c>
      <c r="Y3774" s="83" t="s">
        <v>994</v>
      </c>
      <c r="Z3774" s="83" t="s">
        <v>739</v>
      </c>
    </row>
    <row r="3775" spans="1:26" x14ac:dyDescent="0.25">
      <c r="A3775" s="83" t="s">
        <v>12495</v>
      </c>
      <c r="B3775" s="83" t="s">
        <v>12495</v>
      </c>
      <c r="C3775" s="84" t="s">
        <v>11006</v>
      </c>
      <c r="D3775" s="83" t="s">
        <v>11007</v>
      </c>
      <c r="E3775" s="83" t="s">
        <v>704</v>
      </c>
      <c r="F3775" s="83" t="s">
        <v>22</v>
      </c>
      <c r="G3775" s="83" t="s">
        <v>23</v>
      </c>
      <c r="H3775" s="83"/>
      <c r="I3775" s="93" t="s">
        <v>24</v>
      </c>
      <c r="J3775" s="93" t="s">
        <v>24</v>
      </c>
      <c r="K3775" s="85">
        <v>100210020221</v>
      </c>
      <c r="L3775" s="83" t="s">
        <v>25</v>
      </c>
      <c r="M3775" s="83" t="s">
        <v>1428</v>
      </c>
      <c r="N3775" s="83" t="s">
        <v>1429</v>
      </c>
      <c r="O3775" s="83" t="s">
        <v>1430</v>
      </c>
      <c r="P3775" s="86">
        <v>20</v>
      </c>
      <c r="Q3775" s="96"/>
      <c r="R3775" s="88" t="s">
        <v>28</v>
      </c>
      <c r="S3775" s="84"/>
      <c r="T3775" s="1">
        <v>4998</v>
      </c>
      <c r="U3775" s="90">
        <v>2598.96</v>
      </c>
      <c r="V3775" s="91">
        <v>0.48</v>
      </c>
      <c r="W3775" s="83" t="s">
        <v>11035</v>
      </c>
      <c r="X3775" s="83">
        <v>85371098990</v>
      </c>
      <c r="Y3775" s="83" t="s">
        <v>994</v>
      </c>
      <c r="Z3775" s="83" t="s">
        <v>739</v>
      </c>
    </row>
    <row r="3776" spans="1:26" x14ac:dyDescent="0.25">
      <c r="A3776" s="83" t="s">
        <v>12496</v>
      </c>
      <c r="B3776" s="83" t="s">
        <v>12496</v>
      </c>
      <c r="C3776" s="84" t="s">
        <v>11027</v>
      </c>
      <c r="D3776" s="83" t="s">
        <v>11028</v>
      </c>
      <c r="E3776" s="83" t="s">
        <v>704</v>
      </c>
      <c r="F3776" s="83" t="s">
        <v>22</v>
      </c>
      <c r="G3776" s="83" t="s">
        <v>12144</v>
      </c>
      <c r="H3776" s="83"/>
      <c r="I3776" s="93" t="s">
        <v>24</v>
      </c>
      <c r="J3776" s="93" t="s">
        <v>24</v>
      </c>
      <c r="K3776" s="85">
        <v>100210041601</v>
      </c>
      <c r="L3776" s="83" t="s">
        <v>25</v>
      </c>
      <c r="M3776" s="83" t="s">
        <v>5198</v>
      </c>
      <c r="N3776" s="83" t="s">
        <v>8232</v>
      </c>
      <c r="O3776" s="83" t="s">
        <v>8232</v>
      </c>
      <c r="P3776" s="86">
        <v>20</v>
      </c>
      <c r="Q3776" s="96"/>
      <c r="R3776" s="88" t="s">
        <v>28</v>
      </c>
      <c r="S3776" s="84"/>
      <c r="T3776" s="1">
        <v>3306</v>
      </c>
      <c r="U3776" s="90">
        <v>2314.1999999999998</v>
      </c>
      <c r="V3776" s="91">
        <v>0.30000000000000004</v>
      </c>
      <c r="W3776" s="83" t="s">
        <v>11038</v>
      </c>
      <c r="X3776" s="83">
        <v>85371091990</v>
      </c>
      <c r="Y3776" s="83" t="s">
        <v>994</v>
      </c>
      <c r="Z3776" s="83" t="s">
        <v>739</v>
      </c>
    </row>
    <row r="3777" spans="1:26" ht="45" x14ac:dyDescent="0.25">
      <c r="A3777" s="83" t="s">
        <v>12497</v>
      </c>
      <c r="B3777" s="83" t="s">
        <v>12497</v>
      </c>
      <c r="C3777" s="84" t="s">
        <v>6833</v>
      </c>
      <c r="D3777" s="159" t="s">
        <v>6834</v>
      </c>
      <c r="E3777" s="83" t="s">
        <v>704</v>
      </c>
      <c r="F3777" s="83" t="s">
        <v>22</v>
      </c>
      <c r="G3777" s="83" t="s">
        <v>23</v>
      </c>
      <c r="H3777" s="83"/>
      <c r="I3777" s="93" t="s">
        <v>24</v>
      </c>
      <c r="J3777" s="93" t="s">
        <v>24</v>
      </c>
      <c r="K3777" s="85">
        <v>100210042010</v>
      </c>
      <c r="L3777" s="83" t="s">
        <v>25</v>
      </c>
      <c r="M3777" s="83" t="s">
        <v>5198</v>
      </c>
      <c r="N3777" s="83" t="s">
        <v>6200</v>
      </c>
      <c r="O3777" s="83" t="s">
        <v>6201</v>
      </c>
      <c r="P3777" s="86">
        <v>20</v>
      </c>
      <c r="Q3777" s="96"/>
      <c r="R3777" s="88" t="s">
        <v>28</v>
      </c>
      <c r="S3777" s="84"/>
      <c r="T3777" s="1">
        <v>2462</v>
      </c>
      <c r="U3777" s="90">
        <v>1280.24</v>
      </c>
      <c r="V3777" s="91">
        <v>0.48</v>
      </c>
      <c r="W3777" s="83" t="s">
        <v>11035</v>
      </c>
      <c r="X3777" s="83">
        <v>90119000000</v>
      </c>
      <c r="Y3777" s="83" t="s">
        <v>994</v>
      </c>
      <c r="Z3777" s="83" t="s">
        <v>739</v>
      </c>
    </row>
    <row r="3778" spans="1:26" x14ac:dyDescent="0.25">
      <c r="A3778" s="83" t="s">
        <v>11018</v>
      </c>
      <c r="B3778" s="83" t="s">
        <v>11018</v>
      </c>
      <c r="C3778" s="84" t="s">
        <v>11019</v>
      </c>
      <c r="D3778" s="83" t="s">
        <v>12498</v>
      </c>
      <c r="E3778" s="83" t="s">
        <v>704</v>
      </c>
      <c r="F3778" s="83" t="s">
        <v>22</v>
      </c>
      <c r="G3778" s="83" t="s">
        <v>23</v>
      </c>
      <c r="H3778" s="83"/>
      <c r="I3778" s="93" t="s">
        <v>24</v>
      </c>
      <c r="J3778" s="93" t="s">
        <v>24</v>
      </c>
      <c r="K3778" s="85">
        <v>100210011401</v>
      </c>
      <c r="L3778" s="83" t="s">
        <v>25</v>
      </c>
      <c r="M3778" s="83" t="s">
        <v>1019</v>
      </c>
      <c r="N3778" s="83" t="s">
        <v>6969</v>
      </c>
      <c r="O3778" s="83" t="s">
        <v>6970</v>
      </c>
      <c r="P3778" s="86">
        <v>20</v>
      </c>
      <c r="Q3778" s="96"/>
      <c r="R3778" s="88" t="s">
        <v>28</v>
      </c>
      <c r="S3778" s="84"/>
      <c r="T3778" s="1">
        <v>76</v>
      </c>
      <c r="U3778" s="90">
        <v>39.520000000000003</v>
      </c>
      <c r="V3778" s="91">
        <v>0.48</v>
      </c>
      <c r="W3778" s="83" t="s">
        <v>11035</v>
      </c>
      <c r="X3778" s="83">
        <v>85234910009</v>
      </c>
      <c r="Y3778" s="83" t="s">
        <v>994</v>
      </c>
      <c r="Z3778" s="83" t="s">
        <v>31</v>
      </c>
    </row>
    <row r="3779" spans="1:26" x14ac:dyDescent="0.25">
      <c r="A3779" s="83" t="s">
        <v>12499</v>
      </c>
      <c r="B3779" s="83" t="s">
        <v>12499</v>
      </c>
      <c r="C3779" s="84" t="s">
        <v>12500</v>
      </c>
      <c r="D3779" s="83" t="s">
        <v>12501</v>
      </c>
      <c r="E3779" s="83" t="s">
        <v>704</v>
      </c>
      <c r="F3779" s="83" t="s">
        <v>22</v>
      </c>
      <c r="G3779" s="83" t="s">
        <v>23</v>
      </c>
      <c r="H3779" s="83"/>
      <c r="I3779" s="93" t="s">
        <v>24</v>
      </c>
      <c r="J3779" s="93" t="s">
        <v>24</v>
      </c>
      <c r="K3779" s="85">
        <v>100210010727</v>
      </c>
      <c r="L3779" s="83" t="s">
        <v>25</v>
      </c>
      <c r="M3779" s="83" t="s">
        <v>1019</v>
      </c>
      <c r="N3779" s="83" t="s">
        <v>2639</v>
      </c>
      <c r="O3779" s="83" t="s">
        <v>5704</v>
      </c>
      <c r="P3779" s="86">
        <v>20</v>
      </c>
      <c r="Q3779" s="96"/>
      <c r="R3779" s="88" t="s">
        <v>28</v>
      </c>
      <c r="S3779" s="84"/>
      <c r="T3779" s="1">
        <v>9252</v>
      </c>
      <c r="U3779" s="90">
        <v>4811.04</v>
      </c>
      <c r="V3779" s="91">
        <v>0.48</v>
      </c>
      <c r="W3779" s="83" t="s">
        <v>11035</v>
      </c>
      <c r="X3779" s="83">
        <v>90021900000</v>
      </c>
      <c r="Y3779" s="83" t="s">
        <v>994</v>
      </c>
      <c r="Z3779" s="83" t="s">
        <v>31</v>
      </c>
    </row>
    <row r="3780" spans="1:26" x14ac:dyDescent="0.25">
      <c r="A3780" s="83" t="s">
        <v>12502</v>
      </c>
      <c r="B3780" s="83" t="s">
        <v>12502</v>
      </c>
      <c r="C3780" s="84" t="s">
        <v>12503</v>
      </c>
      <c r="D3780" s="83" t="s">
        <v>12504</v>
      </c>
      <c r="E3780" s="83" t="s">
        <v>704</v>
      </c>
      <c r="F3780" s="83" t="s">
        <v>22</v>
      </c>
      <c r="G3780" s="83" t="s">
        <v>23</v>
      </c>
      <c r="H3780" s="83"/>
      <c r="I3780" s="93" t="s">
        <v>24</v>
      </c>
      <c r="J3780" s="93" t="s">
        <v>24</v>
      </c>
      <c r="K3780" s="85">
        <v>100210011405</v>
      </c>
      <c r="L3780" s="83" t="s">
        <v>25</v>
      </c>
      <c r="M3780" s="83" t="s">
        <v>1019</v>
      </c>
      <c r="N3780" s="83" t="s">
        <v>6969</v>
      </c>
      <c r="O3780" s="83" t="s">
        <v>7342</v>
      </c>
      <c r="P3780" s="86">
        <v>20</v>
      </c>
      <c r="Q3780" s="96"/>
      <c r="R3780" s="88" t="s">
        <v>28</v>
      </c>
      <c r="S3780" s="84"/>
      <c r="T3780" s="1">
        <v>59</v>
      </c>
      <c r="U3780" s="90">
        <v>30.68</v>
      </c>
      <c r="V3780" s="91">
        <v>0.48</v>
      </c>
      <c r="W3780" s="83" t="s">
        <v>11040</v>
      </c>
      <c r="X3780" s="83">
        <v>85234910009</v>
      </c>
      <c r="Y3780" s="83" t="s">
        <v>994</v>
      </c>
      <c r="Z3780" s="83" t="s">
        <v>31</v>
      </c>
    </row>
    <row r="3781" spans="1:26" x14ac:dyDescent="0.25">
      <c r="A3781" s="83" t="s">
        <v>12505</v>
      </c>
      <c r="B3781" s="83" t="s">
        <v>12505</v>
      </c>
      <c r="C3781" s="84" t="s">
        <v>12506</v>
      </c>
      <c r="D3781" s="83" t="s">
        <v>12507</v>
      </c>
      <c r="E3781" s="83" t="s">
        <v>704</v>
      </c>
      <c r="F3781" s="83" t="s">
        <v>22</v>
      </c>
      <c r="G3781" s="83" t="s">
        <v>23</v>
      </c>
      <c r="H3781" s="83"/>
      <c r="I3781" s="93" t="s">
        <v>24</v>
      </c>
      <c r="J3781" s="93" t="s">
        <v>24</v>
      </c>
      <c r="K3781" s="85">
        <v>100210011405</v>
      </c>
      <c r="L3781" s="83" t="s">
        <v>25</v>
      </c>
      <c r="M3781" s="83" t="s">
        <v>1019</v>
      </c>
      <c r="N3781" s="83" t="s">
        <v>6969</v>
      </c>
      <c r="O3781" s="83" t="s">
        <v>7342</v>
      </c>
      <c r="P3781" s="86">
        <v>20</v>
      </c>
      <c r="Q3781" s="96"/>
      <c r="R3781" s="88" t="s">
        <v>28</v>
      </c>
      <c r="S3781" s="84"/>
      <c r="T3781" s="1">
        <v>1088</v>
      </c>
      <c r="U3781" s="90">
        <v>565.76</v>
      </c>
      <c r="V3781" s="91">
        <v>0.48</v>
      </c>
      <c r="W3781" s="83" t="s">
        <v>11040</v>
      </c>
      <c r="X3781" s="83">
        <v>90119000000</v>
      </c>
      <c r="Y3781" s="83" t="s">
        <v>994</v>
      </c>
      <c r="Z3781" s="83" t="s">
        <v>31</v>
      </c>
    </row>
    <row r="3782" spans="1:26" x14ac:dyDescent="0.25">
      <c r="A3782" s="83" t="s">
        <v>12508</v>
      </c>
      <c r="B3782" s="83" t="s">
        <v>12508</v>
      </c>
      <c r="C3782" s="84" t="s">
        <v>12509</v>
      </c>
      <c r="D3782" s="83" t="s">
        <v>12510</v>
      </c>
      <c r="E3782" s="83" t="s">
        <v>704</v>
      </c>
      <c r="F3782" s="83" t="s">
        <v>22</v>
      </c>
      <c r="G3782" s="83" t="s">
        <v>23</v>
      </c>
      <c r="H3782" s="83"/>
      <c r="I3782" s="93" t="s">
        <v>24</v>
      </c>
      <c r="J3782" s="93" t="s">
        <v>24</v>
      </c>
      <c r="K3782" s="85">
        <v>100210011405</v>
      </c>
      <c r="L3782" s="83" t="s">
        <v>25</v>
      </c>
      <c r="M3782" s="83" t="s">
        <v>1019</v>
      </c>
      <c r="N3782" s="83" t="s">
        <v>6969</v>
      </c>
      <c r="O3782" s="83" t="s">
        <v>7342</v>
      </c>
      <c r="P3782" s="86">
        <v>20</v>
      </c>
      <c r="Q3782" s="96"/>
      <c r="R3782" s="88" t="s">
        <v>28</v>
      </c>
      <c r="S3782" s="84"/>
      <c r="T3782" s="1">
        <v>1088</v>
      </c>
      <c r="U3782" s="90">
        <v>565.76</v>
      </c>
      <c r="V3782" s="91">
        <v>0.48</v>
      </c>
      <c r="W3782" s="83" t="s">
        <v>11040</v>
      </c>
      <c r="X3782" s="83">
        <v>90119000000</v>
      </c>
      <c r="Y3782" s="83" t="s">
        <v>994</v>
      </c>
      <c r="Z3782" s="83" t="s">
        <v>31</v>
      </c>
    </row>
    <row r="3783" spans="1:26" x14ac:dyDescent="0.25">
      <c r="A3783" s="83" t="s">
        <v>12511</v>
      </c>
      <c r="B3783" s="83" t="s">
        <v>12511</v>
      </c>
      <c r="C3783" s="84" t="s">
        <v>12512</v>
      </c>
      <c r="D3783" s="83" t="s">
        <v>12513</v>
      </c>
      <c r="E3783" s="83" t="s">
        <v>704</v>
      </c>
      <c r="F3783" s="83" t="s">
        <v>22</v>
      </c>
      <c r="G3783" s="83" t="s">
        <v>23</v>
      </c>
      <c r="H3783" s="83"/>
      <c r="I3783" s="93" t="s">
        <v>24</v>
      </c>
      <c r="J3783" s="93" t="s">
        <v>24</v>
      </c>
      <c r="K3783" s="85">
        <v>100210011405</v>
      </c>
      <c r="L3783" s="83" t="s">
        <v>25</v>
      </c>
      <c r="M3783" s="83" t="s">
        <v>1019</v>
      </c>
      <c r="N3783" s="83" t="s">
        <v>6969</v>
      </c>
      <c r="O3783" s="83" t="s">
        <v>7342</v>
      </c>
      <c r="P3783" s="86">
        <v>20</v>
      </c>
      <c r="Q3783" s="96"/>
      <c r="R3783" s="88" t="s">
        <v>28</v>
      </c>
      <c r="S3783" s="84"/>
      <c r="T3783" s="1">
        <v>871</v>
      </c>
      <c r="U3783" s="90">
        <v>452.92</v>
      </c>
      <c r="V3783" s="91">
        <v>0.48</v>
      </c>
      <c r="W3783" s="83" t="s">
        <v>11040</v>
      </c>
      <c r="X3783" s="83">
        <v>90119000000</v>
      </c>
      <c r="Y3783" s="83" t="s">
        <v>994</v>
      </c>
      <c r="Z3783" s="83" t="s">
        <v>31</v>
      </c>
    </row>
    <row r="3784" spans="1:26" x14ac:dyDescent="0.25">
      <c r="A3784" s="83" t="s">
        <v>12514</v>
      </c>
      <c r="B3784" s="83" t="s">
        <v>12514</v>
      </c>
      <c r="C3784" s="84" t="s">
        <v>12515</v>
      </c>
      <c r="D3784" s="83" t="s">
        <v>12513</v>
      </c>
      <c r="E3784" s="83" t="s">
        <v>704</v>
      </c>
      <c r="F3784" s="83" t="s">
        <v>22</v>
      </c>
      <c r="G3784" s="83" t="s">
        <v>23</v>
      </c>
      <c r="H3784" s="83"/>
      <c r="I3784" s="93" t="s">
        <v>24</v>
      </c>
      <c r="J3784" s="93" t="s">
        <v>24</v>
      </c>
      <c r="K3784" s="85">
        <v>100210011405</v>
      </c>
      <c r="L3784" s="83" t="s">
        <v>25</v>
      </c>
      <c r="M3784" s="83" t="s">
        <v>1019</v>
      </c>
      <c r="N3784" s="83" t="s">
        <v>6969</v>
      </c>
      <c r="O3784" s="83" t="s">
        <v>7342</v>
      </c>
      <c r="P3784" s="86">
        <v>20</v>
      </c>
      <c r="Q3784" s="96"/>
      <c r="R3784" s="88" t="s">
        <v>28</v>
      </c>
      <c r="S3784" s="84"/>
      <c r="T3784" s="1">
        <v>871</v>
      </c>
      <c r="U3784" s="90">
        <v>452.92</v>
      </c>
      <c r="V3784" s="91">
        <v>0.48</v>
      </c>
      <c r="W3784" s="83" t="s">
        <v>11040</v>
      </c>
      <c r="X3784" s="83">
        <v>90119000000</v>
      </c>
      <c r="Y3784" s="83" t="s">
        <v>994</v>
      </c>
      <c r="Z3784" s="83" t="s">
        <v>31</v>
      </c>
    </row>
    <row r="3785" spans="1:26" x14ac:dyDescent="0.25">
      <c r="A3785" s="83" t="s">
        <v>12516</v>
      </c>
      <c r="B3785" s="83" t="s">
        <v>12516</v>
      </c>
      <c r="C3785" s="84" t="s">
        <v>12517</v>
      </c>
      <c r="D3785" s="83" t="s">
        <v>12518</v>
      </c>
      <c r="E3785" s="83" t="s">
        <v>704</v>
      </c>
      <c r="F3785" s="83" t="s">
        <v>22</v>
      </c>
      <c r="G3785" s="83" t="s">
        <v>23</v>
      </c>
      <c r="H3785" s="88"/>
      <c r="I3785" s="93" t="s">
        <v>24</v>
      </c>
      <c r="J3785" s="93" t="s">
        <v>24</v>
      </c>
      <c r="K3785" s="85">
        <v>100210011405</v>
      </c>
      <c r="L3785" s="83" t="s">
        <v>25</v>
      </c>
      <c r="M3785" s="83" t="s">
        <v>1019</v>
      </c>
      <c r="N3785" s="83" t="s">
        <v>6969</v>
      </c>
      <c r="O3785" s="83" t="s">
        <v>7342</v>
      </c>
      <c r="P3785" s="86">
        <v>20</v>
      </c>
      <c r="Q3785" s="96"/>
      <c r="R3785" s="88" t="s">
        <v>28</v>
      </c>
      <c r="S3785" s="83"/>
      <c r="T3785" s="1">
        <v>1233</v>
      </c>
      <c r="U3785" s="90">
        <v>641.16</v>
      </c>
      <c r="V3785" s="91">
        <v>0.48000000000000004</v>
      </c>
      <c r="W3785" s="83" t="s">
        <v>11040</v>
      </c>
      <c r="X3785" s="83">
        <v>90119000000</v>
      </c>
      <c r="Y3785" s="83" t="s">
        <v>994</v>
      </c>
      <c r="Z3785" s="83" t="s">
        <v>31</v>
      </c>
    </row>
    <row r="3786" spans="1:26" x14ac:dyDescent="0.25">
      <c r="A3786" s="83" t="s">
        <v>12519</v>
      </c>
      <c r="B3786" s="83" t="s">
        <v>12519</v>
      </c>
      <c r="C3786" s="84" t="s">
        <v>12520</v>
      </c>
      <c r="D3786" s="83" t="s">
        <v>12521</v>
      </c>
      <c r="E3786" s="83" t="s">
        <v>704</v>
      </c>
      <c r="F3786" s="83" t="s">
        <v>22</v>
      </c>
      <c r="G3786" s="83" t="s">
        <v>23</v>
      </c>
      <c r="H3786" s="83"/>
      <c r="I3786" s="93" t="s">
        <v>24</v>
      </c>
      <c r="J3786" s="93" t="s">
        <v>24</v>
      </c>
      <c r="K3786" s="85">
        <v>100210011405</v>
      </c>
      <c r="L3786" s="83" t="s">
        <v>25</v>
      </c>
      <c r="M3786" s="83" t="s">
        <v>1019</v>
      </c>
      <c r="N3786" s="83" t="s">
        <v>6969</v>
      </c>
      <c r="O3786" s="83" t="s">
        <v>7342</v>
      </c>
      <c r="P3786" s="86">
        <v>20</v>
      </c>
      <c r="Q3786" s="96"/>
      <c r="R3786" s="88" t="s">
        <v>28</v>
      </c>
      <c r="S3786" s="84"/>
      <c r="T3786" s="1">
        <v>1233</v>
      </c>
      <c r="U3786" s="90">
        <v>641.16</v>
      </c>
      <c r="V3786" s="91">
        <v>0.48000000000000004</v>
      </c>
      <c r="W3786" s="83" t="s">
        <v>11040</v>
      </c>
      <c r="X3786" s="83">
        <v>90119000000</v>
      </c>
      <c r="Y3786" s="83" t="s">
        <v>994</v>
      </c>
      <c r="Z3786" s="83" t="s">
        <v>31</v>
      </c>
    </row>
    <row r="3787" spans="1:26" x14ac:dyDescent="0.25">
      <c r="A3787" s="83" t="s">
        <v>12522</v>
      </c>
      <c r="B3787" s="83" t="s">
        <v>12522</v>
      </c>
      <c r="C3787" s="84" t="s">
        <v>12523</v>
      </c>
      <c r="D3787" s="83" t="s">
        <v>12524</v>
      </c>
      <c r="E3787" s="83" t="s">
        <v>704</v>
      </c>
      <c r="F3787" s="83" t="s">
        <v>22</v>
      </c>
      <c r="G3787" s="83" t="s">
        <v>23</v>
      </c>
      <c r="H3787" s="83"/>
      <c r="I3787" s="93" t="s">
        <v>24</v>
      </c>
      <c r="J3787" s="93" t="s">
        <v>24</v>
      </c>
      <c r="K3787" s="85">
        <v>100210011520</v>
      </c>
      <c r="L3787" s="83" t="s">
        <v>25</v>
      </c>
      <c r="M3787" s="83" t="s">
        <v>1019</v>
      </c>
      <c r="N3787" s="83" t="s">
        <v>5229</v>
      </c>
      <c r="O3787" s="83" t="s">
        <v>24</v>
      </c>
      <c r="P3787" s="86">
        <v>20</v>
      </c>
      <c r="Q3787" s="96"/>
      <c r="R3787" s="88" t="s">
        <v>28</v>
      </c>
      <c r="S3787" s="84"/>
      <c r="T3787" s="1">
        <v>871</v>
      </c>
      <c r="U3787" s="90">
        <v>452.92</v>
      </c>
      <c r="V3787" s="91">
        <v>0.48</v>
      </c>
      <c r="W3787" s="83" t="s">
        <v>11040</v>
      </c>
      <c r="X3787" s="83">
        <v>90119000000</v>
      </c>
      <c r="Y3787" s="83" t="s">
        <v>903</v>
      </c>
      <c r="Z3787" s="83" t="s">
        <v>31</v>
      </c>
    </row>
    <row r="3788" spans="1:26" x14ac:dyDescent="0.25">
      <c r="A3788" s="83" t="s">
        <v>12525</v>
      </c>
      <c r="B3788" s="83" t="s">
        <v>12525</v>
      </c>
      <c r="C3788" s="84" t="s">
        <v>12526</v>
      </c>
      <c r="D3788" s="83" t="s">
        <v>12527</v>
      </c>
      <c r="E3788" s="83" t="s">
        <v>704</v>
      </c>
      <c r="F3788" s="83" t="s">
        <v>22</v>
      </c>
      <c r="G3788" s="83" t="s">
        <v>23</v>
      </c>
      <c r="H3788" s="83"/>
      <c r="I3788" s="93" t="s">
        <v>24</v>
      </c>
      <c r="J3788" s="93" t="s">
        <v>24</v>
      </c>
      <c r="K3788" s="85">
        <v>100210011520</v>
      </c>
      <c r="L3788" s="83" t="s">
        <v>25</v>
      </c>
      <c r="M3788" s="83" t="s">
        <v>1019</v>
      </c>
      <c r="N3788" s="83" t="s">
        <v>5229</v>
      </c>
      <c r="O3788" s="83" t="s">
        <v>24</v>
      </c>
      <c r="P3788" s="86">
        <v>20</v>
      </c>
      <c r="Q3788" s="96"/>
      <c r="R3788" s="88" t="s">
        <v>28</v>
      </c>
      <c r="S3788" s="84"/>
      <c r="T3788" s="1">
        <v>1088</v>
      </c>
      <c r="U3788" s="90">
        <v>565.76</v>
      </c>
      <c r="V3788" s="91">
        <v>0.48</v>
      </c>
      <c r="W3788" s="83" t="s">
        <v>11040</v>
      </c>
      <c r="X3788" s="83">
        <v>90119000000</v>
      </c>
      <c r="Y3788" s="83" t="s">
        <v>903</v>
      </c>
      <c r="Z3788" s="83" t="s">
        <v>31</v>
      </c>
    </row>
    <row r="3789" spans="1:26" x14ac:dyDescent="0.25">
      <c r="A3789" s="83" t="s">
        <v>12528</v>
      </c>
      <c r="B3789" s="83" t="s">
        <v>12528</v>
      </c>
      <c r="C3789" s="84" t="s">
        <v>12529</v>
      </c>
      <c r="D3789" s="83" t="s">
        <v>12530</v>
      </c>
      <c r="E3789" s="83" t="s">
        <v>55</v>
      </c>
      <c r="F3789" s="83" t="s">
        <v>22</v>
      </c>
      <c r="G3789" s="83" t="s">
        <v>23</v>
      </c>
      <c r="H3789" s="83"/>
      <c r="I3789" s="93" t="s">
        <v>24</v>
      </c>
      <c r="J3789" s="93" t="s">
        <v>24</v>
      </c>
      <c r="K3789" s="85">
        <v>100210011405</v>
      </c>
      <c r="L3789" s="83" t="s">
        <v>25</v>
      </c>
      <c r="M3789" s="83" t="s">
        <v>1019</v>
      </c>
      <c r="N3789" s="83" t="s">
        <v>6969</v>
      </c>
      <c r="O3789" s="83" t="s">
        <v>7342</v>
      </c>
      <c r="P3789" s="86"/>
      <c r="Q3789" s="96"/>
      <c r="R3789" s="88" t="s">
        <v>28</v>
      </c>
      <c r="S3789" s="83"/>
      <c r="T3789" s="1">
        <v>650</v>
      </c>
      <c r="U3789" s="90">
        <v>338</v>
      </c>
      <c r="V3789" s="91">
        <v>0.48</v>
      </c>
      <c r="W3789" s="83" t="s">
        <v>11040</v>
      </c>
      <c r="X3789" s="83">
        <v>99999999999</v>
      </c>
      <c r="Y3789" s="83" t="s">
        <v>994</v>
      </c>
      <c r="Z3789" s="83" t="s">
        <v>31</v>
      </c>
    </row>
    <row r="3790" spans="1:26" x14ac:dyDescent="0.25">
      <c r="A3790" s="83" t="s">
        <v>12531</v>
      </c>
      <c r="B3790" s="83" t="s">
        <v>12531</v>
      </c>
      <c r="C3790" s="84" t="s">
        <v>12532</v>
      </c>
      <c r="D3790" s="83" t="s">
        <v>12533</v>
      </c>
      <c r="E3790" s="83" t="s">
        <v>55</v>
      </c>
      <c r="F3790" s="83" t="s">
        <v>22</v>
      </c>
      <c r="G3790" s="83" t="s">
        <v>23</v>
      </c>
      <c r="H3790" s="83"/>
      <c r="I3790" s="93" t="s">
        <v>24</v>
      </c>
      <c r="J3790" s="93" t="s">
        <v>24</v>
      </c>
      <c r="K3790" s="85">
        <v>100210011405</v>
      </c>
      <c r="L3790" s="83" t="s">
        <v>25</v>
      </c>
      <c r="M3790" s="83" t="s">
        <v>1019</v>
      </c>
      <c r="N3790" s="83" t="s">
        <v>6969</v>
      </c>
      <c r="O3790" s="83" t="s">
        <v>7342</v>
      </c>
      <c r="P3790" s="86"/>
      <c r="Q3790" s="96"/>
      <c r="R3790" s="88" t="s">
        <v>28</v>
      </c>
      <c r="S3790" s="84"/>
      <c r="T3790" s="1">
        <v>2473</v>
      </c>
      <c r="U3790" s="90">
        <v>1285.96</v>
      </c>
      <c r="V3790" s="91">
        <v>0.48</v>
      </c>
      <c r="W3790" s="83" t="s">
        <v>11040</v>
      </c>
      <c r="X3790" s="83">
        <v>99999999999</v>
      </c>
      <c r="Y3790" s="83" t="s">
        <v>30</v>
      </c>
      <c r="Z3790" s="83" t="s">
        <v>31</v>
      </c>
    </row>
    <row r="3791" spans="1:26" x14ac:dyDescent="0.25">
      <c r="A3791" s="83" t="s">
        <v>12534</v>
      </c>
      <c r="B3791" s="83" t="s">
        <v>12534</v>
      </c>
      <c r="C3791" s="84" t="s">
        <v>12535</v>
      </c>
      <c r="D3791" s="83" t="s">
        <v>12536</v>
      </c>
      <c r="E3791" s="83" t="s">
        <v>55</v>
      </c>
      <c r="F3791" s="83" t="s">
        <v>22</v>
      </c>
      <c r="G3791" s="83" t="s">
        <v>23</v>
      </c>
      <c r="H3791" s="83"/>
      <c r="I3791" s="93" t="s">
        <v>24</v>
      </c>
      <c r="J3791" s="93" t="s">
        <v>24</v>
      </c>
      <c r="K3791" s="85">
        <v>100210011405</v>
      </c>
      <c r="L3791" s="83" t="s">
        <v>25</v>
      </c>
      <c r="M3791" s="83" t="s">
        <v>1019</v>
      </c>
      <c r="N3791" s="83" t="s">
        <v>6969</v>
      </c>
      <c r="O3791" s="83" t="s">
        <v>7342</v>
      </c>
      <c r="P3791" s="86"/>
      <c r="Q3791" s="96"/>
      <c r="R3791" s="88" t="s">
        <v>28</v>
      </c>
      <c r="S3791" s="84"/>
      <c r="T3791" s="1">
        <v>4469</v>
      </c>
      <c r="U3791" s="90">
        <v>2323.88</v>
      </c>
      <c r="V3791" s="91">
        <v>0.48</v>
      </c>
      <c r="W3791" s="83" t="s">
        <v>11040</v>
      </c>
      <c r="X3791" s="83">
        <v>99999999999</v>
      </c>
      <c r="Y3791" s="83" t="s">
        <v>30</v>
      </c>
      <c r="Z3791" s="83" t="s">
        <v>31</v>
      </c>
    </row>
    <row r="3792" spans="1:26" x14ac:dyDescent="0.25">
      <c r="A3792" s="83" t="s">
        <v>12537</v>
      </c>
      <c r="B3792" s="83" t="s">
        <v>12537</v>
      </c>
      <c r="C3792" s="84" t="s">
        <v>12538</v>
      </c>
      <c r="D3792" s="83" t="s">
        <v>12539</v>
      </c>
      <c r="E3792" s="83" t="s">
        <v>55</v>
      </c>
      <c r="F3792" s="83" t="s">
        <v>22</v>
      </c>
      <c r="G3792" s="83" t="s">
        <v>23</v>
      </c>
      <c r="H3792" s="83"/>
      <c r="I3792" s="93" t="s">
        <v>24</v>
      </c>
      <c r="J3792" s="93" t="s">
        <v>24</v>
      </c>
      <c r="K3792" s="85">
        <v>100210011405</v>
      </c>
      <c r="L3792" s="83" t="s">
        <v>25</v>
      </c>
      <c r="M3792" s="83" t="s">
        <v>1019</v>
      </c>
      <c r="N3792" s="83" t="s">
        <v>6969</v>
      </c>
      <c r="O3792" s="83" t="s">
        <v>7342</v>
      </c>
      <c r="P3792" s="86"/>
      <c r="Q3792" s="96"/>
      <c r="R3792" s="88" t="s">
        <v>28</v>
      </c>
      <c r="S3792" s="84"/>
      <c r="T3792" s="1">
        <v>1179</v>
      </c>
      <c r="U3792" s="90">
        <v>613.08000000000004</v>
      </c>
      <c r="V3792" s="91">
        <v>0.48</v>
      </c>
      <c r="W3792" s="83" t="s">
        <v>11040</v>
      </c>
      <c r="X3792" s="83">
        <v>99999999999</v>
      </c>
      <c r="Y3792" s="83" t="s">
        <v>30</v>
      </c>
      <c r="Z3792" s="83" t="s">
        <v>31</v>
      </c>
    </row>
    <row r="3793" spans="1:26" x14ac:dyDescent="0.25">
      <c r="A3793" s="83" t="s">
        <v>12540</v>
      </c>
      <c r="B3793" s="83" t="s">
        <v>12540</v>
      </c>
      <c r="C3793" s="84" t="s">
        <v>12541</v>
      </c>
      <c r="D3793" s="83" t="s">
        <v>12542</v>
      </c>
      <c r="E3793" s="83" t="s">
        <v>55</v>
      </c>
      <c r="F3793" s="83" t="s">
        <v>22</v>
      </c>
      <c r="G3793" s="83" t="s">
        <v>23</v>
      </c>
      <c r="H3793" s="83"/>
      <c r="I3793" s="93" t="s">
        <v>24</v>
      </c>
      <c r="J3793" s="93" t="s">
        <v>24</v>
      </c>
      <c r="K3793" s="85">
        <v>100210011405</v>
      </c>
      <c r="L3793" s="83" t="s">
        <v>25</v>
      </c>
      <c r="M3793" s="83" t="s">
        <v>1019</v>
      </c>
      <c r="N3793" s="83" t="s">
        <v>6969</v>
      </c>
      <c r="O3793" s="83" t="s">
        <v>7342</v>
      </c>
      <c r="P3793" s="86"/>
      <c r="Q3793" s="96"/>
      <c r="R3793" s="88" t="s">
        <v>28</v>
      </c>
      <c r="S3793" s="84"/>
      <c r="T3793" s="1">
        <v>1932</v>
      </c>
      <c r="U3793" s="90">
        <v>1004.64</v>
      </c>
      <c r="V3793" s="91">
        <v>0.48</v>
      </c>
      <c r="W3793" s="83" t="s">
        <v>11040</v>
      </c>
      <c r="X3793" s="83">
        <v>99999999999</v>
      </c>
      <c r="Y3793" s="83" t="s">
        <v>30</v>
      </c>
      <c r="Z3793" s="83" t="s">
        <v>31</v>
      </c>
    </row>
    <row r="3794" spans="1:26" x14ac:dyDescent="0.25">
      <c r="A3794" s="83" t="s">
        <v>12543</v>
      </c>
      <c r="B3794" s="83" t="s">
        <v>12543</v>
      </c>
      <c r="C3794" s="84" t="s">
        <v>12544</v>
      </c>
      <c r="D3794" s="83" t="s">
        <v>12545</v>
      </c>
      <c r="E3794" s="83" t="s">
        <v>55</v>
      </c>
      <c r="F3794" s="83" t="s">
        <v>22</v>
      </c>
      <c r="G3794" s="83" t="s">
        <v>23</v>
      </c>
      <c r="H3794" s="83"/>
      <c r="I3794" s="93" t="s">
        <v>24</v>
      </c>
      <c r="J3794" s="93" t="s">
        <v>24</v>
      </c>
      <c r="K3794" s="85">
        <v>100210011405</v>
      </c>
      <c r="L3794" s="83" t="s">
        <v>25</v>
      </c>
      <c r="M3794" s="83" t="s">
        <v>1019</v>
      </c>
      <c r="N3794" s="83" t="s">
        <v>6969</v>
      </c>
      <c r="O3794" s="83" t="s">
        <v>7342</v>
      </c>
      <c r="P3794" s="86"/>
      <c r="Q3794" s="96"/>
      <c r="R3794" s="88" t="s">
        <v>28</v>
      </c>
      <c r="S3794" s="84"/>
      <c r="T3794" s="1">
        <v>4347</v>
      </c>
      <c r="U3794" s="90">
        <v>2260.44</v>
      </c>
      <c r="V3794" s="91">
        <v>0.48</v>
      </c>
      <c r="W3794" s="83" t="s">
        <v>11040</v>
      </c>
      <c r="X3794" s="83">
        <v>99999999999</v>
      </c>
      <c r="Y3794" s="83" t="s">
        <v>30</v>
      </c>
      <c r="Z3794" s="83" t="s">
        <v>31</v>
      </c>
    </row>
    <row r="3795" spans="1:26" x14ac:dyDescent="0.25">
      <c r="A3795" s="83" t="s">
        <v>12546</v>
      </c>
      <c r="B3795" s="83" t="s">
        <v>12546</v>
      </c>
      <c r="C3795" s="84" t="s">
        <v>12547</v>
      </c>
      <c r="D3795" s="83" t="s">
        <v>12548</v>
      </c>
      <c r="E3795" s="83" t="s">
        <v>55</v>
      </c>
      <c r="F3795" s="83" t="s">
        <v>22</v>
      </c>
      <c r="G3795" s="83" t="s">
        <v>23</v>
      </c>
      <c r="H3795" s="83"/>
      <c r="I3795" s="93" t="s">
        <v>24</v>
      </c>
      <c r="J3795" s="93" t="s">
        <v>24</v>
      </c>
      <c r="K3795" s="85">
        <v>100210011405</v>
      </c>
      <c r="L3795" s="83" t="s">
        <v>25</v>
      </c>
      <c r="M3795" s="83" t="s">
        <v>1019</v>
      </c>
      <c r="N3795" s="83" t="s">
        <v>6969</v>
      </c>
      <c r="O3795" s="83" t="s">
        <v>7342</v>
      </c>
      <c r="P3795" s="86"/>
      <c r="Q3795" s="96"/>
      <c r="R3795" s="88" t="s">
        <v>28</v>
      </c>
      <c r="S3795" s="84"/>
      <c r="T3795" s="97">
        <v>1823</v>
      </c>
      <c r="U3795" s="90">
        <v>947.96</v>
      </c>
      <c r="V3795" s="91">
        <v>0.48</v>
      </c>
      <c r="W3795" s="83" t="s">
        <v>11040</v>
      </c>
      <c r="X3795" s="83">
        <v>99999999999</v>
      </c>
      <c r="Y3795" s="83" t="s">
        <v>30</v>
      </c>
      <c r="Z3795" s="83" t="s">
        <v>31</v>
      </c>
    </row>
    <row r="3796" spans="1:26" x14ac:dyDescent="0.25">
      <c r="A3796" s="83" t="s">
        <v>12549</v>
      </c>
      <c r="B3796" s="83" t="s">
        <v>12549</v>
      </c>
      <c r="C3796" s="84" t="s">
        <v>12550</v>
      </c>
      <c r="D3796" s="83" t="s">
        <v>12551</v>
      </c>
      <c r="E3796" s="83" t="s">
        <v>55</v>
      </c>
      <c r="F3796" s="83" t="s">
        <v>22</v>
      </c>
      <c r="G3796" s="83" t="s">
        <v>23</v>
      </c>
      <c r="H3796" s="83"/>
      <c r="I3796" s="93" t="s">
        <v>24</v>
      </c>
      <c r="J3796" s="93" t="s">
        <v>24</v>
      </c>
      <c r="K3796" s="85">
        <v>100210011405</v>
      </c>
      <c r="L3796" s="83" t="s">
        <v>25</v>
      </c>
      <c r="M3796" s="83" t="s">
        <v>1019</v>
      </c>
      <c r="N3796" s="83" t="s">
        <v>6969</v>
      </c>
      <c r="O3796" s="83" t="s">
        <v>7342</v>
      </c>
      <c r="P3796" s="86"/>
      <c r="Q3796" s="96"/>
      <c r="R3796" s="88" t="s">
        <v>28</v>
      </c>
      <c r="S3796" s="84"/>
      <c r="T3796" s="97">
        <v>3824</v>
      </c>
      <c r="U3796" s="90">
        <v>1988.48</v>
      </c>
      <c r="V3796" s="91">
        <v>0.48</v>
      </c>
      <c r="W3796" s="83" t="s">
        <v>11040</v>
      </c>
      <c r="X3796" s="83">
        <v>99999999999</v>
      </c>
      <c r="Y3796" s="83" t="s">
        <v>30</v>
      </c>
      <c r="Z3796" s="83" t="s">
        <v>31</v>
      </c>
    </row>
    <row r="3797" spans="1:26" x14ac:dyDescent="0.25">
      <c r="A3797" s="83" t="s">
        <v>12552</v>
      </c>
      <c r="B3797" s="83" t="s">
        <v>12552</v>
      </c>
      <c r="C3797" s="84" t="s">
        <v>12553</v>
      </c>
      <c r="D3797" s="83" t="s">
        <v>12554</v>
      </c>
      <c r="E3797" s="83" t="s">
        <v>55</v>
      </c>
      <c r="F3797" s="83" t="s">
        <v>22</v>
      </c>
      <c r="G3797" s="83" t="s">
        <v>23</v>
      </c>
      <c r="H3797" s="83"/>
      <c r="I3797" s="93" t="s">
        <v>24</v>
      </c>
      <c r="J3797" s="93" t="s">
        <v>24</v>
      </c>
      <c r="K3797" s="85">
        <v>100210011405</v>
      </c>
      <c r="L3797" s="83" t="s">
        <v>25</v>
      </c>
      <c r="M3797" s="83" t="s">
        <v>1019</v>
      </c>
      <c r="N3797" s="83" t="s">
        <v>6969</v>
      </c>
      <c r="O3797" s="83" t="s">
        <v>7342</v>
      </c>
      <c r="P3797" s="86"/>
      <c r="Q3797" s="96"/>
      <c r="R3797" s="88" t="s">
        <v>28</v>
      </c>
      <c r="S3797" s="84"/>
      <c r="T3797" s="1">
        <v>2003</v>
      </c>
      <c r="U3797" s="90">
        <v>1041.56</v>
      </c>
      <c r="V3797" s="91">
        <v>0.48000000000000004</v>
      </c>
      <c r="W3797" s="83" t="s">
        <v>11040</v>
      </c>
      <c r="X3797" s="83">
        <v>99999999999</v>
      </c>
      <c r="Y3797" s="83" t="s">
        <v>30</v>
      </c>
      <c r="Z3797" s="83" t="s">
        <v>31</v>
      </c>
    </row>
    <row r="3798" spans="1:26" x14ac:dyDescent="0.25">
      <c r="A3798" s="83" t="s">
        <v>12555</v>
      </c>
      <c r="B3798" s="83" t="s">
        <v>12555</v>
      </c>
      <c r="C3798" s="84" t="s">
        <v>12556</v>
      </c>
      <c r="D3798" s="83" t="s">
        <v>12557</v>
      </c>
      <c r="E3798" s="83" t="s">
        <v>55</v>
      </c>
      <c r="F3798" s="83" t="s">
        <v>22</v>
      </c>
      <c r="G3798" s="83" t="s">
        <v>23</v>
      </c>
      <c r="H3798" s="83"/>
      <c r="I3798" s="93" t="s">
        <v>24</v>
      </c>
      <c r="J3798" s="93" t="s">
        <v>24</v>
      </c>
      <c r="K3798" s="85">
        <v>100210011405</v>
      </c>
      <c r="L3798" s="83" t="s">
        <v>25</v>
      </c>
      <c r="M3798" s="83" t="s">
        <v>1019</v>
      </c>
      <c r="N3798" s="83" t="s">
        <v>6969</v>
      </c>
      <c r="O3798" s="83" t="s">
        <v>7342</v>
      </c>
      <c r="P3798" s="86"/>
      <c r="Q3798" s="96"/>
      <c r="R3798" s="88" t="s">
        <v>28</v>
      </c>
      <c r="S3798" s="84"/>
      <c r="T3798" s="1">
        <v>2512</v>
      </c>
      <c r="U3798" s="90">
        <v>1306.24</v>
      </c>
      <c r="V3798" s="91">
        <v>0.48</v>
      </c>
      <c r="W3798" s="83" t="s">
        <v>11040</v>
      </c>
      <c r="X3798" s="83">
        <v>99999999999</v>
      </c>
      <c r="Y3798" s="83" t="s">
        <v>30</v>
      </c>
      <c r="Z3798" s="83" t="s">
        <v>31</v>
      </c>
    </row>
    <row r="3799" spans="1:26" x14ac:dyDescent="0.25">
      <c r="A3799" s="83" t="s">
        <v>12558</v>
      </c>
      <c r="B3799" s="83" t="s">
        <v>12558</v>
      </c>
      <c r="C3799" s="84" t="s">
        <v>12559</v>
      </c>
      <c r="D3799" s="93" t="s">
        <v>12560</v>
      </c>
      <c r="E3799" s="83" t="s">
        <v>55</v>
      </c>
      <c r="F3799" s="83" t="s">
        <v>22</v>
      </c>
      <c r="G3799" s="83" t="s">
        <v>23</v>
      </c>
      <c r="H3799" s="83"/>
      <c r="I3799" s="93" t="s">
        <v>24</v>
      </c>
      <c r="J3799" s="93" t="s">
        <v>24</v>
      </c>
      <c r="K3799" s="85">
        <v>100210011405</v>
      </c>
      <c r="L3799" s="83" t="s">
        <v>25</v>
      </c>
      <c r="M3799" s="83" t="s">
        <v>1019</v>
      </c>
      <c r="N3799" s="83" t="s">
        <v>6969</v>
      </c>
      <c r="O3799" s="83" t="s">
        <v>7342</v>
      </c>
      <c r="P3799" s="86"/>
      <c r="Q3799" s="96"/>
      <c r="R3799" s="88" t="s">
        <v>28</v>
      </c>
      <c r="S3799" s="83"/>
      <c r="T3799" s="1">
        <v>131</v>
      </c>
      <c r="U3799" s="90">
        <v>68.12</v>
      </c>
      <c r="V3799" s="91">
        <v>0.48</v>
      </c>
      <c r="W3799" s="83" t="s">
        <v>11040</v>
      </c>
      <c r="X3799" s="83">
        <v>99999999999</v>
      </c>
      <c r="Y3799" s="83" t="s">
        <v>30</v>
      </c>
      <c r="Z3799" s="83" t="s">
        <v>31</v>
      </c>
    </row>
    <row r="3800" spans="1:26" x14ac:dyDescent="0.25">
      <c r="A3800" s="83" t="s">
        <v>12561</v>
      </c>
      <c r="B3800" s="83" t="s">
        <v>12561</v>
      </c>
      <c r="C3800" s="84" t="s">
        <v>12562</v>
      </c>
      <c r="D3800" s="93" t="s">
        <v>12563</v>
      </c>
      <c r="E3800" s="83" t="s">
        <v>55</v>
      </c>
      <c r="F3800" s="83" t="s">
        <v>22</v>
      </c>
      <c r="G3800" s="83" t="s">
        <v>23</v>
      </c>
      <c r="H3800" s="83"/>
      <c r="I3800" s="93" t="s">
        <v>24</v>
      </c>
      <c r="J3800" s="93" t="s">
        <v>24</v>
      </c>
      <c r="K3800" s="85">
        <v>100210011405</v>
      </c>
      <c r="L3800" s="83" t="s">
        <v>25</v>
      </c>
      <c r="M3800" s="83" t="s">
        <v>1019</v>
      </c>
      <c r="N3800" s="83" t="s">
        <v>6969</v>
      </c>
      <c r="O3800" s="83" t="s">
        <v>7342</v>
      </c>
      <c r="P3800" s="86"/>
      <c r="Q3800" s="96"/>
      <c r="R3800" s="88" t="s">
        <v>28</v>
      </c>
      <c r="S3800" s="83"/>
      <c r="T3800" s="1">
        <v>496</v>
      </c>
      <c r="U3800" s="90">
        <v>257.92</v>
      </c>
      <c r="V3800" s="91">
        <v>0.48</v>
      </c>
      <c r="W3800" s="83" t="s">
        <v>11040</v>
      </c>
      <c r="X3800" s="83">
        <v>99999999999</v>
      </c>
      <c r="Y3800" s="83" t="s">
        <v>30</v>
      </c>
      <c r="Z3800" s="83" t="s">
        <v>31</v>
      </c>
    </row>
    <row r="3801" spans="1:26" x14ac:dyDescent="0.25">
      <c r="A3801" s="83" t="s">
        <v>12564</v>
      </c>
      <c r="B3801" s="83" t="s">
        <v>12564</v>
      </c>
      <c r="C3801" s="84" t="s">
        <v>12565</v>
      </c>
      <c r="D3801" s="83" t="s">
        <v>12566</v>
      </c>
      <c r="E3801" s="83" t="s">
        <v>55</v>
      </c>
      <c r="F3801" s="83" t="s">
        <v>22</v>
      </c>
      <c r="G3801" s="83" t="s">
        <v>23</v>
      </c>
      <c r="H3801" s="83"/>
      <c r="I3801" s="93" t="s">
        <v>24</v>
      </c>
      <c r="J3801" s="93" t="s">
        <v>24</v>
      </c>
      <c r="K3801" s="85">
        <v>100210011405</v>
      </c>
      <c r="L3801" s="83" t="s">
        <v>25</v>
      </c>
      <c r="M3801" s="83" t="s">
        <v>1019</v>
      </c>
      <c r="N3801" s="83" t="s">
        <v>6969</v>
      </c>
      <c r="O3801" s="83" t="s">
        <v>7342</v>
      </c>
      <c r="P3801" s="86"/>
      <c r="Q3801" s="96"/>
      <c r="R3801" s="88" t="s">
        <v>28</v>
      </c>
      <c r="S3801" s="83"/>
      <c r="T3801" s="1">
        <v>894</v>
      </c>
      <c r="U3801" s="90">
        <v>464.88</v>
      </c>
      <c r="V3801" s="91">
        <v>0.48</v>
      </c>
      <c r="W3801" s="88" t="s">
        <v>11040</v>
      </c>
      <c r="X3801" s="83">
        <v>99999999999</v>
      </c>
      <c r="Y3801" s="83" t="s">
        <v>30</v>
      </c>
      <c r="Z3801" s="83" t="s">
        <v>31</v>
      </c>
    </row>
    <row r="3802" spans="1:26" x14ac:dyDescent="0.25">
      <c r="A3802" s="83" t="s">
        <v>12567</v>
      </c>
      <c r="B3802" s="83" t="s">
        <v>12567</v>
      </c>
      <c r="C3802" s="84" t="s">
        <v>12568</v>
      </c>
      <c r="D3802" s="83" t="s">
        <v>12569</v>
      </c>
      <c r="E3802" s="83" t="s">
        <v>55</v>
      </c>
      <c r="F3802" s="83" t="s">
        <v>22</v>
      </c>
      <c r="G3802" s="83" t="s">
        <v>23</v>
      </c>
      <c r="H3802" s="83"/>
      <c r="I3802" s="93" t="s">
        <v>24</v>
      </c>
      <c r="J3802" s="93" t="s">
        <v>24</v>
      </c>
      <c r="K3802" s="85">
        <v>100210011405</v>
      </c>
      <c r="L3802" s="83" t="s">
        <v>25</v>
      </c>
      <c r="M3802" s="83" t="s">
        <v>1019</v>
      </c>
      <c r="N3802" s="83" t="s">
        <v>6969</v>
      </c>
      <c r="O3802" s="83" t="s">
        <v>7342</v>
      </c>
      <c r="P3802" s="86"/>
      <c r="Q3802" s="96"/>
      <c r="R3802" s="88" t="s">
        <v>28</v>
      </c>
      <c r="S3802" s="83"/>
      <c r="T3802" s="1">
        <v>237</v>
      </c>
      <c r="U3802" s="90">
        <v>123.24</v>
      </c>
      <c r="V3802" s="91">
        <v>0.48000000000000004</v>
      </c>
      <c r="W3802" s="88" t="s">
        <v>11040</v>
      </c>
      <c r="X3802" s="83">
        <v>99999999999</v>
      </c>
      <c r="Y3802" s="83" t="s">
        <v>30</v>
      </c>
      <c r="Z3802" s="83" t="s">
        <v>31</v>
      </c>
    </row>
    <row r="3803" spans="1:26" x14ac:dyDescent="0.25">
      <c r="A3803" s="83" t="s">
        <v>12570</v>
      </c>
      <c r="B3803" s="83" t="s">
        <v>12570</v>
      </c>
      <c r="C3803" s="84" t="s">
        <v>12571</v>
      </c>
      <c r="D3803" s="83" t="s">
        <v>12572</v>
      </c>
      <c r="E3803" s="83" t="s">
        <v>55</v>
      </c>
      <c r="F3803" s="83" t="s">
        <v>22</v>
      </c>
      <c r="G3803" s="83" t="s">
        <v>23</v>
      </c>
      <c r="H3803" s="83"/>
      <c r="I3803" s="93" t="s">
        <v>24</v>
      </c>
      <c r="J3803" s="93" t="s">
        <v>24</v>
      </c>
      <c r="K3803" s="85">
        <v>100210011405</v>
      </c>
      <c r="L3803" s="83" t="s">
        <v>25</v>
      </c>
      <c r="M3803" s="83" t="s">
        <v>1019</v>
      </c>
      <c r="N3803" s="83" t="s">
        <v>6969</v>
      </c>
      <c r="O3803" s="83" t="s">
        <v>7342</v>
      </c>
      <c r="P3803" s="86"/>
      <c r="Q3803" s="96"/>
      <c r="R3803" s="88" t="s">
        <v>28</v>
      </c>
      <c r="S3803" s="83"/>
      <c r="T3803" s="1">
        <v>252</v>
      </c>
      <c r="U3803" s="90">
        <v>131.04</v>
      </c>
      <c r="V3803" s="91">
        <v>0.48000000000000004</v>
      </c>
      <c r="W3803" s="88" t="s">
        <v>11040</v>
      </c>
      <c r="X3803" s="83">
        <v>99999999999</v>
      </c>
      <c r="Y3803" s="83" t="s">
        <v>30</v>
      </c>
      <c r="Z3803" s="83" t="s">
        <v>31</v>
      </c>
    </row>
    <row r="3804" spans="1:26" x14ac:dyDescent="0.25">
      <c r="A3804" s="83" t="s">
        <v>12573</v>
      </c>
      <c r="B3804" s="83" t="s">
        <v>12573</v>
      </c>
      <c r="C3804" s="84" t="s">
        <v>6677</v>
      </c>
      <c r="D3804" s="83" t="s">
        <v>6678</v>
      </c>
      <c r="E3804" s="83" t="s">
        <v>704</v>
      </c>
      <c r="F3804" s="83" t="s">
        <v>22</v>
      </c>
      <c r="G3804" s="83" t="s">
        <v>12144</v>
      </c>
      <c r="H3804" s="83"/>
      <c r="I3804" s="93" t="s">
        <v>24</v>
      </c>
      <c r="J3804" s="93" t="s">
        <v>24</v>
      </c>
      <c r="K3804" s="85">
        <v>100210010606</v>
      </c>
      <c r="L3804" s="83" t="s">
        <v>25</v>
      </c>
      <c r="M3804" s="83" t="s">
        <v>1019</v>
      </c>
      <c r="N3804" s="83" t="s">
        <v>1303</v>
      </c>
      <c r="O3804" s="83" t="s">
        <v>4601</v>
      </c>
      <c r="P3804" s="86">
        <v>2</v>
      </c>
      <c r="Q3804" s="96"/>
      <c r="R3804" s="88" t="s">
        <v>28</v>
      </c>
      <c r="S3804" s="83"/>
      <c r="T3804" s="1">
        <v>119</v>
      </c>
      <c r="U3804" s="90">
        <v>61.88</v>
      </c>
      <c r="V3804" s="91">
        <v>0.48</v>
      </c>
      <c r="W3804" s="88" t="s">
        <v>11035</v>
      </c>
      <c r="X3804" s="83">
        <v>90119000000</v>
      </c>
      <c r="Y3804" s="83" t="s">
        <v>903</v>
      </c>
      <c r="Z3804" s="83" t="s">
        <v>31</v>
      </c>
    </row>
    <row r="3805" spans="1:26" x14ac:dyDescent="0.25">
      <c r="A3805" s="83" t="s">
        <v>12574</v>
      </c>
      <c r="B3805" s="83" t="s">
        <v>12574</v>
      </c>
      <c r="C3805" s="84" t="s">
        <v>5678</v>
      </c>
      <c r="D3805" s="83" t="s">
        <v>5679</v>
      </c>
      <c r="E3805" s="83" t="s">
        <v>704</v>
      </c>
      <c r="F3805" s="83" t="s">
        <v>22</v>
      </c>
      <c r="G3805" s="83" t="s">
        <v>12144</v>
      </c>
      <c r="H3805" s="83"/>
      <c r="I3805" s="93" t="s">
        <v>24</v>
      </c>
      <c r="J3805" s="93" t="s">
        <v>24</v>
      </c>
      <c r="K3805" s="85">
        <v>100210010725</v>
      </c>
      <c r="L3805" s="83" t="s">
        <v>25</v>
      </c>
      <c r="M3805" s="83" t="s">
        <v>1019</v>
      </c>
      <c r="N3805" s="83" t="s">
        <v>2639</v>
      </c>
      <c r="O3805" s="83" t="s">
        <v>5676</v>
      </c>
      <c r="P3805" s="86">
        <v>22</v>
      </c>
      <c r="Q3805" s="96"/>
      <c r="R3805" s="88" t="s">
        <v>28</v>
      </c>
      <c r="S3805" s="83"/>
      <c r="T3805" s="1">
        <v>8407</v>
      </c>
      <c r="U3805" s="90">
        <v>4371.6400000000003</v>
      </c>
      <c r="V3805" s="91">
        <v>0.48</v>
      </c>
      <c r="W3805" s="88" t="s">
        <v>11035</v>
      </c>
      <c r="X3805" s="83">
        <v>90021900000</v>
      </c>
      <c r="Y3805" s="83" t="s">
        <v>994</v>
      </c>
      <c r="Z3805" s="83" t="s">
        <v>31</v>
      </c>
    </row>
    <row r="3806" spans="1:26" x14ac:dyDescent="0.25">
      <c r="A3806" s="83" t="s">
        <v>12575</v>
      </c>
      <c r="B3806" s="83" t="s">
        <v>12575</v>
      </c>
      <c r="C3806" s="84" t="s">
        <v>12576</v>
      </c>
      <c r="D3806" s="83" t="s">
        <v>4425</v>
      </c>
      <c r="E3806" s="83" t="s">
        <v>704</v>
      </c>
      <c r="F3806" s="83" t="s">
        <v>22</v>
      </c>
      <c r="G3806" s="83" t="s">
        <v>23</v>
      </c>
      <c r="H3806" s="83"/>
      <c r="I3806" s="93" t="s">
        <v>24</v>
      </c>
      <c r="J3806" s="93" t="s">
        <v>24</v>
      </c>
      <c r="K3806" s="85">
        <v>100210010751</v>
      </c>
      <c r="L3806" s="83" t="s">
        <v>25</v>
      </c>
      <c r="M3806" s="83" t="s">
        <v>1019</v>
      </c>
      <c r="N3806" s="83" t="s">
        <v>2639</v>
      </c>
      <c r="O3806" s="83" t="s">
        <v>4423</v>
      </c>
      <c r="P3806" s="86">
        <v>21</v>
      </c>
      <c r="Q3806" s="96" t="s">
        <v>1931</v>
      </c>
      <c r="R3806" s="88" t="s">
        <v>1932</v>
      </c>
      <c r="S3806" s="83" t="s">
        <v>12577</v>
      </c>
      <c r="T3806" s="1">
        <v>329</v>
      </c>
      <c r="U3806" s="90">
        <v>171.08</v>
      </c>
      <c r="V3806" s="91">
        <v>0.48</v>
      </c>
      <c r="W3806" s="88" t="s">
        <v>11035</v>
      </c>
      <c r="X3806" s="83">
        <v>90021900000</v>
      </c>
      <c r="Y3806" s="83" t="s">
        <v>994</v>
      </c>
      <c r="Z3806" s="83" t="s">
        <v>31</v>
      </c>
    </row>
    <row r="3807" spans="1:26" x14ac:dyDescent="0.25">
      <c r="A3807" s="83" t="s">
        <v>12578</v>
      </c>
      <c r="B3807" s="83" t="s">
        <v>12578</v>
      </c>
      <c r="C3807" s="84" t="s">
        <v>5921</v>
      </c>
      <c r="D3807" s="83" t="s">
        <v>5922</v>
      </c>
      <c r="E3807" s="83" t="s">
        <v>704</v>
      </c>
      <c r="F3807" s="83" t="s">
        <v>22</v>
      </c>
      <c r="G3807" s="83" t="s">
        <v>752</v>
      </c>
      <c r="H3807" s="83"/>
      <c r="I3807" s="93" t="s">
        <v>24</v>
      </c>
      <c r="J3807" s="93" t="s">
        <v>24</v>
      </c>
      <c r="K3807" s="85">
        <v>100210010751</v>
      </c>
      <c r="L3807" s="83" t="s">
        <v>25</v>
      </c>
      <c r="M3807" s="83" t="s">
        <v>1019</v>
      </c>
      <c r="N3807" s="83" t="s">
        <v>2639</v>
      </c>
      <c r="O3807" s="83" t="s">
        <v>4423</v>
      </c>
      <c r="P3807" s="86">
        <v>2</v>
      </c>
      <c r="Q3807" s="96"/>
      <c r="R3807" s="88" t="s">
        <v>28</v>
      </c>
      <c r="S3807" s="83"/>
      <c r="T3807" s="1">
        <v>240</v>
      </c>
      <c r="U3807" s="90">
        <v>124.8</v>
      </c>
      <c r="V3807" s="91">
        <v>0.48000000000000004</v>
      </c>
      <c r="W3807" s="88" t="s">
        <v>11035</v>
      </c>
      <c r="X3807" s="83">
        <v>90021900000</v>
      </c>
      <c r="Y3807" s="83" t="s">
        <v>994</v>
      </c>
      <c r="Z3807" s="83" t="s">
        <v>31</v>
      </c>
    </row>
    <row r="3808" spans="1:26" x14ac:dyDescent="0.25">
      <c r="A3808" s="83" t="s">
        <v>12579</v>
      </c>
      <c r="B3808" s="83" t="s">
        <v>12579</v>
      </c>
      <c r="C3808" s="84" t="s">
        <v>6216</v>
      </c>
      <c r="D3808" s="83" t="s">
        <v>6217</v>
      </c>
      <c r="E3808" s="83" t="s">
        <v>704</v>
      </c>
      <c r="F3808" s="83" t="s">
        <v>22</v>
      </c>
      <c r="G3808" s="83" t="s">
        <v>23</v>
      </c>
      <c r="H3808" s="83"/>
      <c r="I3808" s="93" t="s">
        <v>24</v>
      </c>
      <c r="J3808" s="93" t="s">
        <v>24</v>
      </c>
      <c r="K3808" s="85">
        <v>100210010727</v>
      </c>
      <c r="L3808" s="83" t="s">
        <v>25</v>
      </c>
      <c r="M3808" s="83" t="s">
        <v>1019</v>
      </c>
      <c r="N3808" s="83" t="s">
        <v>2639</v>
      </c>
      <c r="O3808" s="83" t="s">
        <v>5704</v>
      </c>
      <c r="P3808" s="86">
        <v>2</v>
      </c>
      <c r="Q3808" s="96"/>
      <c r="R3808" s="88" t="s">
        <v>28</v>
      </c>
      <c r="S3808" s="83"/>
      <c r="T3808" s="1">
        <v>5435</v>
      </c>
      <c r="U3808" s="90">
        <v>2826.2</v>
      </c>
      <c r="V3808" s="91">
        <v>0.48000000000000004</v>
      </c>
      <c r="W3808" s="83" t="s">
        <v>11035</v>
      </c>
      <c r="X3808" s="83">
        <v>90021900000</v>
      </c>
      <c r="Y3808" s="83" t="s">
        <v>994</v>
      </c>
      <c r="Z3808" s="83" t="s">
        <v>31</v>
      </c>
    </row>
    <row r="3809" spans="1:26" x14ac:dyDescent="0.25">
      <c r="A3809" s="83" t="s">
        <v>12580</v>
      </c>
      <c r="B3809" s="83" t="s">
        <v>12580</v>
      </c>
      <c r="C3809" s="84" t="s">
        <v>6441</v>
      </c>
      <c r="D3809" s="83" t="s">
        <v>6442</v>
      </c>
      <c r="E3809" s="83" t="s">
        <v>704</v>
      </c>
      <c r="F3809" s="83" t="s">
        <v>22</v>
      </c>
      <c r="G3809" s="83" t="s">
        <v>752</v>
      </c>
      <c r="H3809" s="83"/>
      <c r="I3809" s="93" t="s">
        <v>24</v>
      </c>
      <c r="J3809" s="93" t="s">
        <v>24</v>
      </c>
      <c r="K3809" s="85">
        <v>100210010722</v>
      </c>
      <c r="L3809" s="83" t="s">
        <v>25</v>
      </c>
      <c r="M3809" s="83" t="s">
        <v>1019</v>
      </c>
      <c r="N3809" s="83" t="s">
        <v>2639</v>
      </c>
      <c r="O3809" s="83" t="s">
        <v>5577</v>
      </c>
      <c r="P3809" s="86">
        <v>2</v>
      </c>
      <c r="Q3809" s="96"/>
      <c r="R3809" s="88" t="s">
        <v>28</v>
      </c>
      <c r="S3809" s="83"/>
      <c r="T3809" s="1">
        <v>875</v>
      </c>
      <c r="U3809" s="90">
        <v>455</v>
      </c>
      <c r="V3809" s="91">
        <v>0.48</v>
      </c>
      <c r="W3809" s="83" t="s">
        <v>11035</v>
      </c>
      <c r="X3809" s="83">
        <v>90119000000</v>
      </c>
      <c r="Y3809" s="83" t="s">
        <v>994</v>
      </c>
      <c r="Z3809" s="83" t="s">
        <v>31</v>
      </c>
    </row>
    <row r="3810" spans="1:26" x14ac:dyDescent="0.25">
      <c r="A3810" s="83" t="s">
        <v>12581</v>
      </c>
      <c r="B3810" s="83" t="s">
        <v>12581</v>
      </c>
      <c r="C3810" s="84" t="s">
        <v>7070</v>
      </c>
      <c r="D3810" s="83" t="s">
        <v>7071</v>
      </c>
      <c r="E3810" s="83" t="s">
        <v>704</v>
      </c>
      <c r="F3810" s="83" t="s">
        <v>22</v>
      </c>
      <c r="G3810" s="83" t="s">
        <v>752</v>
      </c>
      <c r="H3810" s="83"/>
      <c r="I3810" s="93" t="s">
        <v>24</v>
      </c>
      <c r="J3810" s="93" t="s">
        <v>24</v>
      </c>
      <c r="K3810" s="85">
        <v>100210010726</v>
      </c>
      <c r="L3810" s="83" t="s">
        <v>25</v>
      </c>
      <c r="M3810" s="83" t="s">
        <v>1019</v>
      </c>
      <c r="N3810" s="83" t="s">
        <v>2639</v>
      </c>
      <c r="O3810" s="83" t="s">
        <v>2640</v>
      </c>
      <c r="P3810" s="86">
        <v>20</v>
      </c>
      <c r="Q3810" s="96"/>
      <c r="R3810" s="88" t="s">
        <v>28</v>
      </c>
      <c r="S3810" s="83"/>
      <c r="T3810" s="1">
        <v>1543</v>
      </c>
      <c r="U3810" s="90">
        <v>802.36</v>
      </c>
      <c r="V3810" s="91">
        <v>0.48</v>
      </c>
      <c r="W3810" s="83" t="s">
        <v>11035</v>
      </c>
      <c r="X3810" s="83">
        <v>90021900000</v>
      </c>
      <c r="Y3810" s="83" t="s">
        <v>994</v>
      </c>
      <c r="Z3810" s="83" t="s">
        <v>31</v>
      </c>
    </row>
    <row r="3811" spans="1:26" x14ac:dyDescent="0.25">
      <c r="A3811" s="83" t="s">
        <v>12582</v>
      </c>
      <c r="B3811" s="83" t="s">
        <v>12582</v>
      </c>
      <c r="C3811" s="84" t="s">
        <v>7228</v>
      </c>
      <c r="D3811" s="83" t="s">
        <v>7229</v>
      </c>
      <c r="E3811" s="83" t="s">
        <v>704</v>
      </c>
      <c r="F3811" s="83" t="s">
        <v>22</v>
      </c>
      <c r="G3811" s="83" t="s">
        <v>752</v>
      </c>
      <c r="H3811" s="83"/>
      <c r="I3811" s="93" t="s">
        <v>24</v>
      </c>
      <c r="J3811" s="93" t="s">
        <v>24</v>
      </c>
      <c r="K3811" s="85">
        <v>100210010609</v>
      </c>
      <c r="L3811" s="83" t="s">
        <v>25</v>
      </c>
      <c r="M3811" s="83" t="s">
        <v>1019</v>
      </c>
      <c r="N3811" s="83" t="s">
        <v>1303</v>
      </c>
      <c r="O3811" s="83" t="s">
        <v>4378</v>
      </c>
      <c r="P3811" s="86">
        <v>2</v>
      </c>
      <c r="Q3811" s="96"/>
      <c r="R3811" s="88" t="s">
        <v>28</v>
      </c>
      <c r="S3811" s="83"/>
      <c r="T3811" s="1">
        <v>174</v>
      </c>
      <c r="U3811" s="90">
        <v>90.48</v>
      </c>
      <c r="V3811" s="91">
        <v>0.48</v>
      </c>
      <c r="W3811" s="83" t="s">
        <v>11035</v>
      </c>
      <c r="X3811" s="83">
        <v>90022000000</v>
      </c>
      <c r="Y3811" s="83" t="s">
        <v>994</v>
      </c>
      <c r="Z3811" s="83" t="s">
        <v>31</v>
      </c>
    </row>
    <row r="3812" spans="1:26" x14ac:dyDescent="0.25">
      <c r="A3812" s="83" t="s">
        <v>12583</v>
      </c>
      <c r="B3812" s="83" t="s">
        <v>12583</v>
      </c>
      <c r="C3812" s="84" t="s">
        <v>9389</v>
      </c>
      <c r="D3812" s="83" t="s">
        <v>11990</v>
      </c>
      <c r="E3812" s="83" t="s">
        <v>704</v>
      </c>
      <c r="F3812" s="83" t="s">
        <v>22</v>
      </c>
      <c r="G3812" s="83" t="s">
        <v>23</v>
      </c>
      <c r="H3812" s="83"/>
      <c r="I3812" s="93" t="s">
        <v>24</v>
      </c>
      <c r="J3812" s="93" t="s">
        <v>24</v>
      </c>
      <c r="K3812" s="85">
        <v>100210010727</v>
      </c>
      <c r="L3812" s="83" t="s">
        <v>25</v>
      </c>
      <c r="M3812" s="83" t="s">
        <v>1019</v>
      </c>
      <c r="N3812" s="83" t="s">
        <v>2639</v>
      </c>
      <c r="O3812" s="83" t="s">
        <v>5704</v>
      </c>
      <c r="P3812" s="86">
        <v>2</v>
      </c>
      <c r="Q3812" s="96"/>
      <c r="R3812" s="88" t="s">
        <v>28</v>
      </c>
      <c r="S3812" s="83"/>
      <c r="T3812" s="1">
        <v>3652</v>
      </c>
      <c r="U3812" s="90">
        <v>1899.04</v>
      </c>
      <c r="V3812" s="91">
        <v>0.48</v>
      </c>
      <c r="W3812" s="83" t="s">
        <v>11035</v>
      </c>
      <c r="X3812" s="83">
        <v>90021900000</v>
      </c>
      <c r="Y3812" s="83" t="s">
        <v>994</v>
      </c>
      <c r="Z3812" s="83" t="s">
        <v>31</v>
      </c>
    </row>
    <row r="3813" spans="1:26" x14ac:dyDescent="0.25">
      <c r="A3813" s="83" t="s">
        <v>12584</v>
      </c>
      <c r="B3813" s="83" t="s">
        <v>12584</v>
      </c>
      <c r="C3813" s="84" t="s">
        <v>9391</v>
      </c>
      <c r="D3813" s="83" t="s">
        <v>11991</v>
      </c>
      <c r="E3813" s="83" t="s">
        <v>704</v>
      </c>
      <c r="F3813" s="83" t="s">
        <v>22</v>
      </c>
      <c r="G3813" s="83" t="s">
        <v>23</v>
      </c>
      <c r="H3813" s="83"/>
      <c r="I3813" s="93" t="s">
        <v>24</v>
      </c>
      <c r="J3813" s="93" t="s">
        <v>24</v>
      </c>
      <c r="K3813" s="85">
        <v>100210010727</v>
      </c>
      <c r="L3813" s="83" t="s">
        <v>25</v>
      </c>
      <c r="M3813" s="83" t="s">
        <v>1019</v>
      </c>
      <c r="N3813" s="83" t="s">
        <v>2639</v>
      </c>
      <c r="O3813" s="83" t="s">
        <v>5704</v>
      </c>
      <c r="P3813" s="86">
        <v>20</v>
      </c>
      <c r="Q3813" s="96"/>
      <c r="R3813" s="88" t="s">
        <v>28</v>
      </c>
      <c r="S3813" s="83"/>
      <c r="T3813" s="1">
        <v>3618</v>
      </c>
      <c r="U3813" s="90">
        <v>1881.36</v>
      </c>
      <c r="V3813" s="91">
        <v>0.48000000000000004</v>
      </c>
      <c r="W3813" s="83" t="s">
        <v>11035</v>
      </c>
      <c r="X3813" s="83">
        <v>90021900000</v>
      </c>
      <c r="Y3813" s="83" t="s">
        <v>994</v>
      </c>
      <c r="Z3813" s="83" t="s">
        <v>31</v>
      </c>
    </row>
    <row r="3814" spans="1:26" x14ac:dyDescent="0.25">
      <c r="A3814" s="83" t="s">
        <v>12585</v>
      </c>
      <c r="B3814" s="83" t="s">
        <v>12585</v>
      </c>
      <c r="C3814" s="84" t="s">
        <v>12586</v>
      </c>
      <c r="D3814" s="83" t="s">
        <v>12587</v>
      </c>
      <c r="E3814" s="83" t="s">
        <v>704</v>
      </c>
      <c r="F3814" s="83" t="s">
        <v>22</v>
      </c>
      <c r="G3814" s="83" t="s">
        <v>23</v>
      </c>
      <c r="H3814" s="83"/>
      <c r="I3814" s="93" t="s">
        <v>24</v>
      </c>
      <c r="J3814" s="93" t="s">
        <v>24</v>
      </c>
      <c r="K3814" s="85">
        <v>100210011405</v>
      </c>
      <c r="L3814" s="83" t="s">
        <v>25</v>
      </c>
      <c r="M3814" s="83" t="s">
        <v>1019</v>
      </c>
      <c r="N3814" s="83" t="s">
        <v>6969</v>
      </c>
      <c r="O3814" s="83" t="s">
        <v>7342</v>
      </c>
      <c r="P3814" s="86">
        <v>20</v>
      </c>
      <c r="Q3814" s="96"/>
      <c r="R3814" s="88" t="s">
        <v>28</v>
      </c>
      <c r="S3814" s="83"/>
      <c r="T3814" s="1">
        <v>825</v>
      </c>
      <c r="U3814" s="90">
        <v>429</v>
      </c>
      <c r="V3814" s="91">
        <v>0.48</v>
      </c>
      <c r="W3814" s="83" t="s">
        <v>11040</v>
      </c>
      <c r="X3814" s="83">
        <v>85234910009</v>
      </c>
      <c r="Y3814" s="83" t="s">
        <v>30</v>
      </c>
      <c r="Z3814" s="83" t="s">
        <v>31</v>
      </c>
    </row>
    <row r="3815" spans="1:26" x14ac:dyDescent="0.25">
      <c r="A3815" s="83" t="s">
        <v>12588</v>
      </c>
      <c r="B3815" s="83" t="s">
        <v>12588</v>
      </c>
      <c r="C3815" s="84" t="s">
        <v>12589</v>
      </c>
      <c r="D3815" s="83" t="s">
        <v>12590</v>
      </c>
      <c r="E3815" s="83" t="s">
        <v>704</v>
      </c>
      <c r="F3815" s="83" t="s">
        <v>22</v>
      </c>
      <c r="G3815" s="83" t="s">
        <v>23</v>
      </c>
      <c r="H3815" s="83"/>
      <c r="I3815" s="93" t="s">
        <v>24</v>
      </c>
      <c r="J3815" s="93" t="s">
        <v>24</v>
      </c>
      <c r="K3815" s="85">
        <v>100210011405</v>
      </c>
      <c r="L3815" s="83" t="s">
        <v>25</v>
      </c>
      <c r="M3815" s="83" t="s">
        <v>1019</v>
      </c>
      <c r="N3815" s="83" t="s">
        <v>6969</v>
      </c>
      <c r="O3815" s="83" t="s">
        <v>7342</v>
      </c>
      <c r="P3815" s="86">
        <v>20</v>
      </c>
      <c r="Q3815" s="96"/>
      <c r="R3815" s="88" t="s">
        <v>28</v>
      </c>
      <c r="S3815" s="83"/>
      <c r="T3815" s="1">
        <v>984</v>
      </c>
      <c r="U3815" s="90">
        <v>511.68</v>
      </c>
      <c r="V3815" s="91">
        <v>0.48</v>
      </c>
      <c r="W3815" s="88" t="s">
        <v>11040</v>
      </c>
      <c r="X3815" s="83">
        <v>85234910009</v>
      </c>
      <c r="Y3815" s="83" t="s">
        <v>30</v>
      </c>
      <c r="Z3815" s="83" t="s">
        <v>31</v>
      </c>
    </row>
    <row r="3816" spans="1:26" x14ac:dyDescent="0.25">
      <c r="A3816" s="83" t="s">
        <v>12591</v>
      </c>
      <c r="B3816" s="83" t="s">
        <v>12591</v>
      </c>
      <c r="C3816" s="84" t="s">
        <v>12592</v>
      </c>
      <c r="D3816" s="83" t="s">
        <v>12593</v>
      </c>
      <c r="E3816" s="83" t="s">
        <v>704</v>
      </c>
      <c r="F3816" s="83" t="s">
        <v>22</v>
      </c>
      <c r="G3816" s="83" t="s">
        <v>23</v>
      </c>
      <c r="H3816" s="83"/>
      <c r="I3816" s="93" t="s">
        <v>24</v>
      </c>
      <c r="J3816" s="93" t="s">
        <v>24</v>
      </c>
      <c r="K3816" s="85">
        <v>100210011405</v>
      </c>
      <c r="L3816" s="83" t="s">
        <v>25</v>
      </c>
      <c r="M3816" s="83" t="s">
        <v>1019</v>
      </c>
      <c r="N3816" s="83" t="s">
        <v>6969</v>
      </c>
      <c r="O3816" s="83" t="s">
        <v>7342</v>
      </c>
      <c r="P3816" s="86">
        <v>20</v>
      </c>
      <c r="Q3816" s="96"/>
      <c r="R3816" s="88" t="s">
        <v>28</v>
      </c>
      <c r="S3816" s="83"/>
      <c r="T3816" s="1">
        <v>1233</v>
      </c>
      <c r="U3816" s="90">
        <v>641.16</v>
      </c>
      <c r="V3816" s="91">
        <v>0.48000000000000004</v>
      </c>
      <c r="W3816" s="88" t="s">
        <v>11040</v>
      </c>
      <c r="X3816" s="83">
        <v>85234910009</v>
      </c>
      <c r="Y3816" s="83" t="s">
        <v>30</v>
      </c>
      <c r="Z3816" s="83" t="s">
        <v>31</v>
      </c>
    </row>
    <row r="3817" spans="1:26" x14ac:dyDescent="0.25">
      <c r="A3817" s="83" t="s">
        <v>12594</v>
      </c>
      <c r="B3817" s="83" t="s">
        <v>12594</v>
      </c>
      <c r="C3817" s="84" t="s">
        <v>12595</v>
      </c>
      <c r="D3817" s="83" t="s">
        <v>12595</v>
      </c>
      <c r="E3817" s="83" t="s">
        <v>55</v>
      </c>
      <c r="F3817" s="83" t="s">
        <v>22</v>
      </c>
      <c r="G3817" s="83" t="s">
        <v>23</v>
      </c>
      <c r="H3817" s="83"/>
      <c r="I3817" s="93" t="s">
        <v>24</v>
      </c>
      <c r="J3817" s="93" t="s">
        <v>24</v>
      </c>
      <c r="K3817" s="85">
        <v>100210011405</v>
      </c>
      <c r="L3817" s="83" t="s">
        <v>25</v>
      </c>
      <c r="M3817" s="83" t="s">
        <v>1019</v>
      </c>
      <c r="N3817" s="83" t="s">
        <v>6969</v>
      </c>
      <c r="O3817" s="83" t="s">
        <v>7342</v>
      </c>
      <c r="P3817" s="86">
        <v>999</v>
      </c>
      <c r="Q3817" s="96"/>
      <c r="R3817" s="88" t="s">
        <v>28</v>
      </c>
      <c r="S3817" s="83"/>
      <c r="T3817" s="1">
        <v>216</v>
      </c>
      <c r="U3817" s="90">
        <v>112.32</v>
      </c>
      <c r="V3817" s="91">
        <v>0.48000000000000004</v>
      </c>
      <c r="W3817" s="88" t="s">
        <v>11040</v>
      </c>
      <c r="X3817" s="83">
        <v>10000000000</v>
      </c>
      <c r="Y3817" s="83" t="s">
        <v>30</v>
      </c>
      <c r="Z3817" s="83" t="s">
        <v>31</v>
      </c>
    </row>
    <row r="3818" spans="1:26" x14ac:dyDescent="0.25">
      <c r="A3818" s="83" t="s">
        <v>12596</v>
      </c>
      <c r="B3818" s="83" t="s">
        <v>12596</v>
      </c>
      <c r="C3818" s="84" t="s">
        <v>12597</v>
      </c>
      <c r="D3818" s="83" t="s">
        <v>12597</v>
      </c>
      <c r="E3818" s="83" t="s">
        <v>55</v>
      </c>
      <c r="F3818" s="83" t="s">
        <v>22</v>
      </c>
      <c r="G3818" s="83" t="s">
        <v>23</v>
      </c>
      <c r="H3818" s="83"/>
      <c r="I3818" s="93" t="s">
        <v>24</v>
      </c>
      <c r="J3818" s="93" t="s">
        <v>24</v>
      </c>
      <c r="K3818" s="85">
        <v>100210011405</v>
      </c>
      <c r="L3818" s="83" t="s">
        <v>25</v>
      </c>
      <c r="M3818" s="83" t="s">
        <v>1019</v>
      </c>
      <c r="N3818" s="83" t="s">
        <v>6969</v>
      </c>
      <c r="O3818" s="83" t="s">
        <v>7342</v>
      </c>
      <c r="P3818" s="86">
        <v>999</v>
      </c>
      <c r="Q3818" s="96"/>
      <c r="R3818" s="88" t="s">
        <v>28</v>
      </c>
      <c r="S3818" s="83"/>
      <c r="T3818" s="1">
        <v>366</v>
      </c>
      <c r="U3818" s="90">
        <v>190.32</v>
      </c>
      <c r="V3818" s="91">
        <v>0.48000000000000004</v>
      </c>
      <c r="W3818" s="88" t="s">
        <v>11040</v>
      </c>
      <c r="X3818" s="83">
        <v>10000000000</v>
      </c>
      <c r="Y3818" s="83" t="s">
        <v>30</v>
      </c>
      <c r="Z3818" s="83" t="s">
        <v>31</v>
      </c>
    </row>
    <row r="3819" spans="1:26" x14ac:dyDescent="0.25">
      <c r="A3819" s="83" t="s">
        <v>12598</v>
      </c>
      <c r="B3819" s="83" t="s">
        <v>12598</v>
      </c>
      <c r="C3819" s="84" t="s">
        <v>10654</v>
      </c>
      <c r="D3819" s="83" t="s">
        <v>10655</v>
      </c>
      <c r="E3819" s="83" t="s">
        <v>704</v>
      </c>
      <c r="F3819" s="83" t="s">
        <v>22</v>
      </c>
      <c r="G3819" s="83" t="s">
        <v>23</v>
      </c>
      <c r="H3819" s="83"/>
      <c r="I3819" s="93" t="s">
        <v>24</v>
      </c>
      <c r="J3819" s="93" t="s">
        <v>24</v>
      </c>
      <c r="K3819" s="85">
        <v>100210010127</v>
      </c>
      <c r="L3819" s="83" t="s">
        <v>25</v>
      </c>
      <c r="M3819" s="83" t="s">
        <v>1019</v>
      </c>
      <c r="N3819" s="83" t="s">
        <v>5234</v>
      </c>
      <c r="O3819" s="83" t="s">
        <v>5291</v>
      </c>
      <c r="P3819" s="86">
        <v>55</v>
      </c>
      <c r="Q3819" s="96"/>
      <c r="R3819" s="88" t="s">
        <v>28</v>
      </c>
      <c r="S3819" s="83"/>
      <c r="T3819" s="1">
        <v>1256</v>
      </c>
      <c r="U3819" s="90">
        <v>653.12</v>
      </c>
      <c r="V3819" s="91">
        <v>0.48</v>
      </c>
      <c r="W3819" s="88" t="s">
        <v>11035</v>
      </c>
      <c r="X3819" s="83">
        <v>90118000000</v>
      </c>
      <c r="Y3819" s="83" t="s">
        <v>903</v>
      </c>
      <c r="Z3819" s="83" t="s">
        <v>739</v>
      </c>
    </row>
    <row r="3820" spans="1:26" x14ac:dyDescent="0.25">
      <c r="A3820" s="83" t="s">
        <v>12599</v>
      </c>
      <c r="B3820" s="83" t="s">
        <v>12599</v>
      </c>
      <c r="C3820" s="84" t="s">
        <v>10657</v>
      </c>
      <c r="D3820" s="83" t="s">
        <v>10658</v>
      </c>
      <c r="E3820" s="83" t="s">
        <v>704</v>
      </c>
      <c r="F3820" s="83" t="s">
        <v>22</v>
      </c>
      <c r="G3820" s="83" t="s">
        <v>23</v>
      </c>
      <c r="H3820" s="83"/>
      <c r="I3820" s="93" t="s">
        <v>24</v>
      </c>
      <c r="J3820" s="93" t="s">
        <v>24</v>
      </c>
      <c r="K3820" s="85">
        <v>100210010127</v>
      </c>
      <c r="L3820" s="83" t="s">
        <v>25</v>
      </c>
      <c r="M3820" s="83" t="s">
        <v>1019</v>
      </c>
      <c r="N3820" s="83" t="s">
        <v>5234</v>
      </c>
      <c r="O3820" s="83" t="s">
        <v>5291</v>
      </c>
      <c r="P3820" s="86">
        <v>20</v>
      </c>
      <c r="Q3820" s="96"/>
      <c r="R3820" s="88" t="s">
        <v>28</v>
      </c>
      <c r="S3820" s="83"/>
      <c r="T3820" s="1">
        <v>1751</v>
      </c>
      <c r="U3820" s="90">
        <v>910.52</v>
      </c>
      <c r="V3820" s="91">
        <v>0.48000000000000004</v>
      </c>
      <c r="W3820" s="83" t="s">
        <v>11035</v>
      </c>
      <c r="X3820" s="83">
        <v>90118000000</v>
      </c>
      <c r="Y3820" s="83" t="s">
        <v>903</v>
      </c>
      <c r="Z3820" s="83" t="s">
        <v>739</v>
      </c>
    </row>
    <row r="3821" spans="1:26" x14ac:dyDescent="0.25">
      <c r="A3821" s="83" t="s">
        <v>12600</v>
      </c>
      <c r="B3821" s="83" t="s">
        <v>12600</v>
      </c>
      <c r="C3821" s="84" t="s">
        <v>12601</v>
      </c>
      <c r="D3821" s="83" t="s">
        <v>12602</v>
      </c>
      <c r="E3821" s="83" t="s">
        <v>55</v>
      </c>
      <c r="F3821" s="83" t="s">
        <v>22</v>
      </c>
      <c r="G3821" s="83" t="s">
        <v>23</v>
      </c>
      <c r="H3821" s="83"/>
      <c r="I3821" s="93" t="s">
        <v>24</v>
      </c>
      <c r="J3821" s="93" t="s">
        <v>24</v>
      </c>
      <c r="K3821" s="85">
        <v>100210011405</v>
      </c>
      <c r="L3821" s="83" t="s">
        <v>25</v>
      </c>
      <c r="M3821" s="83" t="s">
        <v>1019</v>
      </c>
      <c r="N3821" s="83" t="s">
        <v>6969</v>
      </c>
      <c r="O3821" s="83" t="s">
        <v>7342</v>
      </c>
      <c r="P3821" s="86"/>
      <c r="Q3821" s="96"/>
      <c r="R3821" s="88" t="s">
        <v>28</v>
      </c>
      <c r="S3821" s="83"/>
      <c r="T3821" s="1">
        <v>906</v>
      </c>
      <c r="U3821" s="90">
        <v>471.12</v>
      </c>
      <c r="V3821" s="91">
        <v>0.48</v>
      </c>
      <c r="W3821" s="83" t="s">
        <v>11040</v>
      </c>
      <c r="X3821" s="83">
        <v>99999999999</v>
      </c>
      <c r="Y3821" s="83" t="s">
        <v>30</v>
      </c>
      <c r="Z3821" s="83" t="s">
        <v>31</v>
      </c>
    </row>
    <row r="3822" spans="1:26" x14ac:dyDescent="0.25">
      <c r="A3822" s="83" t="s">
        <v>12603</v>
      </c>
      <c r="B3822" s="83" t="s">
        <v>12603</v>
      </c>
      <c r="C3822" s="84" t="s">
        <v>12604</v>
      </c>
      <c r="D3822" s="83" t="s">
        <v>12605</v>
      </c>
      <c r="E3822" s="83" t="s">
        <v>55</v>
      </c>
      <c r="F3822" s="83" t="s">
        <v>22</v>
      </c>
      <c r="G3822" s="83" t="s">
        <v>23</v>
      </c>
      <c r="H3822" s="83"/>
      <c r="I3822" s="93" t="s">
        <v>24</v>
      </c>
      <c r="J3822" s="93" t="s">
        <v>24</v>
      </c>
      <c r="K3822" s="85">
        <v>100210011405</v>
      </c>
      <c r="L3822" s="83" t="s">
        <v>25</v>
      </c>
      <c r="M3822" s="83" t="s">
        <v>1019</v>
      </c>
      <c r="N3822" s="83" t="s">
        <v>6969</v>
      </c>
      <c r="O3822" s="83" t="s">
        <v>7342</v>
      </c>
      <c r="P3822" s="86"/>
      <c r="Q3822" s="96"/>
      <c r="R3822" s="88" t="s">
        <v>28</v>
      </c>
      <c r="S3822" s="83"/>
      <c r="T3822" s="1">
        <v>76</v>
      </c>
      <c r="U3822" s="90">
        <v>39.520000000000003</v>
      </c>
      <c r="V3822" s="91">
        <v>0.48</v>
      </c>
      <c r="W3822" s="83" t="s">
        <v>11040</v>
      </c>
      <c r="X3822" s="83">
        <v>99999999999</v>
      </c>
      <c r="Y3822" s="83" t="s">
        <v>30</v>
      </c>
      <c r="Z3822" s="83" t="s">
        <v>31</v>
      </c>
    </row>
    <row r="3823" spans="1:26" x14ac:dyDescent="0.25">
      <c r="A3823" s="83" t="s">
        <v>12606</v>
      </c>
      <c r="B3823" s="83" t="s">
        <v>12606</v>
      </c>
      <c r="C3823" s="84" t="s">
        <v>6042</v>
      </c>
      <c r="D3823" s="83" t="s">
        <v>6042</v>
      </c>
      <c r="E3823" s="83" t="s">
        <v>704</v>
      </c>
      <c r="F3823" s="83" t="s">
        <v>22</v>
      </c>
      <c r="G3823" s="83" t="s">
        <v>23</v>
      </c>
      <c r="H3823" s="83"/>
      <c r="I3823" s="93" t="s">
        <v>24</v>
      </c>
      <c r="J3823" s="93" t="s">
        <v>24</v>
      </c>
      <c r="K3823" s="85">
        <v>100210010609</v>
      </c>
      <c r="L3823" s="83" t="s">
        <v>25</v>
      </c>
      <c r="M3823" s="83" t="s">
        <v>1019</v>
      </c>
      <c r="N3823" s="83" t="s">
        <v>1303</v>
      </c>
      <c r="O3823" s="83" t="s">
        <v>4378</v>
      </c>
      <c r="P3823" s="86"/>
      <c r="Q3823" s="96"/>
      <c r="R3823" s="88" t="s">
        <v>28</v>
      </c>
      <c r="S3823" s="83"/>
      <c r="T3823" s="1">
        <v>65</v>
      </c>
      <c r="U3823" s="90">
        <v>33.799999999999997</v>
      </c>
      <c r="V3823" s="91">
        <v>0.48000000000000004</v>
      </c>
      <c r="W3823" s="88" t="s">
        <v>11035</v>
      </c>
      <c r="X3823" s="83">
        <v>90119000000</v>
      </c>
      <c r="Y3823" s="83" t="s">
        <v>5523</v>
      </c>
      <c r="Z3823" s="83" t="s">
        <v>31</v>
      </c>
    </row>
    <row r="3824" spans="1:26" x14ac:dyDescent="0.25">
      <c r="A3824" s="83" t="s">
        <v>12607</v>
      </c>
      <c r="B3824" s="83" t="s">
        <v>12607</v>
      </c>
      <c r="C3824" s="84" t="s">
        <v>12608</v>
      </c>
      <c r="D3824" s="83" t="s">
        <v>12609</v>
      </c>
      <c r="E3824" s="83" t="s">
        <v>704</v>
      </c>
      <c r="F3824" s="83" t="s">
        <v>22</v>
      </c>
      <c r="G3824" s="83" t="s">
        <v>23</v>
      </c>
      <c r="H3824" s="83"/>
      <c r="I3824" s="93" t="s">
        <v>24</v>
      </c>
      <c r="J3824" s="93" t="s">
        <v>24</v>
      </c>
      <c r="K3824" s="85">
        <v>100210010609</v>
      </c>
      <c r="L3824" s="83" t="s">
        <v>25</v>
      </c>
      <c r="M3824" s="83" t="s">
        <v>1019</v>
      </c>
      <c r="N3824" s="83" t="s">
        <v>1303</v>
      </c>
      <c r="O3824" s="83" t="s">
        <v>4378</v>
      </c>
      <c r="P3824" s="86">
        <v>21</v>
      </c>
      <c r="Q3824" s="96" t="s">
        <v>1931</v>
      </c>
      <c r="R3824" s="88" t="s">
        <v>1932</v>
      </c>
      <c r="S3824" s="83" t="s">
        <v>12610</v>
      </c>
      <c r="T3824" s="1">
        <v>68</v>
      </c>
      <c r="U3824" s="90">
        <v>35.36</v>
      </c>
      <c r="V3824" s="91">
        <v>0.48</v>
      </c>
      <c r="W3824" s="88" t="s">
        <v>11035</v>
      </c>
      <c r="X3824" s="83">
        <v>90119000000</v>
      </c>
      <c r="Y3824" s="83" t="s">
        <v>5523</v>
      </c>
      <c r="Z3824" s="83" t="s">
        <v>31</v>
      </c>
    </row>
    <row r="3825" spans="1:26" x14ac:dyDescent="0.25">
      <c r="A3825" s="83" t="s">
        <v>12611</v>
      </c>
      <c r="B3825" s="83" t="s">
        <v>12611</v>
      </c>
      <c r="C3825" s="84" t="s">
        <v>12612</v>
      </c>
      <c r="D3825" s="83" t="s">
        <v>12613</v>
      </c>
      <c r="E3825" s="83" t="s">
        <v>704</v>
      </c>
      <c r="F3825" s="83" t="s">
        <v>22</v>
      </c>
      <c r="G3825" s="83" t="s">
        <v>23</v>
      </c>
      <c r="H3825" s="83"/>
      <c r="I3825" s="93" t="s">
        <v>24</v>
      </c>
      <c r="J3825" s="93" t="s">
        <v>24</v>
      </c>
      <c r="K3825" s="85">
        <v>100210011401</v>
      </c>
      <c r="L3825" s="83" t="s">
        <v>25</v>
      </c>
      <c r="M3825" s="83" t="s">
        <v>1019</v>
      </c>
      <c r="N3825" s="83" t="s">
        <v>6969</v>
      </c>
      <c r="O3825" s="83" t="s">
        <v>6970</v>
      </c>
      <c r="P3825" s="86">
        <v>20</v>
      </c>
      <c r="Q3825" s="96"/>
      <c r="R3825" s="88" t="s">
        <v>28</v>
      </c>
      <c r="S3825" s="84"/>
      <c r="T3825" s="1">
        <v>74</v>
      </c>
      <c r="U3825" s="90">
        <v>38.479999999999997</v>
      </c>
      <c r="V3825" s="91">
        <v>0.48000000000000004</v>
      </c>
      <c r="W3825" s="88" t="s">
        <v>11035</v>
      </c>
      <c r="X3825" s="83">
        <v>85234910009</v>
      </c>
      <c r="Y3825" s="83" t="s">
        <v>994</v>
      </c>
      <c r="Z3825" s="83" t="s">
        <v>31</v>
      </c>
    </row>
    <row r="3826" spans="1:26" x14ac:dyDescent="0.25">
      <c r="A3826" s="83" t="s">
        <v>12614</v>
      </c>
      <c r="B3826" s="83" t="s">
        <v>12614</v>
      </c>
      <c r="C3826" s="84" t="s">
        <v>12615</v>
      </c>
      <c r="D3826" s="83" t="s">
        <v>12616</v>
      </c>
      <c r="E3826" s="83" t="s">
        <v>55</v>
      </c>
      <c r="F3826" s="83" t="s">
        <v>22</v>
      </c>
      <c r="G3826" s="83" t="s">
        <v>23</v>
      </c>
      <c r="H3826" s="83"/>
      <c r="I3826" s="93" t="s">
        <v>24</v>
      </c>
      <c r="J3826" s="93" t="s">
        <v>24</v>
      </c>
      <c r="K3826" s="85">
        <v>100210011401</v>
      </c>
      <c r="L3826" s="83" t="s">
        <v>25</v>
      </c>
      <c r="M3826" s="83" t="s">
        <v>1019</v>
      </c>
      <c r="N3826" s="83" t="s">
        <v>6969</v>
      </c>
      <c r="O3826" s="83" t="s">
        <v>6970</v>
      </c>
      <c r="P3826" s="86"/>
      <c r="Q3826" s="96"/>
      <c r="R3826" s="88" t="s">
        <v>28</v>
      </c>
      <c r="S3826" s="84"/>
      <c r="T3826" s="1">
        <v>97</v>
      </c>
      <c r="U3826" s="90">
        <v>50.44</v>
      </c>
      <c r="V3826" s="91">
        <v>0.48000000000000004</v>
      </c>
      <c r="W3826" s="88" t="s">
        <v>11035</v>
      </c>
      <c r="X3826" s="83">
        <v>99999999999</v>
      </c>
      <c r="Y3826" s="83" t="s">
        <v>30</v>
      </c>
      <c r="Z3826" s="83" t="s">
        <v>31</v>
      </c>
    </row>
    <row r="3827" spans="1:26" x14ac:dyDescent="0.25">
      <c r="A3827" s="83" t="s">
        <v>12617</v>
      </c>
      <c r="B3827" s="83" t="s">
        <v>12617</v>
      </c>
      <c r="C3827" s="84" t="s">
        <v>12618</v>
      </c>
      <c r="D3827" s="83" t="s">
        <v>12619</v>
      </c>
      <c r="E3827" s="83" t="s">
        <v>55</v>
      </c>
      <c r="F3827" s="83" t="s">
        <v>22</v>
      </c>
      <c r="G3827" s="83" t="s">
        <v>23</v>
      </c>
      <c r="H3827" s="83"/>
      <c r="I3827" s="93" t="s">
        <v>24</v>
      </c>
      <c r="J3827" s="93" t="s">
        <v>24</v>
      </c>
      <c r="K3827" s="85">
        <v>100210011401</v>
      </c>
      <c r="L3827" s="83" t="s">
        <v>25</v>
      </c>
      <c r="M3827" s="83" t="s">
        <v>1019</v>
      </c>
      <c r="N3827" s="83" t="s">
        <v>6969</v>
      </c>
      <c r="O3827" s="83" t="s">
        <v>6970</v>
      </c>
      <c r="P3827" s="86"/>
      <c r="Q3827" s="96"/>
      <c r="R3827" s="88" t="s">
        <v>28</v>
      </c>
      <c r="S3827" s="84"/>
      <c r="T3827" s="1">
        <v>2386</v>
      </c>
      <c r="U3827" s="90">
        <v>1240.72</v>
      </c>
      <c r="V3827" s="91">
        <v>0.48</v>
      </c>
      <c r="W3827" s="88" t="s">
        <v>11035</v>
      </c>
      <c r="X3827" s="83">
        <v>99999999999</v>
      </c>
      <c r="Y3827" s="83" t="s">
        <v>30</v>
      </c>
      <c r="Z3827" s="83" t="s">
        <v>31</v>
      </c>
    </row>
    <row r="3828" spans="1:26" x14ac:dyDescent="0.25">
      <c r="A3828" s="83" t="s">
        <v>12620</v>
      </c>
      <c r="B3828" s="83" t="s">
        <v>12620</v>
      </c>
      <c r="C3828" s="84" t="s">
        <v>12621</v>
      </c>
      <c r="D3828" s="83" t="s">
        <v>12622</v>
      </c>
      <c r="E3828" s="83" t="s">
        <v>55</v>
      </c>
      <c r="F3828" s="83" t="s">
        <v>22</v>
      </c>
      <c r="G3828" s="83" t="s">
        <v>23</v>
      </c>
      <c r="H3828" s="83"/>
      <c r="I3828" s="93" t="s">
        <v>24</v>
      </c>
      <c r="J3828" s="93" t="s">
        <v>24</v>
      </c>
      <c r="K3828" s="85">
        <v>100210011401</v>
      </c>
      <c r="L3828" s="83" t="s">
        <v>25</v>
      </c>
      <c r="M3828" s="83" t="s">
        <v>1019</v>
      </c>
      <c r="N3828" s="83" t="s">
        <v>6969</v>
      </c>
      <c r="O3828" s="83" t="s">
        <v>6970</v>
      </c>
      <c r="P3828" s="86"/>
      <c r="Q3828" s="96"/>
      <c r="R3828" s="88" t="s">
        <v>28</v>
      </c>
      <c r="S3828" s="84"/>
      <c r="T3828" s="1">
        <v>6448</v>
      </c>
      <c r="U3828" s="90">
        <v>3352.96</v>
      </c>
      <c r="V3828" s="91">
        <v>0.48</v>
      </c>
      <c r="W3828" s="88" t="s">
        <v>11035</v>
      </c>
      <c r="X3828" s="83">
        <v>99999999999</v>
      </c>
      <c r="Y3828" s="83" t="s">
        <v>30</v>
      </c>
      <c r="Z3828" s="83" t="s">
        <v>31</v>
      </c>
    </row>
    <row r="3829" spans="1:26" x14ac:dyDescent="0.25">
      <c r="A3829" s="83" t="s">
        <v>12623</v>
      </c>
      <c r="B3829" s="83" t="s">
        <v>12623</v>
      </c>
      <c r="C3829" s="84" t="s">
        <v>12624</v>
      </c>
      <c r="D3829" s="83" t="s">
        <v>12625</v>
      </c>
      <c r="E3829" s="83" t="s">
        <v>55</v>
      </c>
      <c r="F3829" s="83" t="s">
        <v>22</v>
      </c>
      <c r="G3829" s="83" t="s">
        <v>23</v>
      </c>
      <c r="H3829" s="83"/>
      <c r="I3829" s="93" t="s">
        <v>24</v>
      </c>
      <c r="J3829" s="93" t="s">
        <v>24</v>
      </c>
      <c r="K3829" s="85">
        <v>100210011401</v>
      </c>
      <c r="L3829" s="83" t="s">
        <v>25</v>
      </c>
      <c r="M3829" s="83" t="s">
        <v>1019</v>
      </c>
      <c r="N3829" s="83" t="s">
        <v>6969</v>
      </c>
      <c r="O3829" s="83" t="s">
        <v>6970</v>
      </c>
      <c r="P3829" s="86"/>
      <c r="Q3829" s="96"/>
      <c r="R3829" s="88" t="s">
        <v>28</v>
      </c>
      <c r="S3829" s="84"/>
      <c r="T3829" s="1">
        <v>1451</v>
      </c>
      <c r="U3829" s="90">
        <v>754.52</v>
      </c>
      <c r="V3829" s="91">
        <v>0.48000000000000004</v>
      </c>
      <c r="W3829" s="88" t="s">
        <v>11035</v>
      </c>
      <c r="X3829" s="83">
        <v>99999999999</v>
      </c>
      <c r="Y3829" s="83" t="s">
        <v>30</v>
      </c>
      <c r="Z3829" s="83" t="s">
        <v>31</v>
      </c>
    </row>
    <row r="3830" spans="1:26" x14ac:dyDescent="0.25">
      <c r="A3830" s="83" t="s">
        <v>12626</v>
      </c>
      <c r="B3830" s="83" t="s">
        <v>12626</v>
      </c>
      <c r="C3830" s="84" t="s">
        <v>12627</v>
      </c>
      <c r="D3830" s="83" t="s">
        <v>12628</v>
      </c>
      <c r="E3830" s="83" t="s">
        <v>55</v>
      </c>
      <c r="F3830" s="83" t="s">
        <v>22</v>
      </c>
      <c r="G3830" s="83" t="s">
        <v>23</v>
      </c>
      <c r="H3830" s="83"/>
      <c r="I3830" s="93" t="s">
        <v>24</v>
      </c>
      <c r="J3830" s="93" t="s">
        <v>24</v>
      </c>
      <c r="K3830" s="85">
        <v>100210011401</v>
      </c>
      <c r="L3830" s="83" t="s">
        <v>25</v>
      </c>
      <c r="M3830" s="83" t="s">
        <v>1019</v>
      </c>
      <c r="N3830" s="83" t="s">
        <v>6969</v>
      </c>
      <c r="O3830" s="83" t="s">
        <v>6970</v>
      </c>
      <c r="P3830" s="86"/>
      <c r="Q3830" s="96"/>
      <c r="R3830" s="88" t="s">
        <v>28</v>
      </c>
      <c r="S3830" s="84"/>
      <c r="T3830" s="1">
        <v>1929</v>
      </c>
      <c r="U3830" s="90">
        <v>1003.08</v>
      </c>
      <c r="V3830" s="91">
        <v>0.48</v>
      </c>
      <c r="W3830" s="88" t="s">
        <v>11035</v>
      </c>
      <c r="X3830" s="83">
        <v>99999999999</v>
      </c>
      <c r="Y3830" s="83" t="s">
        <v>30</v>
      </c>
      <c r="Z3830" s="83" t="s">
        <v>31</v>
      </c>
    </row>
    <row r="3831" spans="1:26" x14ac:dyDescent="0.25">
      <c r="A3831" s="83" t="s">
        <v>12629</v>
      </c>
      <c r="B3831" s="83" t="s">
        <v>12629</v>
      </c>
      <c r="C3831" s="84" t="s">
        <v>12630</v>
      </c>
      <c r="D3831" s="83" t="s">
        <v>12631</v>
      </c>
      <c r="E3831" s="83" t="s">
        <v>55</v>
      </c>
      <c r="F3831" s="83" t="s">
        <v>22</v>
      </c>
      <c r="G3831" s="83" t="s">
        <v>23</v>
      </c>
      <c r="H3831" s="83"/>
      <c r="I3831" s="93" t="s">
        <v>24</v>
      </c>
      <c r="J3831" s="93" t="s">
        <v>24</v>
      </c>
      <c r="K3831" s="85">
        <v>100210011401</v>
      </c>
      <c r="L3831" s="83" t="s">
        <v>25</v>
      </c>
      <c r="M3831" s="83" t="s">
        <v>1019</v>
      </c>
      <c r="N3831" s="83" t="s">
        <v>6969</v>
      </c>
      <c r="O3831" s="83" t="s">
        <v>6970</v>
      </c>
      <c r="P3831" s="86"/>
      <c r="Q3831" s="96"/>
      <c r="R3831" s="88" t="s">
        <v>28</v>
      </c>
      <c r="S3831" s="84"/>
      <c r="T3831" s="1">
        <v>5858</v>
      </c>
      <c r="U3831" s="90">
        <v>3046.16</v>
      </c>
      <c r="V3831" s="91">
        <v>0.48000000000000004</v>
      </c>
      <c r="W3831" s="88" t="s">
        <v>11035</v>
      </c>
      <c r="X3831" s="83">
        <v>99999999999</v>
      </c>
      <c r="Y3831" s="83" t="s">
        <v>30</v>
      </c>
      <c r="Z3831" s="83" t="s">
        <v>31</v>
      </c>
    </row>
    <row r="3832" spans="1:26" x14ac:dyDescent="0.25">
      <c r="A3832" s="83" t="s">
        <v>12632</v>
      </c>
      <c r="B3832" s="83" t="s">
        <v>12632</v>
      </c>
      <c r="C3832" s="84" t="s">
        <v>12633</v>
      </c>
      <c r="D3832" s="83" t="s">
        <v>12634</v>
      </c>
      <c r="E3832" s="83" t="s">
        <v>55</v>
      </c>
      <c r="F3832" s="83" t="s">
        <v>22</v>
      </c>
      <c r="G3832" s="83" t="s">
        <v>23</v>
      </c>
      <c r="H3832" s="83"/>
      <c r="I3832" s="93" t="s">
        <v>24</v>
      </c>
      <c r="J3832" s="93" t="s">
        <v>24</v>
      </c>
      <c r="K3832" s="85">
        <v>100210011401</v>
      </c>
      <c r="L3832" s="83" t="s">
        <v>25</v>
      </c>
      <c r="M3832" s="83" t="s">
        <v>1019</v>
      </c>
      <c r="N3832" s="83" t="s">
        <v>6969</v>
      </c>
      <c r="O3832" s="83" t="s">
        <v>6970</v>
      </c>
      <c r="P3832" s="86"/>
      <c r="Q3832" s="96"/>
      <c r="R3832" s="88" t="s">
        <v>28</v>
      </c>
      <c r="S3832" s="84"/>
      <c r="T3832" s="1">
        <v>4990</v>
      </c>
      <c r="U3832" s="90">
        <v>2594.8000000000002</v>
      </c>
      <c r="V3832" s="91">
        <v>0.48</v>
      </c>
      <c r="W3832" s="88" t="s">
        <v>11035</v>
      </c>
      <c r="X3832" s="83">
        <v>99999999999</v>
      </c>
      <c r="Y3832" s="83" t="s">
        <v>30</v>
      </c>
      <c r="Z3832" s="83" t="s">
        <v>31</v>
      </c>
    </row>
    <row r="3833" spans="1:26" x14ac:dyDescent="0.25">
      <c r="A3833" s="83" t="s">
        <v>12635</v>
      </c>
      <c r="B3833" s="83" t="s">
        <v>12635</v>
      </c>
      <c r="C3833" s="84" t="s">
        <v>12636</v>
      </c>
      <c r="D3833" s="83" t="s">
        <v>12637</v>
      </c>
      <c r="E3833" s="83" t="s">
        <v>704</v>
      </c>
      <c r="F3833" s="83" t="s">
        <v>22</v>
      </c>
      <c r="G3833" s="83" t="s">
        <v>23</v>
      </c>
      <c r="H3833" s="83"/>
      <c r="I3833" s="93" t="s">
        <v>24</v>
      </c>
      <c r="J3833" s="93" t="s">
        <v>24</v>
      </c>
      <c r="K3833" s="85">
        <v>100210010605</v>
      </c>
      <c r="L3833" s="83" t="s">
        <v>25</v>
      </c>
      <c r="M3833" s="83" t="s">
        <v>1019</v>
      </c>
      <c r="N3833" s="83" t="s">
        <v>1303</v>
      </c>
      <c r="O3833" s="83" t="s">
        <v>1464</v>
      </c>
      <c r="P3833" s="86">
        <v>20</v>
      </c>
      <c r="Q3833" s="96" t="s">
        <v>1931</v>
      </c>
      <c r="R3833" s="88" t="s">
        <v>1932</v>
      </c>
      <c r="S3833" s="84" t="s">
        <v>1933</v>
      </c>
      <c r="T3833" s="1">
        <v>2353</v>
      </c>
      <c r="U3833" s="90">
        <v>1223.56</v>
      </c>
      <c r="V3833" s="91">
        <v>0.48000000000000004</v>
      </c>
      <c r="W3833" s="88" t="s">
        <v>11035</v>
      </c>
      <c r="X3833" s="83">
        <v>90119000000</v>
      </c>
      <c r="Y3833" s="83" t="s">
        <v>994</v>
      </c>
      <c r="Z3833" s="83" t="s">
        <v>31</v>
      </c>
    </row>
    <row r="3834" spans="1:26" x14ac:dyDescent="0.25">
      <c r="A3834" s="83" t="s">
        <v>12638</v>
      </c>
      <c r="B3834" s="83" t="s">
        <v>12638</v>
      </c>
      <c r="C3834" s="84" t="s">
        <v>12639</v>
      </c>
      <c r="D3834" s="83" t="s">
        <v>12640</v>
      </c>
      <c r="E3834" s="83" t="s">
        <v>55</v>
      </c>
      <c r="F3834" s="83" t="s">
        <v>22</v>
      </c>
      <c r="G3834" s="83" t="s">
        <v>23</v>
      </c>
      <c r="H3834" s="83"/>
      <c r="I3834" s="93" t="s">
        <v>24</v>
      </c>
      <c r="J3834" s="93" t="s">
        <v>24</v>
      </c>
      <c r="K3834" s="85">
        <v>100210011602</v>
      </c>
      <c r="L3834" s="83" t="s">
        <v>25</v>
      </c>
      <c r="M3834" s="83" t="s">
        <v>1019</v>
      </c>
      <c r="N3834" s="83" t="s">
        <v>8226</v>
      </c>
      <c r="O3834" s="83" t="s">
        <v>8228</v>
      </c>
      <c r="P3834" s="86"/>
      <c r="Q3834" s="96"/>
      <c r="R3834" s="88" t="s">
        <v>28</v>
      </c>
      <c r="S3834" s="83"/>
      <c r="T3834" s="1">
        <v>1314</v>
      </c>
      <c r="U3834" s="90">
        <v>919.8</v>
      </c>
      <c r="V3834" s="91">
        <v>0.30000000000000004</v>
      </c>
      <c r="W3834" s="88" t="s">
        <v>11038</v>
      </c>
      <c r="X3834" s="83">
        <v>99999999999</v>
      </c>
      <c r="Y3834" s="83" t="s">
        <v>30</v>
      </c>
      <c r="Z3834" s="83" t="s">
        <v>31</v>
      </c>
    </row>
    <row r="3835" spans="1:26" x14ac:dyDescent="0.25">
      <c r="A3835" s="83" t="s">
        <v>12641</v>
      </c>
      <c r="B3835" s="83" t="s">
        <v>12641</v>
      </c>
      <c r="C3835" s="84" t="s">
        <v>12642</v>
      </c>
      <c r="D3835" s="83" t="s">
        <v>12643</v>
      </c>
      <c r="E3835" s="83" t="s">
        <v>55</v>
      </c>
      <c r="F3835" s="83" t="s">
        <v>22</v>
      </c>
      <c r="G3835" s="83" t="s">
        <v>23</v>
      </c>
      <c r="H3835" s="83"/>
      <c r="I3835" s="93" t="s">
        <v>24</v>
      </c>
      <c r="J3835" s="93" t="s">
        <v>24</v>
      </c>
      <c r="K3835" s="85">
        <v>100210011602</v>
      </c>
      <c r="L3835" s="83" t="s">
        <v>25</v>
      </c>
      <c r="M3835" s="83" t="s">
        <v>1019</v>
      </c>
      <c r="N3835" s="83" t="s">
        <v>8226</v>
      </c>
      <c r="O3835" s="83" t="s">
        <v>8228</v>
      </c>
      <c r="P3835" s="86"/>
      <c r="Q3835" s="96"/>
      <c r="R3835" s="88" t="s">
        <v>28</v>
      </c>
      <c r="S3835" s="83"/>
      <c r="T3835" s="1">
        <v>13496</v>
      </c>
      <c r="U3835" s="90">
        <v>9447.2000000000007</v>
      </c>
      <c r="V3835" s="91">
        <v>0.29999999999999993</v>
      </c>
      <c r="W3835" s="88" t="s">
        <v>11038</v>
      </c>
      <c r="X3835" s="83">
        <v>99999999999</v>
      </c>
      <c r="Y3835" s="83" t="s">
        <v>30</v>
      </c>
      <c r="Z3835" s="83" t="s">
        <v>31</v>
      </c>
    </row>
    <row r="3836" spans="1:26" x14ac:dyDescent="0.25">
      <c r="A3836" s="83" t="s">
        <v>12644</v>
      </c>
      <c r="B3836" s="83" t="s">
        <v>12644</v>
      </c>
      <c r="C3836" s="84" t="s">
        <v>12645</v>
      </c>
      <c r="D3836" s="83" t="s">
        <v>12646</v>
      </c>
      <c r="E3836" s="83" t="s">
        <v>55</v>
      </c>
      <c r="F3836" s="83" t="s">
        <v>22</v>
      </c>
      <c r="G3836" s="83" t="s">
        <v>23</v>
      </c>
      <c r="H3836" s="83"/>
      <c r="I3836" s="93" t="s">
        <v>24</v>
      </c>
      <c r="J3836" s="93" t="s">
        <v>24</v>
      </c>
      <c r="K3836" s="85">
        <v>100210011602</v>
      </c>
      <c r="L3836" s="83" t="s">
        <v>25</v>
      </c>
      <c r="M3836" s="83" t="s">
        <v>1019</v>
      </c>
      <c r="N3836" s="83" t="s">
        <v>8226</v>
      </c>
      <c r="O3836" s="83" t="s">
        <v>8228</v>
      </c>
      <c r="P3836" s="86"/>
      <c r="Q3836" s="96"/>
      <c r="R3836" s="88" t="s">
        <v>28</v>
      </c>
      <c r="S3836" s="83"/>
      <c r="T3836" s="1">
        <v>12269</v>
      </c>
      <c r="U3836" s="90">
        <v>8588.2999999999993</v>
      </c>
      <c r="V3836" s="91">
        <v>0.30000000000000004</v>
      </c>
      <c r="W3836" s="88" t="s">
        <v>11038</v>
      </c>
      <c r="X3836" s="83">
        <v>99999999999</v>
      </c>
      <c r="Y3836" s="83" t="s">
        <v>30</v>
      </c>
      <c r="Z3836" s="83" t="s">
        <v>31</v>
      </c>
    </row>
    <row r="3837" spans="1:26" x14ac:dyDescent="0.25">
      <c r="A3837" s="83" t="s">
        <v>12647</v>
      </c>
      <c r="B3837" s="83" t="s">
        <v>12647</v>
      </c>
      <c r="C3837" s="84" t="s">
        <v>12648</v>
      </c>
      <c r="D3837" s="83" t="s">
        <v>11826</v>
      </c>
      <c r="E3837" s="83" t="s">
        <v>704</v>
      </c>
      <c r="F3837" s="83" t="s">
        <v>22</v>
      </c>
      <c r="G3837" s="83" t="s">
        <v>23</v>
      </c>
      <c r="H3837" s="83"/>
      <c r="I3837" s="93" t="s">
        <v>24</v>
      </c>
      <c r="J3837" s="93" t="s">
        <v>24</v>
      </c>
      <c r="K3837" s="85">
        <v>100210010410</v>
      </c>
      <c r="L3837" s="83" t="s">
        <v>25</v>
      </c>
      <c r="M3837" s="83" t="s">
        <v>1019</v>
      </c>
      <c r="N3837" s="83" t="s">
        <v>1020</v>
      </c>
      <c r="O3837" s="83" t="s">
        <v>1021</v>
      </c>
      <c r="P3837" s="86">
        <v>20</v>
      </c>
      <c r="Q3837" s="96"/>
      <c r="R3837" s="88" t="s">
        <v>28</v>
      </c>
      <c r="S3837" s="83"/>
      <c r="T3837" s="1">
        <v>1897</v>
      </c>
      <c r="U3837" s="90">
        <v>986.44</v>
      </c>
      <c r="V3837" s="91">
        <v>0.48</v>
      </c>
      <c r="W3837" s="88" t="s">
        <v>11035</v>
      </c>
      <c r="X3837" s="83">
        <v>90119000000</v>
      </c>
      <c r="Y3837" s="83" t="s">
        <v>4416</v>
      </c>
      <c r="Z3837" s="83" t="s">
        <v>739</v>
      </c>
    </row>
    <row r="3838" spans="1:26" x14ac:dyDescent="0.25">
      <c r="A3838" s="83" t="s">
        <v>12649</v>
      </c>
      <c r="B3838" s="83" t="s">
        <v>12649</v>
      </c>
      <c r="C3838" s="84" t="s">
        <v>12650</v>
      </c>
      <c r="D3838" s="83" t="s">
        <v>5898</v>
      </c>
      <c r="E3838" s="83" t="s">
        <v>704</v>
      </c>
      <c r="F3838" s="83" t="s">
        <v>22</v>
      </c>
      <c r="G3838" s="83" t="s">
        <v>23</v>
      </c>
      <c r="H3838" s="83"/>
      <c r="I3838" s="93" t="s">
        <v>24</v>
      </c>
      <c r="J3838" s="93" t="s">
        <v>24</v>
      </c>
      <c r="K3838" s="85">
        <v>100210010603</v>
      </c>
      <c r="L3838" s="83" t="s">
        <v>25</v>
      </c>
      <c r="M3838" s="83" t="s">
        <v>1019</v>
      </c>
      <c r="N3838" s="83" t="s">
        <v>1303</v>
      </c>
      <c r="O3838" s="83" t="s">
        <v>4433</v>
      </c>
      <c r="P3838" s="86">
        <v>20</v>
      </c>
      <c r="Q3838" s="96"/>
      <c r="R3838" s="88" t="s">
        <v>28</v>
      </c>
      <c r="S3838" s="83"/>
      <c r="T3838" s="1">
        <v>1897</v>
      </c>
      <c r="U3838" s="90">
        <v>986.44</v>
      </c>
      <c r="V3838" s="91">
        <v>0.48</v>
      </c>
      <c r="W3838" s="88" t="s">
        <v>11035</v>
      </c>
      <c r="X3838" s="83">
        <v>90119000000</v>
      </c>
      <c r="Y3838" s="83" t="s">
        <v>4416</v>
      </c>
      <c r="Z3838" s="83" t="s">
        <v>31</v>
      </c>
    </row>
    <row r="3839" spans="1:26" x14ac:dyDescent="0.25">
      <c r="A3839" s="83" t="s">
        <v>9370</v>
      </c>
      <c r="B3839" s="83" t="s">
        <v>9370</v>
      </c>
      <c r="C3839" s="84" t="s">
        <v>9371</v>
      </c>
      <c r="D3839" s="83" t="s">
        <v>9371</v>
      </c>
      <c r="E3839" s="83" t="s">
        <v>704</v>
      </c>
      <c r="F3839" s="83" t="s">
        <v>22</v>
      </c>
      <c r="G3839" s="83" t="s">
        <v>23</v>
      </c>
      <c r="H3839" s="83"/>
      <c r="I3839" s="93" t="s">
        <v>24</v>
      </c>
      <c r="J3839" s="93" t="s">
        <v>24</v>
      </c>
      <c r="K3839" s="85">
        <v>100210010699</v>
      </c>
      <c r="L3839" s="83" t="s">
        <v>25</v>
      </c>
      <c r="M3839" s="83" t="s">
        <v>1019</v>
      </c>
      <c r="N3839" s="83" t="s">
        <v>1303</v>
      </c>
      <c r="O3839" s="83" t="s">
        <v>5364</v>
      </c>
      <c r="P3839" s="86" t="s">
        <v>8797</v>
      </c>
      <c r="Q3839" s="96"/>
      <c r="R3839" s="88" t="s">
        <v>28</v>
      </c>
      <c r="S3839" s="84"/>
      <c r="T3839" s="97">
        <v>7323</v>
      </c>
      <c r="U3839" s="90">
        <v>3807.96</v>
      </c>
      <c r="V3839" s="91">
        <v>0.48</v>
      </c>
      <c r="W3839" s="88" t="s">
        <v>11035</v>
      </c>
      <c r="X3839" s="83">
        <v>90119000000</v>
      </c>
      <c r="Y3839" s="83" t="s">
        <v>994</v>
      </c>
      <c r="Z3839" s="83" t="s">
        <v>31</v>
      </c>
    </row>
    <row r="3840" spans="1:26" x14ac:dyDescent="0.25">
      <c r="A3840" s="83" t="s">
        <v>7635</v>
      </c>
      <c r="B3840" s="83" t="s">
        <v>7635</v>
      </c>
      <c r="C3840" s="84" t="s">
        <v>7636</v>
      </c>
      <c r="D3840" s="83" t="s">
        <v>7636</v>
      </c>
      <c r="E3840" s="83" t="s">
        <v>704</v>
      </c>
      <c r="F3840" s="83" t="s">
        <v>22</v>
      </c>
      <c r="G3840" s="83" t="s">
        <v>752</v>
      </c>
      <c r="H3840" s="83"/>
      <c r="I3840" s="93" t="s">
        <v>24</v>
      </c>
      <c r="J3840" s="93" t="s">
        <v>24</v>
      </c>
      <c r="K3840" s="85">
        <v>100210010699</v>
      </c>
      <c r="L3840" s="83" t="s">
        <v>25</v>
      </c>
      <c r="M3840" s="83" t="s">
        <v>1019</v>
      </c>
      <c r="N3840" s="83" t="s">
        <v>1303</v>
      </c>
      <c r="O3840" s="83" t="s">
        <v>5364</v>
      </c>
      <c r="P3840" s="86" t="s">
        <v>11037</v>
      </c>
      <c r="Q3840" s="96"/>
      <c r="R3840" s="88" t="s">
        <v>28</v>
      </c>
      <c r="S3840" s="84"/>
      <c r="T3840" s="97">
        <v>6506</v>
      </c>
      <c r="U3840" s="90">
        <v>3383.12</v>
      </c>
      <c r="V3840" s="91">
        <v>0.48000000000000004</v>
      </c>
      <c r="W3840" s="88" t="s">
        <v>11035</v>
      </c>
      <c r="X3840" s="83">
        <v>90029000900</v>
      </c>
      <c r="Y3840" s="83" t="s">
        <v>994</v>
      </c>
      <c r="Z3840" s="83" t="s">
        <v>31</v>
      </c>
    </row>
    <row r="3841" spans="1:26" x14ac:dyDescent="0.25">
      <c r="A3841" s="83" t="s">
        <v>7637</v>
      </c>
      <c r="B3841" s="83" t="s">
        <v>7637</v>
      </c>
      <c r="C3841" s="84" t="s">
        <v>7638</v>
      </c>
      <c r="D3841" s="83" t="s">
        <v>7638</v>
      </c>
      <c r="E3841" s="83" t="s">
        <v>704</v>
      </c>
      <c r="F3841" s="83" t="s">
        <v>22</v>
      </c>
      <c r="G3841" s="83" t="s">
        <v>23</v>
      </c>
      <c r="H3841" s="83"/>
      <c r="I3841" s="93" t="s">
        <v>24</v>
      </c>
      <c r="J3841" s="93" t="s">
        <v>24</v>
      </c>
      <c r="K3841" s="85">
        <v>100210042599</v>
      </c>
      <c r="L3841" s="83" t="s">
        <v>25</v>
      </c>
      <c r="M3841" s="83" t="s">
        <v>5198</v>
      </c>
      <c r="N3841" s="83" t="s">
        <v>4357</v>
      </c>
      <c r="O3841" s="83" t="s">
        <v>5244</v>
      </c>
      <c r="P3841" s="86" t="s">
        <v>8797</v>
      </c>
      <c r="Q3841" s="87"/>
      <c r="R3841" s="88" t="s">
        <v>28</v>
      </c>
      <c r="S3841" s="89"/>
      <c r="T3841" s="1">
        <v>2716</v>
      </c>
      <c r="U3841" s="90">
        <v>1412.32</v>
      </c>
      <c r="V3841" s="91">
        <v>0.48000000000000004</v>
      </c>
      <c r="W3841" s="88" t="s">
        <v>11035</v>
      </c>
      <c r="X3841" s="83">
        <v>90119000000</v>
      </c>
      <c r="Y3841" s="83" t="s">
        <v>994</v>
      </c>
      <c r="Z3841" s="83" t="s">
        <v>31</v>
      </c>
    </row>
    <row r="3842" spans="1:26" x14ac:dyDescent="0.25">
      <c r="A3842" s="83" t="s">
        <v>7639</v>
      </c>
      <c r="B3842" s="83" t="s">
        <v>7639</v>
      </c>
      <c r="C3842" s="84" t="s">
        <v>7640</v>
      </c>
      <c r="D3842" s="83" t="s">
        <v>7640</v>
      </c>
      <c r="E3842" s="83" t="s">
        <v>704</v>
      </c>
      <c r="F3842" s="83" t="s">
        <v>22</v>
      </c>
      <c r="G3842" s="83" t="s">
        <v>23</v>
      </c>
      <c r="H3842" s="83"/>
      <c r="I3842" s="93" t="s">
        <v>24</v>
      </c>
      <c r="J3842" s="93" t="s">
        <v>24</v>
      </c>
      <c r="K3842" s="85">
        <v>100210042599</v>
      </c>
      <c r="L3842" s="83" t="s">
        <v>25</v>
      </c>
      <c r="M3842" s="83" t="s">
        <v>5198</v>
      </c>
      <c r="N3842" s="83" t="s">
        <v>4357</v>
      </c>
      <c r="O3842" s="83" t="s">
        <v>5244</v>
      </c>
      <c r="P3842" s="86" t="s">
        <v>8797</v>
      </c>
      <c r="Q3842" s="87"/>
      <c r="R3842" s="88" t="s">
        <v>28</v>
      </c>
      <c r="S3842" s="89"/>
      <c r="T3842" s="1">
        <v>2547</v>
      </c>
      <c r="U3842" s="90">
        <v>1324.44</v>
      </c>
      <c r="V3842" s="91">
        <v>0.48</v>
      </c>
      <c r="W3842" s="88" t="s">
        <v>11035</v>
      </c>
      <c r="X3842" s="83">
        <v>90119000000</v>
      </c>
      <c r="Y3842" s="83" t="s">
        <v>994</v>
      </c>
      <c r="Z3842" s="83" t="s">
        <v>31</v>
      </c>
    </row>
    <row r="3843" spans="1:26" x14ac:dyDescent="0.25">
      <c r="A3843" s="83" t="s">
        <v>7641</v>
      </c>
      <c r="B3843" s="83" t="s">
        <v>7641</v>
      </c>
      <c r="C3843" s="84" t="s">
        <v>7642</v>
      </c>
      <c r="D3843" s="83" t="s">
        <v>7642</v>
      </c>
      <c r="E3843" s="83" t="s">
        <v>704</v>
      </c>
      <c r="F3843" s="83" t="s">
        <v>22</v>
      </c>
      <c r="G3843" s="83" t="s">
        <v>23</v>
      </c>
      <c r="H3843" s="83"/>
      <c r="I3843" s="93" t="s">
        <v>24</v>
      </c>
      <c r="J3843" s="93" t="s">
        <v>24</v>
      </c>
      <c r="K3843" s="85">
        <v>100210042599</v>
      </c>
      <c r="L3843" s="83" t="s">
        <v>25</v>
      </c>
      <c r="M3843" s="83" t="s">
        <v>5198</v>
      </c>
      <c r="N3843" s="83" t="s">
        <v>4357</v>
      </c>
      <c r="O3843" s="83" t="s">
        <v>5244</v>
      </c>
      <c r="P3843" s="86" t="s">
        <v>8797</v>
      </c>
      <c r="Q3843" s="87"/>
      <c r="R3843" s="88" t="s">
        <v>28</v>
      </c>
      <c r="S3843" s="89"/>
      <c r="T3843" s="1">
        <v>2693</v>
      </c>
      <c r="U3843" s="90">
        <v>1400.36</v>
      </c>
      <c r="V3843" s="91">
        <v>0.48000000000000004</v>
      </c>
      <c r="W3843" s="88" t="s">
        <v>11035</v>
      </c>
      <c r="X3843" s="83">
        <v>90119000000</v>
      </c>
      <c r="Y3843" s="83" t="s">
        <v>994</v>
      </c>
      <c r="Z3843" s="83" t="s">
        <v>31</v>
      </c>
    </row>
    <row r="3844" spans="1:26" x14ac:dyDescent="0.25">
      <c r="A3844" s="83" t="s">
        <v>7643</v>
      </c>
      <c r="B3844" s="83" t="s">
        <v>7643</v>
      </c>
      <c r="C3844" s="84" t="s">
        <v>7644</v>
      </c>
      <c r="D3844" s="83" t="s">
        <v>7645</v>
      </c>
      <c r="E3844" s="83" t="s">
        <v>704</v>
      </c>
      <c r="F3844" s="83" t="s">
        <v>22</v>
      </c>
      <c r="G3844" s="83" t="s">
        <v>23</v>
      </c>
      <c r="H3844" s="83"/>
      <c r="I3844" s="93" t="s">
        <v>24</v>
      </c>
      <c r="J3844" s="93" t="s">
        <v>24</v>
      </c>
      <c r="K3844" s="85">
        <v>100210042599</v>
      </c>
      <c r="L3844" s="83" t="s">
        <v>25</v>
      </c>
      <c r="M3844" s="83" t="s">
        <v>5198</v>
      </c>
      <c r="N3844" s="83" t="s">
        <v>4357</v>
      </c>
      <c r="O3844" s="83" t="s">
        <v>5244</v>
      </c>
      <c r="P3844" s="86" t="s">
        <v>8797</v>
      </c>
      <c r="Q3844" s="87"/>
      <c r="R3844" s="88" t="s">
        <v>28</v>
      </c>
      <c r="S3844" s="89"/>
      <c r="T3844" s="1">
        <v>14923</v>
      </c>
      <c r="U3844" s="90">
        <v>7759.96</v>
      </c>
      <c r="V3844" s="91">
        <v>0.48</v>
      </c>
      <c r="W3844" s="88" t="s">
        <v>11035</v>
      </c>
      <c r="X3844" s="83">
        <v>84869000000</v>
      </c>
      <c r="Y3844" s="83" t="s">
        <v>994</v>
      </c>
      <c r="Z3844" s="83" t="s">
        <v>31</v>
      </c>
    </row>
    <row r="3845" spans="1:26" x14ac:dyDescent="0.25">
      <c r="A3845" s="83" t="s">
        <v>7646</v>
      </c>
      <c r="B3845" s="83" t="s">
        <v>7646</v>
      </c>
      <c r="C3845" s="84" t="s">
        <v>7647</v>
      </c>
      <c r="D3845" s="83" t="s">
        <v>12651</v>
      </c>
      <c r="E3845" s="83" t="s">
        <v>704</v>
      </c>
      <c r="F3845" s="83" t="s">
        <v>22</v>
      </c>
      <c r="G3845" s="83" t="s">
        <v>23</v>
      </c>
      <c r="H3845" s="83"/>
      <c r="I3845" s="93" t="s">
        <v>24</v>
      </c>
      <c r="J3845" s="93" t="s">
        <v>24</v>
      </c>
      <c r="K3845" s="85">
        <v>100210042599</v>
      </c>
      <c r="L3845" s="83" t="s">
        <v>25</v>
      </c>
      <c r="M3845" s="83" t="s">
        <v>5198</v>
      </c>
      <c r="N3845" s="83" t="s">
        <v>4357</v>
      </c>
      <c r="O3845" s="83" t="s">
        <v>5244</v>
      </c>
      <c r="P3845" s="86" t="s">
        <v>8797</v>
      </c>
      <c r="Q3845" s="87"/>
      <c r="R3845" s="88" t="s">
        <v>28</v>
      </c>
      <c r="S3845" s="89"/>
      <c r="T3845" s="1">
        <v>3392</v>
      </c>
      <c r="U3845" s="90">
        <v>1763.84</v>
      </c>
      <c r="V3845" s="91">
        <v>0.48000000000000004</v>
      </c>
      <c r="W3845" s="88" t="s">
        <v>11035</v>
      </c>
      <c r="X3845" s="83">
        <v>90119000000</v>
      </c>
      <c r="Y3845" s="83" t="s">
        <v>994</v>
      </c>
      <c r="Z3845" s="83" t="s">
        <v>31</v>
      </c>
    </row>
    <row r="3846" spans="1:26" x14ac:dyDescent="0.25">
      <c r="A3846" s="83" t="s">
        <v>7648</v>
      </c>
      <c r="B3846" s="83" t="s">
        <v>7648</v>
      </c>
      <c r="C3846" s="84" t="s">
        <v>7649</v>
      </c>
      <c r="D3846" s="83" t="s">
        <v>7649</v>
      </c>
      <c r="E3846" s="83" t="s">
        <v>704</v>
      </c>
      <c r="F3846" s="83" t="s">
        <v>22</v>
      </c>
      <c r="G3846" s="83" t="s">
        <v>23</v>
      </c>
      <c r="H3846" s="83"/>
      <c r="I3846" s="93" t="s">
        <v>24</v>
      </c>
      <c r="J3846" s="93" t="s">
        <v>24</v>
      </c>
      <c r="K3846" s="85">
        <v>100210042599</v>
      </c>
      <c r="L3846" s="83" t="s">
        <v>25</v>
      </c>
      <c r="M3846" s="83" t="s">
        <v>5198</v>
      </c>
      <c r="N3846" s="83" t="s">
        <v>4357</v>
      </c>
      <c r="O3846" s="83" t="s">
        <v>5244</v>
      </c>
      <c r="P3846" s="86" t="s">
        <v>8797</v>
      </c>
      <c r="Q3846" s="87"/>
      <c r="R3846" s="88" t="s">
        <v>28</v>
      </c>
      <c r="S3846" s="89"/>
      <c r="T3846" s="1">
        <v>2035</v>
      </c>
      <c r="U3846" s="90">
        <v>1058.2</v>
      </c>
      <c r="V3846" s="91">
        <v>0.48</v>
      </c>
      <c r="W3846" s="88" t="s">
        <v>11035</v>
      </c>
      <c r="X3846" s="83">
        <v>90119000000</v>
      </c>
      <c r="Y3846" s="83" t="s">
        <v>994</v>
      </c>
      <c r="Z3846" s="83" t="s">
        <v>31</v>
      </c>
    </row>
    <row r="3847" spans="1:26" x14ac:dyDescent="0.25">
      <c r="A3847" s="83" t="s">
        <v>7650</v>
      </c>
      <c r="B3847" s="83" t="s">
        <v>7650</v>
      </c>
      <c r="C3847" s="84" t="s">
        <v>7651</v>
      </c>
      <c r="D3847" s="83" t="s">
        <v>7651</v>
      </c>
      <c r="E3847" s="83" t="s">
        <v>704</v>
      </c>
      <c r="F3847" s="83" t="s">
        <v>22</v>
      </c>
      <c r="G3847" s="83" t="s">
        <v>23</v>
      </c>
      <c r="H3847" s="83"/>
      <c r="I3847" s="93" t="s">
        <v>24</v>
      </c>
      <c r="J3847" s="93" t="s">
        <v>24</v>
      </c>
      <c r="K3847" s="85">
        <v>100210042099</v>
      </c>
      <c r="L3847" s="83" t="s">
        <v>25</v>
      </c>
      <c r="M3847" s="83" t="s">
        <v>5198</v>
      </c>
      <c r="N3847" s="83" t="s">
        <v>6200</v>
      </c>
      <c r="O3847" s="83" t="s">
        <v>7652</v>
      </c>
      <c r="P3847" s="86" t="s">
        <v>8797</v>
      </c>
      <c r="Q3847" s="87"/>
      <c r="R3847" s="88" t="s">
        <v>28</v>
      </c>
      <c r="S3847" s="89"/>
      <c r="T3847" s="1">
        <v>7732</v>
      </c>
      <c r="U3847" s="90">
        <v>4020.64</v>
      </c>
      <c r="V3847" s="91">
        <v>0.48000000000000004</v>
      </c>
      <c r="W3847" s="88" t="s">
        <v>11035</v>
      </c>
      <c r="X3847" s="83">
        <v>90021900000</v>
      </c>
      <c r="Y3847" s="83" t="s">
        <v>994</v>
      </c>
      <c r="Z3847" s="83" t="s">
        <v>31</v>
      </c>
    </row>
    <row r="3848" spans="1:26" x14ac:dyDescent="0.25">
      <c r="A3848" s="83" t="s">
        <v>7653</v>
      </c>
      <c r="B3848" s="83" t="s">
        <v>7653</v>
      </c>
      <c r="C3848" s="84" t="s">
        <v>7654</v>
      </c>
      <c r="D3848" s="83" t="s">
        <v>7654</v>
      </c>
      <c r="E3848" s="83" t="s">
        <v>704</v>
      </c>
      <c r="F3848" s="83" t="s">
        <v>22</v>
      </c>
      <c r="G3848" s="83" t="s">
        <v>23</v>
      </c>
      <c r="H3848" s="83"/>
      <c r="I3848" s="93" t="s">
        <v>24</v>
      </c>
      <c r="J3848" s="93" t="s">
        <v>24</v>
      </c>
      <c r="K3848" s="85">
        <v>100210042599</v>
      </c>
      <c r="L3848" s="83" t="s">
        <v>25</v>
      </c>
      <c r="M3848" s="83" t="s">
        <v>5198</v>
      </c>
      <c r="N3848" s="83" t="s">
        <v>4357</v>
      </c>
      <c r="O3848" s="83" t="s">
        <v>5244</v>
      </c>
      <c r="P3848" s="86" t="s">
        <v>8797</v>
      </c>
      <c r="Q3848" s="87"/>
      <c r="R3848" s="88" t="s">
        <v>28</v>
      </c>
      <c r="S3848" s="89"/>
      <c r="T3848" s="1">
        <v>9111</v>
      </c>
      <c r="U3848" s="90">
        <v>4737.72</v>
      </c>
      <c r="V3848" s="91">
        <v>0.48</v>
      </c>
      <c r="W3848" s="88" t="s">
        <v>11035</v>
      </c>
      <c r="X3848" s="83">
        <v>90021900000</v>
      </c>
      <c r="Y3848" s="83" t="s">
        <v>994</v>
      </c>
      <c r="Z3848" s="83" t="s">
        <v>31</v>
      </c>
    </row>
    <row r="3849" spans="1:26" x14ac:dyDescent="0.25">
      <c r="A3849" s="83" t="s">
        <v>7655</v>
      </c>
      <c r="B3849" s="83" t="s">
        <v>7655</v>
      </c>
      <c r="C3849" s="84" t="s">
        <v>7656</v>
      </c>
      <c r="D3849" s="83" t="s">
        <v>7656</v>
      </c>
      <c r="E3849" s="83" t="s">
        <v>704</v>
      </c>
      <c r="F3849" s="83" t="s">
        <v>22</v>
      </c>
      <c r="G3849" s="83" t="s">
        <v>23</v>
      </c>
      <c r="H3849" s="83"/>
      <c r="I3849" s="93" t="s">
        <v>745</v>
      </c>
      <c r="J3849" s="93" t="s">
        <v>24</v>
      </c>
      <c r="K3849" s="85">
        <v>100210042599</v>
      </c>
      <c r="L3849" s="83" t="s">
        <v>25</v>
      </c>
      <c r="M3849" s="83" t="s">
        <v>5198</v>
      </c>
      <c r="N3849" s="83" t="s">
        <v>4357</v>
      </c>
      <c r="O3849" s="83" t="s">
        <v>5244</v>
      </c>
      <c r="P3849" s="86" t="s">
        <v>8797</v>
      </c>
      <c r="Q3849" s="87"/>
      <c r="R3849" s="88" t="s">
        <v>28</v>
      </c>
      <c r="S3849" s="89"/>
      <c r="T3849" s="1">
        <v>2072</v>
      </c>
      <c r="U3849" s="90">
        <v>1077.44</v>
      </c>
      <c r="V3849" s="91">
        <v>0.48</v>
      </c>
      <c r="W3849" s="88" t="s">
        <v>11035</v>
      </c>
      <c r="X3849" s="83">
        <v>90119000000</v>
      </c>
      <c r="Y3849" s="83" t="s">
        <v>994</v>
      </c>
      <c r="Z3849" s="83" t="s">
        <v>31</v>
      </c>
    </row>
    <row r="3850" spans="1:26" x14ac:dyDescent="0.25">
      <c r="A3850" s="83" t="s">
        <v>7657</v>
      </c>
      <c r="B3850" s="83" t="s">
        <v>7657</v>
      </c>
      <c r="C3850" s="84" t="s">
        <v>7658</v>
      </c>
      <c r="D3850" s="83" t="s">
        <v>7659</v>
      </c>
      <c r="E3850" s="83" t="s">
        <v>704</v>
      </c>
      <c r="F3850" s="83" t="s">
        <v>22</v>
      </c>
      <c r="G3850" s="93" t="s">
        <v>23</v>
      </c>
      <c r="H3850" s="83"/>
      <c r="I3850" s="93" t="s">
        <v>24</v>
      </c>
      <c r="J3850" s="93" t="s">
        <v>24</v>
      </c>
      <c r="K3850" s="85">
        <v>100210042599</v>
      </c>
      <c r="L3850" s="83" t="s">
        <v>25</v>
      </c>
      <c r="M3850" s="83" t="s">
        <v>5198</v>
      </c>
      <c r="N3850" s="83" t="s">
        <v>4357</v>
      </c>
      <c r="O3850" s="83" t="s">
        <v>5244</v>
      </c>
      <c r="P3850" s="86" t="s">
        <v>8797</v>
      </c>
      <c r="Q3850" s="87"/>
      <c r="R3850" s="88" t="s">
        <v>28</v>
      </c>
      <c r="S3850" s="89"/>
      <c r="T3850" s="1">
        <v>26947</v>
      </c>
      <c r="U3850" s="90">
        <v>14012.44</v>
      </c>
      <c r="V3850" s="91">
        <v>0.48</v>
      </c>
      <c r="W3850" s="88" t="s">
        <v>11035</v>
      </c>
      <c r="X3850" s="83">
        <v>90118000000</v>
      </c>
      <c r="Y3850" s="83" t="s">
        <v>994</v>
      </c>
      <c r="Z3850" s="83" t="s">
        <v>31</v>
      </c>
    </row>
    <row r="3851" spans="1:26" x14ac:dyDescent="0.25">
      <c r="A3851" s="83" t="s">
        <v>7660</v>
      </c>
      <c r="B3851" s="83" t="s">
        <v>7660</v>
      </c>
      <c r="C3851" s="84" t="s">
        <v>7661</v>
      </c>
      <c r="D3851" s="83" t="s">
        <v>7662</v>
      </c>
      <c r="E3851" s="83" t="s">
        <v>704</v>
      </c>
      <c r="F3851" s="83" t="s">
        <v>22</v>
      </c>
      <c r="G3851" s="83" t="s">
        <v>23</v>
      </c>
      <c r="H3851" s="83"/>
      <c r="I3851" s="93" t="s">
        <v>24</v>
      </c>
      <c r="J3851" s="93" t="s">
        <v>24</v>
      </c>
      <c r="K3851" s="85">
        <v>100210042599</v>
      </c>
      <c r="L3851" s="83" t="s">
        <v>25</v>
      </c>
      <c r="M3851" s="83" t="s">
        <v>5198</v>
      </c>
      <c r="N3851" s="83" t="s">
        <v>4357</v>
      </c>
      <c r="O3851" s="83" t="s">
        <v>5244</v>
      </c>
      <c r="P3851" s="86" t="s">
        <v>8797</v>
      </c>
      <c r="Q3851" s="87"/>
      <c r="R3851" s="88" t="s">
        <v>28</v>
      </c>
      <c r="S3851" s="84"/>
      <c r="T3851" s="1">
        <v>5526</v>
      </c>
      <c r="U3851" s="90">
        <v>2873.52</v>
      </c>
      <c r="V3851" s="91">
        <v>0.48</v>
      </c>
      <c r="W3851" s="88" t="s">
        <v>11035</v>
      </c>
      <c r="X3851" s="83">
        <v>90119000000</v>
      </c>
      <c r="Y3851" s="83" t="s">
        <v>994</v>
      </c>
      <c r="Z3851" s="83" t="s">
        <v>31</v>
      </c>
    </row>
    <row r="3852" spans="1:26" x14ac:dyDescent="0.25">
      <c r="A3852" t="s">
        <v>7663</v>
      </c>
      <c r="B3852" t="s">
        <v>7663</v>
      </c>
      <c r="C3852" s="94" t="s">
        <v>7664</v>
      </c>
      <c r="D3852" s="93" t="s">
        <v>7664</v>
      </c>
      <c r="E3852" s="93" t="s">
        <v>704</v>
      </c>
      <c r="F3852" s="93" t="s">
        <v>22</v>
      </c>
      <c r="G3852" s="93" t="s">
        <v>23</v>
      </c>
      <c r="H3852" s="93"/>
      <c r="I3852" s="93" t="s">
        <v>24</v>
      </c>
      <c r="J3852" s="93" t="s">
        <v>24</v>
      </c>
      <c r="K3852" s="2">
        <v>100210042599</v>
      </c>
      <c r="L3852" t="s">
        <v>25</v>
      </c>
      <c r="M3852" t="s">
        <v>5198</v>
      </c>
      <c r="N3852" t="s">
        <v>4357</v>
      </c>
      <c r="O3852" t="s">
        <v>5244</v>
      </c>
      <c r="P3852" s="86" t="s">
        <v>8797</v>
      </c>
      <c r="Q3852" s="87"/>
      <c r="R3852" s="88" t="s">
        <v>28</v>
      </c>
      <c r="S3852" s="98"/>
      <c r="T3852" s="1">
        <v>3065</v>
      </c>
      <c r="U3852" s="90">
        <v>1593.8</v>
      </c>
      <c r="V3852" s="91">
        <v>0.48000000000000004</v>
      </c>
      <c r="W3852" s="88" t="s">
        <v>11035</v>
      </c>
      <c r="X3852" s="83">
        <v>90119000000</v>
      </c>
      <c r="Y3852" s="83" t="s">
        <v>994</v>
      </c>
      <c r="Z3852" s="83" t="s">
        <v>31</v>
      </c>
    </row>
    <row r="3853" spans="1:26" x14ac:dyDescent="0.25">
      <c r="A3853" s="93" t="s">
        <v>7665</v>
      </c>
      <c r="B3853" s="93" t="s">
        <v>7665</v>
      </c>
      <c r="C3853" s="94" t="s">
        <v>7666</v>
      </c>
      <c r="D3853" s="93" t="s">
        <v>7666</v>
      </c>
      <c r="E3853" s="93" t="s">
        <v>704</v>
      </c>
      <c r="F3853" s="93" t="s">
        <v>22</v>
      </c>
      <c r="G3853" s="93" t="s">
        <v>23</v>
      </c>
      <c r="H3853" s="93"/>
      <c r="I3853" s="93" t="s">
        <v>24</v>
      </c>
      <c r="J3853" s="93" t="s">
        <v>24</v>
      </c>
      <c r="K3853" s="95">
        <v>100210042599</v>
      </c>
      <c r="L3853" s="93" t="s">
        <v>25</v>
      </c>
      <c r="M3853" s="93" t="s">
        <v>5198</v>
      </c>
      <c r="N3853" s="93" t="s">
        <v>4357</v>
      </c>
      <c r="O3853" s="93" t="s">
        <v>5244</v>
      </c>
      <c r="P3853" s="86" t="s">
        <v>8797</v>
      </c>
      <c r="Q3853" s="87"/>
      <c r="R3853" s="88" t="s">
        <v>28</v>
      </c>
      <c r="S3853" s="89"/>
      <c r="T3853" s="1">
        <v>7938</v>
      </c>
      <c r="U3853" s="90">
        <v>4127.76</v>
      </c>
      <c r="V3853" s="91">
        <v>0.48</v>
      </c>
      <c r="W3853" s="88" t="s">
        <v>11035</v>
      </c>
      <c r="X3853" s="83">
        <v>85234920009</v>
      </c>
      <c r="Y3853" s="83" t="s">
        <v>994</v>
      </c>
      <c r="Z3853" s="83" t="s">
        <v>31</v>
      </c>
    </row>
    <row r="3854" spans="1:26" x14ac:dyDescent="0.25">
      <c r="A3854" s="93" t="s">
        <v>7667</v>
      </c>
      <c r="B3854" s="93" t="s">
        <v>7667</v>
      </c>
      <c r="C3854" s="94" t="s">
        <v>7668</v>
      </c>
      <c r="D3854" s="93" t="s">
        <v>7669</v>
      </c>
      <c r="E3854" s="93" t="s">
        <v>704</v>
      </c>
      <c r="F3854" s="93" t="s">
        <v>22</v>
      </c>
      <c r="G3854" s="93" t="s">
        <v>23</v>
      </c>
      <c r="H3854" s="93"/>
      <c r="I3854" s="93" t="s">
        <v>24</v>
      </c>
      <c r="J3854" s="93" t="s">
        <v>24</v>
      </c>
      <c r="K3854" s="95">
        <v>100210042599</v>
      </c>
      <c r="L3854" s="93" t="s">
        <v>25</v>
      </c>
      <c r="M3854" s="93" t="s">
        <v>5198</v>
      </c>
      <c r="N3854" s="93" t="s">
        <v>4357</v>
      </c>
      <c r="O3854" s="93" t="s">
        <v>5244</v>
      </c>
      <c r="P3854" s="86" t="s">
        <v>8797</v>
      </c>
      <c r="Q3854" s="87"/>
      <c r="R3854" s="88" t="s">
        <v>28</v>
      </c>
      <c r="S3854" s="89"/>
      <c r="T3854" s="1">
        <v>73896</v>
      </c>
      <c r="U3854" s="90">
        <v>38425.919999999998</v>
      </c>
      <c r="V3854" s="91">
        <v>0.48000000000000004</v>
      </c>
      <c r="W3854" s="88" t="s">
        <v>11035</v>
      </c>
      <c r="X3854" s="83">
        <v>90119000000</v>
      </c>
      <c r="Y3854" s="83" t="s">
        <v>994</v>
      </c>
      <c r="Z3854" s="83" t="s">
        <v>31</v>
      </c>
    </row>
    <row r="3855" spans="1:26" x14ac:dyDescent="0.25">
      <c r="A3855" s="93" t="s">
        <v>7670</v>
      </c>
      <c r="B3855" s="93" t="s">
        <v>7670</v>
      </c>
      <c r="C3855" s="94" t="s">
        <v>7671</v>
      </c>
      <c r="D3855" s="93" t="s">
        <v>7671</v>
      </c>
      <c r="E3855" s="93" t="s">
        <v>704</v>
      </c>
      <c r="F3855" s="93" t="s">
        <v>22</v>
      </c>
      <c r="G3855" s="93" t="s">
        <v>23</v>
      </c>
      <c r="H3855" s="93"/>
      <c r="I3855" s="93" t="s">
        <v>24</v>
      </c>
      <c r="J3855" s="93" t="s">
        <v>24</v>
      </c>
      <c r="K3855" s="95">
        <v>100210042599</v>
      </c>
      <c r="L3855" s="93" t="s">
        <v>25</v>
      </c>
      <c r="M3855" s="93" t="s">
        <v>5198</v>
      </c>
      <c r="N3855" s="93" t="s">
        <v>4357</v>
      </c>
      <c r="O3855" s="93" t="s">
        <v>5244</v>
      </c>
      <c r="P3855" s="86" t="s">
        <v>8797</v>
      </c>
      <c r="Q3855" s="87"/>
      <c r="R3855" s="88" t="s">
        <v>28</v>
      </c>
      <c r="S3855" s="89"/>
      <c r="T3855" s="1">
        <v>32295</v>
      </c>
      <c r="U3855" s="90">
        <v>16793.400000000001</v>
      </c>
      <c r="V3855" s="91">
        <v>0.48</v>
      </c>
      <c r="W3855" s="88" t="s">
        <v>11035</v>
      </c>
      <c r="X3855" s="83">
        <v>90119000000</v>
      </c>
      <c r="Y3855" s="83" t="s">
        <v>994</v>
      </c>
      <c r="Z3855" s="83" t="s">
        <v>31</v>
      </c>
    </row>
    <row r="3856" spans="1:26" x14ac:dyDescent="0.25">
      <c r="A3856" s="93" t="s">
        <v>7672</v>
      </c>
      <c r="B3856" s="93" t="s">
        <v>7672</v>
      </c>
      <c r="C3856" s="94" t="s">
        <v>7673</v>
      </c>
      <c r="D3856" s="93" t="s">
        <v>7673</v>
      </c>
      <c r="E3856" s="93" t="s">
        <v>704</v>
      </c>
      <c r="F3856" s="93" t="s">
        <v>22</v>
      </c>
      <c r="G3856" s="93" t="s">
        <v>23</v>
      </c>
      <c r="H3856" s="93"/>
      <c r="I3856" s="93" t="s">
        <v>24</v>
      </c>
      <c r="J3856" s="93" t="s">
        <v>24</v>
      </c>
      <c r="K3856" s="95">
        <v>100210042599</v>
      </c>
      <c r="L3856" s="93" t="s">
        <v>25</v>
      </c>
      <c r="M3856" s="93" t="s">
        <v>5198</v>
      </c>
      <c r="N3856" s="93" t="s">
        <v>4357</v>
      </c>
      <c r="O3856" s="93" t="s">
        <v>5244</v>
      </c>
      <c r="P3856" s="86" t="s">
        <v>8797</v>
      </c>
      <c r="Q3856" s="87"/>
      <c r="R3856" s="88" t="s">
        <v>28</v>
      </c>
      <c r="S3856" s="89"/>
      <c r="T3856" s="1">
        <v>30640</v>
      </c>
      <c r="U3856" s="90">
        <v>15932.8</v>
      </c>
      <c r="V3856" s="91">
        <v>0.48000000000000004</v>
      </c>
      <c r="W3856" s="88" t="s">
        <v>11035</v>
      </c>
      <c r="X3856" s="83">
        <v>90119000000</v>
      </c>
      <c r="Y3856" s="83" t="s">
        <v>994</v>
      </c>
      <c r="Z3856" s="83" t="s">
        <v>31</v>
      </c>
    </row>
    <row r="3857" spans="1:26" x14ac:dyDescent="0.25">
      <c r="A3857" t="s">
        <v>7674</v>
      </c>
      <c r="B3857" t="s">
        <v>7674</v>
      </c>
      <c r="C3857" s="94" t="s">
        <v>7675</v>
      </c>
      <c r="D3857" s="93" t="s">
        <v>7675</v>
      </c>
      <c r="E3857" s="93" t="s">
        <v>704</v>
      </c>
      <c r="F3857" s="93" t="s">
        <v>22</v>
      </c>
      <c r="G3857" s="93" t="s">
        <v>23</v>
      </c>
      <c r="H3857" s="93"/>
      <c r="I3857" s="93" t="s">
        <v>24</v>
      </c>
      <c r="J3857" s="93" t="s">
        <v>24</v>
      </c>
      <c r="K3857" s="2">
        <v>100210042599</v>
      </c>
      <c r="L3857" t="s">
        <v>25</v>
      </c>
      <c r="M3857" t="s">
        <v>5198</v>
      </c>
      <c r="N3857" t="s">
        <v>4357</v>
      </c>
      <c r="O3857" t="s">
        <v>5244</v>
      </c>
      <c r="P3857" s="86" t="s">
        <v>8797</v>
      </c>
      <c r="Q3857" s="99"/>
      <c r="R3857" s="88" t="s">
        <v>28</v>
      </c>
      <c r="S3857" s="89"/>
      <c r="T3857" s="1">
        <v>27036</v>
      </c>
      <c r="U3857" s="90">
        <v>14058.72</v>
      </c>
      <c r="V3857" s="91">
        <v>0.48000000000000004</v>
      </c>
      <c r="W3857" s="88" t="s">
        <v>11035</v>
      </c>
      <c r="X3857" s="83">
        <v>90118000000</v>
      </c>
      <c r="Y3857" s="83" t="s">
        <v>994</v>
      </c>
      <c r="Z3857" s="83" t="s">
        <v>31</v>
      </c>
    </row>
    <row r="3858" spans="1:26" x14ac:dyDescent="0.25">
      <c r="A3858" t="s">
        <v>7676</v>
      </c>
      <c r="B3858" t="s">
        <v>7676</v>
      </c>
      <c r="C3858" s="94" t="s">
        <v>7677</v>
      </c>
      <c r="D3858" s="93" t="s">
        <v>7677</v>
      </c>
      <c r="E3858" s="93" t="s">
        <v>704</v>
      </c>
      <c r="F3858" s="93" t="s">
        <v>22</v>
      </c>
      <c r="G3858" s="93" t="s">
        <v>23</v>
      </c>
      <c r="H3858" s="93"/>
      <c r="I3858" s="93" t="s">
        <v>24</v>
      </c>
      <c r="J3858" s="93" t="s">
        <v>24</v>
      </c>
      <c r="K3858" s="2">
        <v>100210042599</v>
      </c>
      <c r="L3858" t="s">
        <v>25</v>
      </c>
      <c r="M3858" t="s">
        <v>5198</v>
      </c>
      <c r="N3858" t="s">
        <v>4357</v>
      </c>
      <c r="O3858" t="s">
        <v>5244</v>
      </c>
      <c r="P3858" s="86" t="s">
        <v>8797</v>
      </c>
      <c r="Q3858" s="87"/>
      <c r="R3858" s="88" t="s">
        <v>28</v>
      </c>
      <c r="S3858" s="89"/>
      <c r="T3858" s="1">
        <v>12032</v>
      </c>
      <c r="U3858" s="90">
        <v>6256.64</v>
      </c>
      <c r="V3858" s="91">
        <v>0.48</v>
      </c>
      <c r="W3858" s="88" t="s">
        <v>11035</v>
      </c>
      <c r="X3858" s="83">
        <v>90118000000</v>
      </c>
      <c r="Y3858" s="83" t="s">
        <v>994</v>
      </c>
      <c r="Z3858" s="83" t="s">
        <v>31</v>
      </c>
    </row>
    <row r="3859" spans="1:26" x14ac:dyDescent="0.25">
      <c r="A3859" t="s">
        <v>7678</v>
      </c>
      <c r="B3859" t="s">
        <v>7678</v>
      </c>
      <c r="C3859" s="94" t="s">
        <v>7679</v>
      </c>
      <c r="D3859" s="93" t="s">
        <v>7679</v>
      </c>
      <c r="E3859" s="93" t="s">
        <v>704</v>
      </c>
      <c r="F3859" s="93" t="s">
        <v>22</v>
      </c>
      <c r="G3859" s="93" t="s">
        <v>23</v>
      </c>
      <c r="H3859" s="93"/>
      <c r="I3859" s="93" t="s">
        <v>24</v>
      </c>
      <c r="J3859" s="93" t="s">
        <v>24</v>
      </c>
      <c r="K3859" s="2">
        <v>100210042599</v>
      </c>
      <c r="L3859" t="s">
        <v>25</v>
      </c>
      <c r="M3859" t="s">
        <v>5198</v>
      </c>
      <c r="N3859" t="s">
        <v>4357</v>
      </c>
      <c r="O3859" t="s">
        <v>5244</v>
      </c>
      <c r="P3859" s="86" t="s">
        <v>8797</v>
      </c>
      <c r="Q3859" s="87"/>
      <c r="R3859" s="88" t="s">
        <v>28</v>
      </c>
      <c r="S3859" s="89"/>
      <c r="T3859" s="1">
        <v>2303</v>
      </c>
      <c r="U3859" s="90">
        <v>1197.56</v>
      </c>
      <c r="V3859" s="91">
        <v>0.48000000000000004</v>
      </c>
      <c r="W3859" s="88" t="s">
        <v>11035</v>
      </c>
      <c r="X3859" s="83">
        <v>90119000000</v>
      </c>
      <c r="Y3859" s="83" t="s">
        <v>994</v>
      </c>
      <c r="Z3859" s="83" t="s">
        <v>31</v>
      </c>
    </row>
    <row r="3860" spans="1:26" x14ac:dyDescent="0.25">
      <c r="A3860" t="s">
        <v>7680</v>
      </c>
      <c r="B3860" t="s">
        <v>7680</v>
      </c>
      <c r="C3860" s="94" t="s">
        <v>7681</v>
      </c>
      <c r="D3860" s="93" t="s">
        <v>7681</v>
      </c>
      <c r="E3860" s="93" t="s">
        <v>704</v>
      </c>
      <c r="F3860" s="93" t="s">
        <v>22</v>
      </c>
      <c r="G3860" s="93" t="s">
        <v>23</v>
      </c>
      <c r="H3860" s="93"/>
      <c r="I3860" s="93" t="s">
        <v>24</v>
      </c>
      <c r="J3860" s="93" t="s">
        <v>24</v>
      </c>
      <c r="K3860" s="2">
        <v>100210042599</v>
      </c>
      <c r="L3860" t="s">
        <v>25</v>
      </c>
      <c r="M3860" t="s">
        <v>5198</v>
      </c>
      <c r="N3860" t="s">
        <v>4357</v>
      </c>
      <c r="O3860" t="s">
        <v>5244</v>
      </c>
      <c r="P3860" s="86" t="s">
        <v>8797</v>
      </c>
      <c r="Q3860" s="87"/>
      <c r="R3860" s="88" t="s">
        <v>28</v>
      </c>
      <c r="S3860" s="89"/>
      <c r="T3860" s="1">
        <v>1391</v>
      </c>
      <c r="U3860" s="90">
        <v>723.32</v>
      </c>
      <c r="V3860" s="91">
        <v>0.48</v>
      </c>
      <c r="W3860" s="88" t="s">
        <v>11035</v>
      </c>
      <c r="X3860" s="83">
        <v>90119000000</v>
      </c>
      <c r="Y3860" s="83" t="s">
        <v>994</v>
      </c>
      <c r="Z3860" s="83" t="s">
        <v>31</v>
      </c>
    </row>
    <row r="3861" spans="1:26" x14ac:dyDescent="0.25">
      <c r="A3861" t="s">
        <v>7682</v>
      </c>
      <c r="B3861" t="s">
        <v>7682</v>
      </c>
      <c r="C3861" s="94" t="s">
        <v>7683</v>
      </c>
      <c r="D3861" s="93" t="s">
        <v>7683</v>
      </c>
      <c r="E3861" s="93" t="s">
        <v>704</v>
      </c>
      <c r="F3861" s="93" t="s">
        <v>22</v>
      </c>
      <c r="G3861" s="93" t="s">
        <v>23</v>
      </c>
      <c r="H3861" s="93"/>
      <c r="I3861" s="93" t="s">
        <v>24</v>
      </c>
      <c r="J3861" s="93" t="s">
        <v>24</v>
      </c>
      <c r="K3861" s="2">
        <v>100210042599</v>
      </c>
      <c r="L3861" t="s">
        <v>25</v>
      </c>
      <c r="M3861" t="s">
        <v>5198</v>
      </c>
      <c r="N3861" t="s">
        <v>4357</v>
      </c>
      <c r="O3861" t="s">
        <v>5244</v>
      </c>
      <c r="P3861" s="86" t="s">
        <v>8797</v>
      </c>
      <c r="Q3861" s="87"/>
      <c r="R3861" s="88" t="s">
        <v>28</v>
      </c>
      <c r="S3861" s="89"/>
      <c r="T3861" s="1">
        <v>2423</v>
      </c>
      <c r="U3861" s="90">
        <v>1259.96</v>
      </c>
      <c r="V3861" s="91">
        <v>0.48</v>
      </c>
      <c r="W3861" s="88" t="s">
        <v>11035</v>
      </c>
      <c r="X3861" s="83">
        <v>90119000000</v>
      </c>
      <c r="Y3861" s="83" t="s">
        <v>994</v>
      </c>
      <c r="Z3861" s="83" t="s">
        <v>31</v>
      </c>
    </row>
    <row r="3862" spans="1:26" x14ac:dyDescent="0.25">
      <c r="A3862" t="s">
        <v>7684</v>
      </c>
      <c r="B3862" t="s">
        <v>7684</v>
      </c>
      <c r="C3862" s="94" t="s">
        <v>7685</v>
      </c>
      <c r="D3862" s="93" t="s">
        <v>7685</v>
      </c>
      <c r="E3862" s="93" t="s">
        <v>704</v>
      </c>
      <c r="F3862" s="93" t="s">
        <v>22</v>
      </c>
      <c r="G3862" s="93" t="s">
        <v>23</v>
      </c>
      <c r="H3862" s="93"/>
      <c r="I3862" s="93" t="s">
        <v>24</v>
      </c>
      <c r="J3862" s="93" t="s">
        <v>24</v>
      </c>
      <c r="K3862" s="2">
        <v>100210042599</v>
      </c>
      <c r="L3862" t="s">
        <v>25</v>
      </c>
      <c r="M3862" t="s">
        <v>5198</v>
      </c>
      <c r="N3862" t="s">
        <v>4357</v>
      </c>
      <c r="O3862" t="s">
        <v>5244</v>
      </c>
      <c r="P3862" s="86" t="s">
        <v>8797</v>
      </c>
      <c r="Q3862" s="87"/>
      <c r="R3862" s="88" t="s">
        <v>28</v>
      </c>
      <c r="S3862" s="89"/>
      <c r="T3862" s="1">
        <v>2423</v>
      </c>
      <c r="U3862" s="90">
        <v>1259.96</v>
      </c>
      <c r="V3862" s="91">
        <v>0.48</v>
      </c>
      <c r="W3862" s="88" t="s">
        <v>11035</v>
      </c>
      <c r="X3862" s="83">
        <v>90119000000</v>
      </c>
      <c r="Y3862" s="83" t="s">
        <v>994</v>
      </c>
      <c r="Z3862" s="83" t="s">
        <v>31</v>
      </c>
    </row>
    <row r="3863" spans="1:26" x14ac:dyDescent="0.25">
      <c r="A3863" t="s">
        <v>7686</v>
      </c>
      <c r="B3863" t="s">
        <v>7686</v>
      </c>
      <c r="C3863" s="94" t="s">
        <v>7687</v>
      </c>
      <c r="D3863" s="93" t="s">
        <v>7687</v>
      </c>
      <c r="E3863" s="93" t="s">
        <v>704</v>
      </c>
      <c r="F3863" s="93" t="s">
        <v>22</v>
      </c>
      <c r="G3863" s="93" t="s">
        <v>23</v>
      </c>
      <c r="H3863" s="93"/>
      <c r="I3863" s="93" t="s">
        <v>24</v>
      </c>
      <c r="J3863" s="93" t="s">
        <v>24</v>
      </c>
      <c r="K3863" s="2">
        <v>100210042599</v>
      </c>
      <c r="L3863" t="s">
        <v>25</v>
      </c>
      <c r="M3863" t="s">
        <v>5198</v>
      </c>
      <c r="N3863" t="s">
        <v>4357</v>
      </c>
      <c r="O3863" t="s">
        <v>5244</v>
      </c>
      <c r="P3863" s="86" t="s">
        <v>8797</v>
      </c>
      <c r="Q3863" s="87"/>
      <c r="R3863" s="88" t="s">
        <v>28</v>
      </c>
      <c r="S3863" s="89"/>
      <c r="T3863" s="1">
        <v>1212</v>
      </c>
      <c r="U3863" s="90">
        <v>630.24</v>
      </c>
      <c r="V3863" s="91">
        <v>0.48</v>
      </c>
      <c r="W3863" s="88" t="s">
        <v>11035</v>
      </c>
      <c r="X3863" s="83">
        <v>90119000000</v>
      </c>
      <c r="Y3863" s="83" t="s">
        <v>994</v>
      </c>
      <c r="Z3863" s="83" t="s">
        <v>31</v>
      </c>
    </row>
    <row r="3864" spans="1:26" x14ac:dyDescent="0.25">
      <c r="A3864" t="s">
        <v>7688</v>
      </c>
      <c r="B3864" t="s">
        <v>7688</v>
      </c>
      <c r="C3864" s="94" t="s">
        <v>7689</v>
      </c>
      <c r="D3864" s="93" t="s">
        <v>7689</v>
      </c>
      <c r="E3864" s="93" t="s">
        <v>704</v>
      </c>
      <c r="F3864" s="93" t="s">
        <v>22</v>
      </c>
      <c r="G3864" s="93" t="s">
        <v>23</v>
      </c>
      <c r="H3864" s="93"/>
      <c r="I3864" s="93" t="s">
        <v>24</v>
      </c>
      <c r="J3864" s="93" t="s">
        <v>24</v>
      </c>
      <c r="K3864" s="2">
        <v>100210042599</v>
      </c>
      <c r="L3864" t="s">
        <v>25</v>
      </c>
      <c r="M3864" t="s">
        <v>5198</v>
      </c>
      <c r="N3864" t="s">
        <v>4357</v>
      </c>
      <c r="O3864" t="s">
        <v>5244</v>
      </c>
      <c r="P3864" s="86" t="s">
        <v>8797</v>
      </c>
      <c r="Q3864" s="87"/>
      <c r="R3864" s="88" t="s">
        <v>28</v>
      </c>
      <c r="S3864" s="89"/>
      <c r="T3864" s="1">
        <v>860</v>
      </c>
      <c r="U3864" s="90">
        <v>447.2</v>
      </c>
      <c r="V3864" s="91">
        <v>0.48000000000000004</v>
      </c>
      <c r="W3864" s="88" t="s">
        <v>11035</v>
      </c>
      <c r="X3864" s="83">
        <v>90119000000</v>
      </c>
      <c r="Y3864" s="83" t="s">
        <v>994</v>
      </c>
      <c r="Z3864" s="83" t="s">
        <v>31</v>
      </c>
    </row>
    <row r="3865" spans="1:26" x14ac:dyDescent="0.25">
      <c r="A3865" t="s">
        <v>7690</v>
      </c>
      <c r="B3865" t="s">
        <v>7690</v>
      </c>
      <c r="C3865" s="94" t="s">
        <v>7691</v>
      </c>
      <c r="D3865" s="93" t="s">
        <v>7691</v>
      </c>
      <c r="E3865" s="93" t="s">
        <v>704</v>
      </c>
      <c r="F3865" s="93" t="s">
        <v>22</v>
      </c>
      <c r="G3865" s="93" t="s">
        <v>23</v>
      </c>
      <c r="H3865" s="93"/>
      <c r="I3865" s="93" t="s">
        <v>24</v>
      </c>
      <c r="J3865" s="93" t="s">
        <v>24</v>
      </c>
      <c r="K3865" s="2">
        <v>100210042599</v>
      </c>
      <c r="L3865" t="s">
        <v>25</v>
      </c>
      <c r="M3865" t="s">
        <v>5198</v>
      </c>
      <c r="N3865" t="s">
        <v>4357</v>
      </c>
      <c r="O3865" t="s">
        <v>5244</v>
      </c>
      <c r="P3865" s="86" t="s">
        <v>8797</v>
      </c>
      <c r="Q3865" s="87"/>
      <c r="R3865" s="88" t="s">
        <v>28</v>
      </c>
      <c r="S3865" s="89"/>
      <c r="T3865" s="1">
        <v>5624</v>
      </c>
      <c r="U3865" s="90">
        <v>2924.48</v>
      </c>
      <c r="V3865" s="91">
        <v>0.48</v>
      </c>
      <c r="W3865" s="88" t="s">
        <v>11035</v>
      </c>
      <c r="X3865" s="83">
        <v>85437090990</v>
      </c>
      <c r="Y3865" s="83" t="s">
        <v>994</v>
      </c>
      <c r="Z3865" s="83" t="s">
        <v>31</v>
      </c>
    </row>
    <row r="3866" spans="1:26" x14ac:dyDescent="0.25">
      <c r="A3866" t="s">
        <v>7692</v>
      </c>
      <c r="B3866" t="s">
        <v>7692</v>
      </c>
      <c r="C3866" s="94" t="s">
        <v>7693</v>
      </c>
      <c r="D3866" s="93" t="s">
        <v>7693</v>
      </c>
      <c r="E3866" s="93" t="s">
        <v>704</v>
      </c>
      <c r="F3866" s="93" t="s">
        <v>22</v>
      </c>
      <c r="G3866" s="93" t="s">
        <v>23</v>
      </c>
      <c r="H3866" s="93"/>
      <c r="I3866" s="93" t="s">
        <v>24</v>
      </c>
      <c r="J3866" s="93" t="s">
        <v>24</v>
      </c>
      <c r="K3866" s="2">
        <v>100210042599</v>
      </c>
      <c r="L3866" t="s">
        <v>25</v>
      </c>
      <c r="M3866" t="s">
        <v>5198</v>
      </c>
      <c r="N3866" t="s">
        <v>4357</v>
      </c>
      <c r="O3866" t="s">
        <v>5244</v>
      </c>
      <c r="P3866" s="86" t="s">
        <v>8797</v>
      </c>
      <c r="Q3866" s="87"/>
      <c r="R3866" s="88" t="s">
        <v>28</v>
      </c>
      <c r="S3866" s="89"/>
      <c r="T3866" s="1">
        <v>7252</v>
      </c>
      <c r="U3866" s="90">
        <v>3771.04</v>
      </c>
      <c r="V3866" s="91">
        <v>0.48</v>
      </c>
      <c r="W3866" s="88" t="s">
        <v>11035</v>
      </c>
      <c r="X3866" s="83">
        <v>85437090990</v>
      </c>
      <c r="Y3866" s="83" t="s">
        <v>994</v>
      </c>
      <c r="Z3866" s="83" t="s">
        <v>31</v>
      </c>
    </row>
    <row r="3867" spans="1:26" x14ac:dyDescent="0.25">
      <c r="A3867" t="s">
        <v>7694</v>
      </c>
      <c r="B3867" t="s">
        <v>7694</v>
      </c>
      <c r="C3867" s="94" t="s">
        <v>7695</v>
      </c>
      <c r="D3867" s="93" t="s">
        <v>7695</v>
      </c>
      <c r="E3867" s="93" t="s">
        <v>704</v>
      </c>
      <c r="F3867" s="93" t="s">
        <v>22</v>
      </c>
      <c r="G3867" s="93" t="s">
        <v>23</v>
      </c>
      <c r="H3867" s="93"/>
      <c r="I3867" s="93" t="s">
        <v>24</v>
      </c>
      <c r="J3867" s="93" t="s">
        <v>24</v>
      </c>
      <c r="K3867" s="2">
        <v>100210042599</v>
      </c>
      <c r="L3867" t="s">
        <v>25</v>
      </c>
      <c r="M3867" t="s">
        <v>5198</v>
      </c>
      <c r="N3867" t="s">
        <v>4357</v>
      </c>
      <c r="O3867" t="s">
        <v>5244</v>
      </c>
      <c r="P3867" s="86" t="s">
        <v>8797</v>
      </c>
      <c r="Q3867" s="87"/>
      <c r="R3867" s="88" t="s">
        <v>28</v>
      </c>
      <c r="S3867" s="89"/>
      <c r="T3867" s="1">
        <v>3937</v>
      </c>
      <c r="U3867" s="90">
        <v>2047.24</v>
      </c>
      <c r="V3867" s="91">
        <v>0.48</v>
      </c>
      <c r="W3867" s="88" t="s">
        <v>11035</v>
      </c>
      <c r="X3867" s="83">
        <v>90029000900</v>
      </c>
      <c r="Y3867" s="83" t="s">
        <v>994</v>
      </c>
      <c r="Z3867" s="83" t="s">
        <v>31</v>
      </c>
    </row>
    <row r="3868" spans="1:26" x14ac:dyDescent="0.25">
      <c r="A3868" t="s">
        <v>7696</v>
      </c>
      <c r="B3868" t="s">
        <v>7696</v>
      </c>
      <c r="C3868" s="94" t="s">
        <v>7697</v>
      </c>
      <c r="D3868" s="93" t="s">
        <v>7697</v>
      </c>
      <c r="E3868" s="93" t="s">
        <v>704</v>
      </c>
      <c r="F3868" s="93" t="s">
        <v>22</v>
      </c>
      <c r="G3868" s="93" t="s">
        <v>23</v>
      </c>
      <c r="H3868" s="93"/>
      <c r="I3868" s="93" t="s">
        <v>24</v>
      </c>
      <c r="J3868" s="93" t="s">
        <v>24</v>
      </c>
      <c r="K3868" s="2">
        <v>100210042599</v>
      </c>
      <c r="L3868" t="s">
        <v>25</v>
      </c>
      <c r="M3868" t="s">
        <v>5198</v>
      </c>
      <c r="N3868" t="s">
        <v>4357</v>
      </c>
      <c r="O3868" t="s">
        <v>5244</v>
      </c>
      <c r="P3868" s="86" t="s">
        <v>8797</v>
      </c>
      <c r="Q3868" s="87"/>
      <c r="R3868" s="88" t="s">
        <v>28</v>
      </c>
      <c r="S3868" s="89"/>
      <c r="T3868" s="1">
        <v>5635</v>
      </c>
      <c r="U3868" s="90">
        <v>2930.2</v>
      </c>
      <c r="V3868" s="91">
        <v>0.48000000000000004</v>
      </c>
      <c r="W3868" s="88" t="s">
        <v>11035</v>
      </c>
      <c r="X3868" s="83">
        <v>90029000900</v>
      </c>
      <c r="Y3868" s="83" t="s">
        <v>994</v>
      </c>
      <c r="Z3868" s="83" t="s">
        <v>31</v>
      </c>
    </row>
    <row r="3869" spans="1:26" x14ac:dyDescent="0.25">
      <c r="A3869" t="s">
        <v>7698</v>
      </c>
      <c r="B3869" t="s">
        <v>7698</v>
      </c>
      <c r="C3869" s="94" t="s">
        <v>7699</v>
      </c>
      <c r="D3869" s="93" t="s">
        <v>7700</v>
      </c>
      <c r="E3869" s="93" t="s">
        <v>704</v>
      </c>
      <c r="F3869" s="93" t="s">
        <v>22</v>
      </c>
      <c r="G3869" s="93" t="s">
        <v>23</v>
      </c>
      <c r="H3869" s="93"/>
      <c r="I3869" s="93" t="s">
        <v>24</v>
      </c>
      <c r="J3869" s="93" t="s">
        <v>24</v>
      </c>
      <c r="K3869" s="2">
        <v>100210042599</v>
      </c>
      <c r="L3869" t="s">
        <v>25</v>
      </c>
      <c r="M3869" t="s">
        <v>5198</v>
      </c>
      <c r="N3869" t="s">
        <v>4357</v>
      </c>
      <c r="O3869" t="s">
        <v>5244</v>
      </c>
      <c r="P3869" s="86" t="s">
        <v>8797</v>
      </c>
      <c r="Q3869" s="99"/>
      <c r="R3869" s="88" t="s">
        <v>28</v>
      </c>
      <c r="S3869" s="98"/>
      <c r="T3869" s="1">
        <v>5215</v>
      </c>
      <c r="U3869" s="90">
        <v>2711.8</v>
      </c>
      <c r="V3869" s="91">
        <v>0.48</v>
      </c>
      <c r="W3869" s="88" t="s">
        <v>11035</v>
      </c>
      <c r="X3869" s="83">
        <v>90119000000</v>
      </c>
      <c r="Y3869" s="83" t="s">
        <v>994</v>
      </c>
      <c r="Z3869" s="83" t="s">
        <v>31</v>
      </c>
    </row>
    <row r="3870" spans="1:26" x14ac:dyDescent="0.25">
      <c r="A3870" t="s">
        <v>8447</v>
      </c>
      <c r="B3870" t="s">
        <v>8447</v>
      </c>
      <c r="C3870" s="94" t="s">
        <v>8448</v>
      </c>
      <c r="D3870" s="93" t="s">
        <v>12652</v>
      </c>
      <c r="E3870" s="93" t="s">
        <v>704</v>
      </c>
      <c r="F3870" s="93" t="s">
        <v>22</v>
      </c>
      <c r="G3870" s="93" t="s">
        <v>23</v>
      </c>
      <c r="H3870" s="93"/>
      <c r="I3870" s="93" t="s">
        <v>24</v>
      </c>
      <c r="J3870" s="93" t="s">
        <v>24</v>
      </c>
      <c r="K3870" s="2">
        <v>100210042599</v>
      </c>
      <c r="L3870" t="s">
        <v>25</v>
      </c>
      <c r="M3870" t="s">
        <v>5198</v>
      </c>
      <c r="N3870" t="s">
        <v>4357</v>
      </c>
      <c r="O3870" t="s">
        <v>5244</v>
      </c>
      <c r="P3870" s="86" t="s">
        <v>8797</v>
      </c>
      <c r="Q3870" s="99"/>
      <c r="R3870" s="88" t="s">
        <v>28</v>
      </c>
      <c r="S3870" s="98"/>
      <c r="T3870" s="1">
        <v>11859</v>
      </c>
      <c r="U3870" s="90">
        <v>8301.2999999999993</v>
      </c>
      <c r="V3870" s="91">
        <v>0.30000000000000004</v>
      </c>
      <c r="W3870" s="88" t="s">
        <v>11038</v>
      </c>
      <c r="X3870" s="83">
        <v>85369095000</v>
      </c>
      <c r="Y3870" s="83" t="s">
        <v>994</v>
      </c>
      <c r="Z3870" s="83" t="s">
        <v>31</v>
      </c>
    </row>
    <row r="3871" spans="1:26" x14ac:dyDescent="0.25">
      <c r="A3871" t="s">
        <v>8449</v>
      </c>
      <c r="B3871" t="s">
        <v>8449</v>
      </c>
      <c r="C3871" s="94" t="s">
        <v>8450</v>
      </c>
      <c r="D3871" s="93" t="s">
        <v>8451</v>
      </c>
      <c r="E3871" s="93" t="s">
        <v>704</v>
      </c>
      <c r="F3871" s="93" t="s">
        <v>22</v>
      </c>
      <c r="G3871" s="93" t="s">
        <v>23</v>
      </c>
      <c r="H3871" s="93"/>
      <c r="I3871" s="93" t="s">
        <v>24</v>
      </c>
      <c r="J3871" s="93" t="s">
        <v>24</v>
      </c>
      <c r="K3871" s="2">
        <v>100210042599</v>
      </c>
      <c r="L3871" t="s">
        <v>25</v>
      </c>
      <c r="M3871" t="s">
        <v>5198</v>
      </c>
      <c r="N3871" t="s">
        <v>4357</v>
      </c>
      <c r="O3871" t="s">
        <v>5244</v>
      </c>
      <c r="P3871" s="86" t="s">
        <v>8797</v>
      </c>
      <c r="Q3871" s="87"/>
      <c r="R3871" s="88" t="s">
        <v>28</v>
      </c>
      <c r="S3871" s="89"/>
      <c r="T3871" s="1">
        <v>10585</v>
      </c>
      <c r="U3871" s="90">
        <v>7409.5</v>
      </c>
      <c r="V3871" s="91">
        <v>0.3</v>
      </c>
      <c r="W3871" s="88" t="s">
        <v>11038</v>
      </c>
      <c r="X3871" s="83">
        <v>85437090990</v>
      </c>
      <c r="Y3871" s="83" t="s">
        <v>994</v>
      </c>
      <c r="Z3871" s="83" t="s">
        <v>31</v>
      </c>
    </row>
    <row r="3872" spans="1:26" x14ac:dyDescent="0.25">
      <c r="A3872" t="s">
        <v>8452</v>
      </c>
      <c r="B3872" t="s">
        <v>8452</v>
      </c>
      <c r="C3872" s="94" t="s">
        <v>8453</v>
      </c>
      <c r="D3872" s="93" t="s">
        <v>8454</v>
      </c>
      <c r="E3872" s="93" t="s">
        <v>704</v>
      </c>
      <c r="F3872" s="93" t="s">
        <v>22</v>
      </c>
      <c r="G3872" s="93" t="s">
        <v>23</v>
      </c>
      <c r="H3872" s="93"/>
      <c r="I3872" s="93" t="s">
        <v>24</v>
      </c>
      <c r="J3872" s="93" t="s">
        <v>24</v>
      </c>
      <c r="K3872" s="2">
        <v>100210042599</v>
      </c>
      <c r="L3872" t="s">
        <v>25</v>
      </c>
      <c r="M3872" t="s">
        <v>5198</v>
      </c>
      <c r="N3872" t="s">
        <v>4357</v>
      </c>
      <c r="O3872" t="s">
        <v>5244</v>
      </c>
      <c r="P3872" s="86" t="s">
        <v>8797</v>
      </c>
      <c r="Q3872" s="87"/>
      <c r="R3872" s="88" t="s">
        <v>28</v>
      </c>
      <c r="S3872" s="89"/>
      <c r="T3872" s="1">
        <v>6167</v>
      </c>
      <c r="U3872" s="90">
        <v>4316.8999999999996</v>
      </c>
      <c r="V3872" s="91">
        <v>0.30000000000000004</v>
      </c>
      <c r="W3872" s="88" t="s">
        <v>11038</v>
      </c>
      <c r="X3872" s="83">
        <v>90029000900</v>
      </c>
      <c r="Y3872" s="83" t="s">
        <v>994</v>
      </c>
      <c r="Z3872" s="83" t="s">
        <v>31</v>
      </c>
    </row>
    <row r="3873" spans="1:26" x14ac:dyDescent="0.25">
      <c r="A3873" t="s">
        <v>8455</v>
      </c>
      <c r="B3873" t="s">
        <v>8455</v>
      </c>
      <c r="C3873" s="94" t="s">
        <v>8456</v>
      </c>
      <c r="D3873" s="93" t="s">
        <v>8457</v>
      </c>
      <c r="E3873" s="93" t="s">
        <v>704</v>
      </c>
      <c r="F3873" s="93" t="s">
        <v>22</v>
      </c>
      <c r="G3873" s="93" t="s">
        <v>23</v>
      </c>
      <c r="H3873" s="93"/>
      <c r="I3873" s="93" t="s">
        <v>24</v>
      </c>
      <c r="J3873" s="93" t="s">
        <v>24</v>
      </c>
      <c r="K3873" s="2">
        <v>100210042599</v>
      </c>
      <c r="L3873" t="s">
        <v>25</v>
      </c>
      <c r="M3873" t="s">
        <v>5198</v>
      </c>
      <c r="N3873" t="s">
        <v>4357</v>
      </c>
      <c r="O3873" t="s">
        <v>5244</v>
      </c>
      <c r="P3873" s="86" t="s">
        <v>8797</v>
      </c>
      <c r="Q3873" s="99"/>
      <c r="R3873" s="88" t="s">
        <v>28</v>
      </c>
      <c r="S3873" s="98"/>
      <c r="T3873" s="1">
        <v>5264</v>
      </c>
      <c r="U3873" s="90">
        <v>3684.8</v>
      </c>
      <c r="V3873" s="91">
        <v>0.3</v>
      </c>
      <c r="W3873" s="88" t="s">
        <v>11038</v>
      </c>
      <c r="X3873" s="83">
        <v>90029000900</v>
      </c>
      <c r="Y3873" s="83" t="s">
        <v>994</v>
      </c>
      <c r="Z3873" s="83" t="s">
        <v>31</v>
      </c>
    </row>
    <row r="3874" spans="1:26" x14ac:dyDescent="0.25">
      <c r="A3874" t="s">
        <v>8458</v>
      </c>
      <c r="B3874" t="s">
        <v>8458</v>
      </c>
      <c r="C3874" s="94" t="s">
        <v>8459</v>
      </c>
      <c r="D3874" s="93" t="s">
        <v>8460</v>
      </c>
      <c r="E3874" s="93" t="s">
        <v>704</v>
      </c>
      <c r="F3874" s="93" t="s">
        <v>22</v>
      </c>
      <c r="G3874" s="93" t="s">
        <v>23</v>
      </c>
      <c r="H3874" s="93"/>
      <c r="I3874" s="93" t="s">
        <v>24</v>
      </c>
      <c r="J3874" s="93" t="s">
        <v>24</v>
      </c>
      <c r="K3874" s="2">
        <v>100210042599</v>
      </c>
      <c r="L3874" t="s">
        <v>25</v>
      </c>
      <c r="M3874" t="s">
        <v>5198</v>
      </c>
      <c r="N3874" t="s">
        <v>4357</v>
      </c>
      <c r="O3874" t="s">
        <v>5244</v>
      </c>
      <c r="P3874" s="86" t="s">
        <v>8797</v>
      </c>
      <c r="Q3874" s="87"/>
      <c r="R3874" s="88" t="s">
        <v>28</v>
      </c>
      <c r="S3874" s="89"/>
      <c r="T3874" s="1">
        <v>19326</v>
      </c>
      <c r="U3874" s="90">
        <v>13528.2</v>
      </c>
      <c r="V3874" s="91">
        <v>0.3</v>
      </c>
      <c r="W3874" s="88" t="s">
        <v>11038</v>
      </c>
      <c r="X3874" s="83">
        <v>90011090900</v>
      </c>
      <c r="Y3874" s="83" t="s">
        <v>994</v>
      </c>
      <c r="Z3874" s="83" t="s">
        <v>31</v>
      </c>
    </row>
    <row r="3875" spans="1:26" x14ac:dyDescent="0.25">
      <c r="A3875" t="s">
        <v>8461</v>
      </c>
      <c r="B3875" t="s">
        <v>8461</v>
      </c>
      <c r="C3875" s="94" t="s">
        <v>8462</v>
      </c>
      <c r="D3875" s="93" t="s">
        <v>8463</v>
      </c>
      <c r="E3875" s="93" t="s">
        <v>704</v>
      </c>
      <c r="F3875" s="93" t="s">
        <v>22</v>
      </c>
      <c r="G3875" s="93" t="s">
        <v>23</v>
      </c>
      <c r="H3875" s="93"/>
      <c r="I3875" s="93" t="s">
        <v>24</v>
      </c>
      <c r="J3875" s="93" t="s">
        <v>24</v>
      </c>
      <c r="K3875" s="2">
        <v>100210042599</v>
      </c>
      <c r="L3875" t="s">
        <v>25</v>
      </c>
      <c r="M3875" t="s">
        <v>5198</v>
      </c>
      <c r="N3875" t="s">
        <v>4357</v>
      </c>
      <c r="O3875" t="s">
        <v>5244</v>
      </c>
      <c r="P3875" s="86" t="s">
        <v>8797</v>
      </c>
      <c r="Q3875" s="87"/>
      <c r="R3875" s="88" t="s">
        <v>28</v>
      </c>
      <c r="S3875" s="89"/>
      <c r="T3875" s="1">
        <v>1216</v>
      </c>
      <c r="U3875" s="90">
        <v>851.2</v>
      </c>
      <c r="V3875" s="91">
        <v>0.3</v>
      </c>
      <c r="W3875" s="88" t="s">
        <v>11038</v>
      </c>
      <c r="X3875" s="83">
        <v>85444290900</v>
      </c>
      <c r="Y3875" s="83" t="s">
        <v>994</v>
      </c>
      <c r="Z3875" s="83" t="s">
        <v>31</v>
      </c>
    </row>
    <row r="3876" spans="1:26" x14ac:dyDescent="0.25">
      <c r="A3876" t="s">
        <v>8464</v>
      </c>
      <c r="B3876" t="s">
        <v>8464</v>
      </c>
      <c r="C3876" s="94" t="s">
        <v>8465</v>
      </c>
      <c r="D3876" s="93" t="s">
        <v>8466</v>
      </c>
      <c r="E3876" s="93" t="s">
        <v>704</v>
      </c>
      <c r="F3876" s="93" t="s">
        <v>22</v>
      </c>
      <c r="G3876" s="93" t="s">
        <v>23</v>
      </c>
      <c r="H3876" s="93"/>
      <c r="I3876" s="93" t="s">
        <v>24</v>
      </c>
      <c r="J3876" s="93" t="s">
        <v>24</v>
      </c>
      <c r="K3876" s="2">
        <v>100210042599</v>
      </c>
      <c r="L3876" t="s">
        <v>25</v>
      </c>
      <c r="M3876" t="s">
        <v>5198</v>
      </c>
      <c r="N3876" t="s">
        <v>4357</v>
      </c>
      <c r="O3876" t="s">
        <v>5244</v>
      </c>
      <c r="P3876" s="86" t="s">
        <v>8797</v>
      </c>
      <c r="Q3876" s="87"/>
      <c r="R3876" s="88" t="s">
        <v>28</v>
      </c>
      <c r="S3876" s="89"/>
      <c r="T3876" s="1">
        <v>46317</v>
      </c>
      <c r="U3876" s="90">
        <v>32421.9</v>
      </c>
      <c r="V3876" s="91">
        <v>0.3</v>
      </c>
      <c r="W3876" s="88" t="s">
        <v>11038</v>
      </c>
      <c r="X3876" s="83">
        <v>85258900000</v>
      </c>
      <c r="Y3876" s="83" t="s">
        <v>994</v>
      </c>
      <c r="Z3876" s="83" t="s">
        <v>31</v>
      </c>
    </row>
    <row r="3877" spans="1:26" x14ac:dyDescent="0.25">
      <c r="A3877" t="s">
        <v>8467</v>
      </c>
      <c r="B3877" t="s">
        <v>8467</v>
      </c>
      <c r="C3877" s="94" t="s">
        <v>8468</v>
      </c>
      <c r="D3877" s="93" t="s">
        <v>8468</v>
      </c>
      <c r="E3877" s="93" t="s">
        <v>704</v>
      </c>
      <c r="F3877" s="93" t="s">
        <v>22</v>
      </c>
      <c r="G3877" s="93" t="s">
        <v>23</v>
      </c>
      <c r="H3877" s="93"/>
      <c r="I3877" s="93" t="s">
        <v>24</v>
      </c>
      <c r="J3877" s="93" t="s">
        <v>24</v>
      </c>
      <c r="K3877" s="2">
        <v>100210042599</v>
      </c>
      <c r="L3877" t="s">
        <v>25</v>
      </c>
      <c r="M3877" t="s">
        <v>5198</v>
      </c>
      <c r="N3877" t="s">
        <v>4357</v>
      </c>
      <c r="O3877" t="s">
        <v>5244</v>
      </c>
      <c r="P3877" s="86" t="s">
        <v>8797</v>
      </c>
      <c r="Q3877" s="87"/>
      <c r="R3877" s="88" t="s">
        <v>28</v>
      </c>
      <c r="S3877" s="89"/>
      <c r="T3877" s="1">
        <v>12196</v>
      </c>
      <c r="U3877" s="90">
        <v>8537.2000000000007</v>
      </c>
      <c r="V3877" s="91">
        <v>0.29999999999999993</v>
      </c>
      <c r="W3877" s="88" t="s">
        <v>11038</v>
      </c>
      <c r="X3877" s="83">
        <v>85371098990</v>
      </c>
      <c r="Y3877" s="83" t="s">
        <v>994</v>
      </c>
      <c r="Z3877" s="83" t="s">
        <v>31</v>
      </c>
    </row>
    <row r="3878" spans="1:26" x14ac:dyDescent="0.25">
      <c r="A3878" t="s">
        <v>8469</v>
      </c>
      <c r="B3878" t="s">
        <v>8469</v>
      </c>
      <c r="C3878" s="94" t="s">
        <v>8470</v>
      </c>
      <c r="D3878" s="93" t="s">
        <v>8471</v>
      </c>
      <c r="E3878" s="93" t="s">
        <v>704</v>
      </c>
      <c r="F3878" s="93" t="s">
        <v>22</v>
      </c>
      <c r="G3878" s="93" t="s">
        <v>23</v>
      </c>
      <c r="H3878" s="93"/>
      <c r="I3878" s="93" t="s">
        <v>24</v>
      </c>
      <c r="J3878" s="93" t="s">
        <v>24</v>
      </c>
      <c r="K3878" s="2">
        <v>100210042599</v>
      </c>
      <c r="L3878" t="s">
        <v>25</v>
      </c>
      <c r="M3878" t="s">
        <v>5198</v>
      </c>
      <c r="N3878" t="s">
        <v>4357</v>
      </c>
      <c r="O3878" t="s">
        <v>5244</v>
      </c>
      <c r="P3878" s="86" t="s">
        <v>8797</v>
      </c>
      <c r="Q3878" s="87"/>
      <c r="R3878" s="88" t="s">
        <v>28</v>
      </c>
      <c r="S3878" s="89"/>
      <c r="T3878" s="1">
        <v>19326</v>
      </c>
      <c r="U3878" s="90">
        <v>13528.2</v>
      </c>
      <c r="V3878" s="91">
        <v>0.3</v>
      </c>
      <c r="W3878" s="88" t="s">
        <v>11038</v>
      </c>
      <c r="X3878" s="83">
        <v>90011090900</v>
      </c>
      <c r="Y3878" s="83" t="s">
        <v>994</v>
      </c>
      <c r="Z3878" s="83" t="s">
        <v>31</v>
      </c>
    </row>
    <row r="3879" spans="1:26" x14ac:dyDescent="0.25">
      <c r="A3879" t="s">
        <v>8472</v>
      </c>
      <c r="B3879" t="s">
        <v>8472</v>
      </c>
      <c r="C3879" s="94" t="s">
        <v>8473</v>
      </c>
      <c r="D3879" s="93" t="s">
        <v>8474</v>
      </c>
      <c r="E3879" s="93" t="s">
        <v>704</v>
      </c>
      <c r="F3879" s="93" t="s">
        <v>22</v>
      </c>
      <c r="G3879" s="93" t="s">
        <v>23</v>
      </c>
      <c r="H3879" s="93"/>
      <c r="I3879" s="93" t="s">
        <v>24</v>
      </c>
      <c r="J3879" s="93" t="s">
        <v>24</v>
      </c>
      <c r="K3879" s="2">
        <v>100210042599</v>
      </c>
      <c r="L3879" t="s">
        <v>25</v>
      </c>
      <c r="M3879" t="s">
        <v>5198</v>
      </c>
      <c r="N3879" t="s">
        <v>4357</v>
      </c>
      <c r="O3879" t="s">
        <v>5244</v>
      </c>
      <c r="P3879" s="86" t="s">
        <v>8797</v>
      </c>
      <c r="Q3879" s="87"/>
      <c r="R3879" s="88" t="s">
        <v>28</v>
      </c>
      <c r="S3879" s="89"/>
      <c r="T3879" s="1">
        <v>29070</v>
      </c>
      <c r="U3879" s="90">
        <v>20349</v>
      </c>
      <c r="V3879" s="91">
        <v>0.3</v>
      </c>
      <c r="W3879" s="88" t="s">
        <v>11038</v>
      </c>
      <c r="X3879" s="83">
        <v>90118000000</v>
      </c>
      <c r="Y3879" s="83" t="s">
        <v>994</v>
      </c>
      <c r="Z3879" s="83" t="s">
        <v>31</v>
      </c>
    </row>
    <row r="3880" spans="1:26" x14ac:dyDescent="0.25">
      <c r="A3880" t="s">
        <v>7701</v>
      </c>
      <c r="B3880" t="s">
        <v>7701</v>
      </c>
      <c r="C3880" s="94" t="s">
        <v>7702</v>
      </c>
      <c r="D3880" s="93" t="s">
        <v>7703</v>
      </c>
      <c r="E3880" s="93" t="s">
        <v>704</v>
      </c>
      <c r="F3880" s="93" t="s">
        <v>22</v>
      </c>
      <c r="G3880" s="93" t="s">
        <v>23</v>
      </c>
      <c r="H3880" s="93"/>
      <c r="I3880" s="93" t="s">
        <v>24</v>
      </c>
      <c r="J3880" s="93" t="s">
        <v>24</v>
      </c>
      <c r="K3880" s="2">
        <v>100210042599</v>
      </c>
      <c r="L3880" t="s">
        <v>25</v>
      </c>
      <c r="M3880" t="s">
        <v>5198</v>
      </c>
      <c r="N3880" t="s">
        <v>4357</v>
      </c>
      <c r="O3880" t="s">
        <v>5244</v>
      </c>
      <c r="P3880" s="86" t="s">
        <v>8797</v>
      </c>
      <c r="Q3880" s="87"/>
      <c r="R3880" s="88" t="s">
        <v>28</v>
      </c>
      <c r="S3880" s="89"/>
      <c r="T3880" s="1">
        <v>10328</v>
      </c>
      <c r="U3880" s="90">
        <v>7746</v>
      </c>
      <c r="V3880" s="91">
        <v>0.25</v>
      </c>
      <c r="W3880" s="88" t="s">
        <v>11036</v>
      </c>
      <c r="X3880" s="83">
        <v>90022000000</v>
      </c>
      <c r="Y3880" s="83" t="s">
        <v>994</v>
      </c>
      <c r="Z3880" s="83" t="s">
        <v>31</v>
      </c>
    </row>
    <row r="3881" spans="1:26" x14ac:dyDescent="0.25">
      <c r="A3881" t="s">
        <v>8475</v>
      </c>
      <c r="B3881" t="s">
        <v>8475</v>
      </c>
      <c r="C3881" s="94" t="s">
        <v>8476</v>
      </c>
      <c r="D3881" s="93" t="s">
        <v>8477</v>
      </c>
      <c r="E3881" s="93" t="s">
        <v>704</v>
      </c>
      <c r="F3881" s="93" t="s">
        <v>22</v>
      </c>
      <c r="G3881" s="93" t="s">
        <v>23</v>
      </c>
      <c r="H3881" s="93"/>
      <c r="I3881" s="93" t="s">
        <v>24</v>
      </c>
      <c r="J3881" s="93" t="s">
        <v>24</v>
      </c>
      <c r="K3881" s="2">
        <v>100210042599</v>
      </c>
      <c r="L3881" t="s">
        <v>25</v>
      </c>
      <c r="M3881" t="s">
        <v>5198</v>
      </c>
      <c r="N3881" t="s">
        <v>4357</v>
      </c>
      <c r="O3881" t="s">
        <v>5244</v>
      </c>
      <c r="P3881" s="86" t="s">
        <v>8797</v>
      </c>
      <c r="Q3881" s="87"/>
      <c r="R3881" s="88" t="s">
        <v>28</v>
      </c>
      <c r="S3881" s="98"/>
      <c r="T3881" s="1">
        <v>17965</v>
      </c>
      <c r="U3881" s="90">
        <v>12575.5</v>
      </c>
      <c r="V3881" s="91">
        <v>0.3</v>
      </c>
      <c r="W3881" s="88" t="s">
        <v>11038</v>
      </c>
      <c r="X3881" s="83">
        <v>49119900000</v>
      </c>
      <c r="Y3881" s="83" t="s">
        <v>994</v>
      </c>
      <c r="Z3881" s="83" t="s">
        <v>31</v>
      </c>
    </row>
    <row r="3882" spans="1:26" x14ac:dyDescent="0.25">
      <c r="A3882" t="s">
        <v>7704</v>
      </c>
      <c r="B3882" t="s">
        <v>7704</v>
      </c>
      <c r="C3882" s="94" t="s">
        <v>7705</v>
      </c>
      <c r="D3882" s="93" t="s">
        <v>7705</v>
      </c>
      <c r="E3882" s="93" t="s">
        <v>704</v>
      </c>
      <c r="F3882" s="93" t="s">
        <v>22</v>
      </c>
      <c r="G3882" s="93" t="s">
        <v>23</v>
      </c>
      <c r="H3882" s="93"/>
      <c r="I3882" s="93" t="s">
        <v>24</v>
      </c>
      <c r="J3882" s="93" t="s">
        <v>24</v>
      </c>
      <c r="K3882" s="2">
        <v>100210042599</v>
      </c>
      <c r="L3882" t="s">
        <v>25</v>
      </c>
      <c r="M3882" t="s">
        <v>5198</v>
      </c>
      <c r="N3882" t="s">
        <v>4357</v>
      </c>
      <c r="O3882" t="s">
        <v>5244</v>
      </c>
      <c r="P3882" s="86" t="s">
        <v>8797</v>
      </c>
      <c r="Q3882" s="87"/>
      <c r="R3882" s="88" t="s">
        <v>28</v>
      </c>
      <c r="S3882" s="98"/>
      <c r="T3882" s="1">
        <v>1729</v>
      </c>
      <c r="U3882" s="90">
        <v>899.08</v>
      </c>
      <c r="V3882" s="91">
        <v>0.48</v>
      </c>
      <c r="W3882" s="88" t="s">
        <v>11035</v>
      </c>
      <c r="X3882" s="83">
        <v>90119000000</v>
      </c>
      <c r="Y3882" s="83" t="s">
        <v>994</v>
      </c>
      <c r="Z3882" s="83" t="s">
        <v>31</v>
      </c>
    </row>
    <row r="3883" spans="1:26" x14ac:dyDescent="0.25">
      <c r="A3883" t="s">
        <v>8802</v>
      </c>
      <c r="B3883" t="s">
        <v>8802</v>
      </c>
      <c r="C3883" s="94" t="s">
        <v>8803</v>
      </c>
      <c r="D3883" s="93" t="s">
        <v>12653</v>
      </c>
      <c r="E3883" s="93" t="s">
        <v>704</v>
      </c>
      <c r="F3883" s="93" t="s">
        <v>22</v>
      </c>
      <c r="G3883" s="93" t="s">
        <v>23</v>
      </c>
      <c r="H3883" s="93"/>
      <c r="I3883" s="93" t="s">
        <v>24</v>
      </c>
      <c r="J3883" s="93" t="s">
        <v>24</v>
      </c>
      <c r="K3883" s="2">
        <v>100210042599</v>
      </c>
      <c r="L3883" t="s">
        <v>25</v>
      </c>
      <c r="M3883" t="s">
        <v>5198</v>
      </c>
      <c r="N3883" t="s">
        <v>4357</v>
      </c>
      <c r="O3883" t="s">
        <v>5244</v>
      </c>
      <c r="P3883" s="86" t="s">
        <v>8797</v>
      </c>
      <c r="Q3883" s="87"/>
      <c r="R3883" s="88" t="s">
        <v>28</v>
      </c>
      <c r="S3883" s="98"/>
      <c r="T3883" s="1">
        <v>10690</v>
      </c>
      <c r="U3883" s="90">
        <v>10690</v>
      </c>
      <c r="V3883" s="91">
        <v>0</v>
      </c>
      <c r="W3883" s="88" t="s">
        <v>8801</v>
      </c>
      <c r="X3883" s="83">
        <v>85234990009</v>
      </c>
      <c r="Y3883" s="83" t="s">
        <v>994</v>
      </c>
      <c r="Z3883" s="83" t="s">
        <v>31</v>
      </c>
    </row>
    <row r="3884" spans="1:26" x14ac:dyDescent="0.25">
      <c r="A3884" t="s">
        <v>8804</v>
      </c>
      <c r="B3884" t="s">
        <v>8804</v>
      </c>
      <c r="C3884" s="94" t="s">
        <v>8805</v>
      </c>
      <c r="D3884" s="93" t="s">
        <v>12654</v>
      </c>
      <c r="E3884" s="93" t="s">
        <v>704</v>
      </c>
      <c r="F3884" s="93" t="s">
        <v>22</v>
      </c>
      <c r="G3884" s="93" t="s">
        <v>23</v>
      </c>
      <c r="H3884" s="93"/>
      <c r="I3884" s="93" t="s">
        <v>24</v>
      </c>
      <c r="J3884" s="93" t="s">
        <v>24</v>
      </c>
      <c r="K3884" s="2">
        <v>100210042599</v>
      </c>
      <c r="L3884" t="s">
        <v>25</v>
      </c>
      <c r="M3884" t="s">
        <v>5198</v>
      </c>
      <c r="N3884" t="s">
        <v>4357</v>
      </c>
      <c r="O3884" t="s">
        <v>5244</v>
      </c>
      <c r="P3884" s="86" t="s">
        <v>8797</v>
      </c>
      <c r="Q3884" s="87"/>
      <c r="R3884" s="88" t="s">
        <v>28</v>
      </c>
      <c r="S3884" s="89"/>
      <c r="T3884" s="1">
        <v>3038</v>
      </c>
      <c r="U3884" s="90">
        <v>3038</v>
      </c>
      <c r="V3884" s="91">
        <v>0</v>
      </c>
      <c r="W3884" s="88" t="s">
        <v>8801</v>
      </c>
      <c r="X3884" s="83">
        <v>85234990009</v>
      </c>
      <c r="Y3884" s="83" t="s">
        <v>994</v>
      </c>
      <c r="Z3884" s="83" t="s">
        <v>31</v>
      </c>
    </row>
    <row r="3885" spans="1:26" x14ac:dyDescent="0.25">
      <c r="A3885" t="s">
        <v>8806</v>
      </c>
      <c r="B3885" t="s">
        <v>8806</v>
      </c>
      <c r="C3885" s="94" t="s">
        <v>8807</v>
      </c>
      <c r="D3885" s="93" t="s">
        <v>12655</v>
      </c>
      <c r="E3885" s="93" t="s">
        <v>704</v>
      </c>
      <c r="F3885" s="93" t="s">
        <v>22</v>
      </c>
      <c r="G3885" s="93" t="s">
        <v>23</v>
      </c>
      <c r="H3885" s="93"/>
      <c r="I3885" s="93" t="s">
        <v>24</v>
      </c>
      <c r="J3885" s="93" t="s">
        <v>24</v>
      </c>
      <c r="K3885" s="2">
        <v>100210042599</v>
      </c>
      <c r="L3885" t="s">
        <v>25</v>
      </c>
      <c r="M3885" t="s">
        <v>5198</v>
      </c>
      <c r="N3885" t="s">
        <v>4357</v>
      </c>
      <c r="O3885" t="s">
        <v>5244</v>
      </c>
      <c r="P3885" s="86" t="s">
        <v>8797</v>
      </c>
      <c r="Q3885" s="87"/>
      <c r="R3885" s="88" t="s">
        <v>28</v>
      </c>
      <c r="S3885" s="89"/>
      <c r="T3885" s="1">
        <v>10690</v>
      </c>
      <c r="U3885" s="90">
        <v>10690</v>
      </c>
      <c r="V3885" s="91">
        <v>0</v>
      </c>
      <c r="W3885" s="88" t="s">
        <v>8801</v>
      </c>
      <c r="X3885" s="83">
        <v>85234990009</v>
      </c>
      <c r="Y3885" s="83" t="s">
        <v>994</v>
      </c>
      <c r="Z3885" s="83" t="s">
        <v>31</v>
      </c>
    </row>
    <row r="3886" spans="1:26" x14ac:dyDescent="0.25">
      <c r="A3886" t="s">
        <v>8808</v>
      </c>
      <c r="B3886" t="s">
        <v>8808</v>
      </c>
      <c r="C3886" s="94" t="s">
        <v>8809</v>
      </c>
      <c r="D3886" s="93" t="s">
        <v>12656</v>
      </c>
      <c r="E3886" s="93" t="s">
        <v>704</v>
      </c>
      <c r="F3886" s="93" t="s">
        <v>22</v>
      </c>
      <c r="G3886" s="93" t="s">
        <v>23</v>
      </c>
      <c r="H3886" s="93"/>
      <c r="I3886" s="93" t="s">
        <v>24</v>
      </c>
      <c r="J3886" s="93" t="s">
        <v>24</v>
      </c>
      <c r="K3886" s="2">
        <v>100210042599</v>
      </c>
      <c r="L3886" t="s">
        <v>25</v>
      </c>
      <c r="M3886" t="s">
        <v>5198</v>
      </c>
      <c r="N3886" t="s">
        <v>4357</v>
      </c>
      <c r="O3886" t="s">
        <v>5244</v>
      </c>
      <c r="P3886" s="86" t="s">
        <v>8797</v>
      </c>
      <c r="Q3886" s="87"/>
      <c r="R3886" s="88" t="s">
        <v>28</v>
      </c>
      <c r="S3886" s="89"/>
      <c r="T3886" s="1">
        <v>106885</v>
      </c>
      <c r="U3886" s="90">
        <v>106885</v>
      </c>
      <c r="V3886" s="91">
        <v>0</v>
      </c>
      <c r="W3886" s="88" t="s">
        <v>8801</v>
      </c>
      <c r="X3886" s="83">
        <v>85234990009</v>
      </c>
      <c r="Y3886" s="83" t="s">
        <v>994</v>
      </c>
      <c r="Z3886" s="83" t="s">
        <v>31</v>
      </c>
    </row>
    <row r="3887" spans="1:26" x14ac:dyDescent="0.25">
      <c r="A3887" t="s">
        <v>8810</v>
      </c>
      <c r="B3887" t="s">
        <v>8810</v>
      </c>
      <c r="C3887" s="94" t="s">
        <v>8811</v>
      </c>
      <c r="D3887" s="93" t="s">
        <v>12657</v>
      </c>
      <c r="E3887" s="93" t="s">
        <v>704</v>
      </c>
      <c r="F3887" s="93" t="s">
        <v>22</v>
      </c>
      <c r="G3887" s="93" t="s">
        <v>23</v>
      </c>
      <c r="H3887" s="93"/>
      <c r="I3887" s="93" t="s">
        <v>24</v>
      </c>
      <c r="J3887" s="93" t="s">
        <v>24</v>
      </c>
      <c r="K3887" s="2">
        <v>100210042599</v>
      </c>
      <c r="L3887" t="s">
        <v>25</v>
      </c>
      <c r="M3887" t="s">
        <v>5198</v>
      </c>
      <c r="N3887" t="s">
        <v>4357</v>
      </c>
      <c r="O3887" t="s">
        <v>5244</v>
      </c>
      <c r="P3887" s="86" t="s">
        <v>8797</v>
      </c>
      <c r="Q3887" s="87"/>
      <c r="R3887" s="88" t="s">
        <v>28</v>
      </c>
      <c r="S3887" s="89"/>
      <c r="T3887" s="1">
        <v>71309</v>
      </c>
      <c r="U3887" s="90">
        <v>71309</v>
      </c>
      <c r="V3887" s="91">
        <v>0</v>
      </c>
      <c r="W3887" s="88" t="s">
        <v>8801</v>
      </c>
      <c r="X3887" s="83">
        <v>85234990009</v>
      </c>
      <c r="Y3887" s="83" t="s">
        <v>994</v>
      </c>
      <c r="Z3887" s="83" t="s">
        <v>31</v>
      </c>
    </row>
    <row r="3888" spans="1:26" x14ac:dyDescent="0.25">
      <c r="A3888" t="s">
        <v>8812</v>
      </c>
      <c r="B3888" t="s">
        <v>8812</v>
      </c>
      <c r="C3888" s="94" t="s">
        <v>8813</v>
      </c>
      <c r="D3888" s="93" t="s">
        <v>12658</v>
      </c>
      <c r="E3888" s="93" t="s">
        <v>704</v>
      </c>
      <c r="F3888" s="93" t="s">
        <v>22</v>
      </c>
      <c r="G3888" s="93" t="s">
        <v>23</v>
      </c>
      <c r="H3888" s="93"/>
      <c r="I3888" s="93" t="s">
        <v>24</v>
      </c>
      <c r="J3888" s="93" t="s">
        <v>24</v>
      </c>
      <c r="K3888" s="2">
        <v>100210042599</v>
      </c>
      <c r="L3888" t="s">
        <v>25</v>
      </c>
      <c r="M3888" t="s">
        <v>5198</v>
      </c>
      <c r="N3888" t="s">
        <v>4357</v>
      </c>
      <c r="O3888" t="s">
        <v>5244</v>
      </c>
      <c r="P3888" s="86" t="s">
        <v>8797</v>
      </c>
      <c r="Q3888" s="87"/>
      <c r="R3888" s="88" t="s">
        <v>28</v>
      </c>
      <c r="S3888" s="89"/>
      <c r="T3888" s="1">
        <v>22697</v>
      </c>
      <c r="U3888" s="90">
        <v>22697</v>
      </c>
      <c r="V3888" s="91">
        <v>0</v>
      </c>
      <c r="W3888" s="83" t="s">
        <v>8801</v>
      </c>
      <c r="X3888" s="83">
        <v>85234910009</v>
      </c>
      <c r="Y3888" s="83" t="s">
        <v>994</v>
      </c>
      <c r="Z3888" s="83" t="s">
        <v>31</v>
      </c>
    </row>
    <row r="3889" spans="1:26" x14ac:dyDescent="0.25">
      <c r="A3889" t="s">
        <v>8814</v>
      </c>
      <c r="B3889" t="s">
        <v>8814</v>
      </c>
      <c r="C3889" s="94" t="s">
        <v>8815</v>
      </c>
      <c r="D3889" s="93" t="s">
        <v>12659</v>
      </c>
      <c r="E3889" s="93" t="s">
        <v>704</v>
      </c>
      <c r="F3889" s="93" t="s">
        <v>22</v>
      </c>
      <c r="G3889" s="93" t="s">
        <v>23</v>
      </c>
      <c r="H3889" s="93"/>
      <c r="I3889" s="93" t="s">
        <v>24</v>
      </c>
      <c r="J3889" s="93" t="s">
        <v>24</v>
      </c>
      <c r="K3889" s="2">
        <v>100210042599</v>
      </c>
      <c r="L3889" t="s">
        <v>25</v>
      </c>
      <c r="M3889" t="s">
        <v>5198</v>
      </c>
      <c r="N3889" t="s">
        <v>4357</v>
      </c>
      <c r="O3889" t="s">
        <v>5244</v>
      </c>
      <c r="P3889" s="86" t="s">
        <v>8797</v>
      </c>
      <c r="Q3889" s="87"/>
      <c r="R3889" s="88" t="s">
        <v>28</v>
      </c>
      <c r="S3889" s="89"/>
      <c r="T3889" s="1">
        <v>24384</v>
      </c>
      <c r="U3889" s="90">
        <v>24384</v>
      </c>
      <c r="V3889" s="91">
        <v>0</v>
      </c>
      <c r="W3889" s="88" t="s">
        <v>8801</v>
      </c>
      <c r="X3889" s="83">
        <v>85234910009</v>
      </c>
      <c r="Y3889" s="83" t="s">
        <v>994</v>
      </c>
      <c r="Z3889" s="83" t="s">
        <v>31</v>
      </c>
    </row>
    <row r="3890" spans="1:26" x14ac:dyDescent="0.25">
      <c r="A3890" t="s">
        <v>8816</v>
      </c>
      <c r="B3890" t="s">
        <v>8816</v>
      </c>
      <c r="C3890" s="94" t="s">
        <v>8817</v>
      </c>
      <c r="D3890" s="93" t="s">
        <v>12660</v>
      </c>
      <c r="E3890" s="93" t="s">
        <v>704</v>
      </c>
      <c r="F3890" s="93" t="s">
        <v>22</v>
      </c>
      <c r="G3890" s="93" t="s">
        <v>23</v>
      </c>
      <c r="H3890" s="93"/>
      <c r="I3890" s="93" t="s">
        <v>24</v>
      </c>
      <c r="J3890" s="93" t="s">
        <v>24</v>
      </c>
      <c r="K3890" s="2">
        <v>100210042599</v>
      </c>
      <c r="L3890" t="s">
        <v>25</v>
      </c>
      <c r="M3890" t="s">
        <v>5198</v>
      </c>
      <c r="N3890" t="s">
        <v>4357</v>
      </c>
      <c r="O3890" t="s">
        <v>5244</v>
      </c>
      <c r="P3890" s="86" t="s">
        <v>8797</v>
      </c>
      <c r="Q3890" s="87"/>
      <c r="R3890" s="88" t="s">
        <v>28</v>
      </c>
      <c r="S3890" s="89"/>
      <c r="T3890" s="1">
        <v>9984</v>
      </c>
      <c r="U3890" s="90">
        <v>9984</v>
      </c>
      <c r="V3890" s="91">
        <v>0</v>
      </c>
      <c r="W3890" s="88" t="s">
        <v>8801</v>
      </c>
      <c r="X3890" s="83">
        <v>85234910009</v>
      </c>
      <c r="Y3890" s="83" t="s">
        <v>994</v>
      </c>
      <c r="Z3890" s="83" t="s">
        <v>31</v>
      </c>
    </row>
    <row r="3891" spans="1:26" x14ac:dyDescent="0.25">
      <c r="A3891" t="s">
        <v>8818</v>
      </c>
      <c r="B3891" t="s">
        <v>8818</v>
      </c>
      <c r="C3891" s="94" t="s">
        <v>8819</v>
      </c>
      <c r="D3891" s="93" t="s">
        <v>12661</v>
      </c>
      <c r="E3891" s="93" t="s">
        <v>704</v>
      </c>
      <c r="F3891" s="93" t="s">
        <v>22</v>
      </c>
      <c r="G3891" s="93" t="s">
        <v>23</v>
      </c>
      <c r="H3891" s="93"/>
      <c r="I3891" s="93" t="s">
        <v>24</v>
      </c>
      <c r="J3891" s="93" t="s">
        <v>24</v>
      </c>
      <c r="K3891" s="2">
        <v>100210042599</v>
      </c>
      <c r="L3891" t="s">
        <v>25</v>
      </c>
      <c r="M3891" t="s">
        <v>5198</v>
      </c>
      <c r="N3891" t="s">
        <v>4357</v>
      </c>
      <c r="O3891" t="s">
        <v>5244</v>
      </c>
      <c r="P3891" s="86" t="s">
        <v>8797</v>
      </c>
      <c r="Q3891" s="87"/>
      <c r="R3891" s="88" t="s">
        <v>28</v>
      </c>
      <c r="S3891" s="89"/>
      <c r="T3891" s="1">
        <v>3620</v>
      </c>
      <c r="U3891" s="90">
        <v>3620</v>
      </c>
      <c r="V3891" s="91">
        <v>0</v>
      </c>
      <c r="W3891" s="83" t="s">
        <v>8801</v>
      </c>
      <c r="X3891" s="83">
        <v>85234910009</v>
      </c>
      <c r="Y3891" s="83" t="s">
        <v>994</v>
      </c>
      <c r="Z3891" s="83" t="s">
        <v>31</v>
      </c>
    </row>
    <row r="3892" spans="1:26" x14ac:dyDescent="0.25">
      <c r="A3892" t="s">
        <v>8798</v>
      </c>
      <c r="B3892" t="s">
        <v>8798</v>
      </c>
      <c r="C3892" s="94" t="s">
        <v>8799</v>
      </c>
      <c r="D3892" s="93" t="s">
        <v>12662</v>
      </c>
      <c r="E3892" s="93" t="s">
        <v>704</v>
      </c>
      <c r="F3892" s="93" t="s">
        <v>22</v>
      </c>
      <c r="G3892" s="93" t="s">
        <v>23</v>
      </c>
      <c r="H3892" s="93"/>
      <c r="I3892" s="93" t="s">
        <v>24</v>
      </c>
      <c r="J3892" s="93" t="s">
        <v>24</v>
      </c>
      <c r="K3892" s="2">
        <v>100210042699</v>
      </c>
      <c r="L3892" t="s">
        <v>25</v>
      </c>
      <c r="M3892" t="s">
        <v>5198</v>
      </c>
      <c r="N3892" t="s">
        <v>8800</v>
      </c>
      <c r="O3892" t="s">
        <v>8800</v>
      </c>
      <c r="P3892" s="86" t="s">
        <v>8797</v>
      </c>
      <c r="Q3892" s="87"/>
      <c r="R3892" s="88" t="s">
        <v>28</v>
      </c>
      <c r="S3892" s="89"/>
      <c r="T3892" s="1">
        <v>3620</v>
      </c>
      <c r="U3892" s="90">
        <v>3620</v>
      </c>
      <c r="V3892" s="91">
        <v>0</v>
      </c>
      <c r="W3892" s="83" t="s">
        <v>8801</v>
      </c>
      <c r="X3892" s="83">
        <v>85234910009</v>
      </c>
      <c r="Y3892" s="83" t="s">
        <v>994</v>
      </c>
      <c r="Z3892" s="83" t="s">
        <v>31</v>
      </c>
    </row>
    <row r="3893" spans="1:26" x14ac:dyDescent="0.25">
      <c r="A3893" t="s">
        <v>8820</v>
      </c>
      <c r="B3893" t="s">
        <v>8820</v>
      </c>
      <c r="C3893" s="94" t="s">
        <v>8821</v>
      </c>
      <c r="D3893" s="93" t="s">
        <v>12663</v>
      </c>
      <c r="E3893" s="93" t="s">
        <v>704</v>
      </c>
      <c r="F3893" s="93" t="s">
        <v>22</v>
      </c>
      <c r="G3893" s="93" t="s">
        <v>23</v>
      </c>
      <c r="H3893" s="93"/>
      <c r="I3893" s="93" t="s">
        <v>745</v>
      </c>
      <c r="J3893" s="93" t="s">
        <v>24</v>
      </c>
      <c r="K3893" s="2">
        <v>100210042599</v>
      </c>
      <c r="L3893" t="s">
        <v>25</v>
      </c>
      <c r="M3893" t="s">
        <v>5198</v>
      </c>
      <c r="N3893" t="s">
        <v>4357</v>
      </c>
      <c r="O3893" t="s">
        <v>5244</v>
      </c>
      <c r="P3893" s="86" t="s">
        <v>8797</v>
      </c>
      <c r="Q3893" s="87"/>
      <c r="R3893" s="88" t="s">
        <v>28</v>
      </c>
      <c r="S3893" s="89"/>
      <c r="T3893" s="1">
        <v>13160</v>
      </c>
      <c r="U3893" s="90">
        <v>13160</v>
      </c>
      <c r="V3893" s="91">
        <v>0</v>
      </c>
      <c r="W3893" s="88" t="s">
        <v>8801</v>
      </c>
      <c r="X3893" s="83">
        <v>85235990009</v>
      </c>
      <c r="Y3893" s="83" t="s">
        <v>994</v>
      </c>
      <c r="Z3893" s="83" t="s">
        <v>31</v>
      </c>
    </row>
    <row r="3894" spans="1:26" x14ac:dyDescent="0.25">
      <c r="A3894" t="s">
        <v>8822</v>
      </c>
      <c r="B3894" t="s">
        <v>8822</v>
      </c>
      <c r="C3894" s="94" t="s">
        <v>8823</v>
      </c>
      <c r="D3894" s="93" t="s">
        <v>12664</v>
      </c>
      <c r="E3894" s="93" t="s">
        <v>704</v>
      </c>
      <c r="F3894" s="93" t="s">
        <v>22</v>
      </c>
      <c r="G3894" s="93" t="s">
        <v>23</v>
      </c>
      <c r="H3894" s="93"/>
      <c r="I3894" s="93" t="s">
        <v>24</v>
      </c>
      <c r="J3894" s="93" t="s">
        <v>24</v>
      </c>
      <c r="K3894" s="2">
        <v>100210042599</v>
      </c>
      <c r="L3894" t="s">
        <v>25</v>
      </c>
      <c r="M3894" t="s">
        <v>5198</v>
      </c>
      <c r="N3894" t="s">
        <v>4357</v>
      </c>
      <c r="O3894" t="s">
        <v>5244</v>
      </c>
      <c r="P3894" s="86" t="s">
        <v>8797</v>
      </c>
      <c r="Q3894" s="87"/>
      <c r="R3894" s="88" t="s">
        <v>28</v>
      </c>
      <c r="S3894" s="89"/>
      <c r="T3894" s="1">
        <v>2042</v>
      </c>
      <c r="U3894" s="90">
        <v>2042</v>
      </c>
      <c r="V3894" s="91">
        <v>0</v>
      </c>
      <c r="W3894" s="88" t="s">
        <v>8801</v>
      </c>
      <c r="X3894" s="83">
        <v>85234910009</v>
      </c>
      <c r="Y3894" s="83" t="s">
        <v>994</v>
      </c>
      <c r="Z3894" s="83" t="s">
        <v>31</v>
      </c>
    </row>
    <row r="3895" spans="1:26" x14ac:dyDescent="0.25">
      <c r="A3895" t="s">
        <v>8824</v>
      </c>
      <c r="B3895" t="s">
        <v>8824</v>
      </c>
      <c r="C3895" s="94" t="s">
        <v>8825</v>
      </c>
      <c r="D3895" s="93" t="s">
        <v>12665</v>
      </c>
      <c r="E3895" s="93" t="s">
        <v>704</v>
      </c>
      <c r="F3895" s="93" t="s">
        <v>22</v>
      </c>
      <c r="G3895" s="83" t="s">
        <v>23</v>
      </c>
      <c r="H3895" s="93"/>
      <c r="I3895" s="93" t="s">
        <v>24</v>
      </c>
      <c r="J3895" s="93" t="s">
        <v>24</v>
      </c>
      <c r="K3895" s="2">
        <v>100210042599</v>
      </c>
      <c r="L3895" t="s">
        <v>25</v>
      </c>
      <c r="M3895" t="s">
        <v>5198</v>
      </c>
      <c r="N3895" t="s">
        <v>4357</v>
      </c>
      <c r="O3895" t="s">
        <v>5244</v>
      </c>
      <c r="P3895" s="86" t="s">
        <v>8797</v>
      </c>
      <c r="Q3895" s="87"/>
      <c r="R3895" s="88" t="s">
        <v>28</v>
      </c>
      <c r="S3895" s="98"/>
      <c r="T3895" s="1">
        <v>3620</v>
      </c>
      <c r="U3895" s="90">
        <v>3620</v>
      </c>
      <c r="V3895" s="91">
        <v>0</v>
      </c>
      <c r="W3895" s="88" t="s">
        <v>8801</v>
      </c>
      <c r="X3895" s="83">
        <v>85234910009</v>
      </c>
      <c r="Y3895" s="83" t="s">
        <v>994</v>
      </c>
      <c r="Z3895" s="83" t="s">
        <v>31</v>
      </c>
    </row>
    <row r="3896" spans="1:26" x14ac:dyDescent="0.25">
      <c r="A3896" t="s">
        <v>7706</v>
      </c>
      <c r="B3896" t="s">
        <v>7706</v>
      </c>
      <c r="C3896" s="94" t="s">
        <v>7707</v>
      </c>
      <c r="D3896" s="93" t="s">
        <v>7707</v>
      </c>
      <c r="E3896" s="93" t="s">
        <v>704</v>
      </c>
      <c r="F3896" s="93" t="s">
        <v>22</v>
      </c>
      <c r="G3896" s="93" t="s">
        <v>23</v>
      </c>
      <c r="H3896" s="93"/>
      <c r="I3896" s="93" t="s">
        <v>24</v>
      </c>
      <c r="J3896" s="93" t="s">
        <v>24</v>
      </c>
      <c r="K3896" s="2">
        <v>100210042599</v>
      </c>
      <c r="L3896" t="s">
        <v>25</v>
      </c>
      <c r="M3896" t="s">
        <v>5198</v>
      </c>
      <c r="N3896" t="s">
        <v>4357</v>
      </c>
      <c r="O3896" t="s">
        <v>5244</v>
      </c>
      <c r="P3896" s="86" t="s">
        <v>8797</v>
      </c>
      <c r="Q3896" s="87"/>
      <c r="R3896" s="88" t="s">
        <v>28</v>
      </c>
      <c r="S3896" s="89"/>
      <c r="T3896" s="1">
        <v>607</v>
      </c>
      <c r="U3896" s="90">
        <v>315.64</v>
      </c>
      <c r="V3896" s="91">
        <v>0.48000000000000004</v>
      </c>
      <c r="W3896" s="88" t="s">
        <v>11035</v>
      </c>
      <c r="X3896" s="83">
        <v>49119100900</v>
      </c>
      <c r="Y3896" s="83" t="s">
        <v>994</v>
      </c>
      <c r="Z3896" s="83" t="s">
        <v>31</v>
      </c>
    </row>
    <row r="3897" spans="1:26" x14ac:dyDescent="0.25">
      <c r="A3897" t="s">
        <v>8826</v>
      </c>
      <c r="B3897" t="s">
        <v>8826</v>
      </c>
      <c r="C3897" s="94" t="s">
        <v>8827</v>
      </c>
      <c r="D3897" s="93" t="s">
        <v>12666</v>
      </c>
      <c r="E3897" s="93" t="s">
        <v>704</v>
      </c>
      <c r="F3897" s="93" t="s">
        <v>22</v>
      </c>
      <c r="G3897" s="93" t="s">
        <v>23</v>
      </c>
      <c r="H3897" s="93"/>
      <c r="I3897" s="93" t="s">
        <v>24</v>
      </c>
      <c r="J3897" s="93" t="s">
        <v>24</v>
      </c>
      <c r="K3897" s="2">
        <v>100210042599</v>
      </c>
      <c r="L3897" t="s">
        <v>25</v>
      </c>
      <c r="M3897" t="s">
        <v>5198</v>
      </c>
      <c r="N3897" t="s">
        <v>4357</v>
      </c>
      <c r="O3897" t="s">
        <v>5244</v>
      </c>
      <c r="P3897" s="86" t="s">
        <v>8797</v>
      </c>
      <c r="Q3897" s="87"/>
      <c r="R3897" s="88" t="s">
        <v>28</v>
      </c>
      <c r="S3897" s="89"/>
      <c r="T3897" s="1">
        <v>25918</v>
      </c>
      <c r="U3897" s="90">
        <v>25918</v>
      </c>
      <c r="V3897" s="91">
        <v>0</v>
      </c>
      <c r="W3897" s="88" t="s">
        <v>8801</v>
      </c>
      <c r="X3897" s="83">
        <v>85234910009</v>
      </c>
      <c r="Y3897" s="83" t="s">
        <v>994</v>
      </c>
      <c r="Z3897" s="83" t="s">
        <v>31</v>
      </c>
    </row>
    <row r="3898" spans="1:26" x14ac:dyDescent="0.25">
      <c r="A3898" t="s">
        <v>8828</v>
      </c>
      <c r="B3898" t="s">
        <v>8828</v>
      </c>
      <c r="C3898" s="94" t="s">
        <v>8829</v>
      </c>
      <c r="D3898" s="93" t="s">
        <v>12667</v>
      </c>
      <c r="E3898" s="93" t="s">
        <v>704</v>
      </c>
      <c r="F3898" s="93" t="s">
        <v>22</v>
      </c>
      <c r="G3898" s="93" t="s">
        <v>23</v>
      </c>
      <c r="H3898" s="93"/>
      <c r="I3898" s="93" t="s">
        <v>24</v>
      </c>
      <c r="J3898" s="93" t="s">
        <v>24</v>
      </c>
      <c r="K3898" s="2">
        <v>100210042599</v>
      </c>
      <c r="L3898" t="s">
        <v>25</v>
      </c>
      <c r="M3898" t="s">
        <v>5198</v>
      </c>
      <c r="N3898" t="s">
        <v>4357</v>
      </c>
      <c r="O3898" t="s">
        <v>5244</v>
      </c>
      <c r="P3898" s="86" t="s">
        <v>8797</v>
      </c>
      <c r="Q3898" s="87"/>
      <c r="R3898" s="88" t="s">
        <v>28</v>
      </c>
      <c r="S3898" s="89"/>
      <c r="T3898" s="1">
        <v>2042</v>
      </c>
      <c r="U3898" s="90">
        <v>2042</v>
      </c>
      <c r="V3898" s="91">
        <v>0</v>
      </c>
      <c r="W3898" s="88" t="s">
        <v>8801</v>
      </c>
      <c r="X3898" s="83">
        <v>85234910009</v>
      </c>
      <c r="Y3898" s="83" t="s">
        <v>994</v>
      </c>
      <c r="Z3898" s="83" t="s">
        <v>31</v>
      </c>
    </row>
    <row r="3899" spans="1:26" x14ac:dyDescent="0.25">
      <c r="A3899" t="s">
        <v>7708</v>
      </c>
      <c r="B3899" t="s">
        <v>7708</v>
      </c>
      <c r="C3899" s="94" t="s">
        <v>7709</v>
      </c>
      <c r="D3899" s="93" t="s">
        <v>7710</v>
      </c>
      <c r="E3899" s="93" t="s">
        <v>704</v>
      </c>
      <c r="F3899" s="93" t="s">
        <v>22</v>
      </c>
      <c r="G3899" s="83" t="s">
        <v>23</v>
      </c>
      <c r="H3899" s="93"/>
      <c r="I3899" s="93" t="s">
        <v>24</v>
      </c>
      <c r="J3899" s="93" t="s">
        <v>24</v>
      </c>
      <c r="K3899" s="2">
        <v>100210042599</v>
      </c>
      <c r="L3899" t="s">
        <v>25</v>
      </c>
      <c r="M3899" t="s">
        <v>5198</v>
      </c>
      <c r="N3899" t="s">
        <v>4357</v>
      </c>
      <c r="O3899" t="s">
        <v>5244</v>
      </c>
      <c r="P3899" s="86" t="s">
        <v>8797</v>
      </c>
      <c r="Q3899" s="87"/>
      <c r="R3899" s="88" t="s">
        <v>28</v>
      </c>
      <c r="S3899" s="98"/>
      <c r="T3899" s="1">
        <v>18556</v>
      </c>
      <c r="U3899" s="90">
        <v>9649.1200000000008</v>
      </c>
      <c r="V3899" s="91">
        <v>0.48</v>
      </c>
      <c r="W3899" s="88" t="s">
        <v>11035</v>
      </c>
      <c r="X3899" s="83">
        <v>90119000000</v>
      </c>
      <c r="Y3899" s="83" t="s">
        <v>994</v>
      </c>
      <c r="Z3899" s="83" t="s">
        <v>31</v>
      </c>
    </row>
    <row r="3900" spans="1:26" x14ac:dyDescent="0.25">
      <c r="A3900" s="93" t="s">
        <v>8830</v>
      </c>
      <c r="B3900" s="93" t="s">
        <v>8830</v>
      </c>
      <c r="C3900" s="94" t="s">
        <v>8831</v>
      </c>
      <c r="D3900" s="93" t="s">
        <v>12668</v>
      </c>
      <c r="E3900" s="93" t="s">
        <v>704</v>
      </c>
      <c r="F3900" s="93" t="s">
        <v>22</v>
      </c>
      <c r="G3900" s="93" t="s">
        <v>23</v>
      </c>
      <c r="H3900" s="93"/>
      <c r="I3900" s="93" t="s">
        <v>24</v>
      </c>
      <c r="J3900" s="93" t="s">
        <v>24</v>
      </c>
      <c r="K3900" s="95">
        <v>100210042599</v>
      </c>
      <c r="L3900" s="93" t="s">
        <v>25</v>
      </c>
      <c r="M3900" s="93" t="s">
        <v>5198</v>
      </c>
      <c r="N3900" s="93" t="s">
        <v>4357</v>
      </c>
      <c r="O3900" s="93" t="s">
        <v>5244</v>
      </c>
      <c r="P3900" s="86" t="s">
        <v>8797</v>
      </c>
      <c r="Q3900" s="87"/>
      <c r="R3900" s="88" t="s">
        <v>28</v>
      </c>
      <c r="S3900" s="89"/>
      <c r="T3900" s="1">
        <v>2042</v>
      </c>
      <c r="U3900" s="90">
        <v>2042</v>
      </c>
      <c r="V3900" s="91">
        <v>0</v>
      </c>
      <c r="W3900" s="88" t="s">
        <v>8801</v>
      </c>
      <c r="X3900" s="83">
        <v>85234910009</v>
      </c>
      <c r="Y3900" s="83" t="s">
        <v>994</v>
      </c>
      <c r="Z3900" s="83" t="s">
        <v>31</v>
      </c>
    </row>
    <row r="3901" spans="1:26" x14ac:dyDescent="0.25">
      <c r="A3901" s="83" t="s">
        <v>8832</v>
      </c>
      <c r="B3901" s="83" t="s">
        <v>8832</v>
      </c>
      <c r="C3901" s="84" t="s">
        <v>8833</v>
      </c>
      <c r="D3901" s="93" t="s">
        <v>12669</v>
      </c>
      <c r="E3901" s="83" t="s">
        <v>704</v>
      </c>
      <c r="F3901" s="83" t="s">
        <v>22</v>
      </c>
      <c r="G3901" s="83" t="s">
        <v>23</v>
      </c>
      <c r="H3901" s="83"/>
      <c r="I3901" s="93" t="s">
        <v>24</v>
      </c>
      <c r="J3901" s="93" t="s">
        <v>24</v>
      </c>
      <c r="K3901" s="85">
        <v>100210042599</v>
      </c>
      <c r="L3901" s="83" t="s">
        <v>25</v>
      </c>
      <c r="M3901" s="83" t="s">
        <v>5198</v>
      </c>
      <c r="N3901" s="83" t="s">
        <v>4357</v>
      </c>
      <c r="O3901" s="83" t="s">
        <v>5244</v>
      </c>
      <c r="P3901" s="86" t="s">
        <v>8797</v>
      </c>
      <c r="Q3901" s="87"/>
      <c r="R3901" s="88" t="s">
        <v>28</v>
      </c>
      <c r="S3901" s="89"/>
      <c r="T3901" s="1">
        <v>41865</v>
      </c>
      <c r="U3901" s="90">
        <v>41865</v>
      </c>
      <c r="V3901" s="91">
        <v>0</v>
      </c>
      <c r="W3901" s="88" t="s">
        <v>8801</v>
      </c>
      <c r="X3901" s="83">
        <v>85234910009</v>
      </c>
      <c r="Y3901" s="83" t="s">
        <v>994</v>
      </c>
      <c r="Z3901" s="83" t="s">
        <v>31</v>
      </c>
    </row>
    <row r="3902" spans="1:26" x14ac:dyDescent="0.25">
      <c r="A3902" s="83" t="s">
        <v>8834</v>
      </c>
      <c r="B3902" s="83" t="s">
        <v>8834</v>
      </c>
      <c r="C3902" s="84" t="s">
        <v>8835</v>
      </c>
      <c r="D3902" s="93" t="s">
        <v>12670</v>
      </c>
      <c r="E3902" s="83" t="s">
        <v>704</v>
      </c>
      <c r="F3902" s="83" t="s">
        <v>22</v>
      </c>
      <c r="G3902" s="83" t="s">
        <v>23</v>
      </c>
      <c r="H3902" s="83"/>
      <c r="I3902" s="93" t="s">
        <v>24</v>
      </c>
      <c r="J3902" s="93" t="s">
        <v>24</v>
      </c>
      <c r="K3902" s="85">
        <v>100210042599</v>
      </c>
      <c r="L3902" s="83" t="s">
        <v>25</v>
      </c>
      <c r="M3902" s="83" t="s">
        <v>5198</v>
      </c>
      <c r="N3902" s="83" t="s">
        <v>4357</v>
      </c>
      <c r="O3902" s="83" t="s">
        <v>5244</v>
      </c>
      <c r="P3902" s="86" t="s">
        <v>8797</v>
      </c>
      <c r="Q3902" s="87"/>
      <c r="R3902" s="88" t="s">
        <v>28</v>
      </c>
      <c r="S3902" s="89"/>
      <c r="T3902" s="1">
        <v>3620</v>
      </c>
      <c r="U3902" s="90">
        <v>3620</v>
      </c>
      <c r="V3902" s="91">
        <v>0</v>
      </c>
      <c r="W3902" s="88" t="s">
        <v>8801</v>
      </c>
      <c r="X3902" s="83">
        <v>85234910009</v>
      </c>
      <c r="Y3902" s="83" t="s">
        <v>994</v>
      </c>
      <c r="Z3902" s="83" t="s">
        <v>31</v>
      </c>
    </row>
    <row r="3903" spans="1:26" x14ac:dyDescent="0.25">
      <c r="A3903" s="93" t="s">
        <v>8478</v>
      </c>
      <c r="B3903" s="93" t="s">
        <v>8478</v>
      </c>
      <c r="C3903" s="94" t="s">
        <v>8479</v>
      </c>
      <c r="D3903" s="93" t="s">
        <v>8480</v>
      </c>
      <c r="E3903" s="93" t="s">
        <v>704</v>
      </c>
      <c r="F3903" s="93" t="s">
        <v>22</v>
      </c>
      <c r="G3903" s="93" t="s">
        <v>23</v>
      </c>
      <c r="H3903" s="93"/>
      <c r="I3903" s="93" t="s">
        <v>24</v>
      </c>
      <c r="J3903" s="93" t="s">
        <v>24</v>
      </c>
      <c r="K3903" s="95">
        <v>100210042599</v>
      </c>
      <c r="L3903" s="93" t="s">
        <v>25</v>
      </c>
      <c r="M3903" s="93" t="s">
        <v>5198</v>
      </c>
      <c r="N3903" s="93" t="s">
        <v>4357</v>
      </c>
      <c r="O3903" s="93" t="s">
        <v>5244</v>
      </c>
      <c r="P3903" s="86" t="s">
        <v>8797</v>
      </c>
      <c r="Q3903" s="87"/>
      <c r="R3903" s="88" t="s">
        <v>28</v>
      </c>
      <c r="S3903" s="89"/>
      <c r="T3903" s="1">
        <v>14187</v>
      </c>
      <c r="U3903" s="90">
        <v>9930.9</v>
      </c>
      <c r="V3903" s="91">
        <v>0.30000000000000004</v>
      </c>
      <c r="W3903" s="88" t="s">
        <v>11038</v>
      </c>
      <c r="X3903" s="83">
        <v>85235110000</v>
      </c>
      <c r="Y3903" s="83" t="s">
        <v>994</v>
      </c>
      <c r="Z3903" s="83" t="s">
        <v>31</v>
      </c>
    </row>
    <row r="3904" spans="1:26" x14ac:dyDescent="0.25">
      <c r="A3904" s="93" t="s">
        <v>8836</v>
      </c>
      <c r="B3904" s="93" t="s">
        <v>8836</v>
      </c>
      <c r="C3904" s="94" t="s">
        <v>8837</v>
      </c>
      <c r="D3904" s="93" t="s">
        <v>12671</v>
      </c>
      <c r="E3904" s="93" t="s">
        <v>704</v>
      </c>
      <c r="F3904" s="93" t="s">
        <v>22</v>
      </c>
      <c r="G3904" s="93" t="s">
        <v>23</v>
      </c>
      <c r="H3904" s="93"/>
      <c r="I3904" s="93" t="s">
        <v>24</v>
      </c>
      <c r="J3904" s="93" t="s">
        <v>24</v>
      </c>
      <c r="K3904" s="95">
        <v>100210042599</v>
      </c>
      <c r="L3904" s="93" t="s">
        <v>25</v>
      </c>
      <c r="M3904" s="93" t="s">
        <v>5198</v>
      </c>
      <c r="N3904" s="93" t="s">
        <v>4357</v>
      </c>
      <c r="O3904" s="93" t="s">
        <v>5244</v>
      </c>
      <c r="P3904" s="86" t="s">
        <v>8797</v>
      </c>
      <c r="Q3904" s="87"/>
      <c r="R3904" s="88" t="s">
        <v>28</v>
      </c>
      <c r="S3904" s="89"/>
      <c r="T3904" s="1">
        <v>2042</v>
      </c>
      <c r="U3904" s="90">
        <v>2042</v>
      </c>
      <c r="V3904" s="91">
        <v>0</v>
      </c>
      <c r="W3904" s="88" t="s">
        <v>8801</v>
      </c>
      <c r="X3904" s="83">
        <v>85234910009</v>
      </c>
      <c r="Y3904" s="83" t="s">
        <v>994</v>
      </c>
      <c r="Z3904" s="83" t="s">
        <v>31</v>
      </c>
    </row>
    <row r="3905" spans="1:26" x14ac:dyDescent="0.25">
      <c r="A3905" s="93" t="s">
        <v>8838</v>
      </c>
      <c r="B3905" s="93" t="s">
        <v>8838</v>
      </c>
      <c r="C3905" s="94" t="s">
        <v>8839</v>
      </c>
      <c r="D3905" s="93" t="s">
        <v>12672</v>
      </c>
      <c r="E3905" s="93" t="s">
        <v>704</v>
      </c>
      <c r="F3905" s="93" t="s">
        <v>22</v>
      </c>
      <c r="G3905" s="93" t="s">
        <v>23</v>
      </c>
      <c r="H3905" s="93"/>
      <c r="I3905" s="93" t="s">
        <v>24</v>
      </c>
      <c r="J3905" s="93" t="s">
        <v>24</v>
      </c>
      <c r="K3905" s="95">
        <v>100210042599</v>
      </c>
      <c r="L3905" s="93" t="s">
        <v>25</v>
      </c>
      <c r="M3905" s="93" t="s">
        <v>5198</v>
      </c>
      <c r="N3905" s="93" t="s">
        <v>4357</v>
      </c>
      <c r="O3905" s="93" t="s">
        <v>5244</v>
      </c>
      <c r="P3905" s="86" t="s">
        <v>8797</v>
      </c>
      <c r="Q3905" s="87"/>
      <c r="R3905" s="88" t="s">
        <v>28</v>
      </c>
      <c r="S3905" s="89"/>
      <c r="T3905" s="1">
        <v>3038</v>
      </c>
      <c r="U3905" s="90">
        <v>3038</v>
      </c>
      <c r="V3905" s="91">
        <v>0</v>
      </c>
      <c r="W3905" s="88" t="s">
        <v>8801</v>
      </c>
      <c r="X3905" s="83">
        <v>85234910009</v>
      </c>
      <c r="Y3905" s="83" t="s">
        <v>994</v>
      </c>
      <c r="Z3905" s="83" t="s">
        <v>31</v>
      </c>
    </row>
    <row r="3906" spans="1:26" x14ac:dyDescent="0.25">
      <c r="A3906" s="93" t="s">
        <v>8840</v>
      </c>
      <c r="B3906" s="93" t="s">
        <v>8840</v>
      </c>
      <c r="C3906" s="94" t="s">
        <v>8841</v>
      </c>
      <c r="D3906" s="93" t="s">
        <v>12673</v>
      </c>
      <c r="E3906" s="93" t="s">
        <v>704</v>
      </c>
      <c r="F3906" s="93" t="s">
        <v>22</v>
      </c>
      <c r="G3906" s="93" t="s">
        <v>23</v>
      </c>
      <c r="H3906" s="93"/>
      <c r="I3906" s="93" t="s">
        <v>24</v>
      </c>
      <c r="J3906" s="93" t="s">
        <v>24</v>
      </c>
      <c r="K3906" s="95">
        <v>100210042599</v>
      </c>
      <c r="L3906" s="93" t="s">
        <v>25</v>
      </c>
      <c r="M3906" s="93" t="s">
        <v>5198</v>
      </c>
      <c r="N3906" s="93" t="s">
        <v>4357</v>
      </c>
      <c r="O3906" s="93" t="s">
        <v>5244</v>
      </c>
      <c r="P3906" s="86" t="s">
        <v>8797</v>
      </c>
      <c r="Q3906" s="87"/>
      <c r="R3906" s="88" t="s">
        <v>28</v>
      </c>
      <c r="S3906" s="89"/>
      <c r="T3906" s="1">
        <v>16426</v>
      </c>
      <c r="U3906" s="90">
        <v>16426</v>
      </c>
      <c r="V3906" s="91">
        <v>0</v>
      </c>
      <c r="W3906" s="88" t="s">
        <v>8801</v>
      </c>
      <c r="X3906" s="83">
        <v>85234910009</v>
      </c>
      <c r="Y3906" s="83" t="s">
        <v>994</v>
      </c>
      <c r="Z3906" s="83" t="s">
        <v>31</v>
      </c>
    </row>
    <row r="3907" spans="1:26" x14ac:dyDescent="0.25">
      <c r="A3907" s="83" t="s">
        <v>8481</v>
      </c>
      <c r="B3907" s="83" t="s">
        <v>8481</v>
      </c>
      <c r="C3907" s="84" t="s">
        <v>8482</v>
      </c>
      <c r="D3907" s="93" t="s">
        <v>8483</v>
      </c>
      <c r="E3907" s="83" t="s">
        <v>704</v>
      </c>
      <c r="F3907" s="83" t="s">
        <v>22</v>
      </c>
      <c r="G3907" s="83" t="s">
        <v>23</v>
      </c>
      <c r="H3907" s="83"/>
      <c r="I3907" s="93" t="s">
        <v>24</v>
      </c>
      <c r="J3907" s="93" t="s">
        <v>24</v>
      </c>
      <c r="K3907" s="85">
        <v>100210042599</v>
      </c>
      <c r="L3907" s="83" t="s">
        <v>25</v>
      </c>
      <c r="M3907" s="83" t="s">
        <v>5198</v>
      </c>
      <c r="N3907" s="83" t="s">
        <v>4357</v>
      </c>
      <c r="O3907" s="83" t="s">
        <v>5244</v>
      </c>
      <c r="P3907" s="86" t="s">
        <v>8797</v>
      </c>
      <c r="Q3907" s="87"/>
      <c r="R3907" s="88" t="s">
        <v>28</v>
      </c>
      <c r="S3907" s="89"/>
      <c r="T3907" s="1">
        <v>57834</v>
      </c>
      <c r="U3907" s="90">
        <v>43375.5</v>
      </c>
      <c r="V3907" s="91">
        <v>0.25</v>
      </c>
      <c r="W3907" s="88" t="s">
        <v>11036</v>
      </c>
      <c r="X3907" s="83">
        <v>90119000000</v>
      </c>
      <c r="Y3907" s="83" t="s">
        <v>994</v>
      </c>
      <c r="Z3907" s="83" t="s">
        <v>31</v>
      </c>
    </row>
    <row r="3908" spans="1:26" x14ac:dyDescent="0.25">
      <c r="A3908" t="s">
        <v>8484</v>
      </c>
      <c r="B3908" t="s">
        <v>8484</v>
      </c>
      <c r="C3908" s="94" t="s">
        <v>8485</v>
      </c>
      <c r="D3908" s="93" t="s">
        <v>8486</v>
      </c>
      <c r="E3908" s="93" t="s">
        <v>704</v>
      </c>
      <c r="F3908" s="93" t="s">
        <v>22</v>
      </c>
      <c r="G3908" s="93" t="s">
        <v>23</v>
      </c>
      <c r="H3908" s="93"/>
      <c r="I3908" s="93" t="s">
        <v>24</v>
      </c>
      <c r="J3908" s="93" t="s">
        <v>24</v>
      </c>
      <c r="K3908" s="2">
        <v>100210042599</v>
      </c>
      <c r="L3908" t="s">
        <v>25</v>
      </c>
      <c r="M3908" t="s">
        <v>5198</v>
      </c>
      <c r="N3908" t="s">
        <v>4357</v>
      </c>
      <c r="O3908" t="s">
        <v>5244</v>
      </c>
      <c r="P3908" s="86" t="s">
        <v>8797</v>
      </c>
      <c r="Q3908" s="87"/>
      <c r="R3908" s="88" t="s">
        <v>28</v>
      </c>
      <c r="S3908" s="89"/>
      <c r="T3908" s="1">
        <v>3017</v>
      </c>
      <c r="U3908" s="90">
        <v>2262.75</v>
      </c>
      <c r="V3908" s="91">
        <v>0.25</v>
      </c>
      <c r="W3908" s="88" t="s">
        <v>11036</v>
      </c>
      <c r="X3908" s="83">
        <v>90029000900</v>
      </c>
      <c r="Y3908" s="83" t="s">
        <v>994</v>
      </c>
      <c r="Z3908" s="83" t="s">
        <v>31</v>
      </c>
    </row>
    <row r="3909" spans="1:26" x14ac:dyDescent="0.25">
      <c r="A3909" t="s">
        <v>8487</v>
      </c>
      <c r="B3909" t="s">
        <v>8487</v>
      </c>
      <c r="C3909" s="94" t="s">
        <v>8488</v>
      </c>
      <c r="D3909" s="93" t="s">
        <v>8489</v>
      </c>
      <c r="E3909" s="93" t="s">
        <v>704</v>
      </c>
      <c r="F3909" s="93" t="s">
        <v>22</v>
      </c>
      <c r="G3909" s="93" t="s">
        <v>23</v>
      </c>
      <c r="H3909" s="93"/>
      <c r="I3909" s="93" t="s">
        <v>24</v>
      </c>
      <c r="J3909" s="93" t="s">
        <v>24</v>
      </c>
      <c r="K3909" s="2">
        <v>100210042599</v>
      </c>
      <c r="L3909" t="s">
        <v>25</v>
      </c>
      <c r="M3909" t="s">
        <v>5198</v>
      </c>
      <c r="N3909" t="s">
        <v>4357</v>
      </c>
      <c r="O3909" t="s">
        <v>5244</v>
      </c>
      <c r="P3909" s="86" t="s">
        <v>8797</v>
      </c>
      <c r="Q3909" s="87"/>
      <c r="R3909" s="88" t="s">
        <v>28</v>
      </c>
      <c r="S3909" s="98"/>
      <c r="T3909" s="1">
        <v>3017</v>
      </c>
      <c r="U3909" s="90">
        <v>2262.75</v>
      </c>
      <c r="V3909" s="91">
        <v>0.25</v>
      </c>
      <c r="W3909" s="88" t="s">
        <v>11036</v>
      </c>
      <c r="X3909" s="83">
        <v>90029000900</v>
      </c>
      <c r="Y3909" s="83" t="s">
        <v>994</v>
      </c>
      <c r="Z3909" s="83" t="s">
        <v>31</v>
      </c>
    </row>
    <row r="3910" spans="1:26" x14ac:dyDescent="0.25">
      <c r="A3910" s="93" t="s">
        <v>8490</v>
      </c>
      <c r="B3910" s="93" t="s">
        <v>8490</v>
      </c>
      <c r="C3910" s="94" t="s">
        <v>8491</v>
      </c>
      <c r="D3910" s="93" t="s">
        <v>8492</v>
      </c>
      <c r="E3910" s="93" t="s">
        <v>704</v>
      </c>
      <c r="F3910" s="93" t="s">
        <v>22</v>
      </c>
      <c r="G3910" s="93" t="s">
        <v>23</v>
      </c>
      <c r="H3910" s="93"/>
      <c r="I3910" s="93" t="s">
        <v>24</v>
      </c>
      <c r="J3910" s="93" t="s">
        <v>24</v>
      </c>
      <c r="K3910" s="95">
        <v>100210042599</v>
      </c>
      <c r="L3910" s="93" t="s">
        <v>25</v>
      </c>
      <c r="M3910" s="93" t="s">
        <v>5198</v>
      </c>
      <c r="N3910" s="93" t="s">
        <v>4357</v>
      </c>
      <c r="O3910" s="93" t="s">
        <v>5244</v>
      </c>
      <c r="P3910" s="86" t="s">
        <v>8797</v>
      </c>
      <c r="Q3910" s="87"/>
      <c r="R3910" s="88" t="s">
        <v>28</v>
      </c>
      <c r="S3910" s="89"/>
      <c r="T3910" s="1">
        <v>4091</v>
      </c>
      <c r="U3910" s="90">
        <v>3068.25</v>
      </c>
      <c r="V3910" s="91">
        <v>0.25</v>
      </c>
      <c r="W3910" s="88" t="s">
        <v>11036</v>
      </c>
      <c r="X3910" s="83">
        <v>90029000900</v>
      </c>
      <c r="Y3910" s="83" t="s">
        <v>994</v>
      </c>
      <c r="Z3910" s="83" t="s">
        <v>31</v>
      </c>
    </row>
    <row r="3911" spans="1:26" x14ac:dyDescent="0.25">
      <c r="A3911" s="93" t="s">
        <v>8493</v>
      </c>
      <c r="B3911" s="93" t="s">
        <v>8493</v>
      </c>
      <c r="C3911" s="94" t="s">
        <v>8494</v>
      </c>
      <c r="D3911" s="93" t="s">
        <v>8495</v>
      </c>
      <c r="E3911" s="93" t="s">
        <v>704</v>
      </c>
      <c r="F3911" s="93" t="s">
        <v>22</v>
      </c>
      <c r="G3911" s="93" t="s">
        <v>23</v>
      </c>
      <c r="H3911" s="93"/>
      <c r="I3911" s="93" t="s">
        <v>24</v>
      </c>
      <c r="J3911" s="93" t="s">
        <v>24</v>
      </c>
      <c r="K3911" s="95">
        <v>100210042599</v>
      </c>
      <c r="L3911" s="93" t="s">
        <v>25</v>
      </c>
      <c r="M3911" s="93" t="s">
        <v>5198</v>
      </c>
      <c r="N3911" s="93" t="s">
        <v>4357</v>
      </c>
      <c r="O3911" s="93" t="s">
        <v>5244</v>
      </c>
      <c r="P3911" s="86" t="s">
        <v>8797</v>
      </c>
      <c r="Q3911" s="87"/>
      <c r="R3911" s="88" t="s">
        <v>28</v>
      </c>
      <c r="S3911" s="89"/>
      <c r="T3911" s="1">
        <v>62985</v>
      </c>
      <c r="U3911" s="90">
        <v>44089.5</v>
      </c>
      <c r="V3911" s="91">
        <v>0.3</v>
      </c>
      <c r="W3911" s="88" t="s">
        <v>11038</v>
      </c>
      <c r="X3911" s="83">
        <v>90119000000</v>
      </c>
      <c r="Y3911" s="83" t="s">
        <v>994</v>
      </c>
      <c r="Z3911" s="83" t="s">
        <v>31</v>
      </c>
    </row>
    <row r="3912" spans="1:26" x14ac:dyDescent="0.25">
      <c r="A3912" s="93" t="s">
        <v>8496</v>
      </c>
      <c r="B3912" s="93" t="s">
        <v>8496</v>
      </c>
      <c r="C3912" s="94" t="s">
        <v>8497</v>
      </c>
      <c r="D3912" s="93" t="s">
        <v>12674</v>
      </c>
      <c r="E3912" s="93" t="s">
        <v>704</v>
      </c>
      <c r="F3912" s="93" t="s">
        <v>22</v>
      </c>
      <c r="G3912" s="93" t="s">
        <v>23</v>
      </c>
      <c r="H3912" s="93"/>
      <c r="I3912" s="93" t="s">
        <v>24</v>
      </c>
      <c r="J3912" s="93" t="s">
        <v>24</v>
      </c>
      <c r="K3912" s="95">
        <v>100210042599</v>
      </c>
      <c r="L3912" s="93" t="s">
        <v>25</v>
      </c>
      <c r="M3912" s="93" t="s">
        <v>5198</v>
      </c>
      <c r="N3912" s="93" t="s">
        <v>4357</v>
      </c>
      <c r="O3912" s="93" t="s">
        <v>5244</v>
      </c>
      <c r="P3912" s="86" t="s">
        <v>8797</v>
      </c>
      <c r="Q3912" s="87"/>
      <c r="R3912" s="88" t="s">
        <v>28</v>
      </c>
      <c r="S3912" s="89"/>
      <c r="T3912" s="1">
        <v>5814</v>
      </c>
      <c r="U3912" s="90">
        <v>4069.8</v>
      </c>
      <c r="V3912" s="91">
        <v>0.3</v>
      </c>
      <c r="W3912" s="83" t="s">
        <v>11038</v>
      </c>
      <c r="X3912" s="83">
        <v>90119000000</v>
      </c>
      <c r="Y3912" s="83" t="s">
        <v>994</v>
      </c>
      <c r="Z3912" s="83" t="s">
        <v>31</v>
      </c>
    </row>
    <row r="3913" spans="1:26" x14ac:dyDescent="0.25">
      <c r="A3913" s="93" t="s">
        <v>8498</v>
      </c>
      <c r="B3913" s="93" t="s">
        <v>8498</v>
      </c>
      <c r="C3913" s="94" t="s">
        <v>8499</v>
      </c>
      <c r="D3913" s="93" t="s">
        <v>12675</v>
      </c>
      <c r="E3913" s="93" t="s">
        <v>704</v>
      </c>
      <c r="F3913" s="93" t="s">
        <v>22</v>
      </c>
      <c r="G3913" s="93" t="s">
        <v>23</v>
      </c>
      <c r="H3913" s="93"/>
      <c r="I3913" s="93" t="s">
        <v>24</v>
      </c>
      <c r="J3913" s="93" t="s">
        <v>24</v>
      </c>
      <c r="K3913" s="95">
        <v>100210042599</v>
      </c>
      <c r="L3913" s="93" t="s">
        <v>25</v>
      </c>
      <c r="M3913" s="93" t="s">
        <v>5198</v>
      </c>
      <c r="N3913" s="93" t="s">
        <v>4357</v>
      </c>
      <c r="O3913" s="93" t="s">
        <v>5244</v>
      </c>
      <c r="P3913" s="86" t="s">
        <v>8797</v>
      </c>
      <c r="Q3913" s="87"/>
      <c r="R3913" s="88" t="s">
        <v>28</v>
      </c>
      <c r="S3913" s="89"/>
      <c r="T3913" s="1">
        <v>3876</v>
      </c>
      <c r="U3913" s="90">
        <v>2713.2</v>
      </c>
      <c r="V3913" s="91">
        <v>0.30000000000000004</v>
      </c>
      <c r="W3913" s="88" t="s">
        <v>11038</v>
      </c>
      <c r="X3913" s="83">
        <v>90119000000</v>
      </c>
      <c r="Y3913" s="83" t="s">
        <v>994</v>
      </c>
      <c r="Z3913" s="83" t="s">
        <v>31</v>
      </c>
    </row>
    <row r="3914" spans="1:26" x14ac:dyDescent="0.25">
      <c r="A3914" t="s">
        <v>8500</v>
      </c>
      <c r="B3914" t="s">
        <v>8500</v>
      </c>
      <c r="C3914" s="94" t="s">
        <v>8501</v>
      </c>
      <c r="D3914" s="93" t="s">
        <v>12676</v>
      </c>
      <c r="E3914" s="93" t="s">
        <v>704</v>
      </c>
      <c r="F3914" s="93" t="s">
        <v>22</v>
      </c>
      <c r="G3914" s="93" t="s">
        <v>23</v>
      </c>
      <c r="H3914" s="93"/>
      <c r="I3914" s="93" t="s">
        <v>24</v>
      </c>
      <c r="J3914" s="93" t="s">
        <v>24</v>
      </c>
      <c r="K3914" s="2">
        <v>100210042599</v>
      </c>
      <c r="L3914" t="s">
        <v>25</v>
      </c>
      <c r="M3914" t="s">
        <v>5198</v>
      </c>
      <c r="N3914" t="s">
        <v>4357</v>
      </c>
      <c r="O3914" t="s">
        <v>5244</v>
      </c>
      <c r="P3914" s="86" t="s">
        <v>8797</v>
      </c>
      <c r="Q3914" s="87"/>
      <c r="R3914" s="88" t="s">
        <v>28</v>
      </c>
      <c r="S3914" s="89"/>
      <c r="T3914" s="1">
        <v>4167</v>
      </c>
      <c r="U3914" s="90">
        <v>2916.9</v>
      </c>
      <c r="V3914" s="91">
        <v>0.3</v>
      </c>
      <c r="W3914" s="88" t="s">
        <v>11038</v>
      </c>
      <c r="X3914" s="83">
        <v>90119000000</v>
      </c>
      <c r="Y3914" s="83" t="s">
        <v>994</v>
      </c>
      <c r="Z3914" s="83" t="s">
        <v>31</v>
      </c>
    </row>
    <row r="3915" spans="1:26" x14ac:dyDescent="0.25">
      <c r="A3915" s="93" t="s">
        <v>8842</v>
      </c>
      <c r="B3915" s="93" t="s">
        <v>8842</v>
      </c>
      <c r="C3915" s="94" t="s">
        <v>8843</v>
      </c>
      <c r="D3915" s="93" t="s">
        <v>12677</v>
      </c>
      <c r="E3915" s="93" t="s">
        <v>704</v>
      </c>
      <c r="F3915" s="93" t="s">
        <v>22</v>
      </c>
      <c r="G3915" s="93" t="s">
        <v>23</v>
      </c>
      <c r="H3915" s="93"/>
      <c r="I3915" s="93" t="s">
        <v>24</v>
      </c>
      <c r="J3915" s="93" t="s">
        <v>24</v>
      </c>
      <c r="K3915" s="95">
        <v>100210042599</v>
      </c>
      <c r="L3915" s="93" t="s">
        <v>25</v>
      </c>
      <c r="M3915" s="93" t="s">
        <v>5198</v>
      </c>
      <c r="N3915" s="93" t="s">
        <v>4357</v>
      </c>
      <c r="O3915" s="93" t="s">
        <v>5244</v>
      </c>
      <c r="P3915" s="86" t="s">
        <v>8797</v>
      </c>
      <c r="Q3915" s="87"/>
      <c r="R3915" s="88" t="s">
        <v>28</v>
      </c>
      <c r="S3915" s="89"/>
      <c r="T3915" s="1">
        <v>13172</v>
      </c>
      <c r="U3915" s="90">
        <v>13172</v>
      </c>
      <c r="V3915" s="91">
        <v>0</v>
      </c>
      <c r="W3915" s="88" t="s">
        <v>8801</v>
      </c>
      <c r="X3915" s="83">
        <v>85234910009</v>
      </c>
      <c r="Y3915" s="83" t="s">
        <v>994</v>
      </c>
      <c r="Z3915" s="83" t="s">
        <v>31</v>
      </c>
    </row>
    <row r="3916" spans="1:26" x14ac:dyDescent="0.25">
      <c r="A3916" s="93" t="s">
        <v>7711</v>
      </c>
      <c r="B3916" s="93" t="s">
        <v>7711</v>
      </c>
      <c r="C3916" s="94" t="s">
        <v>7712</v>
      </c>
      <c r="D3916" s="93" t="s">
        <v>7712</v>
      </c>
      <c r="E3916" s="93" t="s">
        <v>704</v>
      </c>
      <c r="F3916" s="93" t="s">
        <v>22</v>
      </c>
      <c r="G3916" s="93" t="s">
        <v>23</v>
      </c>
      <c r="H3916" s="93"/>
      <c r="I3916" s="93" t="s">
        <v>24</v>
      </c>
      <c r="J3916" s="93" t="s">
        <v>24</v>
      </c>
      <c r="K3916" s="95">
        <v>100210042599</v>
      </c>
      <c r="L3916" s="93" t="s">
        <v>25</v>
      </c>
      <c r="M3916" s="93" t="s">
        <v>5198</v>
      </c>
      <c r="N3916" s="93" t="s">
        <v>4357</v>
      </c>
      <c r="O3916" s="93" t="s">
        <v>5244</v>
      </c>
      <c r="P3916" s="86" t="s">
        <v>8797</v>
      </c>
      <c r="Q3916" s="87"/>
      <c r="R3916" s="88" t="s">
        <v>28</v>
      </c>
      <c r="S3916" s="89"/>
      <c r="T3916" s="1">
        <v>11963</v>
      </c>
      <c r="U3916" s="90">
        <v>6220.76</v>
      </c>
      <c r="V3916" s="91">
        <v>0.48</v>
      </c>
      <c r="W3916" s="88" t="s">
        <v>11035</v>
      </c>
      <c r="X3916" s="83">
        <v>90119000000</v>
      </c>
      <c r="Y3916" s="83" t="s">
        <v>994</v>
      </c>
      <c r="Z3916" s="83" t="s">
        <v>31</v>
      </c>
    </row>
    <row r="3917" spans="1:26" x14ac:dyDescent="0.25">
      <c r="A3917" t="s">
        <v>8844</v>
      </c>
      <c r="B3917" t="s">
        <v>8844</v>
      </c>
      <c r="C3917" s="94" t="s">
        <v>8845</v>
      </c>
      <c r="D3917" s="93" t="s">
        <v>12678</v>
      </c>
      <c r="E3917" s="93" t="s">
        <v>704</v>
      </c>
      <c r="F3917" s="93" t="s">
        <v>22</v>
      </c>
      <c r="G3917" s="93" t="s">
        <v>23</v>
      </c>
      <c r="H3917" s="93"/>
      <c r="I3917" s="93" t="s">
        <v>24</v>
      </c>
      <c r="J3917" s="93" t="s">
        <v>24</v>
      </c>
      <c r="K3917" s="2">
        <v>100210042599</v>
      </c>
      <c r="L3917" t="s">
        <v>25</v>
      </c>
      <c r="M3917" t="s">
        <v>5198</v>
      </c>
      <c r="N3917" t="s">
        <v>4357</v>
      </c>
      <c r="O3917" t="s">
        <v>5244</v>
      </c>
      <c r="P3917" s="86" t="s">
        <v>8797</v>
      </c>
      <c r="Q3917" s="87"/>
      <c r="R3917" s="88" t="s">
        <v>28</v>
      </c>
      <c r="S3917" s="89"/>
      <c r="T3917" s="1">
        <v>9984</v>
      </c>
      <c r="U3917" s="90">
        <v>9984</v>
      </c>
      <c r="V3917" s="91">
        <v>0</v>
      </c>
      <c r="W3917" s="88" t="s">
        <v>8801</v>
      </c>
      <c r="X3917" s="83">
        <v>85235110000</v>
      </c>
      <c r="Y3917" s="83" t="s">
        <v>994</v>
      </c>
      <c r="Z3917" s="83" t="s">
        <v>31</v>
      </c>
    </row>
    <row r="3918" spans="1:26" x14ac:dyDescent="0.25">
      <c r="A3918" s="93" t="s">
        <v>8846</v>
      </c>
      <c r="B3918" s="93" t="s">
        <v>8846</v>
      </c>
      <c r="C3918" s="94" t="s">
        <v>8847</v>
      </c>
      <c r="D3918" s="93" t="s">
        <v>12679</v>
      </c>
      <c r="E3918" s="93" t="s">
        <v>704</v>
      </c>
      <c r="F3918" s="93" t="s">
        <v>22</v>
      </c>
      <c r="G3918" s="93" t="s">
        <v>23</v>
      </c>
      <c r="H3918" s="93"/>
      <c r="I3918" s="93" t="s">
        <v>24</v>
      </c>
      <c r="J3918" s="93" t="s">
        <v>24</v>
      </c>
      <c r="K3918" s="95">
        <v>100210042599</v>
      </c>
      <c r="L3918" s="93" t="s">
        <v>25</v>
      </c>
      <c r="M3918" s="93" t="s">
        <v>5198</v>
      </c>
      <c r="N3918" s="93" t="s">
        <v>4357</v>
      </c>
      <c r="O3918" s="93" t="s">
        <v>5244</v>
      </c>
      <c r="P3918" s="86" t="s">
        <v>8797</v>
      </c>
      <c r="Q3918" s="87"/>
      <c r="R3918" s="88" t="s">
        <v>28</v>
      </c>
      <c r="S3918" s="89"/>
      <c r="T3918" s="1">
        <v>20090</v>
      </c>
      <c r="U3918" s="90">
        <v>20090</v>
      </c>
      <c r="V3918" s="91">
        <v>0</v>
      </c>
      <c r="W3918" s="88" t="s">
        <v>8801</v>
      </c>
      <c r="X3918" s="83">
        <v>85234990009</v>
      </c>
      <c r="Y3918" s="83" t="s">
        <v>994</v>
      </c>
      <c r="Z3918" s="83" t="s">
        <v>31</v>
      </c>
    </row>
    <row r="3919" spans="1:26" x14ac:dyDescent="0.25">
      <c r="A3919" s="93" t="s">
        <v>8848</v>
      </c>
      <c r="B3919" s="93" t="s">
        <v>8848</v>
      </c>
      <c r="C3919" s="94" t="s">
        <v>8849</v>
      </c>
      <c r="D3919" s="93" t="s">
        <v>12680</v>
      </c>
      <c r="E3919" s="93" t="s">
        <v>704</v>
      </c>
      <c r="F3919" s="93" t="s">
        <v>22</v>
      </c>
      <c r="G3919" s="93" t="s">
        <v>23</v>
      </c>
      <c r="H3919" s="93"/>
      <c r="I3919" s="93" t="s">
        <v>24</v>
      </c>
      <c r="J3919" s="93" t="s">
        <v>24</v>
      </c>
      <c r="K3919" s="95">
        <v>100210042599</v>
      </c>
      <c r="L3919" s="93" t="s">
        <v>25</v>
      </c>
      <c r="M3919" s="93" t="s">
        <v>5198</v>
      </c>
      <c r="N3919" s="93" t="s">
        <v>4357</v>
      </c>
      <c r="O3919" s="93" t="s">
        <v>5244</v>
      </c>
      <c r="P3919" s="86" t="s">
        <v>8797</v>
      </c>
      <c r="Q3919" s="87"/>
      <c r="R3919" s="88" t="s">
        <v>28</v>
      </c>
      <c r="S3919" s="89"/>
      <c r="T3919" s="1">
        <v>6718</v>
      </c>
      <c r="U3919" s="90">
        <v>6718</v>
      </c>
      <c r="V3919" s="91">
        <v>0</v>
      </c>
      <c r="W3919" s="88" t="s">
        <v>8801</v>
      </c>
      <c r="X3919" s="83">
        <v>85235990009</v>
      </c>
      <c r="Y3919" s="83" t="s">
        <v>994</v>
      </c>
      <c r="Z3919" s="83" t="s">
        <v>31</v>
      </c>
    </row>
    <row r="3920" spans="1:26" x14ac:dyDescent="0.25">
      <c r="A3920" s="93" t="s">
        <v>8850</v>
      </c>
      <c r="B3920" s="93" t="s">
        <v>8850</v>
      </c>
      <c r="C3920" s="94" t="s">
        <v>8851</v>
      </c>
      <c r="D3920" s="93" t="s">
        <v>12681</v>
      </c>
      <c r="E3920" s="93" t="s">
        <v>704</v>
      </c>
      <c r="F3920" s="93" t="s">
        <v>22</v>
      </c>
      <c r="G3920" s="93" t="s">
        <v>23</v>
      </c>
      <c r="H3920" s="93"/>
      <c r="I3920" s="93" t="s">
        <v>24</v>
      </c>
      <c r="J3920" s="93" t="s">
        <v>24</v>
      </c>
      <c r="K3920" s="95">
        <v>100210042599</v>
      </c>
      <c r="L3920" s="93" t="s">
        <v>25</v>
      </c>
      <c r="M3920" s="93" t="s">
        <v>5198</v>
      </c>
      <c r="N3920" s="93" t="s">
        <v>4357</v>
      </c>
      <c r="O3920" s="93" t="s">
        <v>5244</v>
      </c>
      <c r="P3920" s="86" t="s">
        <v>8797</v>
      </c>
      <c r="Q3920" s="87"/>
      <c r="R3920" s="88" t="s">
        <v>28</v>
      </c>
      <c r="S3920" s="89"/>
      <c r="T3920" s="1">
        <v>1266</v>
      </c>
      <c r="U3920" s="90">
        <v>1266</v>
      </c>
      <c r="V3920" s="91">
        <v>0</v>
      </c>
      <c r="W3920" s="88" t="s">
        <v>8801</v>
      </c>
      <c r="X3920" s="83">
        <v>49119900000</v>
      </c>
      <c r="Y3920" s="83" t="s">
        <v>994</v>
      </c>
      <c r="Z3920" s="83" t="s">
        <v>31</v>
      </c>
    </row>
    <row r="3921" spans="1:26" x14ac:dyDescent="0.25">
      <c r="A3921" s="83" t="s">
        <v>8852</v>
      </c>
      <c r="B3921" s="83" t="s">
        <v>8852</v>
      </c>
      <c r="C3921" s="84" t="s">
        <v>8853</v>
      </c>
      <c r="D3921" s="83" t="s">
        <v>12682</v>
      </c>
      <c r="E3921" s="93" t="s">
        <v>704</v>
      </c>
      <c r="F3921" s="106" t="s">
        <v>22</v>
      </c>
      <c r="G3921" s="83" t="s">
        <v>23</v>
      </c>
      <c r="H3921" s="83"/>
      <c r="I3921" s="93" t="s">
        <v>24</v>
      </c>
      <c r="J3921" s="93" t="s">
        <v>24</v>
      </c>
      <c r="K3921" s="85">
        <v>100210042599</v>
      </c>
      <c r="L3921" s="83" t="s">
        <v>25</v>
      </c>
      <c r="M3921" s="83" t="s">
        <v>5198</v>
      </c>
      <c r="N3921" s="83" t="s">
        <v>4357</v>
      </c>
      <c r="O3921" s="83" t="s">
        <v>5244</v>
      </c>
      <c r="P3921" s="86" t="s">
        <v>8797</v>
      </c>
      <c r="Q3921" s="87"/>
      <c r="R3921" s="88" t="s">
        <v>28</v>
      </c>
      <c r="S3921" s="98"/>
      <c r="T3921" s="1">
        <v>18250</v>
      </c>
      <c r="U3921" s="90">
        <v>18250</v>
      </c>
      <c r="V3921" s="91">
        <v>0</v>
      </c>
      <c r="W3921" s="88" t="s">
        <v>8801</v>
      </c>
      <c r="X3921" s="83">
        <v>49119900000</v>
      </c>
      <c r="Y3921" s="83" t="s">
        <v>994</v>
      </c>
      <c r="Z3921" s="83" t="s">
        <v>31</v>
      </c>
    </row>
    <row r="3922" spans="1:26" x14ac:dyDescent="0.25">
      <c r="A3922" t="s">
        <v>8854</v>
      </c>
      <c r="B3922" t="s">
        <v>8854</v>
      </c>
      <c r="C3922" s="94" t="s">
        <v>8855</v>
      </c>
      <c r="D3922" s="93" t="s">
        <v>12683</v>
      </c>
      <c r="E3922" s="93" t="s">
        <v>704</v>
      </c>
      <c r="F3922" s="93" t="s">
        <v>22</v>
      </c>
      <c r="G3922" s="93" t="s">
        <v>23</v>
      </c>
      <c r="H3922" s="93"/>
      <c r="I3922" s="93" t="s">
        <v>24</v>
      </c>
      <c r="J3922" s="93" t="s">
        <v>24</v>
      </c>
      <c r="K3922" s="2">
        <v>100210042599</v>
      </c>
      <c r="L3922" t="s">
        <v>25</v>
      </c>
      <c r="M3922" t="s">
        <v>5198</v>
      </c>
      <c r="N3922" t="s">
        <v>4357</v>
      </c>
      <c r="O3922" t="s">
        <v>5244</v>
      </c>
      <c r="P3922" s="86" t="s">
        <v>8797</v>
      </c>
      <c r="Q3922" s="87"/>
      <c r="R3922" s="88" t="s">
        <v>28</v>
      </c>
      <c r="S3922" s="89"/>
      <c r="T3922" s="1">
        <v>3207</v>
      </c>
      <c r="U3922" s="90">
        <v>3207</v>
      </c>
      <c r="V3922" s="91">
        <v>0</v>
      </c>
      <c r="W3922" s="88" t="s">
        <v>8801</v>
      </c>
      <c r="X3922" s="83">
        <v>49119900000</v>
      </c>
      <c r="Y3922" s="83" t="s">
        <v>994</v>
      </c>
      <c r="Z3922" s="83" t="s">
        <v>31</v>
      </c>
    </row>
    <row r="3923" spans="1:26" x14ac:dyDescent="0.25">
      <c r="A3923" s="93" t="s">
        <v>8856</v>
      </c>
      <c r="B3923" s="93" t="s">
        <v>8856</v>
      </c>
      <c r="C3923" s="94" t="s">
        <v>8857</v>
      </c>
      <c r="D3923" s="93" t="s">
        <v>12684</v>
      </c>
      <c r="E3923" s="93" t="s">
        <v>704</v>
      </c>
      <c r="F3923" s="93" t="s">
        <v>22</v>
      </c>
      <c r="G3923" s="93" t="s">
        <v>23</v>
      </c>
      <c r="H3923" s="93"/>
      <c r="I3923" s="93" t="s">
        <v>24</v>
      </c>
      <c r="J3923" s="93" t="s">
        <v>24</v>
      </c>
      <c r="K3923" s="95">
        <v>100210042599</v>
      </c>
      <c r="L3923" s="93" t="s">
        <v>25</v>
      </c>
      <c r="M3923" s="93" t="s">
        <v>5198</v>
      </c>
      <c r="N3923" s="93" t="s">
        <v>4357</v>
      </c>
      <c r="O3923" s="93" t="s">
        <v>5244</v>
      </c>
      <c r="P3923" s="86" t="s">
        <v>8797</v>
      </c>
      <c r="Q3923" s="87"/>
      <c r="R3923" s="88" t="s">
        <v>28</v>
      </c>
      <c r="S3923" s="89"/>
      <c r="T3923" s="1">
        <v>3038</v>
      </c>
      <c r="U3923" s="90">
        <v>3038</v>
      </c>
      <c r="V3923" s="91">
        <v>0</v>
      </c>
      <c r="W3923" s="88" t="s">
        <v>8801</v>
      </c>
      <c r="X3923" s="83">
        <v>49119900000</v>
      </c>
      <c r="Y3923" s="83" t="s">
        <v>994</v>
      </c>
      <c r="Z3923" s="83" t="s">
        <v>31</v>
      </c>
    </row>
    <row r="3924" spans="1:26" x14ac:dyDescent="0.25">
      <c r="A3924" s="93" t="s">
        <v>8858</v>
      </c>
      <c r="B3924" s="93" t="s">
        <v>8858</v>
      </c>
      <c r="C3924" s="94" t="s">
        <v>8859</v>
      </c>
      <c r="D3924" s="93" t="s">
        <v>8860</v>
      </c>
      <c r="E3924" s="93" t="s">
        <v>704</v>
      </c>
      <c r="F3924" s="93" t="s">
        <v>22</v>
      </c>
      <c r="G3924" s="93" t="s">
        <v>23</v>
      </c>
      <c r="H3924" s="93"/>
      <c r="I3924" s="93" t="s">
        <v>24</v>
      </c>
      <c r="J3924" s="93" t="s">
        <v>24</v>
      </c>
      <c r="K3924" s="95">
        <v>100210042599</v>
      </c>
      <c r="L3924" s="93" t="s">
        <v>25</v>
      </c>
      <c r="M3924" s="93" t="s">
        <v>5198</v>
      </c>
      <c r="N3924" s="93" t="s">
        <v>4357</v>
      </c>
      <c r="O3924" s="93" t="s">
        <v>5244</v>
      </c>
      <c r="P3924" s="86" t="s">
        <v>8797</v>
      </c>
      <c r="Q3924" s="87"/>
      <c r="R3924" s="88" t="s">
        <v>28</v>
      </c>
      <c r="S3924" s="89"/>
      <c r="T3924" s="1">
        <v>17329</v>
      </c>
      <c r="U3924" s="90">
        <v>17329</v>
      </c>
      <c r="V3924" s="91">
        <v>0</v>
      </c>
      <c r="W3924" s="88" t="s">
        <v>8801</v>
      </c>
      <c r="X3924" s="83">
        <v>49119900000</v>
      </c>
      <c r="Y3924" s="83" t="s">
        <v>994</v>
      </c>
      <c r="Z3924" s="83" t="s">
        <v>31</v>
      </c>
    </row>
    <row r="3925" spans="1:26" x14ac:dyDescent="0.25">
      <c r="A3925" s="93" t="s">
        <v>8861</v>
      </c>
      <c r="B3925" s="93" t="s">
        <v>8861</v>
      </c>
      <c r="C3925" s="94" t="s">
        <v>8862</v>
      </c>
      <c r="D3925" s="93" t="s">
        <v>8863</v>
      </c>
      <c r="E3925" s="93" t="s">
        <v>704</v>
      </c>
      <c r="F3925" s="93" t="s">
        <v>22</v>
      </c>
      <c r="G3925" s="93" t="s">
        <v>23</v>
      </c>
      <c r="H3925" s="93"/>
      <c r="I3925" s="93" t="s">
        <v>24</v>
      </c>
      <c r="J3925" s="93" t="s">
        <v>24</v>
      </c>
      <c r="K3925" s="95">
        <v>100210042599</v>
      </c>
      <c r="L3925" s="93" t="s">
        <v>25</v>
      </c>
      <c r="M3925" s="93" t="s">
        <v>5198</v>
      </c>
      <c r="N3925" s="93" t="s">
        <v>4357</v>
      </c>
      <c r="O3925" s="93" t="s">
        <v>5244</v>
      </c>
      <c r="P3925" s="86" t="s">
        <v>8797</v>
      </c>
      <c r="Q3925" s="87"/>
      <c r="R3925" s="88" t="s">
        <v>28</v>
      </c>
      <c r="S3925" s="89"/>
      <c r="T3925" s="1">
        <v>4418</v>
      </c>
      <c r="U3925" s="90">
        <v>4418</v>
      </c>
      <c r="V3925" s="91">
        <v>0</v>
      </c>
      <c r="W3925" s="88" t="s">
        <v>8801</v>
      </c>
      <c r="X3925" s="83">
        <v>49119900000</v>
      </c>
      <c r="Y3925" s="83" t="s">
        <v>994</v>
      </c>
      <c r="Z3925" s="83" t="s">
        <v>31</v>
      </c>
    </row>
    <row r="3926" spans="1:26" x14ac:dyDescent="0.25">
      <c r="A3926" s="83" t="s">
        <v>8864</v>
      </c>
      <c r="B3926" s="83" t="s">
        <v>8864</v>
      </c>
      <c r="C3926" s="84" t="s">
        <v>8865</v>
      </c>
      <c r="D3926" s="83" t="s">
        <v>8866</v>
      </c>
      <c r="E3926" s="83" t="s">
        <v>704</v>
      </c>
      <c r="F3926" s="83" t="s">
        <v>22</v>
      </c>
      <c r="G3926" s="83" t="s">
        <v>23</v>
      </c>
      <c r="H3926" s="83"/>
      <c r="I3926" s="93" t="s">
        <v>24</v>
      </c>
      <c r="J3926" s="93" t="s">
        <v>24</v>
      </c>
      <c r="K3926" s="85">
        <v>100210042599</v>
      </c>
      <c r="L3926" s="83" t="s">
        <v>25</v>
      </c>
      <c r="M3926" s="83" t="s">
        <v>5198</v>
      </c>
      <c r="N3926" s="83" t="s">
        <v>4357</v>
      </c>
      <c r="O3926" s="83" t="s">
        <v>5244</v>
      </c>
      <c r="P3926" s="86" t="s">
        <v>8797</v>
      </c>
      <c r="Q3926" s="87"/>
      <c r="R3926" s="88" t="s">
        <v>28</v>
      </c>
      <c r="S3926" s="89"/>
      <c r="T3926" s="1">
        <v>6012</v>
      </c>
      <c r="U3926" s="90">
        <v>6012</v>
      </c>
      <c r="V3926" s="91">
        <v>0</v>
      </c>
      <c r="W3926" s="88" t="s">
        <v>8801</v>
      </c>
      <c r="X3926" s="83">
        <v>49119900000</v>
      </c>
      <c r="Y3926" s="83" t="s">
        <v>994</v>
      </c>
      <c r="Z3926" s="83" t="s">
        <v>31</v>
      </c>
    </row>
    <row r="3927" spans="1:26" x14ac:dyDescent="0.25">
      <c r="A3927" s="83" t="s">
        <v>8867</v>
      </c>
      <c r="B3927" s="83" t="s">
        <v>8867</v>
      </c>
      <c r="C3927" s="84" t="s">
        <v>8868</v>
      </c>
      <c r="D3927" s="83" t="s">
        <v>8869</v>
      </c>
      <c r="E3927" s="83" t="s">
        <v>704</v>
      </c>
      <c r="F3927" s="83" t="s">
        <v>22</v>
      </c>
      <c r="G3927" s="83" t="s">
        <v>23</v>
      </c>
      <c r="H3927" s="83"/>
      <c r="I3927" s="93" t="s">
        <v>24</v>
      </c>
      <c r="J3927" s="93" t="s">
        <v>24</v>
      </c>
      <c r="K3927" s="85">
        <v>100210042599</v>
      </c>
      <c r="L3927" s="83" t="s">
        <v>25</v>
      </c>
      <c r="M3927" s="83" t="s">
        <v>5198</v>
      </c>
      <c r="N3927" s="83" t="s">
        <v>4357</v>
      </c>
      <c r="O3927" s="83" t="s">
        <v>5244</v>
      </c>
      <c r="P3927" s="86" t="s">
        <v>8797</v>
      </c>
      <c r="Q3927" s="87">
        <v>46218</v>
      </c>
      <c r="R3927" s="88" t="s">
        <v>28</v>
      </c>
      <c r="S3927" s="89"/>
      <c r="T3927" s="1">
        <v>1977</v>
      </c>
      <c r="U3927" s="90">
        <v>1977</v>
      </c>
      <c r="V3927" s="91">
        <v>0</v>
      </c>
      <c r="W3927" s="88" t="s">
        <v>8801</v>
      </c>
      <c r="X3927" s="83">
        <v>49119900000</v>
      </c>
      <c r="Y3927" s="83" t="s">
        <v>994</v>
      </c>
      <c r="Z3927" s="83" t="s">
        <v>31</v>
      </c>
    </row>
    <row r="3928" spans="1:26" x14ac:dyDescent="0.25">
      <c r="A3928" s="83" t="s">
        <v>8870</v>
      </c>
      <c r="B3928" s="83" t="s">
        <v>8870</v>
      </c>
      <c r="C3928" s="84" t="s">
        <v>8871</v>
      </c>
      <c r="D3928" s="83" t="s">
        <v>8872</v>
      </c>
      <c r="E3928" s="83" t="s">
        <v>704</v>
      </c>
      <c r="F3928" s="83" t="s">
        <v>22</v>
      </c>
      <c r="G3928" s="83" t="s">
        <v>23</v>
      </c>
      <c r="H3928" s="83"/>
      <c r="I3928" s="93" t="s">
        <v>24</v>
      </c>
      <c r="J3928" s="93" t="s">
        <v>24</v>
      </c>
      <c r="K3928" s="85">
        <v>100210042599</v>
      </c>
      <c r="L3928" s="83" t="s">
        <v>25</v>
      </c>
      <c r="M3928" s="83" t="s">
        <v>5198</v>
      </c>
      <c r="N3928" s="83" t="s">
        <v>4357</v>
      </c>
      <c r="O3928" s="83" t="s">
        <v>5244</v>
      </c>
      <c r="P3928" s="86" t="s">
        <v>8797</v>
      </c>
      <c r="Q3928" s="87"/>
      <c r="R3928" s="88" t="s">
        <v>28</v>
      </c>
      <c r="S3928" s="89"/>
      <c r="T3928" s="1">
        <v>6796</v>
      </c>
      <c r="U3928" s="90">
        <v>6796</v>
      </c>
      <c r="V3928" s="91">
        <v>0</v>
      </c>
      <c r="W3928" s="88" t="s">
        <v>8801</v>
      </c>
      <c r="X3928" s="83">
        <v>49119900000</v>
      </c>
      <c r="Y3928" s="83" t="s">
        <v>994</v>
      </c>
      <c r="Z3928" s="83" t="s">
        <v>31</v>
      </c>
    </row>
    <row r="3929" spans="1:26" x14ac:dyDescent="0.25">
      <c r="A3929" s="83" t="s">
        <v>8873</v>
      </c>
      <c r="B3929" s="83" t="s">
        <v>8873</v>
      </c>
      <c r="C3929" s="84" t="s">
        <v>8874</v>
      </c>
      <c r="D3929" s="83" t="s">
        <v>8875</v>
      </c>
      <c r="E3929" s="83" t="s">
        <v>704</v>
      </c>
      <c r="F3929" s="83" t="s">
        <v>22</v>
      </c>
      <c r="G3929" s="83" t="s">
        <v>23</v>
      </c>
      <c r="H3929" s="83"/>
      <c r="I3929" s="93" t="s">
        <v>24</v>
      </c>
      <c r="J3929" s="93" t="s">
        <v>24</v>
      </c>
      <c r="K3929" s="85">
        <v>100210042599</v>
      </c>
      <c r="L3929" s="83" t="s">
        <v>25</v>
      </c>
      <c r="M3929" s="83" t="s">
        <v>5198</v>
      </c>
      <c r="N3929" s="83" t="s">
        <v>4357</v>
      </c>
      <c r="O3929" s="83" t="s">
        <v>5244</v>
      </c>
      <c r="P3929" s="86" t="s">
        <v>8797</v>
      </c>
      <c r="Q3929" s="87"/>
      <c r="R3929" s="88" t="s">
        <v>28</v>
      </c>
      <c r="S3929" s="89"/>
      <c r="T3929" s="1">
        <v>3207</v>
      </c>
      <c r="U3929" s="90">
        <v>3207</v>
      </c>
      <c r="V3929" s="91">
        <v>0</v>
      </c>
      <c r="W3929" s="88" t="s">
        <v>8801</v>
      </c>
      <c r="X3929" s="83">
        <v>49119900000</v>
      </c>
      <c r="Y3929" s="83" t="s">
        <v>994</v>
      </c>
      <c r="Z3929" s="83" t="s">
        <v>31</v>
      </c>
    </row>
    <row r="3930" spans="1:26" x14ac:dyDescent="0.25">
      <c r="A3930" t="s">
        <v>8876</v>
      </c>
      <c r="B3930" t="s">
        <v>8876</v>
      </c>
      <c r="C3930" s="94" t="s">
        <v>8877</v>
      </c>
      <c r="D3930" s="93" t="s">
        <v>8878</v>
      </c>
      <c r="E3930" s="93" t="s">
        <v>704</v>
      </c>
      <c r="F3930" s="93" t="s">
        <v>22</v>
      </c>
      <c r="G3930" s="93" t="s">
        <v>23</v>
      </c>
      <c r="H3930" s="93"/>
      <c r="I3930" s="93" t="s">
        <v>24</v>
      </c>
      <c r="J3930" s="93" t="s">
        <v>24</v>
      </c>
      <c r="K3930" s="2">
        <v>100210042599</v>
      </c>
      <c r="L3930" t="s">
        <v>25</v>
      </c>
      <c r="M3930" t="s">
        <v>5198</v>
      </c>
      <c r="N3930" t="s">
        <v>4357</v>
      </c>
      <c r="O3930" t="s">
        <v>5244</v>
      </c>
      <c r="P3930" s="86" t="s">
        <v>8797</v>
      </c>
      <c r="Q3930" s="87"/>
      <c r="R3930" s="88" t="s">
        <v>28</v>
      </c>
      <c r="S3930" s="89"/>
      <c r="T3930" s="1">
        <v>14447</v>
      </c>
      <c r="U3930" s="90">
        <v>14447</v>
      </c>
      <c r="V3930" s="91">
        <v>0</v>
      </c>
      <c r="W3930" s="88" t="s">
        <v>8801</v>
      </c>
      <c r="X3930" s="83">
        <v>49119900000</v>
      </c>
      <c r="Y3930" s="83" t="s">
        <v>994</v>
      </c>
      <c r="Z3930" s="83" t="s">
        <v>31</v>
      </c>
    </row>
    <row r="3931" spans="1:26" x14ac:dyDescent="0.25">
      <c r="A3931" t="s">
        <v>8879</v>
      </c>
      <c r="B3931" t="s">
        <v>8879</v>
      </c>
      <c r="C3931" s="94" t="s">
        <v>8880</v>
      </c>
      <c r="D3931" s="93" t="s">
        <v>8881</v>
      </c>
      <c r="E3931" s="93" t="s">
        <v>704</v>
      </c>
      <c r="F3931" s="93" t="s">
        <v>22</v>
      </c>
      <c r="G3931" s="93" t="s">
        <v>23</v>
      </c>
      <c r="H3931" s="93"/>
      <c r="I3931" s="93" t="s">
        <v>24</v>
      </c>
      <c r="J3931" s="93" t="s">
        <v>24</v>
      </c>
      <c r="K3931" s="2">
        <v>100210042599</v>
      </c>
      <c r="L3931" t="s">
        <v>25</v>
      </c>
      <c r="M3931" t="s">
        <v>5198</v>
      </c>
      <c r="N3931" t="s">
        <v>4357</v>
      </c>
      <c r="O3931" t="s">
        <v>5244</v>
      </c>
      <c r="P3931" s="86" t="s">
        <v>8797</v>
      </c>
      <c r="Q3931" s="87"/>
      <c r="R3931" s="88" t="s">
        <v>28</v>
      </c>
      <c r="S3931" s="89"/>
      <c r="T3931" s="1">
        <v>3913</v>
      </c>
      <c r="U3931" s="90">
        <v>3913</v>
      </c>
      <c r="V3931" s="91">
        <v>0</v>
      </c>
      <c r="W3931" s="88" t="s">
        <v>8801</v>
      </c>
      <c r="X3931" s="83">
        <v>49119900000</v>
      </c>
      <c r="Y3931" s="83" t="s">
        <v>994</v>
      </c>
      <c r="Z3931" s="83" t="s">
        <v>31</v>
      </c>
    </row>
    <row r="3932" spans="1:26" x14ac:dyDescent="0.25">
      <c r="A3932" t="s">
        <v>8882</v>
      </c>
      <c r="B3932" t="s">
        <v>8882</v>
      </c>
      <c r="C3932" s="94" t="s">
        <v>8883</v>
      </c>
      <c r="D3932" s="93" t="s">
        <v>8884</v>
      </c>
      <c r="E3932" s="93" t="s">
        <v>704</v>
      </c>
      <c r="F3932" s="93" t="s">
        <v>22</v>
      </c>
      <c r="G3932" s="93" t="s">
        <v>23</v>
      </c>
      <c r="H3932" s="93"/>
      <c r="I3932" s="93" t="s">
        <v>24</v>
      </c>
      <c r="J3932" s="93" t="s">
        <v>24</v>
      </c>
      <c r="K3932" s="2">
        <v>100210042599</v>
      </c>
      <c r="L3932" t="s">
        <v>25</v>
      </c>
      <c r="M3932" t="s">
        <v>5198</v>
      </c>
      <c r="N3932" t="s">
        <v>4357</v>
      </c>
      <c r="O3932" t="s">
        <v>5244</v>
      </c>
      <c r="P3932" s="86" t="s">
        <v>8797</v>
      </c>
      <c r="Q3932" s="87"/>
      <c r="R3932" s="88" t="s">
        <v>28</v>
      </c>
      <c r="S3932" s="89"/>
      <c r="T3932" s="1">
        <v>1879</v>
      </c>
      <c r="U3932" s="90">
        <v>1879</v>
      </c>
      <c r="V3932" s="91">
        <v>0</v>
      </c>
      <c r="W3932" s="88" t="s">
        <v>8801</v>
      </c>
      <c r="X3932" s="83">
        <v>49119900000</v>
      </c>
      <c r="Y3932" s="83" t="s">
        <v>994</v>
      </c>
      <c r="Z3932" s="83" t="s">
        <v>31</v>
      </c>
    </row>
    <row r="3933" spans="1:26" x14ac:dyDescent="0.25">
      <c r="A3933" t="s">
        <v>8885</v>
      </c>
      <c r="B3933" t="s">
        <v>8885</v>
      </c>
      <c r="C3933" s="94" t="s">
        <v>8886</v>
      </c>
      <c r="D3933" s="93" t="s">
        <v>12685</v>
      </c>
      <c r="E3933" s="93" t="s">
        <v>704</v>
      </c>
      <c r="F3933" s="93" t="s">
        <v>22</v>
      </c>
      <c r="G3933" s="93" t="s">
        <v>23</v>
      </c>
      <c r="H3933" s="93"/>
      <c r="I3933" s="93" t="s">
        <v>24</v>
      </c>
      <c r="J3933" s="93" t="s">
        <v>24</v>
      </c>
      <c r="K3933" s="2">
        <v>100210042599</v>
      </c>
      <c r="L3933" t="s">
        <v>25</v>
      </c>
      <c r="M3933" t="s">
        <v>5198</v>
      </c>
      <c r="N3933" t="s">
        <v>4357</v>
      </c>
      <c r="O3933" t="s">
        <v>5244</v>
      </c>
      <c r="P3933" s="86" t="s">
        <v>8797</v>
      </c>
      <c r="Q3933" s="87"/>
      <c r="R3933" s="88" t="s">
        <v>28</v>
      </c>
      <c r="S3933" s="89"/>
      <c r="T3933" s="1">
        <v>7423</v>
      </c>
      <c r="U3933" s="90">
        <v>7423</v>
      </c>
      <c r="V3933" s="91">
        <v>0</v>
      </c>
      <c r="W3933" s="88" t="s">
        <v>8801</v>
      </c>
      <c r="X3933" s="83">
        <v>49119900000</v>
      </c>
      <c r="Y3933" s="83" t="s">
        <v>994</v>
      </c>
      <c r="Z3933" s="83" t="s">
        <v>31</v>
      </c>
    </row>
    <row r="3934" spans="1:26" x14ac:dyDescent="0.25">
      <c r="A3934" s="93" t="s">
        <v>8887</v>
      </c>
      <c r="B3934" s="93" t="s">
        <v>8887</v>
      </c>
      <c r="C3934" s="94" t="s">
        <v>8888</v>
      </c>
      <c r="D3934" s="93" t="s">
        <v>12686</v>
      </c>
      <c r="E3934" s="93" t="s">
        <v>704</v>
      </c>
      <c r="F3934" s="93" t="s">
        <v>22</v>
      </c>
      <c r="G3934" s="93" t="s">
        <v>23</v>
      </c>
      <c r="H3934" s="93"/>
      <c r="I3934" s="93" t="s">
        <v>24</v>
      </c>
      <c r="J3934" s="93" t="s">
        <v>24</v>
      </c>
      <c r="K3934" s="95">
        <v>100210042599</v>
      </c>
      <c r="L3934" s="93" t="s">
        <v>25</v>
      </c>
      <c r="M3934" s="93" t="s">
        <v>5198</v>
      </c>
      <c r="N3934" s="93" t="s">
        <v>4357</v>
      </c>
      <c r="O3934" s="93" t="s">
        <v>5244</v>
      </c>
      <c r="P3934" s="86" t="s">
        <v>8797</v>
      </c>
      <c r="Q3934" s="87"/>
      <c r="R3934" s="88" t="s">
        <v>28</v>
      </c>
      <c r="S3934" s="89"/>
      <c r="T3934" s="1">
        <v>21777</v>
      </c>
      <c r="U3934" s="90">
        <v>21777</v>
      </c>
      <c r="V3934" s="91">
        <v>0</v>
      </c>
      <c r="W3934" s="88" t="s">
        <v>8801</v>
      </c>
      <c r="X3934" s="83">
        <v>49119900000</v>
      </c>
      <c r="Y3934" s="83" t="s">
        <v>994</v>
      </c>
      <c r="Z3934" s="83" t="s">
        <v>31</v>
      </c>
    </row>
    <row r="3935" spans="1:26" x14ac:dyDescent="0.25">
      <c r="A3935" t="s">
        <v>7713</v>
      </c>
      <c r="B3935" t="s">
        <v>7713</v>
      </c>
      <c r="C3935" s="94" t="s">
        <v>7714</v>
      </c>
      <c r="D3935" s="93" t="s">
        <v>7715</v>
      </c>
      <c r="E3935" s="93" t="s">
        <v>704</v>
      </c>
      <c r="F3935" s="93" t="s">
        <v>22</v>
      </c>
      <c r="G3935" s="93" t="s">
        <v>23</v>
      </c>
      <c r="H3935" s="93"/>
      <c r="I3935" s="93" t="s">
        <v>24</v>
      </c>
      <c r="J3935" s="93" t="s">
        <v>24</v>
      </c>
      <c r="K3935" s="2">
        <v>100210042599</v>
      </c>
      <c r="L3935" t="s">
        <v>25</v>
      </c>
      <c r="M3935" t="s">
        <v>5198</v>
      </c>
      <c r="N3935" t="s">
        <v>4357</v>
      </c>
      <c r="O3935" t="s">
        <v>5244</v>
      </c>
      <c r="P3935" s="86" t="s">
        <v>8797</v>
      </c>
      <c r="Q3935" s="87"/>
      <c r="R3935" s="88" t="s">
        <v>28</v>
      </c>
      <c r="S3935" s="89"/>
      <c r="T3935" s="1">
        <v>44627</v>
      </c>
      <c r="U3935" s="90">
        <v>23206.04</v>
      </c>
      <c r="V3935" s="91">
        <v>0.48</v>
      </c>
      <c r="W3935" s="88" t="s">
        <v>11035</v>
      </c>
      <c r="X3935" s="83">
        <v>90319000000</v>
      </c>
      <c r="Y3935" s="83" t="s">
        <v>994</v>
      </c>
      <c r="Z3935" s="83" t="s">
        <v>31</v>
      </c>
    </row>
    <row r="3936" spans="1:26" x14ac:dyDescent="0.25">
      <c r="A3936" s="93" t="s">
        <v>7716</v>
      </c>
      <c r="B3936" s="93" t="s">
        <v>7716</v>
      </c>
      <c r="C3936" s="94" t="s">
        <v>7717</v>
      </c>
      <c r="D3936" s="93" t="s">
        <v>7718</v>
      </c>
      <c r="E3936" s="93" t="s">
        <v>704</v>
      </c>
      <c r="F3936" s="93" t="s">
        <v>22</v>
      </c>
      <c r="G3936" s="93" t="s">
        <v>23</v>
      </c>
      <c r="H3936" s="93"/>
      <c r="I3936" s="93" t="s">
        <v>24</v>
      </c>
      <c r="J3936" s="93" t="s">
        <v>24</v>
      </c>
      <c r="K3936" s="95">
        <v>100210042599</v>
      </c>
      <c r="L3936" s="93" t="s">
        <v>25</v>
      </c>
      <c r="M3936" s="93" t="s">
        <v>5198</v>
      </c>
      <c r="N3936" s="93" t="s">
        <v>4357</v>
      </c>
      <c r="O3936" s="93" t="s">
        <v>5244</v>
      </c>
      <c r="P3936" s="86" t="s">
        <v>8797</v>
      </c>
      <c r="Q3936" s="87"/>
      <c r="R3936" s="88" t="s">
        <v>28</v>
      </c>
      <c r="S3936" s="89"/>
      <c r="T3936" s="1">
        <v>1467</v>
      </c>
      <c r="U3936" s="90">
        <v>762.84</v>
      </c>
      <c r="V3936" s="91">
        <v>0.48</v>
      </c>
      <c r="W3936" s="88" t="s">
        <v>11035</v>
      </c>
      <c r="X3936" s="83">
        <v>90022000000</v>
      </c>
      <c r="Y3936" s="83" t="s">
        <v>994</v>
      </c>
      <c r="Z3936" s="83" t="s">
        <v>31</v>
      </c>
    </row>
    <row r="3937" spans="1:26" x14ac:dyDescent="0.25">
      <c r="A3937" s="93" t="s">
        <v>8889</v>
      </c>
      <c r="B3937" s="93" t="s">
        <v>8889</v>
      </c>
      <c r="C3937" s="94" t="s">
        <v>8890</v>
      </c>
      <c r="D3937" s="93" t="s">
        <v>8891</v>
      </c>
      <c r="E3937" s="93" t="s">
        <v>704</v>
      </c>
      <c r="F3937" s="93" t="s">
        <v>22</v>
      </c>
      <c r="G3937" s="93" t="s">
        <v>23</v>
      </c>
      <c r="H3937" s="93"/>
      <c r="I3937" s="93" t="s">
        <v>24</v>
      </c>
      <c r="J3937" s="93" t="s">
        <v>24</v>
      </c>
      <c r="K3937" s="95">
        <v>100210042599</v>
      </c>
      <c r="L3937" s="93" t="s">
        <v>25</v>
      </c>
      <c r="M3937" s="93" t="s">
        <v>5198</v>
      </c>
      <c r="N3937" s="93" t="s">
        <v>4357</v>
      </c>
      <c r="O3937" s="93" t="s">
        <v>5244</v>
      </c>
      <c r="P3937" s="86" t="s">
        <v>8797</v>
      </c>
      <c r="Q3937" s="87"/>
      <c r="R3937" s="88" t="s">
        <v>28</v>
      </c>
      <c r="S3937" s="89"/>
      <c r="T3937" s="1">
        <v>1879</v>
      </c>
      <c r="U3937" s="90">
        <v>1879</v>
      </c>
      <c r="V3937" s="91">
        <v>0</v>
      </c>
      <c r="W3937" s="88" t="s">
        <v>8801</v>
      </c>
      <c r="X3937" s="83">
        <v>49119900000</v>
      </c>
      <c r="Y3937" s="83" t="s">
        <v>994</v>
      </c>
      <c r="Z3937" s="83" t="s">
        <v>31</v>
      </c>
    </row>
    <row r="3938" spans="1:26" x14ac:dyDescent="0.25">
      <c r="A3938" s="93" t="s">
        <v>7719</v>
      </c>
      <c r="B3938" s="93" t="s">
        <v>7719</v>
      </c>
      <c r="C3938" s="94" t="s">
        <v>7720</v>
      </c>
      <c r="D3938" s="93" t="s">
        <v>7721</v>
      </c>
      <c r="E3938" s="93" t="s">
        <v>704</v>
      </c>
      <c r="F3938" s="93" t="s">
        <v>22</v>
      </c>
      <c r="G3938" s="93" t="s">
        <v>23</v>
      </c>
      <c r="H3938" s="93"/>
      <c r="I3938" s="93" t="s">
        <v>24</v>
      </c>
      <c r="J3938" s="93" t="s">
        <v>24</v>
      </c>
      <c r="K3938" s="95">
        <v>100210042599</v>
      </c>
      <c r="L3938" s="93" t="s">
        <v>25</v>
      </c>
      <c r="M3938" s="93" t="s">
        <v>5198</v>
      </c>
      <c r="N3938" s="93" t="s">
        <v>4357</v>
      </c>
      <c r="O3938" s="93" t="s">
        <v>5244</v>
      </c>
      <c r="P3938" s="86" t="s">
        <v>8797</v>
      </c>
      <c r="Q3938" s="87"/>
      <c r="R3938" s="88" t="s">
        <v>28</v>
      </c>
      <c r="S3938" s="89"/>
      <c r="T3938" s="1">
        <v>3759</v>
      </c>
      <c r="U3938" s="90">
        <v>1954.68</v>
      </c>
      <c r="V3938" s="91">
        <v>0.48</v>
      </c>
      <c r="W3938" s="88" t="s">
        <v>11035</v>
      </c>
      <c r="X3938" s="83">
        <v>70179000000</v>
      </c>
      <c r="Y3938" s="83" t="s">
        <v>994</v>
      </c>
      <c r="Z3938" s="83" t="s">
        <v>31</v>
      </c>
    </row>
    <row r="3939" spans="1:26" x14ac:dyDescent="0.25">
      <c r="A3939" s="93" t="s">
        <v>7722</v>
      </c>
      <c r="B3939" s="93" t="s">
        <v>7722</v>
      </c>
      <c r="C3939" s="94" t="s">
        <v>7723</v>
      </c>
      <c r="D3939" s="93" t="s">
        <v>7724</v>
      </c>
      <c r="E3939" s="93" t="s">
        <v>704</v>
      </c>
      <c r="F3939" s="93" t="s">
        <v>22</v>
      </c>
      <c r="G3939" s="93" t="s">
        <v>23</v>
      </c>
      <c r="H3939" s="93"/>
      <c r="I3939" s="93" t="s">
        <v>24</v>
      </c>
      <c r="J3939" s="93" t="s">
        <v>24</v>
      </c>
      <c r="K3939" s="95">
        <v>100210042599</v>
      </c>
      <c r="L3939" s="93" t="s">
        <v>25</v>
      </c>
      <c r="M3939" s="93" t="s">
        <v>5198</v>
      </c>
      <c r="N3939" s="93" t="s">
        <v>4357</v>
      </c>
      <c r="O3939" s="93" t="s">
        <v>5244</v>
      </c>
      <c r="P3939" s="86" t="s">
        <v>8797</v>
      </c>
      <c r="Q3939" s="87"/>
      <c r="R3939" s="88" t="s">
        <v>28</v>
      </c>
      <c r="S3939" s="89"/>
      <c r="T3939" s="1">
        <v>5001</v>
      </c>
      <c r="U3939" s="90">
        <v>2600.52</v>
      </c>
      <c r="V3939" s="91">
        <v>0.48</v>
      </c>
      <c r="W3939" s="88" t="s">
        <v>11035</v>
      </c>
      <c r="X3939" s="83">
        <v>90029000000</v>
      </c>
      <c r="Y3939" s="83" t="s">
        <v>994</v>
      </c>
      <c r="Z3939" s="83" t="s">
        <v>31</v>
      </c>
    </row>
    <row r="3940" spans="1:26" x14ac:dyDescent="0.25">
      <c r="A3940" s="93" t="s">
        <v>7725</v>
      </c>
      <c r="B3940" s="93" t="s">
        <v>7725</v>
      </c>
      <c r="C3940" s="94" t="s">
        <v>7726</v>
      </c>
      <c r="D3940" s="93" t="s">
        <v>7727</v>
      </c>
      <c r="E3940" s="93" t="s">
        <v>704</v>
      </c>
      <c r="F3940" s="93" t="s">
        <v>22</v>
      </c>
      <c r="G3940" s="93" t="s">
        <v>23</v>
      </c>
      <c r="H3940" s="93"/>
      <c r="I3940" s="93" t="s">
        <v>24</v>
      </c>
      <c r="J3940" s="93" t="s">
        <v>24</v>
      </c>
      <c r="K3940" s="95">
        <v>100210042599</v>
      </c>
      <c r="L3940" s="93" t="s">
        <v>25</v>
      </c>
      <c r="M3940" s="93" t="s">
        <v>5198</v>
      </c>
      <c r="N3940" s="93" t="s">
        <v>4357</v>
      </c>
      <c r="O3940" s="93" t="s">
        <v>5244</v>
      </c>
      <c r="P3940" s="86" t="s">
        <v>8797</v>
      </c>
      <c r="Q3940" s="87"/>
      <c r="R3940" s="88" t="s">
        <v>28</v>
      </c>
      <c r="S3940" s="89"/>
      <c r="T3940" s="1">
        <v>27145</v>
      </c>
      <c r="U3940" s="90">
        <v>14115.4</v>
      </c>
      <c r="V3940" s="91">
        <v>0.48000000000000004</v>
      </c>
      <c r="W3940" s="88" t="s">
        <v>11035</v>
      </c>
      <c r="X3940" s="83">
        <v>90119000000</v>
      </c>
      <c r="Y3940" s="83" t="s">
        <v>994</v>
      </c>
      <c r="Z3940" s="83" t="s">
        <v>31</v>
      </c>
    </row>
    <row r="3941" spans="1:26" x14ac:dyDescent="0.25">
      <c r="A3941" s="83" t="s">
        <v>8892</v>
      </c>
      <c r="B3941" s="83" t="s">
        <v>8892</v>
      </c>
      <c r="C3941" s="84" t="s">
        <v>8893</v>
      </c>
      <c r="D3941" s="93" t="s">
        <v>8894</v>
      </c>
      <c r="E3941" s="83" t="s">
        <v>704</v>
      </c>
      <c r="F3941" s="83" t="s">
        <v>22</v>
      </c>
      <c r="G3941" s="83" t="s">
        <v>23</v>
      </c>
      <c r="H3941" s="83"/>
      <c r="I3941" s="93" t="s">
        <v>24</v>
      </c>
      <c r="J3941" s="93" t="s">
        <v>24</v>
      </c>
      <c r="K3941" s="85">
        <v>100210042599</v>
      </c>
      <c r="L3941" s="83" t="s">
        <v>25</v>
      </c>
      <c r="M3941" s="83" t="s">
        <v>5198</v>
      </c>
      <c r="N3941" s="83" t="s">
        <v>4357</v>
      </c>
      <c r="O3941" s="83" t="s">
        <v>5244</v>
      </c>
      <c r="P3941" s="86" t="s">
        <v>8797</v>
      </c>
      <c r="Q3941" s="87"/>
      <c r="R3941" s="88" t="s">
        <v>28</v>
      </c>
      <c r="S3941" s="89"/>
      <c r="T3941" s="1">
        <v>13710</v>
      </c>
      <c r="U3941" s="90">
        <v>13710</v>
      </c>
      <c r="V3941" s="91">
        <v>0</v>
      </c>
      <c r="W3941" s="88" t="s">
        <v>8801</v>
      </c>
      <c r="X3941" s="83">
        <v>49119900000</v>
      </c>
      <c r="Y3941" s="83" t="s">
        <v>994</v>
      </c>
      <c r="Z3941" s="83" t="s">
        <v>31</v>
      </c>
    </row>
    <row r="3942" spans="1:26" x14ac:dyDescent="0.25">
      <c r="A3942" s="83" t="s">
        <v>9652</v>
      </c>
      <c r="B3942" s="83" t="s">
        <v>9652</v>
      </c>
      <c r="C3942" s="84" t="s">
        <v>9653</v>
      </c>
      <c r="D3942" s="93" t="s">
        <v>12081</v>
      </c>
      <c r="E3942" s="83" t="s">
        <v>704</v>
      </c>
      <c r="F3942" s="83" t="s">
        <v>22</v>
      </c>
      <c r="G3942" s="83" t="s">
        <v>752</v>
      </c>
      <c r="H3942" s="83"/>
      <c r="I3942" s="93" t="s">
        <v>24</v>
      </c>
      <c r="J3942" s="93" t="s">
        <v>24</v>
      </c>
      <c r="K3942" s="85">
        <v>100210010699</v>
      </c>
      <c r="L3942" s="83" t="s">
        <v>25</v>
      </c>
      <c r="M3942" s="83" t="s">
        <v>1019</v>
      </c>
      <c r="N3942" s="83" t="s">
        <v>1303</v>
      </c>
      <c r="O3942" s="83" t="s">
        <v>5364</v>
      </c>
      <c r="P3942" s="86" t="s">
        <v>11037</v>
      </c>
      <c r="Q3942" s="87"/>
      <c r="R3942" s="88" t="s">
        <v>28</v>
      </c>
      <c r="S3942" s="89"/>
      <c r="T3942" s="1">
        <v>2313</v>
      </c>
      <c r="U3942" s="90">
        <v>1202.76</v>
      </c>
      <c r="V3942" s="91">
        <v>0.48</v>
      </c>
      <c r="W3942" s="88" t="s">
        <v>11035</v>
      </c>
      <c r="X3942" s="83">
        <v>90119000000</v>
      </c>
      <c r="Y3942" s="83" t="s">
        <v>994</v>
      </c>
      <c r="Z3942" s="83" t="s">
        <v>31</v>
      </c>
    </row>
    <row r="3943" spans="1:26" x14ac:dyDescent="0.25">
      <c r="A3943" s="83" t="s">
        <v>7728</v>
      </c>
      <c r="B3943" s="83" t="s">
        <v>7728</v>
      </c>
      <c r="C3943" s="84" t="s">
        <v>7729</v>
      </c>
      <c r="D3943" s="83" t="s">
        <v>12687</v>
      </c>
      <c r="E3943" s="83" t="s">
        <v>704</v>
      </c>
      <c r="F3943" s="83" t="s">
        <v>22</v>
      </c>
      <c r="G3943" s="83" t="s">
        <v>23</v>
      </c>
      <c r="H3943" s="83"/>
      <c r="I3943" s="93" t="s">
        <v>24</v>
      </c>
      <c r="J3943" s="93" t="s">
        <v>24</v>
      </c>
      <c r="K3943" s="85">
        <v>100210042599</v>
      </c>
      <c r="L3943" s="83" t="s">
        <v>25</v>
      </c>
      <c r="M3943" s="83" t="s">
        <v>5198</v>
      </c>
      <c r="N3943" s="83" t="s">
        <v>4357</v>
      </c>
      <c r="O3943" s="83" t="s">
        <v>5244</v>
      </c>
      <c r="P3943" s="86" t="s">
        <v>8797</v>
      </c>
      <c r="Q3943" s="87"/>
      <c r="R3943" s="88" t="s">
        <v>28</v>
      </c>
      <c r="S3943" s="89"/>
      <c r="T3943" s="1">
        <v>12238</v>
      </c>
      <c r="U3943" s="90">
        <v>6363.76</v>
      </c>
      <c r="V3943" s="91">
        <v>0.48</v>
      </c>
      <c r="W3943" s="88" t="s">
        <v>11035</v>
      </c>
      <c r="X3943" s="83">
        <v>49119900000</v>
      </c>
      <c r="Y3943" s="83" t="s">
        <v>994</v>
      </c>
      <c r="Z3943" s="83" t="s">
        <v>31</v>
      </c>
    </row>
    <row r="3944" spans="1:26" x14ac:dyDescent="0.25">
      <c r="A3944" s="83" t="s">
        <v>7730</v>
      </c>
      <c r="B3944" s="83" t="s">
        <v>7730</v>
      </c>
      <c r="C3944" s="84" t="s">
        <v>7731</v>
      </c>
      <c r="D3944" s="83" t="s">
        <v>12688</v>
      </c>
      <c r="E3944" s="83" t="s">
        <v>704</v>
      </c>
      <c r="F3944" s="83" t="s">
        <v>22</v>
      </c>
      <c r="G3944" s="83" t="s">
        <v>23</v>
      </c>
      <c r="H3944" s="83"/>
      <c r="I3944" s="93" t="s">
        <v>24</v>
      </c>
      <c r="J3944" s="93" t="s">
        <v>24</v>
      </c>
      <c r="K3944" s="85">
        <v>100210042599</v>
      </c>
      <c r="L3944" s="83" t="s">
        <v>25</v>
      </c>
      <c r="M3944" s="83" t="s">
        <v>5198</v>
      </c>
      <c r="N3944" s="83" t="s">
        <v>4357</v>
      </c>
      <c r="O3944" s="83" t="s">
        <v>5244</v>
      </c>
      <c r="P3944" s="86" t="s">
        <v>8797</v>
      </c>
      <c r="Q3944" s="87"/>
      <c r="R3944" s="88" t="s">
        <v>28</v>
      </c>
      <c r="S3944" s="89"/>
      <c r="T3944" s="1">
        <v>12238</v>
      </c>
      <c r="U3944" s="90">
        <v>6363.76</v>
      </c>
      <c r="V3944" s="91">
        <v>0.48</v>
      </c>
      <c r="W3944" s="88" t="s">
        <v>11035</v>
      </c>
      <c r="X3944" s="83">
        <v>49119900000</v>
      </c>
      <c r="Y3944" s="83" t="s">
        <v>994</v>
      </c>
      <c r="Z3944" s="83" t="s">
        <v>31</v>
      </c>
    </row>
    <row r="3945" spans="1:26" x14ac:dyDescent="0.25">
      <c r="A3945" s="83" t="s">
        <v>7732</v>
      </c>
      <c r="B3945" s="83" t="s">
        <v>7732</v>
      </c>
      <c r="C3945" s="84" t="s">
        <v>7733</v>
      </c>
      <c r="D3945" s="83" t="s">
        <v>7734</v>
      </c>
      <c r="E3945" s="83" t="s">
        <v>704</v>
      </c>
      <c r="F3945" s="83" t="s">
        <v>22</v>
      </c>
      <c r="G3945" s="83" t="s">
        <v>23</v>
      </c>
      <c r="H3945" s="83"/>
      <c r="I3945" s="93" t="s">
        <v>24</v>
      </c>
      <c r="J3945" s="93" t="s">
        <v>24</v>
      </c>
      <c r="K3945" s="85">
        <v>100210042599</v>
      </c>
      <c r="L3945" s="83" t="s">
        <v>25</v>
      </c>
      <c r="M3945" s="83" t="s">
        <v>5198</v>
      </c>
      <c r="N3945" s="83" t="s">
        <v>4357</v>
      </c>
      <c r="O3945" s="83" t="s">
        <v>5244</v>
      </c>
      <c r="P3945" s="86" t="s">
        <v>8797</v>
      </c>
      <c r="Q3945" s="87"/>
      <c r="R3945" s="88" t="s">
        <v>28</v>
      </c>
      <c r="S3945" s="89"/>
      <c r="T3945" s="1">
        <v>7752</v>
      </c>
      <c r="U3945" s="90">
        <v>4031.04</v>
      </c>
      <c r="V3945" s="91">
        <v>0.48</v>
      </c>
      <c r="W3945" s="88" t="s">
        <v>11035</v>
      </c>
      <c r="X3945" s="83">
        <v>90022000000</v>
      </c>
      <c r="Y3945" s="83" t="s">
        <v>994</v>
      </c>
      <c r="Z3945" s="83" t="s">
        <v>31</v>
      </c>
    </row>
    <row r="3946" spans="1:26" ht="120" x14ac:dyDescent="0.25">
      <c r="A3946" s="83" t="s">
        <v>7735</v>
      </c>
      <c r="B3946" s="83" t="s">
        <v>7735</v>
      </c>
      <c r="C3946" s="84" t="s">
        <v>7736</v>
      </c>
      <c r="D3946" s="83" t="s">
        <v>7737</v>
      </c>
      <c r="E3946" s="83" t="s">
        <v>704</v>
      </c>
      <c r="F3946" s="83" t="s">
        <v>22</v>
      </c>
      <c r="G3946" s="83" t="s">
        <v>23</v>
      </c>
      <c r="H3946" s="83"/>
      <c r="I3946" s="93" t="s">
        <v>24</v>
      </c>
      <c r="J3946" s="93" t="s">
        <v>24</v>
      </c>
      <c r="K3946" s="85">
        <v>100210042599</v>
      </c>
      <c r="L3946" s="83" t="s">
        <v>25</v>
      </c>
      <c r="M3946" s="83" t="s">
        <v>5198</v>
      </c>
      <c r="N3946" s="83" t="s">
        <v>4357</v>
      </c>
      <c r="O3946" s="83" t="s">
        <v>5244</v>
      </c>
      <c r="P3946" s="86" t="s">
        <v>8797</v>
      </c>
      <c r="Q3946" s="87"/>
      <c r="R3946" s="152" t="s">
        <v>28</v>
      </c>
      <c r="S3946" s="89"/>
      <c r="T3946" s="1">
        <v>59109</v>
      </c>
      <c r="U3946" s="90">
        <v>30736.68</v>
      </c>
      <c r="V3946" s="91">
        <v>0.48</v>
      </c>
      <c r="W3946" s="88" t="s">
        <v>11035</v>
      </c>
      <c r="X3946" s="83">
        <v>90138080000</v>
      </c>
      <c r="Y3946" s="83" t="s">
        <v>994</v>
      </c>
      <c r="Z3946" s="83" t="s">
        <v>31</v>
      </c>
    </row>
    <row r="3947" spans="1:26" x14ac:dyDescent="0.25">
      <c r="A3947" s="83" t="s">
        <v>7738</v>
      </c>
      <c r="B3947" s="83" t="s">
        <v>7738</v>
      </c>
      <c r="C3947" s="84" t="s">
        <v>7739</v>
      </c>
      <c r="D3947" s="83" t="s">
        <v>7740</v>
      </c>
      <c r="E3947" s="83" t="s">
        <v>704</v>
      </c>
      <c r="F3947" s="83" t="s">
        <v>22</v>
      </c>
      <c r="G3947" s="83" t="s">
        <v>23</v>
      </c>
      <c r="H3947" s="83"/>
      <c r="I3947" s="93" t="s">
        <v>24</v>
      </c>
      <c r="J3947" s="93" t="s">
        <v>24</v>
      </c>
      <c r="K3947" s="85">
        <v>100210042599</v>
      </c>
      <c r="L3947" s="83" t="s">
        <v>25</v>
      </c>
      <c r="M3947" s="83" t="s">
        <v>5198</v>
      </c>
      <c r="N3947" s="83" t="s">
        <v>4357</v>
      </c>
      <c r="O3947" s="83" t="s">
        <v>5244</v>
      </c>
      <c r="P3947" s="86" t="s">
        <v>8797</v>
      </c>
      <c r="Q3947" s="87"/>
      <c r="R3947" s="88" t="s">
        <v>28</v>
      </c>
      <c r="S3947" s="89"/>
      <c r="T3947" s="1">
        <v>110412</v>
      </c>
      <c r="U3947" s="90">
        <v>57414.239999999998</v>
      </c>
      <c r="V3947" s="91">
        <v>0.48000000000000004</v>
      </c>
      <c r="W3947" s="88" t="s">
        <v>11035</v>
      </c>
      <c r="X3947" s="83">
        <v>90119000000</v>
      </c>
      <c r="Y3947" s="83" t="s">
        <v>994</v>
      </c>
      <c r="Z3947" s="83" t="s">
        <v>31</v>
      </c>
    </row>
    <row r="3948" spans="1:26" x14ac:dyDescent="0.25">
      <c r="A3948" s="83" t="s">
        <v>8895</v>
      </c>
      <c r="B3948" s="83" t="s">
        <v>8895</v>
      </c>
      <c r="C3948" s="84" t="s">
        <v>8896</v>
      </c>
      <c r="D3948" s="83" t="s">
        <v>8897</v>
      </c>
      <c r="E3948" s="83" t="s">
        <v>704</v>
      </c>
      <c r="F3948" s="83" t="s">
        <v>22</v>
      </c>
      <c r="G3948" s="83" t="s">
        <v>23</v>
      </c>
      <c r="H3948" s="83"/>
      <c r="I3948" s="93" t="s">
        <v>24</v>
      </c>
      <c r="J3948" s="93" t="s">
        <v>24</v>
      </c>
      <c r="K3948" s="85">
        <v>100210042599</v>
      </c>
      <c r="L3948" s="83" t="s">
        <v>25</v>
      </c>
      <c r="M3948" s="83" t="s">
        <v>5198</v>
      </c>
      <c r="N3948" s="83" t="s">
        <v>4357</v>
      </c>
      <c r="O3948" s="83" t="s">
        <v>5244</v>
      </c>
      <c r="P3948" s="86" t="s">
        <v>8797</v>
      </c>
      <c r="Q3948" s="87"/>
      <c r="R3948" s="88" t="s">
        <v>28</v>
      </c>
      <c r="S3948" s="89"/>
      <c r="T3948" s="1">
        <v>6381</v>
      </c>
      <c r="U3948" s="90">
        <v>6381</v>
      </c>
      <c r="V3948" s="91">
        <v>0</v>
      </c>
      <c r="W3948" s="88" t="s">
        <v>8801</v>
      </c>
      <c r="X3948" s="83">
        <v>49119900000</v>
      </c>
      <c r="Y3948" s="83" t="s">
        <v>994</v>
      </c>
      <c r="Z3948" s="83" t="s">
        <v>31</v>
      </c>
    </row>
    <row r="3949" spans="1:26" x14ac:dyDescent="0.25">
      <c r="A3949" s="83" t="s">
        <v>8960</v>
      </c>
      <c r="B3949" s="83" t="s">
        <v>8960</v>
      </c>
      <c r="C3949" s="84" t="s">
        <v>8961</v>
      </c>
      <c r="D3949" s="83" t="s">
        <v>12689</v>
      </c>
      <c r="E3949" s="83" t="s">
        <v>704</v>
      </c>
      <c r="F3949" s="83" t="s">
        <v>22</v>
      </c>
      <c r="G3949" s="83" t="s">
        <v>23</v>
      </c>
      <c r="H3949" s="83"/>
      <c r="I3949" s="93" t="s">
        <v>24</v>
      </c>
      <c r="J3949" s="93" t="s">
        <v>24</v>
      </c>
      <c r="K3949" s="85">
        <v>100210042599</v>
      </c>
      <c r="L3949" s="83" t="s">
        <v>25</v>
      </c>
      <c r="M3949" s="83" t="s">
        <v>5198</v>
      </c>
      <c r="N3949" s="83" t="s">
        <v>4357</v>
      </c>
      <c r="O3949" s="83" t="s">
        <v>5244</v>
      </c>
      <c r="P3949" s="86" t="s">
        <v>8797</v>
      </c>
      <c r="Q3949" s="87"/>
      <c r="R3949" s="88" t="s">
        <v>28</v>
      </c>
      <c r="S3949" s="89"/>
      <c r="T3949" s="1">
        <v>1018</v>
      </c>
      <c r="U3949" s="90">
        <v>712.6</v>
      </c>
      <c r="V3949" s="91">
        <v>0.3</v>
      </c>
      <c r="W3949" s="88" t="s">
        <v>11038</v>
      </c>
      <c r="X3949" s="83">
        <v>90119000000</v>
      </c>
      <c r="Y3949" s="83" t="s">
        <v>994</v>
      </c>
      <c r="Z3949" s="83" t="s">
        <v>31</v>
      </c>
    </row>
    <row r="3950" spans="1:26" x14ac:dyDescent="0.25">
      <c r="A3950" s="83" t="s">
        <v>7741</v>
      </c>
      <c r="B3950" s="83" t="s">
        <v>7741</v>
      </c>
      <c r="C3950" s="84" t="s">
        <v>7742</v>
      </c>
      <c r="D3950" s="83" t="s">
        <v>12690</v>
      </c>
      <c r="E3950" s="83" t="s">
        <v>704</v>
      </c>
      <c r="F3950" s="83" t="s">
        <v>22</v>
      </c>
      <c r="G3950" s="83" t="s">
        <v>23</v>
      </c>
      <c r="H3950" s="83"/>
      <c r="I3950" s="93" t="s">
        <v>24</v>
      </c>
      <c r="J3950" s="93" t="s">
        <v>24</v>
      </c>
      <c r="K3950" s="85">
        <v>100210042599</v>
      </c>
      <c r="L3950" s="83" t="s">
        <v>25</v>
      </c>
      <c r="M3950" s="83" t="s">
        <v>5198</v>
      </c>
      <c r="N3950" s="83" t="s">
        <v>4357</v>
      </c>
      <c r="O3950" s="83" t="s">
        <v>5244</v>
      </c>
      <c r="P3950" s="86" t="s">
        <v>8797</v>
      </c>
      <c r="Q3950" s="87"/>
      <c r="R3950" s="88" t="s">
        <v>28</v>
      </c>
      <c r="S3950" s="89"/>
      <c r="T3950" s="1">
        <v>12238</v>
      </c>
      <c r="U3950" s="90">
        <v>6363.76</v>
      </c>
      <c r="V3950" s="91">
        <v>0.48</v>
      </c>
      <c r="W3950" s="88" t="s">
        <v>11035</v>
      </c>
      <c r="X3950" s="83">
        <v>49119900000</v>
      </c>
      <c r="Y3950" s="83" t="s">
        <v>994</v>
      </c>
      <c r="Z3950" s="83" t="s">
        <v>31</v>
      </c>
    </row>
    <row r="3951" spans="1:26" x14ac:dyDescent="0.25">
      <c r="A3951" s="83" t="s">
        <v>7743</v>
      </c>
      <c r="B3951" s="83" t="s">
        <v>7743</v>
      </c>
      <c r="C3951" s="84" t="s">
        <v>7744</v>
      </c>
      <c r="D3951" s="83" t="s">
        <v>12691</v>
      </c>
      <c r="E3951" s="83" t="s">
        <v>704</v>
      </c>
      <c r="F3951" s="83" t="s">
        <v>22</v>
      </c>
      <c r="G3951" s="83" t="s">
        <v>23</v>
      </c>
      <c r="H3951" s="83"/>
      <c r="I3951" s="93" t="s">
        <v>24</v>
      </c>
      <c r="J3951" s="93" t="s">
        <v>24</v>
      </c>
      <c r="K3951" s="85">
        <v>100210042599</v>
      </c>
      <c r="L3951" s="83" t="s">
        <v>25</v>
      </c>
      <c r="M3951" s="83" t="s">
        <v>5198</v>
      </c>
      <c r="N3951" s="83" t="s">
        <v>4357</v>
      </c>
      <c r="O3951" s="83" t="s">
        <v>5244</v>
      </c>
      <c r="P3951" s="86">
        <v>2</v>
      </c>
      <c r="Q3951" s="87"/>
      <c r="R3951" s="88" t="s">
        <v>28</v>
      </c>
      <c r="S3951" s="89"/>
      <c r="T3951" s="1">
        <v>5911</v>
      </c>
      <c r="U3951" s="90">
        <v>3073.72</v>
      </c>
      <c r="V3951" s="91">
        <v>0.48000000000000004</v>
      </c>
      <c r="W3951" s="88" t="s">
        <v>11035</v>
      </c>
      <c r="X3951" s="83">
        <v>90022000000</v>
      </c>
      <c r="Y3951" s="83" t="s">
        <v>994</v>
      </c>
      <c r="Z3951" s="83" t="s">
        <v>31</v>
      </c>
    </row>
    <row r="3952" spans="1:26" x14ac:dyDescent="0.25">
      <c r="A3952" s="83" t="s">
        <v>7745</v>
      </c>
      <c r="B3952" s="83" t="s">
        <v>7745</v>
      </c>
      <c r="C3952" s="84" t="s">
        <v>7746</v>
      </c>
      <c r="D3952" s="93" t="s">
        <v>12692</v>
      </c>
      <c r="E3952" s="83" t="s">
        <v>704</v>
      </c>
      <c r="F3952" s="83" t="s">
        <v>22</v>
      </c>
      <c r="G3952" s="83" t="s">
        <v>23</v>
      </c>
      <c r="H3952" s="83"/>
      <c r="I3952" s="93" t="s">
        <v>24</v>
      </c>
      <c r="J3952" s="93" t="s">
        <v>24</v>
      </c>
      <c r="K3952" s="85">
        <v>100210042599</v>
      </c>
      <c r="L3952" s="83" t="s">
        <v>25</v>
      </c>
      <c r="M3952" s="83" t="s">
        <v>5198</v>
      </c>
      <c r="N3952" s="83" t="s">
        <v>4357</v>
      </c>
      <c r="O3952" s="83" t="s">
        <v>5244</v>
      </c>
      <c r="P3952" s="86">
        <v>2</v>
      </c>
      <c r="Q3952" s="87"/>
      <c r="R3952" s="88" t="s">
        <v>28</v>
      </c>
      <c r="S3952" s="89"/>
      <c r="T3952" s="1">
        <v>4070</v>
      </c>
      <c r="U3952" s="90">
        <v>2116.4</v>
      </c>
      <c r="V3952" s="91">
        <v>0.48</v>
      </c>
      <c r="W3952" s="88" t="s">
        <v>11035</v>
      </c>
      <c r="X3952" s="83">
        <v>90022000000</v>
      </c>
      <c r="Y3952" s="83" t="s">
        <v>994</v>
      </c>
      <c r="Z3952" s="83" t="s">
        <v>31</v>
      </c>
    </row>
    <row r="3953" spans="1:26" x14ac:dyDescent="0.25">
      <c r="A3953" s="83" t="s">
        <v>8898</v>
      </c>
      <c r="B3953" s="83" t="s">
        <v>8898</v>
      </c>
      <c r="C3953" s="84" t="s">
        <v>8899</v>
      </c>
      <c r="D3953" s="93" t="s">
        <v>12693</v>
      </c>
      <c r="E3953" s="83" t="s">
        <v>704</v>
      </c>
      <c r="F3953" s="83" t="s">
        <v>22</v>
      </c>
      <c r="G3953" s="83" t="s">
        <v>23</v>
      </c>
      <c r="H3953" s="83"/>
      <c r="I3953" s="93" t="s">
        <v>24</v>
      </c>
      <c r="J3953" s="93" t="s">
        <v>24</v>
      </c>
      <c r="K3953" s="85">
        <v>100210042599</v>
      </c>
      <c r="L3953" s="83" t="s">
        <v>25</v>
      </c>
      <c r="M3953" s="83" t="s">
        <v>5198</v>
      </c>
      <c r="N3953" s="83" t="s">
        <v>4357</v>
      </c>
      <c r="O3953" s="83" t="s">
        <v>5244</v>
      </c>
      <c r="P3953" s="86" t="s">
        <v>8797</v>
      </c>
      <c r="Q3953" s="87"/>
      <c r="R3953" s="88" t="s">
        <v>28</v>
      </c>
      <c r="S3953" s="89"/>
      <c r="T3953" s="1">
        <v>8835</v>
      </c>
      <c r="U3953" s="90">
        <v>8835</v>
      </c>
      <c r="V3953" s="91">
        <v>0</v>
      </c>
      <c r="W3953" s="88" t="s">
        <v>8801</v>
      </c>
      <c r="X3953" s="83">
        <v>49119900000</v>
      </c>
      <c r="Y3953" s="83" t="s">
        <v>994</v>
      </c>
      <c r="Z3953" s="83" t="s">
        <v>31</v>
      </c>
    </row>
    <row r="3954" spans="1:26" x14ac:dyDescent="0.25">
      <c r="A3954" t="s">
        <v>8900</v>
      </c>
      <c r="B3954" t="s">
        <v>8900</v>
      </c>
      <c r="C3954" s="94" t="s">
        <v>8901</v>
      </c>
      <c r="D3954" s="93" t="s">
        <v>12694</v>
      </c>
      <c r="E3954" s="93" t="s">
        <v>704</v>
      </c>
      <c r="F3954" s="93" t="s">
        <v>22</v>
      </c>
      <c r="G3954" s="93" t="s">
        <v>23</v>
      </c>
      <c r="H3954" s="93"/>
      <c r="I3954" s="93" t="s">
        <v>24</v>
      </c>
      <c r="J3954" s="93" t="s">
        <v>24</v>
      </c>
      <c r="K3954" s="2">
        <v>100210042599</v>
      </c>
      <c r="L3954" t="s">
        <v>25</v>
      </c>
      <c r="M3954" t="s">
        <v>5198</v>
      </c>
      <c r="N3954" t="s">
        <v>4357</v>
      </c>
      <c r="O3954" t="s">
        <v>5244</v>
      </c>
      <c r="P3954" s="86" t="s">
        <v>8797</v>
      </c>
      <c r="Q3954" s="87"/>
      <c r="R3954" s="88" t="s">
        <v>28</v>
      </c>
      <c r="S3954" s="89"/>
      <c r="T3954" s="1">
        <v>6012</v>
      </c>
      <c r="U3954" s="90">
        <v>6012</v>
      </c>
      <c r="V3954" s="91">
        <v>0</v>
      </c>
      <c r="W3954" s="88" t="s">
        <v>8801</v>
      </c>
      <c r="X3954" s="83">
        <v>49119900000</v>
      </c>
      <c r="Y3954" s="83" t="s">
        <v>994</v>
      </c>
      <c r="Z3954" s="83" t="s">
        <v>31</v>
      </c>
    </row>
    <row r="3955" spans="1:26" x14ac:dyDescent="0.25">
      <c r="A3955" t="s">
        <v>8902</v>
      </c>
      <c r="B3955" t="s">
        <v>8902</v>
      </c>
      <c r="C3955" s="94" t="s">
        <v>8903</v>
      </c>
      <c r="D3955" s="93" t="s">
        <v>12695</v>
      </c>
      <c r="E3955" s="93" t="s">
        <v>704</v>
      </c>
      <c r="F3955" s="93" t="s">
        <v>22</v>
      </c>
      <c r="G3955" s="93" t="s">
        <v>23</v>
      </c>
      <c r="H3955" s="93"/>
      <c r="I3955" s="93" t="s">
        <v>24</v>
      </c>
      <c r="J3955" s="93" t="s">
        <v>24</v>
      </c>
      <c r="K3955" s="2">
        <v>100210042599</v>
      </c>
      <c r="L3955" t="s">
        <v>25</v>
      </c>
      <c r="M3955" t="s">
        <v>5198</v>
      </c>
      <c r="N3955" t="s">
        <v>4357</v>
      </c>
      <c r="O3955" t="s">
        <v>5244</v>
      </c>
      <c r="P3955" s="86" t="s">
        <v>8797</v>
      </c>
      <c r="Q3955" s="87"/>
      <c r="R3955" s="88" t="s">
        <v>28</v>
      </c>
      <c r="S3955" s="89"/>
      <c r="T3955" s="1">
        <v>9126</v>
      </c>
      <c r="U3955" s="90">
        <v>9126</v>
      </c>
      <c r="V3955" s="91">
        <v>0</v>
      </c>
      <c r="W3955" s="88" t="s">
        <v>8801</v>
      </c>
      <c r="X3955" s="83">
        <v>49119900000</v>
      </c>
      <c r="Y3955" s="83" t="s">
        <v>994</v>
      </c>
      <c r="Z3955" s="83" t="s">
        <v>31</v>
      </c>
    </row>
    <row r="3956" spans="1:26" ht="120" x14ac:dyDescent="0.25">
      <c r="A3956" s="83" t="s">
        <v>8904</v>
      </c>
      <c r="B3956" s="83" t="s">
        <v>8904</v>
      </c>
      <c r="C3956" s="84" t="s">
        <v>8905</v>
      </c>
      <c r="D3956" s="83" t="s">
        <v>12696</v>
      </c>
      <c r="E3956" s="83" t="s">
        <v>704</v>
      </c>
      <c r="F3956" s="83" t="s">
        <v>22</v>
      </c>
      <c r="G3956" s="83" t="s">
        <v>23</v>
      </c>
      <c r="H3956" s="83"/>
      <c r="I3956" s="93" t="s">
        <v>24</v>
      </c>
      <c r="J3956" s="93" t="s">
        <v>24</v>
      </c>
      <c r="K3956" s="85">
        <v>100210042599</v>
      </c>
      <c r="L3956" s="83" t="s">
        <v>25</v>
      </c>
      <c r="M3956" s="83" t="s">
        <v>5198</v>
      </c>
      <c r="N3956" s="83" t="s">
        <v>4357</v>
      </c>
      <c r="O3956" s="83" t="s">
        <v>5244</v>
      </c>
      <c r="P3956" s="86" t="s">
        <v>8797</v>
      </c>
      <c r="Q3956" s="87"/>
      <c r="R3956" s="152" t="s">
        <v>28</v>
      </c>
      <c r="S3956" s="89"/>
      <c r="T3956" s="1">
        <v>12377</v>
      </c>
      <c r="U3956" s="90">
        <v>12377</v>
      </c>
      <c r="V3956" s="91">
        <v>0</v>
      </c>
      <c r="W3956" s="88" t="s">
        <v>8801</v>
      </c>
      <c r="X3956" s="83">
        <v>49119900000</v>
      </c>
      <c r="Y3956" s="83" t="s">
        <v>994</v>
      </c>
      <c r="Z3956" s="83" t="s">
        <v>31</v>
      </c>
    </row>
    <row r="3957" spans="1:26" x14ac:dyDescent="0.25">
      <c r="A3957" t="s">
        <v>8906</v>
      </c>
      <c r="B3957" t="s">
        <v>8906</v>
      </c>
      <c r="C3957" s="94" t="s">
        <v>8907</v>
      </c>
      <c r="D3957" s="93" t="s">
        <v>12697</v>
      </c>
      <c r="E3957" s="93" t="s">
        <v>704</v>
      </c>
      <c r="F3957" s="93" t="s">
        <v>22</v>
      </c>
      <c r="G3957" s="93" t="s">
        <v>23</v>
      </c>
      <c r="H3957" s="93"/>
      <c r="I3957" s="93" t="s">
        <v>24</v>
      </c>
      <c r="J3957" s="93" t="s">
        <v>24</v>
      </c>
      <c r="K3957" s="2">
        <v>100210042599</v>
      </c>
      <c r="L3957" t="s">
        <v>25</v>
      </c>
      <c r="M3957" t="s">
        <v>5198</v>
      </c>
      <c r="N3957" t="s">
        <v>4357</v>
      </c>
      <c r="O3957" t="s">
        <v>5244</v>
      </c>
      <c r="P3957" s="86" t="s">
        <v>8797</v>
      </c>
      <c r="Q3957" s="87"/>
      <c r="R3957" s="88" t="s">
        <v>28</v>
      </c>
      <c r="S3957" s="89"/>
      <c r="T3957" s="1">
        <v>1520</v>
      </c>
      <c r="U3957" s="90">
        <v>1520</v>
      </c>
      <c r="V3957" s="91">
        <v>0</v>
      </c>
      <c r="W3957" s="88" t="s">
        <v>8801</v>
      </c>
      <c r="X3957" s="83">
        <v>49119900000</v>
      </c>
      <c r="Y3957" s="83" t="s">
        <v>994</v>
      </c>
      <c r="Z3957" s="83" t="s">
        <v>31</v>
      </c>
    </row>
    <row r="3958" spans="1:26" x14ac:dyDescent="0.25">
      <c r="A3958" t="s">
        <v>8908</v>
      </c>
      <c r="B3958" t="s">
        <v>8908</v>
      </c>
      <c r="C3958" s="94" t="s">
        <v>8909</v>
      </c>
      <c r="D3958" s="93" t="s">
        <v>12698</v>
      </c>
      <c r="E3958" s="93" t="s">
        <v>704</v>
      </c>
      <c r="F3958" s="93" t="s">
        <v>22</v>
      </c>
      <c r="G3958" s="93" t="s">
        <v>23</v>
      </c>
      <c r="H3958" s="93"/>
      <c r="I3958" s="93" t="s">
        <v>24</v>
      </c>
      <c r="J3958" s="93" t="s">
        <v>24</v>
      </c>
      <c r="K3958" s="2">
        <v>100210042599</v>
      </c>
      <c r="L3958" t="s">
        <v>25</v>
      </c>
      <c r="M3958" t="s">
        <v>5198</v>
      </c>
      <c r="N3958" t="s">
        <v>4357</v>
      </c>
      <c r="O3958" t="s">
        <v>5244</v>
      </c>
      <c r="P3958" s="86" t="s">
        <v>8797</v>
      </c>
      <c r="Q3958" s="87"/>
      <c r="R3958" s="88" t="s">
        <v>28</v>
      </c>
      <c r="S3958" s="89"/>
      <c r="T3958" s="1">
        <v>4556</v>
      </c>
      <c r="U3958" s="90">
        <v>4556</v>
      </c>
      <c r="V3958" s="91">
        <v>0</v>
      </c>
      <c r="W3958" s="88" t="s">
        <v>8801</v>
      </c>
      <c r="X3958" s="83">
        <v>49119900000</v>
      </c>
      <c r="Y3958" s="83" t="s">
        <v>994</v>
      </c>
      <c r="Z3958" s="83" t="s">
        <v>31</v>
      </c>
    </row>
    <row r="3959" spans="1:26" x14ac:dyDescent="0.25">
      <c r="A3959" t="s">
        <v>8910</v>
      </c>
      <c r="B3959" t="s">
        <v>8910</v>
      </c>
      <c r="C3959" s="94" t="s">
        <v>8911</v>
      </c>
      <c r="D3959" s="93" t="s">
        <v>12699</v>
      </c>
      <c r="E3959" s="93" t="s">
        <v>704</v>
      </c>
      <c r="F3959" s="93" t="s">
        <v>22</v>
      </c>
      <c r="G3959" s="93" t="s">
        <v>23</v>
      </c>
      <c r="H3959" s="93"/>
      <c r="I3959" s="93" t="s">
        <v>24</v>
      </c>
      <c r="J3959" s="93" t="s">
        <v>24</v>
      </c>
      <c r="K3959" s="2">
        <v>100210042599</v>
      </c>
      <c r="L3959" t="s">
        <v>25</v>
      </c>
      <c r="M3959" t="s">
        <v>5198</v>
      </c>
      <c r="N3959" t="s">
        <v>4357</v>
      </c>
      <c r="O3959" t="s">
        <v>5244</v>
      </c>
      <c r="P3959" s="86" t="s">
        <v>8797</v>
      </c>
      <c r="Q3959" s="87"/>
      <c r="R3959" s="88" t="s">
        <v>28</v>
      </c>
      <c r="S3959" s="89"/>
      <c r="T3959" s="1">
        <v>1520</v>
      </c>
      <c r="U3959" s="90">
        <v>1520</v>
      </c>
      <c r="V3959" s="91">
        <v>0</v>
      </c>
      <c r="W3959" s="88" t="s">
        <v>8801</v>
      </c>
      <c r="X3959" s="83">
        <v>49119900000</v>
      </c>
      <c r="Y3959" s="83" t="s">
        <v>994</v>
      </c>
      <c r="Z3959" s="83" t="s">
        <v>31</v>
      </c>
    </row>
    <row r="3960" spans="1:26" x14ac:dyDescent="0.25">
      <c r="A3960" s="83" t="s">
        <v>8912</v>
      </c>
      <c r="B3960" s="83" t="s">
        <v>8912</v>
      </c>
      <c r="C3960" s="84" t="s">
        <v>8913</v>
      </c>
      <c r="D3960" s="83" t="s">
        <v>12700</v>
      </c>
      <c r="E3960" s="83" t="s">
        <v>704</v>
      </c>
      <c r="F3960" s="83" t="s">
        <v>22</v>
      </c>
      <c r="G3960" s="83" t="s">
        <v>23</v>
      </c>
      <c r="H3960" s="83"/>
      <c r="I3960" s="93" t="s">
        <v>24</v>
      </c>
      <c r="J3960" s="93" t="s">
        <v>24</v>
      </c>
      <c r="K3960" s="85">
        <v>100210042599</v>
      </c>
      <c r="L3960" s="83" t="s">
        <v>25</v>
      </c>
      <c r="M3960" s="83" t="s">
        <v>5198</v>
      </c>
      <c r="N3960" s="83" t="s">
        <v>4357</v>
      </c>
      <c r="O3960" s="83" t="s">
        <v>5244</v>
      </c>
      <c r="P3960" s="86" t="s">
        <v>8797</v>
      </c>
      <c r="Q3960" s="87"/>
      <c r="R3960" s="88" t="s">
        <v>28</v>
      </c>
      <c r="S3960" s="89"/>
      <c r="T3960" s="1">
        <v>3038</v>
      </c>
      <c r="U3960" s="90">
        <v>3038</v>
      </c>
      <c r="V3960" s="91">
        <v>0</v>
      </c>
      <c r="W3960" s="88" t="s">
        <v>8801</v>
      </c>
      <c r="X3960" s="83">
        <v>49119900000</v>
      </c>
      <c r="Y3960" s="83" t="s">
        <v>994</v>
      </c>
      <c r="Z3960" s="83" t="s">
        <v>31</v>
      </c>
    </row>
    <row r="3961" spans="1:26" x14ac:dyDescent="0.25">
      <c r="A3961" s="83" t="s">
        <v>8954</v>
      </c>
      <c r="B3961" s="83" t="s">
        <v>8954</v>
      </c>
      <c r="C3961" s="84" t="s">
        <v>8955</v>
      </c>
      <c r="D3961" s="93" t="s">
        <v>12701</v>
      </c>
      <c r="E3961" s="83" t="s">
        <v>704</v>
      </c>
      <c r="F3961" s="83" t="s">
        <v>22</v>
      </c>
      <c r="G3961" s="83" t="s">
        <v>23</v>
      </c>
      <c r="H3961" s="83"/>
      <c r="I3961" s="93" t="s">
        <v>24</v>
      </c>
      <c r="J3961" s="93" t="s">
        <v>24</v>
      </c>
      <c r="K3961" s="85">
        <v>100210042599</v>
      </c>
      <c r="L3961" s="83" t="s">
        <v>25</v>
      </c>
      <c r="M3961" s="83" t="s">
        <v>5198</v>
      </c>
      <c r="N3961" s="83" t="s">
        <v>4357</v>
      </c>
      <c r="O3961" s="83" t="s">
        <v>5244</v>
      </c>
      <c r="P3961" s="86" t="s">
        <v>8797</v>
      </c>
      <c r="Q3961" s="96"/>
      <c r="R3961" s="88" t="s">
        <v>28</v>
      </c>
      <c r="S3961" s="89"/>
      <c r="T3961" s="1">
        <v>18631</v>
      </c>
      <c r="U3961" s="90">
        <v>9688.1200000000008</v>
      </c>
      <c r="V3961" s="91">
        <v>0.48</v>
      </c>
      <c r="W3961" s="88" t="s">
        <v>11035</v>
      </c>
      <c r="X3961" s="83">
        <v>90119000000</v>
      </c>
      <c r="Y3961" s="83" t="s">
        <v>994</v>
      </c>
      <c r="Z3961" s="83" t="s">
        <v>31</v>
      </c>
    </row>
    <row r="3962" spans="1:26" x14ac:dyDescent="0.25">
      <c r="A3962" t="s">
        <v>8914</v>
      </c>
      <c r="B3962" t="s">
        <v>8914</v>
      </c>
      <c r="C3962" s="94" t="s">
        <v>8915</v>
      </c>
      <c r="D3962" s="93" t="s">
        <v>12702</v>
      </c>
      <c r="E3962" s="93" t="s">
        <v>704</v>
      </c>
      <c r="F3962" s="93" t="s">
        <v>22</v>
      </c>
      <c r="G3962" s="93" t="s">
        <v>23</v>
      </c>
      <c r="H3962" s="93"/>
      <c r="I3962" s="93" t="s">
        <v>24</v>
      </c>
      <c r="J3962" s="93" t="s">
        <v>24</v>
      </c>
      <c r="K3962" s="2">
        <v>100210042599</v>
      </c>
      <c r="L3962" t="s">
        <v>25</v>
      </c>
      <c r="M3962" t="s">
        <v>5198</v>
      </c>
      <c r="N3962" t="s">
        <v>4357</v>
      </c>
      <c r="O3962" t="s">
        <v>5244</v>
      </c>
      <c r="P3962" s="86">
        <v>5</v>
      </c>
      <c r="Q3962" s="87"/>
      <c r="R3962" s="88" t="s">
        <v>28</v>
      </c>
      <c r="S3962" s="89"/>
      <c r="T3962" s="1">
        <v>3038</v>
      </c>
      <c r="U3962" s="90">
        <v>3038</v>
      </c>
      <c r="V3962" s="91">
        <v>0</v>
      </c>
      <c r="W3962" s="88" t="s">
        <v>8801</v>
      </c>
      <c r="X3962" s="83">
        <v>99999999999</v>
      </c>
      <c r="Y3962" s="83" t="s">
        <v>994</v>
      </c>
      <c r="Z3962" s="83" t="s">
        <v>31</v>
      </c>
    </row>
    <row r="3963" spans="1:26" x14ac:dyDescent="0.25">
      <c r="A3963" t="s">
        <v>8916</v>
      </c>
      <c r="B3963" t="s">
        <v>8916</v>
      </c>
      <c r="C3963" s="94" t="s">
        <v>8917</v>
      </c>
      <c r="D3963" s="93" t="s">
        <v>12703</v>
      </c>
      <c r="E3963" s="93" t="s">
        <v>704</v>
      </c>
      <c r="F3963" s="93" t="s">
        <v>22</v>
      </c>
      <c r="G3963" s="93" t="s">
        <v>23</v>
      </c>
      <c r="H3963" s="93"/>
      <c r="I3963" s="93" t="s">
        <v>24</v>
      </c>
      <c r="J3963" s="93" t="s">
        <v>24</v>
      </c>
      <c r="K3963" s="2">
        <v>100210042599</v>
      </c>
      <c r="L3963" t="s">
        <v>25</v>
      </c>
      <c r="M3963" t="s">
        <v>5198</v>
      </c>
      <c r="N3963" t="s">
        <v>4357</v>
      </c>
      <c r="O3963" t="s">
        <v>5244</v>
      </c>
      <c r="P3963" s="86" t="s">
        <v>8797</v>
      </c>
      <c r="Q3963" s="87"/>
      <c r="R3963" s="88" t="s">
        <v>28</v>
      </c>
      <c r="S3963" s="89"/>
      <c r="T3963" s="1">
        <v>1960</v>
      </c>
      <c r="U3963" s="90">
        <v>1960</v>
      </c>
      <c r="V3963" s="91">
        <v>0</v>
      </c>
      <c r="W3963" s="88" t="s">
        <v>8801</v>
      </c>
      <c r="X3963" s="83">
        <v>99999999999</v>
      </c>
      <c r="Y3963" s="83" t="s">
        <v>994</v>
      </c>
      <c r="Z3963" s="83" t="s">
        <v>31</v>
      </c>
    </row>
    <row r="3964" spans="1:26" x14ac:dyDescent="0.25">
      <c r="A3964" s="83" t="s">
        <v>8956</v>
      </c>
      <c r="B3964" s="83" t="s">
        <v>8956</v>
      </c>
      <c r="C3964" s="84" t="s">
        <v>8957</v>
      </c>
      <c r="D3964" s="83" t="s">
        <v>12704</v>
      </c>
      <c r="E3964" s="93" t="s">
        <v>704</v>
      </c>
      <c r="F3964" s="106" t="s">
        <v>22</v>
      </c>
      <c r="G3964" s="83" t="s">
        <v>23</v>
      </c>
      <c r="H3964" s="83"/>
      <c r="I3964" s="93" t="s">
        <v>24</v>
      </c>
      <c r="J3964" s="93" t="s">
        <v>24</v>
      </c>
      <c r="K3964" s="85">
        <v>100210042599</v>
      </c>
      <c r="L3964" s="83" t="s">
        <v>25</v>
      </c>
      <c r="M3964" s="83" t="s">
        <v>5198</v>
      </c>
      <c r="N3964" s="83" t="s">
        <v>4357</v>
      </c>
      <c r="O3964" s="83" t="s">
        <v>5244</v>
      </c>
      <c r="P3964" s="86" t="s">
        <v>8797</v>
      </c>
      <c r="Q3964" s="87"/>
      <c r="R3964" s="88" t="s">
        <v>28</v>
      </c>
      <c r="S3964" s="89"/>
      <c r="T3964" s="1">
        <v>14051</v>
      </c>
      <c r="U3964" s="90">
        <v>7306.52</v>
      </c>
      <c r="V3964" s="91">
        <v>0.48</v>
      </c>
      <c r="W3964" s="88" t="s">
        <v>11035</v>
      </c>
      <c r="X3964" s="83">
        <v>90119000000</v>
      </c>
      <c r="Y3964" s="83" t="s">
        <v>994</v>
      </c>
      <c r="Z3964" s="83" t="s">
        <v>31</v>
      </c>
    </row>
    <row r="3965" spans="1:26" x14ac:dyDescent="0.25">
      <c r="A3965" t="s">
        <v>8958</v>
      </c>
      <c r="B3965" t="s">
        <v>8958</v>
      </c>
      <c r="C3965" s="94" t="s">
        <v>8959</v>
      </c>
      <c r="D3965" s="93" t="s">
        <v>12705</v>
      </c>
      <c r="E3965" s="93" t="s">
        <v>704</v>
      </c>
      <c r="F3965" s="93" t="s">
        <v>22</v>
      </c>
      <c r="G3965" s="93" t="s">
        <v>23</v>
      </c>
      <c r="H3965" s="93"/>
      <c r="I3965" s="93" t="s">
        <v>24</v>
      </c>
      <c r="J3965" s="93" t="s">
        <v>24</v>
      </c>
      <c r="K3965" s="2">
        <v>100210042599</v>
      </c>
      <c r="L3965" t="s">
        <v>25</v>
      </c>
      <c r="M3965" t="s">
        <v>5198</v>
      </c>
      <c r="N3965" t="s">
        <v>4357</v>
      </c>
      <c r="O3965" t="s">
        <v>5244</v>
      </c>
      <c r="P3965" s="86" t="s">
        <v>8797</v>
      </c>
      <c r="Q3965" s="87"/>
      <c r="R3965" s="88" t="s">
        <v>28</v>
      </c>
      <c r="S3965" s="89"/>
      <c r="T3965" s="1">
        <v>5525</v>
      </c>
      <c r="U3965" s="90">
        <v>2873</v>
      </c>
      <c r="V3965" s="91">
        <v>0.48</v>
      </c>
      <c r="W3965" s="88" t="s">
        <v>11035</v>
      </c>
      <c r="X3965" s="83">
        <v>90119000000</v>
      </c>
      <c r="Y3965" s="83" t="s">
        <v>994</v>
      </c>
      <c r="Z3965" s="83" t="s">
        <v>31</v>
      </c>
    </row>
    <row r="3966" spans="1:26" x14ac:dyDescent="0.25">
      <c r="A3966" t="s">
        <v>8918</v>
      </c>
      <c r="B3966" t="s">
        <v>8918</v>
      </c>
      <c r="C3966" s="94" t="s">
        <v>8919</v>
      </c>
      <c r="D3966" s="93" t="s">
        <v>12706</v>
      </c>
      <c r="E3966" s="93" t="s">
        <v>704</v>
      </c>
      <c r="F3966" s="93" t="s">
        <v>22</v>
      </c>
      <c r="G3966" s="93" t="s">
        <v>23</v>
      </c>
      <c r="H3966" s="93"/>
      <c r="I3966" s="93" t="s">
        <v>24</v>
      </c>
      <c r="J3966" s="93" t="s">
        <v>24</v>
      </c>
      <c r="K3966" s="2">
        <v>100210042599</v>
      </c>
      <c r="L3966" t="s">
        <v>25</v>
      </c>
      <c r="M3966" t="s">
        <v>5198</v>
      </c>
      <c r="N3966" t="s">
        <v>4357</v>
      </c>
      <c r="O3966" t="s">
        <v>5244</v>
      </c>
      <c r="P3966" s="86" t="s">
        <v>8797</v>
      </c>
      <c r="Q3966" s="87"/>
      <c r="R3966" s="88" t="s">
        <v>28</v>
      </c>
      <c r="S3966" s="89"/>
      <c r="T3966" s="1">
        <v>981</v>
      </c>
      <c r="U3966" s="90">
        <v>981</v>
      </c>
      <c r="V3966" s="91">
        <v>0</v>
      </c>
      <c r="W3966" s="88" t="s">
        <v>8801</v>
      </c>
      <c r="X3966" s="83">
        <v>99999999999</v>
      </c>
      <c r="Y3966" s="83" t="s">
        <v>994</v>
      </c>
      <c r="Z3966" s="83" t="s">
        <v>31</v>
      </c>
    </row>
    <row r="3967" spans="1:26" x14ac:dyDescent="0.25">
      <c r="A3967" s="83" t="s">
        <v>10659</v>
      </c>
      <c r="B3967" s="83" t="s">
        <v>10659</v>
      </c>
      <c r="C3967" s="84" t="s">
        <v>10660</v>
      </c>
      <c r="D3967" s="83" t="s">
        <v>12707</v>
      </c>
      <c r="E3967" s="83" t="s">
        <v>704</v>
      </c>
      <c r="F3967" s="83" t="s">
        <v>22</v>
      </c>
      <c r="G3967" s="83" t="s">
        <v>23</v>
      </c>
      <c r="H3967" s="83"/>
      <c r="I3967" s="93" t="s">
        <v>24</v>
      </c>
      <c r="J3967" s="93" t="s">
        <v>24</v>
      </c>
      <c r="K3967" s="85">
        <v>100210042599</v>
      </c>
      <c r="L3967" s="83" t="s">
        <v>25</v>
      </c>
      <c r="M3967" s="83" t="s">
        <v>5198</v>
      </c>
      <c r="N3967" s="83" t="s">
        <v>4357</v>
      </c>
      <c r="O3967" s="83" t="s">
        <v>5244</v>
      </c>
      <c r="P3967" s="86" t="s">
        <v>8797</v>
      </c>
      <c r="Q3967" s="87"/>
      <c r="R3967" s="88" t="s">
        <v>28</v>
      </c>
      <c r="S3967" s="89"/>
      <c r="T3967" s="1">
        <v>1131</v>
      </c>
      <c r="U3967" s="90">
        <v>588.12</v>
      </c>
      <c r="V3967" s="91">
        <v>0.48</v>
      </c>
      <c r="W3967" s="88" t="s">
        <v>11035</v>
      </c>
      <c r="X3967" s="83">
        <v>39100000900</v>
      </c>
      <c r="Y3967" s="83" t="s">
        <v>994</v>
      </c>
      <c r="Z3967" s="83" t="s">
        <v>31</v>
      </c>
    </row>
    <row r="3968" spans="1:26" x14ac:dyDescent="0.25">
      <c r="A3968" t="s">
        <v>10661</v>
      </c>
      <c r="B3968" t="s">
        <v>10661</v>
      </c>
      <c r="C3968" s="94" t="s">
        <v>10662</v>
      </c>
      <c r="D3968" s="93" t="s">
        <v>12708</v>
      </c>
      <c r="E3968" s="93" t="s">
        <v>704</v>
      </c>
      <c r="F3968" s="93" t="s">
        <v>22</v>
      </c>
      <c r="G3968" s="93" t="s">
        <v>23</v>
      </c>
      <c r="H3968" s="93"/>
      <c r="I3968" s="93" t="s">
        <v>24</v>
      </c>
      <c r="J3968" s="93" t="s">
        <v>24</v>
      </c>
      <c r="K3968" s="2">
        <v>100210042599</v>
      </c>
      <c r="L3968" t="s">
        <v>25</v>
      </c>
      <c r="M3968" t="s">
        <v>5198</v>
      </c>
      <c r="N3968" t="s">
        <v>4357</v>
      </c>
      <c r="O3968" t="s">
        <v>5244</v>
      </c>
      <c r="P3968" s="86" t="s">
        <v>8797</v>
      </c>
      <c r="Q3968" s="87"/>
      <c r="R3968" s="88" t="s">
        <v>28</v>
      </c>
      <c r="S3968" s="89"/>
      <c r="T3968" s="1">
        <v>1131</v>
      </c>
      <c r="U3968" s="90">
        <v>588.12</v>
      </c>
      <c r="V3968" s="91">
        <v>0.48</v>
      </c>
      <c r="W3968" s="88" t="s">
        <v>11035</v>
      </c>
      <c r="X3968" s="83">
        <v>39100000900</v>
      </c>
      <c r="Y3968" s="83" t="s">
        <v>994</v>
      </c>
      <c r="Z3968" s="83" t="s">
        <v>31</v>
      </c>
    </row>
    <row r="3969" spans="1:26" x14ac:dyDescent="0.25">
      <c r="A3969" t="s">
        <v>8920</v>
      </c>
      <c r="B3969" t="s">
        <v>8920</v>
      </c>
      <c r="C3969" s="94" t="s">
        <v>8921</v>
      </c>
      <c r="D3969" s="93" t="s">
        <v>12709</v>
      </c>
      <c r="E3969" s="93" t="s">
        <v>704</v>
      </c>
      <c r="F3969" s="93" t="s">
        <v>22</v>
      </c>
      <c r="G3969" s="93" t="s">
        <v>23</v>
      </c>
      <c r="H3969" s="93"/>
      <c r="I3969" s="93" t="s">
        <v>24</v>
      </c>
      <c r="J3969" s="93" t="s">
        <v>24</v>
      </c>
      <c r="K3969" s="2">
        <v>100210042599</v>
      </c>
      <c r="L3969" t="s">
        <v>25</v>
      </c>
      <c r="M3969" t="s">
        <v>5198</v>
      </c>
      <c r="N3969" t="s">
        <v>4357</v>
      </c>
      <c r="O3969" t="s">
        <v>5244</v>
      </c>
      <c r="P3969" s="86">
        <v>56</v>
      </c>
      <c r="Q3969" s="87"/>
      <c r="R3969" s="88" t="s">
        <v>28</v>
      </c>
      <c r="S3969" s="89"/>
      <c r="T3969" s="1">
        <v>15039</v>
      </c>
      <c r="U3969" s="90">
        <v>15039</v>
      </c>
      <c r="V3969" s="91">
        <v>0</v>
      </c>
      <c r="W3969" s="88" t="s">
        <v>8801</v>
      </c>
      <c r="X3969" s="83">
        <v>99999999999</v>
      </c>
      <c r="Y3969" s="83" t="s">
        <v>994</v>
      </c>
      <c r="Z3969" s="83" t="s">
        <v>31</v>
      </c>
    </row>
    <row r="3970" spans="1:26" x14ac:dyDescent="0.25">
      <c r="A3970" s="83" t="s">
        <v>9422</v>
      </c>
      <c r="B3970" s="83" t="s">
        <v>9422</v>
      </c>
      <c r="C3970" s="84" t="s">
        <v>9423</v>
      </c>
      <c r="D3970" s="93" t="s">
        <v>12710</v>
      </c>
      <c r="E3970" s="93" t="s">
        <v>704</v>
      </c>
      <c r="F3970" s="106" t="s">
        <v>22</v>
      </c>
      <c r="G3970" s="83" t="s">
        <v>23</v>
      </c>
      <c r="H3970" s="83"/>
      <c r="I3970" s="93" t="s">
        <v>24</v>
      </c>
      <c r="J3970" s="93" t="s">
        <v>24</v>
      </c>
      <c r="K3970" s="85">
        <v>100210042599</v>
      </c>
      <c r="L3970" s="83" t="s">
        <v>25</v>
      </c>
      <c r="M3970" s="83" t="s">
        <v>5198</v>
      </c>
      <c r="N3970" s="83" t="s">
        <v>4357</v>
      </c>
      <c r="O3970" s="83" t="s">
        <v>5244</v>
      </c>
      <c r="P3970" s="86">
        <v>48</v>
      </c>
      <c r="Q3970" s="87"/>
      <c r="R3970" s="88" t="s">
        <v>28</v>
      </c>
      <c r="S3970" s="89"/>
      <c r="T3970" s="1">
        <v>3758</v>
      </c>
      <c r="U3970" s="90">
        <v>3758</v>
      </c>
      <c r="V3970" s="91">
        <v>0</v>
      </c>
      <c r="W3970" s="88" t="s">
        <v>8801</v>
      </c>
      <c r="X3970" s="83">
        <v>99999999999</v>
      </c>
      <c r="Y3970" s="83" t="s">
        <v>994</v>
      </c>
      <c r="Z3970" s="83" t="s">
        <v>31</v>
      </c>
    </row>
    <row r="3971" spans="1:26" x14ac:dyDescent="0.25">
      <c r="A3971" s="93" t="s">
        <v>9654</v>
      </c>
      <c r="B3971" s="93" t="s">
        <v>9654</v>
      </c>
      <c r="C3971" s="94" t="s">
        <v>9655</v>
      </c>
      <c r="D3971" s="93" t="s">
        <v>12711</v>
      </c>
      <c r="E3971" s="93" t="s">
        <v>704</v>
      </c>
      <c r="F3971" s="93" t="s">
        <v>22</v>
      </c>
      <c r="G3971" s="93" t="s">
        <v>23</v>
      </c>
      <c r="H3971" s="93"/>
      <c r="I3971" s="93" t="s">
        <v>24</v>
      </c>
      <c r="J3971" s="93" t="s">
        <v>24</v>
      </c>
      <c r="K3971" s="95">
        <v>100210042599</v>
      </c>
      <c r="L3971" s="93" t="s">
        <v>25</v>
      </c>
      <c r="M3971" s="93" t="s">
        <v>5198</v>
      </c>
      <c r="N3971" s="93" t="s">
        <v>4357</v>
      </c>
      <c r="O3971" s="93" t="s">
        <v>5244</v>
      </c>
      <c r="P3971" s="86" t="s">
        <v>8797</v>
      </c>
      <c r="Q3971" s="87"/>
      <c r="R3971" s="88" t="s">
        <v>28</v>
      </c>
      <c r="S3971" s="89"/>
      <c r="T3971" s="1">
        <v>1716</v>
      </c>
      <c r="U3971" s="90">
        <v>892.32</v>
      </c>
      <c r="V3971" s="91">
        <v>0.48</v>
      </c>
      <c r="W3971" s="88" t="s">
        <v>11035</v>
      </c>
      <c r="X3971" s="83">
        <v>73269098900</v>
      </c>
      <c r="Y3971" s="83" t="s">
        <v>994</v>
      </c>
      <c r="Z3971" s="83" t="s">
        <v>31</v>
      </c>
    </row>
    <row r="3972" spans="1:26" x14ac:dyDescent="0.25">
      <c r="A3972" s="83" t="s">
        <v>9656</v>
      </c>
      <c r="B3972" s="83" t="s">
        <v>9656</v>
      </c>
      <c r="C3972" s="84" t="s">
        <v>9657</v>
      </c>
      <c r="D3972" s="93" t="s">
        <v>9658</v>
      </c>
      <c r="E3972" s="83" t="s">
        <v>704</v>
      </c>
      <c r="F3972" s="83" t="s">
        <v>22</v>
      </c>
      <c r="G3972" s="83" t="s">
        <v>23</v>
      </c>
      <c r="H3972" s="83"/>
      <c r="I3972" s="93" t="s">
        <v>24</v>
      </c>
      <c r="J3972" s="93" t="s">
        <v>24</v>
      </c>
      <c r="K3972" s="85">
        <v>100210042599</v>
      </c>
      <c r="L3972" s="83" t="s">
        <v>25</v>
      </c>
      <c r="M3972" s="83" t="s">
        <v>5198</v>
      </c>
      <c r="N3972" s="83" t="s">
        <v>4357</v>
      </c>
      <c r="O3972" s="83" t="s">
        <v>5244</v>
      </c>
      <c r="P3972" s="86" t="s">
        <v>8797</v>
      </c>
      <c r="Q3972" s="87"/>
      <c r="R3972" s="88" t="s">
        <v>28</v>
      </c>
      <c r="S3972" s="89"/>
      <c r="T3972" s="1">
        <v>2632</v>
      </c>
      <c r="U3972" s="90">
        <v>1368.64</v>
      </c>
      <c r="V3972" s="91">
        <v>0.48</v>
      </c>
      <c r="W3972" s="88" t="s">
        <v>11035</v>
      </c>
      <c r="X3972" s="83">
        <v>90119000000</v>
      </c>
      <c r="Y3972" s="83" t="s">
        <v>994</v>
      </c>
      <c r="Z3972" s="83" t="s">
        <v>31</v>
      </c>
    </row>
    <row r="3973" spans="1:26" x14ac:dyDescent="0.25">
      <c r="A3973" s="83" t="s">
        <v>9424</v>
      </c>
      <c r="B3973" s="83" t="s">
        <v>9424</v>
      </c>
      <c r="C3973" s="84" t="s">
        <v>9425</v>
      </c>
      <c r="D3973" s="93" t="s">
        <v>12712</v>
      </c>
      <c r="E3973" s="83" t="s">
        <v>704</v>
      </c>
      <c r="F3973" s="83" t="s">
        <v>22</v>
      </c>
      <c r="G3973" s="83" t="s">
        <v>23</v>
      </c>
      <c r="H3973" s="83"/>
      <c r="I3973" s="93" t="s">
        <v>24</v>
      </c>
      <c r="J3973" s="93" t="s">
        <v>24</v>
      </c>
      <c r="K3973" s="85">
        <v>100210042599</v>
      </c>
      <c r="L3973" s="83" t="s">
        <v>25</v>
      </c>
      <c r="M3973" s="83" t="s">
        <v>5198</v>
      </c>
      <c r="N3973" s="83" t="s">
        <v>4357</v>
      </c>
      <c r="O3973" s="83" t="s">
        <v>5244</v>
      </c>
      <c r="P3973" s="86" t="s">
        <v>8797</v>
      </c>
      <c r="Q3973" s="87"/>
      <c r="R3973" s="88" t="s">
        <v>28</v>
      </c>
      <c r="S3973" s="89"/>
      <c r="T3973" s="1">
        <v>1917</v>
      </c>
      <c r="U3973" s="90">
        <v>1917</v>
      </c>
      <c r="V3973" s="91">
        <v>0</v>
      </c>
      <c r="W3973" s="83" t="s">
        <v>8801</v>
      </c>
      <c r="X3973" s="83">
        <v>99999999999</v>
      </c>
      <c r="Y3973" s="83" t="s">
        <v>994</v>
      </c>
      <c r="Z3973" s="83" t="s">
        <v>31</v>
      </c>
    </row>
    <row r="3974" spans="1:26" x14ac:dyDescent="0.25">
      <c r="A3974" s="83" t="s">
        <v>9426</v>
      </c>
      <c r="B3974" s="83" t="s">
        <v>9426</v>
      </c>
      <c r="C3974" s="84" t="s">
        <v>9427</v>
      </c>
      <c r="D3974" s="93" t="s">
        <v>12713</v>
      </c>
      <c r="E3974" s="83" t="s">
        <v>704</v>
      </c>
      <c r="F3974" s="83" t="s">
        <v>22</v>
      </c>
      <c r="G3974" s="83" t="s">
        <v>23</v>
      </c>
      <c r="H3974" s="83"/>
      <c r="I3974" s="93" t="s">
        <v>24</v>
      </c>
      <c r="J3974" s="93" t="s">
        <v>24</v>
      </c>
      <c r="K3974" s="85">
        <v>100210042599</v>
      </c>
      <c r="L3974" s="83" t="s">
        <v>25</v>
      </c>
      <c r="M3974" s="83" t="s">
        <v>5198</v>
      </c>
      <c r="N3974" s="83" t="s">
        <v>4357</v>
      </c>
      <c r="O3974" s="83" t="s">
        <v>5244</v>
      </c>
      <c r="P3974" s="86" t="s">
        <v>8797</v>
      </c>
      <c r="Q3974" s="96"/>
      <c r="R3974" s="88" t="s">
        <v>28</v>
      </c>
      <c r="S3974" s="89"/>
      <c r="T3974" s="1">
        <v>1917</v>
      </c>
      <c r="U3974" s="90">
        <v>1917</v>
      </c>
      <c r="V3974" s="91">
        <v>0</v>
      </c>
      <c r="W3974" s="83" t="s">
        <v>8801</v>
      </c>
      <c r="X3974" s="83">
        <v>99999999999</v>
      </c>
      <c r="Y3974" s="83" t="s">
        <v>994</v>
      </c>
      <c r="Z3974" s="83" t="s">
        <v>31</v>
      </c>
    </row>
    <row r="3975" spans="1:26" x14ac:dyDescent="0.25">
      <c r="A3975" t="s">
        <v>9428</v>
      </c>
      <c r="B3975" t="s">
        <v>9428</v>
      </c>
      <c r="C3975" s="94" t="s">
        <v>9429</v>
      </c>
      <c r="D3975" s="93" t="s">
        <v>9430</v>
      </c>
      <c r="E3975" s="93" t="s">
        <v>704</v>
      </c>
      <c r="F3975" s="93" t="s">
        <v>22</v>
      </c>
      <c r="G3975" s="93" t="s">
        <v>23</v>
      </c>
      <c r="H3975" s="93"/>
      <c r="I3975" s="93" t="s">
        <v>24</v>
      </c>
      <c r="J3975" s="93" t="s">
        <v>24</v>
      </c>
      <c r="K3975" s="2">
        <v>100210042599</v>
      </c>
      <c r="L3975" t="s">
        <v>25</v>
      </c>
      <c r="M3975" t="s">
        <v>5198</v>
      </c>
      <c r="N3975" t="s">
        <v>4357</v>
      </c>
      <c r="O3975" t="s">
        <v>5244</v>
      </c>
      <c r="P3975" s="86" t="s">
        <v>8797</v>
      </c>
      <c r="Q3975" s="87"/>
      <c r="R3975" s="88" t="s">
        <v>28</v>
      </c>
      <c r="S3975" s="89"/>
      <c r="T3975" s="1">
        <v>4789</v>
      </c>
      <c r="U3975" s="90">
        <v>4789</v>
      </c>
      <c r="V3975" s="91">
        <v>0</v>
      </c>
      <c r="W3975" s="88" t="s">
        <v>8801</v>
      </c>
      <c r="X3975" s="83">
        <v>99999999999</v>
      </c>
      <c r="Y3975" s="83" t="s">
        <v>994</v>
      </c>
      <c r="Z3975" s="83" t="s">
        <v>31</v>
      </c>
    </row>
    <row r="3976" spans="1:26" x14ac:dyDescent="0.25">
      <c r="A3976" t="s">
        <v>10663</v>
      </c>
      <c r="B3976" t="s">
        <v>10663</v>
      </c>
      <c r="C3976" s="94" t="s">
        <v>10664</v>
      </c>
      <c r="D3976" s="93" t="s">
        <v>12714</v>
      </c>
      <c r="E3976" s="93" t="s">
        <v>704</v>
      </c>
      <c r="F3976" s="93" t="s">
        <v>22</v>
      </c>
      <c r="G3976" s="93" t="s">
        <v>23</v>
      </c>
      <c r="H3976" s="93"/>
      <c r="I3976" s="93" t="s">
        <v>24</v>
      </c>
      <c r="J3976" s="93" t="s">
        <v>24</v>
      </c>
      <c r="K3976" s="2">
        <v>100210042599</v>
      </c>
      <c r="L3976" t="s">
        <v>25</v>
      </c>
      <c r="M3976" t="s">
        <v>5198</v>
      </c>
      <c r="N3976" t="s">
        <v>4357</v>
      </c>
      <c r="O3976" t="s">
        <v>5244</v>
      </c>
      <c r="P3976" s="86" t="s">
        <v>8797</v>
      </c>
      <c r="Q3976" s="87"/>
      <c r="R3976" s="88" t="s">
        <v>28</v>
      </c>
      <c r="S3976" s="89"/>
      <c r="T3976" s="1">
        <v>3598</v>
      </c>
      <c r="U3976" s="90">
        <v>1870.96</v>
      </c>
      <c r="V3976" s="91">
        <v>0.48</v>
      </c>
      <c r="W3976" s="88" t="s">
        <v>11035</v>
      </c>
      <c r="X3976" s="83">
        <v>76169990990</v>
      </c>
      <c r="Y3976" s="83" t="s">
        <v>994</v>
      </c>
      <c r="Z3976" s="83" t="s">
        <v>31</v>
      </c>
    </row>
    <row r="3977" spans="1:26" x14ac:dyDescent="0.25">
      <c r="A3977" t="s">
        <v>10665</v>
      </c>
      <c r="B3977" t="s">
        <v>10665</v>
      </c>
      <c r="C3977" s="94" t="s">
        <v>10666</v>
      </c>
      <c r="D3977" s="93" t="s">
        <v>12715</v>
      </c>
      <c r="E3977" s="93" t="s">
        <v>704</v>
      </c>
      <c r="F3977" s="93" t="s">
        <v>22</v>
      </c>
      <c r="G3977" s="93" t="s">
        <v>23</v>
      </c>
      <c r="H3977" s="93"/>
      <c r="I3977" s="93" t="s">
        <v>24</v>
      </c>
      <c r="J3977" s="93" t="s">
        <v>24</v>
      </c>
      <c r="K3977" s="2">
        <v>100210042599</v>
      </c>
      <c r="L3977" t="s">
        <v>25</v>
      </c>
      <c r="M3977" t="s">
        <v>5198</v>
      </c>
      <c r="N3977" t="s">
        <v>4357</v>
      </c>
      <c r="O3977" t="s">
        <v>5244</v>
      </c>
      <c r="P3977" s="86" t="s">
        <v>8797</v>
      </c>
      <c r="Q3977" s="87"/>
      <c r="R3977" s="88" t="s">
        <v>28</v>
      </c>
      <c r="S3977" s="89"/>
      <c r="T3977" s="1">
        <v>5995</v>
      </c>
      <c r="U3977" s="90">
        <v>3117.4</v>
      </c>
      <c r="V3977" s="91">
        <v>0.48</v>
      </c>
      <c r="W3977" s="88" t="s">
        <v>11035</v>
      </c>
      <c r="X3977" s="83">
        <v>84289090800</v>
      </c>
      <c r="Y3977" s="83" t="s">
        <v>994</v>
      </c>
      <c r="Z3977" s="83" t="s">
        <v>31</v>
      </c>
    </row>
    <row r="3978" spans="1:26" x14ac:dyDescent="0.25">
      <c r="A3978" t="s">
        <v>10667</v>
      </c>
      <c r="B3978" t="s">
        <v>10667</v>
      </c>
      <c r="C3978" s="94" t="s">
        <v>10668</v>
      </c>
      <c r="D3978" s="93" t="s">
        <v>12716</v>
      </c>
      <c r="E3978" s="93" t="s">
        <v>704</v>
      </c>
      <c r="F3978" s="93" t="s">
        <v>22</v>
      </c>
      <c r="G3978" s="93" t="s">
        <v>23</v>
      </c>
      <c r="H3978" s="93"/>
      <c r="I3978" s="93" t="s">
        <v>24</v>
      </c>
      <c r="J3978" s="93" t="s">
        <v>24</v>
      </c>
      <c r="K3978" s="2">
        <v>100210042599</v>
      </c>
      <c r="L3978" t="s">
        <v>25</v>
      </c>
      <c r="M3978" t="s">
        <v>5198</v>
      </c>
      <c r="N3978" t="s">
        <v>4357</v>
      </c>
      <c r="O3978" t="s">
        <v>5244</v>
      </c>
      <c r="P3978" s="86" t="s">
        <v>8797</v>
      </c>
      <c r="Q3978" s="87"/>
      <c r="R3978" s="88" t="s">
        <v>28</v>
      </c>
      <c r="S3978" s="89"/>
      <c r="T3978" s="1">
        <v>2539</v>
      </c>
      <c r="U3978" s="90">
        <v>1320.28</v>
      </c>
      <c r="V3978" s="91">
        <v>0.48000000000000004</v>
      </c>
      <c r="W3978" s="83" t="s">
        <v>11035</v>
      </c>
      <c r="X3978" s="83">
        <v>90119000000</v>
      </c>
      <c r="Y3978" s="83" t="s">
        <v>994</v>
      </c>
      <c r="Z3978" s="83" t="s">
        <v>31</v>
      </c>
    </row>
    <row r="3979" spans="1:26" x14ac:dyDescent="0.25">
      <c r="A3979" t="s">
        <v>9431</v>
      </c>
      <c r="B3979" t="s">
        <v>9431</v>
      </c>
      <c r="C3979" s="94" t="s">
        <v>9432</v>
      </c>
      <c r="D3979" s="93" t="s">
        <v>12717</v>
      </c>
      <c r="E3979" s="93" t="s">
        <v>704</v>
      </c>
      <c r="F3979" s="93" t="s">
        <v>22</v>
      </c>
      <c r="G3979" s="93" t="s">
        <v>23</v>
      </c>
      <c r="H3979" s="93"/>
      <c r="I3979" s="93" t="s">
        <v>24</v>
      </c>
      <c r="J3979" s="93" t="s">
        <v>24</v>
      </c>
      <c r="K3979" s="2">
        <v>100210042599</v>
      </c>
      <c r="L3979" t="s">
        <v>25</v>
      </c>
      <c r="M3979" t="s">
        <v>5198</v>
      </c>
      <c r="N3979" t="s">
        <v>4357</v>
      </c>
      <c r="O3979" t="s">
        <v>5244</v>
      </c>
      <c r="P3979" s="86" t="s">
        <v>8797</v>
      </c>
      <c r="Q3979" s="87"/>
      <c r="R3979" s="88" t="s">
        <v>28</v>
      </c>
      <c r="S3979" s="89"/>
      <c r="T3979" s="1">
        <v>19156</v>
      </c>
      <c r="U3979" s="90">
        <v>19156</v>
      </c>
      <c r="V3979" s="91">
        <v>0</v>
      </c>
      <c r="W3979" s="83" t="s">
        <v>8801</v>
      </c>
      <c r="X3979" s="83">
        <v>99999999999</v>
      </c>
      <c r="Y3979" s="83" t="s">
        <v>994</v>
      </c>
      <c r="Z3979" s="83" t="s">
        <v>31</v>
      </c>
    </row>
    <row r="3980" spans="1:26" x14ac:dyDescent="0.25">
      <c r="A3980" t="s">
        <v>9433</v>
      </c>
      <c r="B3980" t="s">
        <v>9433</v>
      </c>
      <c r="C3980" s="94" t="s">
        <v>9434</v>
      </c>
      <c r="D3980" s="93" t="s">
        <v>12718</v>
      </c>
      <c r="E3980" s="93" t="s">
        <v>704</v>
      </c>
      <c r="F3980" s="93" t="s">
        <v>22</v>
      </c>
      <c r="G3980" s="93" t="s">
        <v>23</v>
      </c>
      <c r="H3980" s="93"/>
      <c r="I3980" s="93" t="s">
        <v>24</v>
      </c>
      <c r="J3980" s="93" t="s">
        <v>24</v>
      </c>
      <c r="K3980" s="2">
        <v>100210042599</v>
      </c>
      <c r="L3980" t="s">
        <v>25</v>
      </c>
      <c r="M3980" t="s">
        <v>5198</v>
      </c>
      <c r="N3980" t="s">
        <v>4357</v>
      </c>
      <c r="O3980" t="s">
        <v>5244</v>
      </c>
      <c r="P3980" s="86" t="s">
        <v>8797</v>
      </c>
      <c r="Q3980" s="87"/>
      <c r="R3980" s="88" t="s">
        <v>28</v>
      </c>
      <c r="S3980" s="89"/>
      <c r="T3980" s="1">
        <v>2875</v>
      </c>
      <c r="U3980" s="90">
        <v>2875</v>
      </c>
      <c r="V3980" s="91">
        <v>0</v>
      </c>
      <c r="W3980" s="83" t="s">
        <v>8801</v>
      </c>
      <c r="X3980" s="83">
        <v>99999999999</v>
      </c>
      <c r="Y3980" s="83" t="s">
        <v>994</v>
      </c>
      <c r="Z3980" s="83" t="s">
        <v>31</v>
      </c>
    </row>
    <row r="3981" spans="1:26" x14ac:dyDescent="0.25">
      <c r="A3981" t="s">
        <v>9435</v>
      </c>
      <c r="B3981" t="s">
        <v>9435</v>
      </c>
      <c r="C3981" s="94" t="s">
        <v>9436</v>
      </c>
      <c r="D3981" s="93" t="s">
        <v>12719</v>
      </c>
      <c r="E3981" s="93" t="s">
        <v>704</v>
      </c>
      <c r="F3981" s="93" t="s">
        <v>22</v>
      </c>
      <c r="G3981" s="93" t="s">
        <v>23</v>
      </c>
      <c r="H3981" s="93"/>
      <c r="I3981" s="93" t="s">
        <v>24</v>
      </c>
      <c r="J3981" s="93" t="s">
        <v>24</v>
      </c>
      <c r="K3981" s="2">
        <v>100210042599</v>
      </c>
      <c r="L3981" t="s">
        <v>25</v>
      </c>
      <c r="M3981" t="s">
        <v>5198</v>
      </c>
      <c r="N3981" t="s">
        <v>4357</v>
      </c>
      <c r="O3981" t="s">
        <v>5244</v>
      </c>
      <c r="P3981" s="86" t="s">
        <v>8797</v>
      </c>
      <c r="Q3981" s="87"/>
      <c r="R3981" s="88" t="s">
        <v>28</v>
      </c>
      <c r="S3981" s="89"/>
      <c r="T3981" s="1">
        <v>5748</v>
      </c>
      <c r="U3981" s="90">
        <v>5748</v>
      </c>
      <c r="V3981" s="91">
        <v>0</v>
      </c>
      <c r="W3981" s="83" t="s">
        <v>8801</v>
      </c>
      <c r="X3981" s="83">
        <v>99999999999</v>
      </c>
      <c r="Y3981" s="83" t="s">
        <v>994</v>
      </c>
      <c r="Z3981" s="83" t="s">
        <v>31</v>
      </c>
    </row>
    <row r="3982" spans="1:26" x14ac:dyDescent="0.25">
      <c r="A3982" t="s">
        <v>10669</v>
      </c>
      <c r="B3982" t="s">
        <v>10669</v>
      </c>
      <c r="C3982" s="94" t="s">
        <v>10670</v>
      </c>
      <c r="D3982" s="93" t="s">
        <v>12720</v>
      </c>
      <c r="E3982" s="93" t="s">
        <v>704</v>
      </c>
      <c r="F3982" s="93" t="s">
        <v>22</v>
      </c>
      <c r="G3982" s="93" t="s">
        <v>23</v>
      </c>
      <c r="H3982" s="93"/>
      <c r="I3982" s="93" t="s">
        <v>24</v>
      </c>
      <c r="J3982" s="93" t="s">
        <v>24</v>
      </c>
      <c r="K3982" s="2">
        <v>100210042599</v>
      </c>
      <c r="L3982" t="s">
        <v>25</v>
      </c>
      <c r="M3982" t="s">
        <v>5198</v>
      </c>
      <c r="N3982" t="s">
        <v>4357</v>
      </c>
      <c r="O3982" t="s">
        <v>5244</v>
      </c>
      <c r="P3982" s="86" t="s">
        <v>8797</v>
      </c>
      <c r="Q3982" s="87"/>
      <c r="R3982" s="88" t="s">
        <v>28</v>
      </c>
      <c r="S3982" s="89"/>
      <c r="T3982" s="1">
        <v>5995</v>
      </c>
      <c r="U3982" s="90">
        <v>3117.4</v>
      </c>
      <c r="V3982" s="91">
        <v>0.48</v>
      </c>
      <c r="W3982" s="83" t="s">
        <v>11035</v>
      </c>
      <c r="X3982" s="83">
        <v>84289090800</v>
      </c>
      <c r="Y3982" s="83" t="s">
        <v>994</v>
      </c>
      <c r="Z3982" s="83" t="s">
        <v>31</v>
      </c>
    </row>
    <row r="3983" spans="1:26" x14ac:dyDescent="0.25">
      <c r="A3983" s="83" t="s">
        <v>10872</v>
      </c>
      <c r="B3983" s="83" t="s">
        <v>10872</v>
      </c>
      <c r="C3983" s="84" t="s">
        <v>10873</v>
      </c>
      <c r="D3983" s="93" t="s">
        <v>10874</v>
      </c>
      <c r="E3983" s="93" t="s">
        <v>704</v>
      </c>
      <c r="F3983" s="106" t="s">
        <v>22</v>
      </c>
      <c r="G3983" s="83" t="s">
        <v>23</v>
      </c>
      <c r="H3983" s="83"/>
      <c r="I3983" s="93" t="s">
        <v>24</v>
      </c>
      <c r="J3983" s="93" t="s">
        <v>24</v>
      </c>
      <c r="K3983" s="85">
        <v>100210042599</v>
      </c>
      <c r="L3983" s="83" t="s">
        <v>25</v>
      </c>
      <c r="M3983" s="83" t="s">
        <v>5198</v>
      </c>
      <c r="N3983" s="83" t="s">
        <v>4357</v>
      </c>
      <c r="O3983" s="83" t="s">
        <v>5244</v>
      </c>
      <c r="P3983" s="86">
        <v>49</v>
      </c>
      <c r="Q3983" s="87"/>
      <c r="R3983" s="88" t="s">
        <v>28</v>
      </c>
      <c r="S3983" s="89"/>
      <c r="T3983" s="1">
        <v>2539</v>
      </c>
      <c r="U3983" s="90">
        <v>1320.28</v>
      </c>
      <c r="V3983" s="91">
        <v>0.48000000000000004</v>
      </c>
      <c r="W3983" s="83" t="s">
        <v>11035</v>
      </c>
      <c r="X3983" s="83">
        <v>90119000000</v>
      </c>
      <c r="Y3983" s="83" t="s">
        <v>994</v>
      </c>
      <c r="Z3983" s="83" t="s">
        <v>31</v>
      </c>
    </row>
    <row r="3984" spans="1:26" x14ac:dyDescent="0.25">
      <c r="A3984" s="83" t="s">
        <v>10671</v>
      </c>
      <c r="B3984" s="83" t="s">
        <v>10671</v>
      </c>
      <c r="C3984" s="84" t="s">
        <v>10672</v>
      </c>
      <c r="D3984" s="93" t="s">
        <v>12721</v>
      </c>
      <c r="E3984" s="93" t="s">
        <v>704</v>
      </c>
      <c r="F3984" s="106" t="s">
        <v>22</v>
      </c>
      <c r="G3984" s="83" t="s">
        <v>23</v>
      </c>
      <c r="H3984" s="83"/>
      <c r="I3984" s="93" t="s">
        <v>24</v>
      </c>
      <c r="J3984" s="93" t="s">
        <v>24</v>
      </c>
      <c r="K3984" s="85">
        <v>100210042599</v>
      </c>
      <c r="L3984" s="83" t="s">
        <v>25</v>
      </c>
      <c r="M3984" s="83" t="s">
        <v>5198</v>
      </c>
      <c r="N3984" s="83" t="s">
        <v>4357</v>
      </c>
      <c r="O3984" s="83" t="s">
        <v>5244</v>
      </c>
      <c r="P3984" s="86" t="s">
        <v>8797</v>
      </c>
      <c r="Q3984" s="87"/>
      <c r="R3984" s="88" t="s">
        <v>28</v>
      </c>
      <c r="S3984" s="89"/>
      <c r="T3984" s="1">
        <v>2539</v>
      </c>
      <c r="U3984" s="90">
        <v>1320.28</v>
      </c>
      <c r="V3984" s="91">
        <v>0.48000000000000004</v>
      </c>
      <c r="W3984" s="83" t="s">
        <v>11035</v>
      </c>
      <c r="X3984" s="83">
        <v>90119000000</v>
      </c>
      <c r="Y3984" s="83" t="s">
        <v>994</v>
      </c>
      <c r="Z3984" s="83" t="s">
        <v>31</v>
      </c>
    </row>
    <row r="3985" spans="1:26" x14ac:dyDescent="0.25">
      <c r="A3985" t="s">
        <v>9659</v>
      </c>
      <c r="B3985" t="s">
        <v>9659</v>
      </c>
      <c r="C3985" s="94" t="s">
        <v>9660</v>
      </c>
      <c r="D3985" s="93" t="s">
        <v>12722</v>
      </c>
      <c r="E3985" s="93" t="s">
        <v>704</v>
      </c>
      <c r="F3985" s="93" t="s">
        <v>22</v>
      </c>
      <c r="G3985" s="93" t="s">
        <v>23</v>
      </c>
      <c r="H3985" s="93"/>
      <c r="I3985" s="93" t="s">
        <v>24</v>
      </c>
      <c r="J3985" s="93" t="s">
        <v>24</v>
      </c>
      <c r="K3985" s="2">
        <v>100210042599</v>
      </c>
      <c r="L3985" t="s">
        <v>25</v>
      </c>
      <c r="M3985" t="s">
        <v>5198</v>
      </c>
      <c r="N3985" t="s">
        <v>4357</v>
      </c>
      <c r="O3985" t="s">
        <v>5244</v>
      </c>
      <c r="P3985" s="86" t="s">
        <v>8797</v>
      </c>
      <c r="Q3985" s="87"/>
      <c r="R3985" s="88" t="s">
        <v>28</v>
      </c>
      <c r="S3985" s="89"/>
      <c r="T3985" s="1">
        <v>2154</v>
      </c>
      <c r="U3985" s="90">
        <v>1120.08</v>
      </c>
      <c r="V3985" s="91">
        <v>0.48000000000000004</v>
      </c>
      <c r="W3985" s="83" t="s">
        <v>11035</v>
      </c>
      <c r="X3985" s="83">
        <v>90119000000</v>
      </c>
      <c r="Y3985" s="83" t="s">
        <v>994</v>
      </c>
      <c r="Z3985" s="83" t="s">
        <v>31</v>
      </c>
    </row>
    <row r="3986" spans="1:26" x14ac:dyDescent="0.25">
      <c r="A3986" s="83" t="s">
        <v>10466</v>
      </c>
      <c r="B3986" s="83" t="s">
        <v>10466</v>
      </c>
      <c r="C3986" s="84" t="s">
        <v>10467</v>
      </c>
      <c r="D3986" s="93" t="s">
        <v>10468</v>
      </c>
      <c r="E3986" s="83" t="s">
        <v>704</v>
      </c>
      <c r="F3986" s="83" t="s">
        <v>22</v>
      </c>
      <c r="G3986" s="83" t="s">
        <v>23</v>
      </c>
      <c r="H3986" s="83"/>
      <c r="I3986" s="93" t="s">
        <v>24</v>
      </c>
      <c r="J3986" s="93" t="s">
        <v>24</v>
      </c>
      <c r="K3986" s="85">
        <v>100210042599</v>
      </c>
      <c r="L3986" s="83" t="s">
        <v>25</v>
      </c>
      <c r="M3986" s="83" t="s">
        <v>5198</v>
      </c>
      <c r="N3986" s="83" t="s">
        <v>4357</v>
      </c>
      <c r="O3986" s="83" t="s">
        <v>5244</v>
      </c>
      <c r="P3986" s="86">
        <v>5</v>
      </c>
      <c r="Q3986" s="96"/>
      <c r="R3986" s="88" t="s">
        <v>28</v>
      </c>
      <c r="S3986" s="83"/>
      <c r="T3986" s="1">
        <v>959</v>
      </c>
      <c r="U3986" s="90">
        <v>959</v>
      </c>
      <c r="V3986" s="91">
        <v>0</v>
      </c>
      <c r="W3986" s="83" t="s">
        <v>8801</v>
      </c>
      <c r="X3986" s="83">
        <v>99999999999</v>
      </c>
      <c r="Y3986" s="83" t="s">
        <v>994</v>
      </c>
      <c r="Z3986" s="83" t="s">
        <v>31</v>
      </c>
    </row>
    <row r="3987" spans="1:26" x14ac:dyDescent="0.25">
      <c r="A3987" s="83" t="s">
        <v>10469</v>
      </c>
      <c r="B3987" s="83" t="s">
        <v>10469</v>
      </c>
      <c r="C3987" s="84" t="s">
        <v>10470</v>
      </c>
      <c r="D3987" s="93" t="s">
        <v>12723</v>
      </c>
      <c r="E3987" s="83" t="s">
        <v>704</v>
      </c>
      <c r="F3987" s="83" t="s">
        <v>22</v>
      </c>
      <c r="G3987" s="83" t="s">
        <v>23</v>
      </c>
      <c r="H3987" s="83"/>
      <c r="I3987" s="93" t="s">
        <v>24</v>
      </c>
      <c r="J3987" s="93" t="s">
        <v>24</v>
      </c>
      <c r="K3987" s="85">
        <v>100210042599</v>
      </c>
      <c r="L3987" s="83" t="s">
        <v>25</v>
      </c>
      <c r="M3987" s="83" t="s">
        <v>5198</v>
      </c>
      <c r="N3987" s="83" t="s">
        <v>4357</v>
      </c>
      <c r="O3987" s="83" t="s">
        <v>5244</v>
      </c>
      <c r="P3987" s="86">
        <v>49</v>
      </c>
      <c r="Q3987" s="96"/>
      <c r="R3987" s="88" t="s">
        <v>28</v>
      </c>
      <c r="S3987" s="83"/>
      <c r="T3987" s="1">
        <v>5748</v>
      </c>
      <c r="U3987" s="90">
        <v>5748</v>
      </c>
      <c r="V3987" s="91">
        <v>0</v>
      </c>
      <c r="W3987" s="83" t="s">
        <v>8801</v>
      </c>
      <c r="X3987" s="83">
        <v>99999999999</v>
      </c>
      <c r="Y3987" s="83" t="s">
        <v>994</v>
      </c>
      <c r="Z3987" s="83" t="s">
        <v>31</v>
      </c>
    </row>
    <row r="3988" spans="1:26" x14ac:dyDescent="0.25">
      <c r="A3988" t="s">
        <v>10471</v>
      </c>
      <c r="B3988" t="s">
        <v>10471</v>
      </c>
      <c r="C3988" s="94" t="s">
        <v>10472</v>
      </c>
      <c r="D3988" s="93" t="s">
        <v>12724</v>
      </c>
      <c r="E3988" s="93" t="s">
        <v>704</v>
      </c>
      <c r="F3988" s="93" t="s">
        <v>22</v>
      </c>
      <c r="G3988" s="93" t="s">
        <v>23</v>
      </c>
      <c r="H3988" s="93"/>
      <c r="I3988" s="93" t="s">
        <v>24</v>
      </c>
      <c r="J3988" s="93" t="s">
        <v>24</v>
      </c>
      <c r="K3988" s="2">
        <v>100210042599</v>
      </c>
      <c r="L3988" t="s">
        <v>25</v>
      </c>
      <c r="M3988" t="s">
        <v>5198</v>
      </c>
      <c r="N3988" t="s">
        <v>4357</v>
      </c>
      <c r="O3988" t="s">
        <v>5244</v>
      </c>
      <c r="P3988" s="86">
        <v>5</v>
      </c>
      <c r="Q3988" s="87"/>
      <c r="R3988" s="88" t="s">
        <v>28</v>
      </c>
      <c r="S3988" s="89"/>
      <c r="T3988" s="1">
        <v>1917</v>
      </c>
      <c r="U3988" s="90">
        <v>1917</v>
      </c>
      <c r="V3988" s="91">
        <v>0</v>
      </c>
      <c r="W3988" s="83" t="s">
        <v>8801</v>
      </c>
      <c r="X3988" s="83">
        <v>99999999999</v>
      </c>
      <c r="Y3988" s="83" t="s">
        <v>994</v>
      </c>
      <c r="Z3988" s="83" t="s">
        <v>31</v>
      </c>
    </row>
    <row r="3989" spans="1:26" x14ac:dyDescent="0.25">
      <c r="A3989" t="s">
        <v>10473</v>
      </c>
      <c r="B3989" t="s">
        <v>10473</v>
      </c>
      <c r="C3989" s="94" t="s">
        <v>10474</v>
      </c>
      <c r="D3989" s="93" t="s">
        <v>12725</v>
      </c>
      <c r="E3989" s="93" t="s">
        <v>704</v>
      </c>
      <c r="F3989" s="93" t="s">
        <v>22</v>
      </c>
      <c r="G3989" s="93" t="s">
        <v>23</v>
      </c>
      <c r="H3989" s="93"/>
      <c r="I3989" s="93" t="s">
        <v>24</v>
      </c>
      <c r="J3989" s="93" t="s">
        <v>24</v>
      </c>
      <c r="K3989" s="2">
        <v>100210042599</v>
      </c>
      <c r="L3989" t="s">
        <v>25</v>
      </c>
      <c r="M3989" t="s">
        <v>5198</v>
      </c>
      <c r="N3989" t="s">
        <v>4357</v>
      </c>
      <c r="O3989" t="s">
        <v>5244</v>
      </c>
      <c r="P3989" s="86">
        <v>5</v>
      </c>
      <c r="Q3989" s="96"/>
      <c r="R3989" s="88" t="s">
        <v>28</v>
      </c>
      <c r="S3989" s="84"/>
      <c r="T3989" s="1">
        <v>7663</v>
      </c>
      <c r="U3989" s="90">
        <v>7663</v>
      </c>
      <c r="V3989" s="91">
        <v>0</v>
      </c>
      <c r="W3989" s="83" t="s">
        <v>8801</v>
      </c>
      <c r="X3989" s="83">
        <v>99999999999</v>
      </c>
      <c r="Y3989" s="83" t="s">
        <v>994</v>
      </c>
      <c r="Z3989" s="83" t="s">
        <v>31</v>
      </c>
    </row>
    <row r="3990" spans="1:26" x14ac:dyDescent="0.25">
      <c r="A3990" t="s">
        <v>10475</v>
      </c>
      <c r="B3990" t="s">
        <v>10475</v>
      </c>
      <c r="C3990" s="94" t="s">
        <v>10476</v>
      </c>
      <c r="D3990" s="93" t="s">
        <v>12726</v>
      </c>
      <c r="E3990" s="93" t="s">
        <v>704</v>
      </c>
      <c r="F3990" s="93" t="s">
        <v>22</v>
      </c>
      <c r="G3990" s="93" t="s">
        <v>23</v>
      </c>
      <c r="H3990" s="93"/>
      <c r="I3990" s="93" t="s">
        <v>24</v>
      </c>
      <c r="J3990" s="93" t="s">
        <v>24</v>
      </c>
      <c r="K3990" s="2">
        <v>100210042599</v>
      </c>
      <c r="L3990" t="s">
        <v>25</v>
      </c>
      <c r="M3990" t="s">
        <v>5198</v>
      </c>
      <c r="N3990" t="s">
        <v>4357</v>
      </c>
      <c r="O3990" t="s">
        <v>5244</v>
      </c>
      <c r="P3990" s="86">
        <v>5</v>
      </c>
      <c r="Q3990" s="87"/>
      <c r="R3990" s="88" t="s">
        <v>28</v>
      </c>
      <c r="S3990" s="89"/>
      <c r="T3990" s="1">
        <v>9578</v>
      </c>
      <c r="U3990" s="90">
        <v>9578</v>
      </c>
      <c r="V3990" s="91">
        <v>0</v>
      </c>
      <c r="W3990" s="83" t="s">
        <v>8801</v>
      </c>
      <c r="X3990" s="83">
        <v>99999999999</v>
      </c>
      <c r="Y3990" s="83" t="s">
        <v>994</v>
      </c>
      <c r="Z3990" s="83" t="s">
        <v>31</v>
      </c>
    </row>
    <row r="3991" spans="1:26" x14ac:dyDescent="0.25">
      <c r="A3991" t="s">
        <v>10477</v>
      </c>
      <c r="B3991" t="s">
        <v>10477</v>
      </c>
      <c r="C3991" s="94" t="s">
        <v>10478</v>
      </c>
      <c r="D3991" s="93" t="s">
        <v>12727</v>
      </c>
      <c r="E3991" s="93" t="s">
        <v>704</v>
      </c>
      <c r="F3991" s="93" t="s">
        <v>22</v>
      </c>
      <c r="G3991" s="93" t="s">
        <v>23</v>
      </c>
      <c r="H3991" s="93"/>
      <c r="I3991" s="93" t="s">
        <v>24</v>
      </c>
      <c r="J3991" s="93" t="s">
        <v>24</v>
      </c>
      <c r="K3991" s="2">
        <v>100210042599</v>
      </c>
      <c r="L3991" t="s">
        <v>25</v>
      </c>
      <c r="M3991" t="s">
        <v>5198</v>
      </c>
      <c r="N3991" t="s">
        <v>4357</v>
      </c>
      <c r="O3991" t="s">
        <v>5244</v>
      </c>
      <c r="P3991" s="86">
        <v>5</v>
      </c>
      <c r="Q3991" s="87"/>
      <c r="R3991" s="88" t="s">
        <v>28</v>
      </c>
      <c r="S3991" s="98"/>
      <c r="T3991" s="1">
        <v>1917</v>
      </c>
      <c r="U3991" s="90">
        <v>1917</v>
      </c>
      <c r="V3991" s="91">
        <v>0</v>
      </c>
      <c r="W3991" s="83" t="s">
        <v>8801</v>
      </c>
      <c r="X3991" s="83">
        <v>99999999999</v>
      </c>
      <c r="Y3991" s="83" t="s">
        <v>994</v>
      </c>
      <c r="Z3991" s="83" t="s">
        <v>31</v>
      </c>
    </row>
    <row r="3992" spans="1:26" x14ac:dyDescent="0.25">
      <c r="A3992" s="83" t="s">
        <v>10479</v>
      </c>
      <c r="B3992" s="83" t="s">
        <v>10479</v>
      </c>
      <c r="C3992" s="84" t="s">
        <v>10480</v>
      </c>
      <c r="D3992" s="93" t="s">
        <v>12728</v>
      </c>
      <c r="E3992" s="83" t="s">
        <v>704</v>
      </c>
      <c r="F3992" s="83" t="s">
        <v>22</v>
      </c>
      <c r="G3992" s="83" t="s">
        <v>23</v>
      </c>
      <c r="H3992" s="83"/>
      <c r="I3992" s="93" t="s">
        <v>24</v>
      </c>
      <c r="J3992" s="93" t="s">
        <v>24</v>
      </c>
      <c r="K3992" s="85">
        <v>100210042599</v>
      </c>
      <c r="L3992" s="83" t="s">
        <v>25</v>
      </c>
      <c r="M3992" s="83" t="s">
        <v>5198</v>
      </c>
      <c r="N3992" s="83" t="s">
        <v>4357</v>
      </c>
      <c r="O3992" s="83" t="s">
        <v>5244</v>
      </c>
      <c r="P3992" s="86" t="s">
        <v>8797</v>
      </c>
      <c r="Q3992" s="96"/>
      <c r="R3992" s="88" t="s">
        <v>28</v>
      </c>
      <c r="S3992" s="84"/>
      <c r="T3992" s="1">
        <v>3833</v>
      </c>
      <c r="U3992" s="90">
        <v>3833</v>
      </c>
      <c r="V3992" s="91">
        <v>0</v>
      </c>
      <c r="W3992" s="83" t="s">
        <v>8801</v>
      </c>
      <c r="X3992" s="83">
        <v>99999999999</v>
      </c>
      <c r="Y3992" s="83" t="s">
        <v>994</v>
      </c>
      <c r="Z3992" s="83" t="s">
        <v>31</v>
      </c>
    </row>
    <row r="3993" spans="1:26" x14ac:dyDescent="0.25">
      <c r="A3993" s="83" t="s">
        <v>10673</v>
      </c>
      <c r="B3993" s="83" t="s">
        <v>10673</v>
      </c>
      <c r="C3993" s="84" t="s">
        <v>10674</v>
      </c>
      <c r="D3993" s="93" t="s">
        <v>12729</v>
      </c>
      <c r="E3993" s="83" t="s">
        <v>704</v>
      </c>
      <c r="F3993" s="83" t="s">
        <v>22</v>
      </c>
      <c r="G3993" s="83" t="s">
        <v>23</v>
      </c>
      <c r="H3993" s="83"/>
      <c r="I3993" s="93" t="s">
        <v>24</v>
      </c>
      <c r="J3993" s="93" t="s">
        <v>24</v>
      </c>
      <c r="K3993" s="85">
        <v>100210042599</v>
      </c>
      <c r="L3993" s="83" t="s">
        <v>25</v>
      </c>
      <c r="M3993" s="83" t="s">
        <v>5198</v>
      </c>
      <c r="N3993" s="83" t="s">
        <v>4357</v>
      </c>
      <c r="O3993" s="83" t="s">
        <v>5244</v>
      </c>
      <c r="P3993" s="86" t="s">
        <v>8797</v>
      </c>
      <c r="Q3993" s="96"/>
      <c r="R3993" s="88" t="s">
        <v>28</v>
      </c>
      <c r="S3993" s="84"/>
      <c r="T3993" s="1">
        <v>1652</v>
      </c>
      <c r="U3993" s="90">
        <v>859.04</v>
      </c>
      <c r="V3993" s="91">
        <v>0.48000000000000004</v>
      </c>
      <c r="W3993" s="83" t="s">
        <v>11035</v>
      </c>
      <c r="X3993" s="83">
        <v>90119000000</v>
      </c>
      <c r="Y3993" s="83" t="s">
        <v>994</v>
      </c>
      <c r="Z3993" s="83" t="s">
        <v>31</v>
      </c>
    </row>
    <row r="3994" spans="1:26" x14ac:dyDescent="0.25">
      <c r="A3994" s="83" t="s">
        <v>10962</v>
      </c>
      <c r="B3994" s="83" t="s">
        <v>10962</v>
      </c>
      <c r="C3994" s="84" t="s">
        <v>10963</v>
      </c>
      <c r="D3994" s="83" t="s">
        <v>10964</v>
      </c>
      <c r="E3994" s="83" t="s">
        <v>704</v>
      </c>
      <c r="F3994" s="83" t="s">
        <v>22</v>
      </c>
      <c r="G3994" s="83" t="s">
        <v>23</v>
      </c>
      <c r="H3994" s="83"/>
      <c r="I3994" s="93" t="s">
        <v>24</v>
      </c>
      <c r="J3994" s="93" t="s">
        <v>24</v>
      </c>
      <c r="K3994" s="85">
        <v>100210042599</v>
      </c>
      <c r="L3994" s="83" t="s">
        <v>25</v>
      </c>
      <c r="M3994" s="83" t="s">
        <v>5198</v>
      </c>
      <c r="N3994" s="83" t="s">
        <v>4357</v>
      </c>
      <c r="O3994" s="83" t="s">
        <v>5244</v>
      </c>
      <c r="P3994" s="86">
        <v>35</v>
      </c>
      <c r="Q3994" s="96"/>
      <c r="R3994" s="88" t="s">
        <v>28</v>
      </c>
      <c r="S3994" s="84"/>
      <c r="T3994" s="1">
        <v>2875</v>
      </c>
      <c r="U3994" s="90">
        <v>2875</v>
      </c>
      <c r="V3994" s="91">
        <v>0</v>
      </c>
      <c r="W3994" s="83" t="s">
        <v>8801</v>
      </c>
      <c r="X3994" s="83">
        <v>99999999999</v>
      </c>
      <c r="Y3994" s="83" t="s">
        <v>994</v>
      </c>
      <c r="Z3994" s="83" t="s">
        <v>31</v>
      </c>
    </row>
    <row r="3995" spans="1:26" x14ac:dyDescent="0.25">
      <c r="A3995" s="83" t="s">
        <v>10965</v>
      </c>
      <c r="B3995" s="83" t="s">
        <v>10965</v>
      </c>
      <c r="C3995" s="84" t="s">
        <v>10966</v>
      </c>
      <c r="D3995" s="93" t="s">
        <v>10967</v>
      </c>
      <c r="E3995" s="83" t="s">
        <v>704</v>
      </c>
      <c r="F3995" s="83" t="s">
        <v>22</v>
      </c>
      <c r="G3995" s="83" t="s">
        <v>23</v>
      </c>
      <c r="H3995" s="83"/>
      <c r="I3995" s="93" t="s">
        <v>24</v>
      </c>
      <c r="J3995" s="93" t="s">
        <v>24</v>
      </c>
      <c r="K3995" s="85">
        <v>100210042599</v>
      </c>
      <c r="L3995" s="83" t="s">
        <v>25</v>
      </c>
      <c r="M3995" s="83" t="s">
        <v>5198</v>
      </c>
      <c r="N3995" s="83" t="s">
        <v>4357</v>
      </c>
      <c r="O3995" s="83" t="s">
        <v>5244</v>
      </c>
      <c r="P3995" s="86">
        <v>35</v>
      </c>
      <c r="Q3995" s="96"/>
      <c r="R3995" s="88" t="s">
        <v>28</v>
      </c>
      <c r="S3995" s="83"/>
      <c r="T3995" s="1">
        <v>4791</v>
      </c>
      <c r="U3995" s="90">
        <v>4791</v>
      </c>
      <c r="V3995" s="91">
        <v>0</v>
      </c>
      <c r="W3995" s="83" t="s">
        <v>8801</v>
      </c>
      <c r="X3995" s="83">
        <v>99999999999</v>
      </c>
      <c r="Y3995" s="83" t="s">
        <v>994</v>
      </c>
      <c r="Z3995" s="83" t="s">
        <v>31</v>
      </c>
    </row>
    <row r="3996" spans="1:26" x14ac:dyDescent="0.25">
      <c r="A3996" s="83" t="s">
        <v>10968</v>
      </c>
      <c r="B3996" s="83" t="s">
        <v>10968</v>
      </c>
      <c r="C3996" s="84" t="s">
        <v>10969</v>
      </c>
      <c r="D3996" s="93" t="s">
        <v>10970</v>
      </c>
      <c r="E3996" s="83" t="s">
        <v>704</v>
      </c>
      <c r="F3996" s="83" t="s">
        <v>22</v>
      </c>
      <c r="G3996" s="83" t="s">
        <v>23</v>
      </c>
      <c r="H3996" s="83"/>
      <c r="I3996" s="93" t="s">
        <v>24</v>
      </c>
      <c r="J3996" s="93" t="s">
        <v>24</v>
      </c>
      <c r="K3996" s="85">
        <v>100210042599</v>
      </c>
      <c r="L3996" s="83" t="s">
        <v>25</v>
      </c>
      <c r="M3996" s="83" t="s">
        <v>5198</v>
      </c>
      <c r="N3996" s="83" t="s">
        <v>4357</v>
      </c>
      <c r="O3996" s="83" t="s">
        <v>5244</v>
      </c>
      <c r="P3996" s="86">
        <v>35</v>
      </c>
      <c r="Q3996" s="96"/>
      <c r="R3996" s="88" t="s">
        <v>28</v>
      </c>
      <c r="S3996" s="83"/>
      <c r="T3996" s="1">
        <v>3834</v>
      </c>
      <c r="U3996" s="90">
        <v>3834</v>
      </c>
      <c r="V3996" s="91">
        <v>0</v>
      </c>
      <c r="W3996" s="83" t="s">
        <v>8801</v>
      </c>
      <c r="X3996" s="83">
        <v>99999999999</v>
      </c>
      <c r="Y3996" s="83" t="s">
        <v>994</v>
      </c>
      <c r="Z3996" s="83" t="s">
        <v>31</v>
      </c>
    </row>
    <row r="3997" spans="1:26" x14ac:dyDescent="0.25">
      <c r="A3997" s="83" t="s">
        <v>12730</v>
      </c>
      <c r="B3997" s="83" t="s">
        <v>12730</v>
      </c>
      <c r="C3997" s="84" t="s">
        <v>12731</v>
      </c>
      <c r="D3997" s="93" t="s">
        <v>12732</v>
      </c>
      <c r="E3997" s="83" t="s">
        <v>704</v>
      </c>
      <c r="F3997" s="83" t="s">
        <v>22</v>
      </c>
      <c r="G3997" s="83" t="s">
        <v>23</v>
      </c>
      <c r="H3997" s="83"/>
      <c r="I3997" s="93" t="s">
        <v>24</v>
      </c>
      <c r="J3997" s="93" t="s">
        <v>24</v>
      </c>
      <c r="K3997" s="85">
        <v>100210042599</v>
      </c>
      <c r="L3997" s="83" t="s">
        <v>25</v>
      </c>
      <c r="M3997" s="83" t="s">
        <v>5198</v>
      </c>
      <c r="N3997" s="83" t="s">
        <v>4357</v>
      </c>
      <c r="O3997" s="83" t="s">
        <v>5244</v>
      </c>
      <c r="P3997" s="86">
        <v>90</v>
      </c>
      <c r="Q3997" s="96"/>
      <c r="R3997" s="88" t="s">
        <v>28</v>
      </c>
      <c r="S3997" s="83"/>
      <c r="T3997" s="1">
        <v>19342</v>
      </c>
      <c r="U3997" s="90">
        <v>10057.84</v>
      </c>
      <c r="V3997" s="91">
        <v>0.48</v>
      </c>
      <c r="W3997" s="83" t="s">
        <v>11035</v>
      </c>
      <c r="X3997" s="83">
        <v>90119000000</v>
      </c>
      <c r="Y3997" s="83" t="s">
        <v>994</v>
      </c>
      <c r="Z3997" s="83" t="s">
        <v>31</v>
      </c>
    </row>
    <row r="3998" spans="1:26" x14ac:dyDescent="0.25">
      <c r="A3998" s="83" t="s">
        <v>12733</v>
      </c>
      <c r="B3998" s="83" t="s">
        <v>12733</v>
      </c>
      <c r="C3998" s="84" t="s">
        <v>12734</v>
      </c>
      <c r="D3998" s="93" t="s">
        <v>12735</v>
      </c>
      <c r="E3998" s="83" t="s">
        <v>704</v>
      </c>
      <c r="F3998" s="83" t="s">
        <v>22</v>
      </c>
      <c r="G3998" s="83" t="s">
        <v>23</v>
      </c>
      <c r="H3998" s="83"/>
      <c r="I3998" s="93" t="s">
        <v>24</v>
      </c>
      <c r="J3998" s="93" t="s">
        <v>24</v>
      </c>
      <c r="K3998" s="85">
        <v>100210042599</v>
      </c>
      <c r="L3998" s="83" t="s">
        <v>25</v>
      </c>
      <c r="M3998" s="83" t="s">
        <v>5198</v>
      </c>
      <c r="N3998" s="83" t="s">
        <v>4357</v>
      </c>
      <c r="O3998" s="83" t="s">
        <v>5244</v>
      </c>
      <c r="P3998" s="86">
        <v>60</v>
      </c>
      <c r="Q3998" s="96"/>
      <c r="R3998" s="88" t="s">
        <v>28</v>
      </c>
      <c r="S3998" s="84"/>
      <c r="T3998" s="1">
        <v>1917</v>
      </c>
      <c r="U3998" s="90">
        <v>1917</v>
      </c>
      <c r="V3998" s="91">
        <v>0</v>
      </c>
      <c r="W3998" s="83" t="s">
        <v>8801</v>
      </c>
      <c r="X3998" s="83">
        <v>99999999999</v>
      </c>
      <c r="Y3998" s="83" t="s">
        <v>994</v>
      </c>
      <c r="Z3998" s="83" t="s">
        <v>31</v>
      </c>
    </row>
    <row r="3999" spans="1:26" x14ac:dyDescent="0.25">
      <c r="A3999" s="83" t="s">
        <v>12736</v>
      </c>
      <c r="B3999" s="83" t="s">
        <v>12736</v>
      </c>
      <c r="C3999" s="84" t="s">
        <v>12737</v>
      </c>
      <c r="D3999" s="93" t="s">
        <v>12738</v>
      </c>
      <c r="E3999" s="83" t="s">
        <v>704</v>
      </c>
      <c r="F3999" s="83" t="s">
        <v>22</v>
      </c>
      <c r="G3999" s="83" t="s">
        <v>23</v>
      </c>
      <c r="H3999" s="83"/>
      <c r="I3999" s="93" t="s">
        <v>24</v>
      </c>
      <c r="J3999" s="93" t="s">
        <v>24</v>
      </c>
      <c r="K3999" s="85">
        <v>100210042599</v>
      </c>
      <c r="L3999" s="83" t="s">
        <v>25</v>
      </c>
      <c r="M3999" s="83" t="s">
        <v>5198</v>
      </c>
      <c r="N3999" s="83" t="s">
        <v>4357</v>
      </c>
      <c r="O3999" s="83" t="s">
        <v>5244</v>
      </c>
      <c r="P3999" s="86"/>
      <c r="Q3999" s="96"/>
      <c r="R3999" s="88" t="s">
        <v>28</v>
      </c>
      <c r="S3999" s="84"/>
      <c r="T3999" s="1">
        <v>11272</v>
      </c>
      <c r="U3999" s="90">
        <v>11272</v>
      </c>
      <c r="V3999" s="91">
        <v>0</v>
      </c>
      <c r="W3999" s="83" t="s">
        <v>8801</v>
      </c>
      <c r="X3999" s="83">
        <v>99999999999</v>
      </c>
      <c r="Y3999" s="83" t="s">
        <v>994</v>
      </c>
      <c r="Z3999" s="83" t="s">
        <v>31</v>
      </c>
    </row>
    <row r="4000" spans="1:26" x14ac:dyDescent="0.25">
      <c r="A4000" s="83" t="s">
        <v>12739</v>
      </c>
      <c r="B4000" s="83" t="s">
        <v>12739</v>
      </c>
      <c r="C4000" s="84" t="s">
        <v>12740</v>
      </c>
      <c r="D4000" s="93" t="s">
        <v>12741</v>
      </c>
      <c r="E4000" s="83" t="s">
        <v>704</v>
      </c>
      <c r="F4000" s="83" t="s">
        <v>22</v>
      </c>
      <c r="G4000" s="83" t="s">
        <v>23</v>
      </c>
      <c r="H4000" s="83"/>
      <c r="I4000" s="93" t="s">
        <v>24</v>
      </c>
      <c r="J4000" s="93" t="s">
        <v>24</v>
      </c>
      <c r="K4000" s="85">
        <v>100210042599</v>
      </c>
      <c r="L4000" s="83" t="s">
        <v>25</v>
      </c>
      <c r="M4000" s="83" t="s">
        <v>5198</v>
      </c>
      <c r="N4000" s="83" t="s">
        <v>4357</v>
      </c>
      <c r="O4000" s="83" t="s">
        <v>5244</v>
      </c>
      <c r="P4000" s="86">
        <v>50</v>
      </c>
      <c r="Q4000" s="96"/>
      <c r="R4000" s="88" t="s">
        <v>28</v>
      </c>
      <c r="S4000" s="84"/>
      <c r="T4000" s="1">
        <v>3125</v>
      </c>
      <c r="U4000" s="90">
        <v>1625</v>
      </c>
      <c r="V4000" s="91">
        <v>0.48</v>
      </c>
      <c r="W4000" s="83" t="s">
        <v>11035</v>
      </c>
      <c r="X4000" s="83">
        <v>90119000000</v>
      </c>
      <c r="Y4000" s="83" t="s">
        <v>994</v>
      </c>
      <c r="Z4000" s="83" t="s">
        <v>31</v>
      </c>
    </row>
    <row r="4001" spans="1:27" x14ac:dyDescent="0.25">
      <c r="A4001" s="83" t="s">
        <v>12742</v>
      </c>
      <c r="B4001" s="83" t="s">
        <v>12742</v>
      </c>
      <c r="C4001" s="84" t="s">
        <v>12743</v>
      </c>
      <c r="D4001" s="93" t="s">
        <v>12744</v>
      </c>
      <c r="E4001" s="83" t="s">
        <v>704</v>
      </c>
      <c r="F4001" s="83" t="s">
        <v>22</v>
      </c>
      <c r="G4001" s="83" t="s">
        <v>23</v>
      </c>
      <c r="H4001" s="83"/>
      <c r="I4001" s="93" t="s">
        <v>24</v>
      </c>
      <c r="J4001" s="93" t="s">
        <v>24</v>
      </c>
      <c r="K4001" s="85">
        <v>100210042599</v>
      </c>
      <c r="L4001" s="83" t="s">
        <v>25</v>
      </c>
      <c r="M4001" s="83" t="s">
        <v>5198</v>
      </c>
      <c r="N4001" s="83" t="s">
        <v>4357</v>
      </c>
      <c r="O4001" s="83" t="s">
        <v>5244</v>
      </c>
      <c r="P4001" s="86">
        <v>30</v>
      </c>
      <c r="Q4001" s="96"/>
      <c r="R4001" s="88" t="s">
        <v>28</v>
      </c>
      <c r="S4001" s="83"/>
      <c r="T4001" s="1">
        <v>1917</v>
      </c>
      <c r="U4001" s="90">
        <v>1917</v>
      </c>
      <c r="V4001" s="91">
        <v>0</v>
      </c>
      <c r="W4001" s="83" t="s">
        <v>8801</v>
      </c>
      <c r="X4001" s="83">
        <v>99999999999</v>
      </c>
      <c r="Y4001" s="83" t="s">
        <v>994</v>
      </c>
      <c r="Z4001" s="83" t="s">
        <v>31</v>
      </c>
    </row>
    <row r="4002" spans="1:27" x14ac:dyDescent="0.25">
      <c r="A4002" s="83" t="s">
        <v>12745</v>
      </c>
      <c r="B4002" s="83" t="s">
        <v>12745</v>
      </c>
      <c r="C4002" s="84" t="s">
        <v>12746</v>
      </c>
      <c r="D4002" s="83" t="s">
        <v>12747</v>
      </c>
      <c r="E4002" s="83" t="s">
        <v>704</v>
      </c>
      <c r="F4002" s="83" t="s">
        <v>22</v>
      </c>
      <c r="G4002" s="83" t="s">
        <v>23</v>
      </c>
      <c r="H4002" s="83"/>
      <c r="I4002" s="93" t="s">
        <v>24</v>
      </c>
      <c r="J4002" s="93" t="s">
        <v>24</v>
      </c>
      <c r="K4002" s="85">
        <v>100210042599</v>
      </c>
      <c r="L4002" s="83" t="s">
        <v>25</v>
      </c>
      <c r="M4002" s="83" t="s">
        <v>5198</v>
      </c>
      <c r="N4002" s="83" t="s">
        <v>4357</v>
      </c>
      <c r="O4002" s="83" t="s">
        <v>5244</v>
      </c>
      <c r="P4002" s="86">
        <v>50</v>
      </c>
      <c r="Q4002" s="96"/>
      <c r="R4002" s="88" t="s">
        <v>28</v>
      </c>
      <c r="S4002" s="83"/>
      <c r="T4002" s="1">
        <v>36427</v>
      </c>
      <c r="U4002" s="90">
        <v>18942.04</v>
      </c>
      <c r="V4002" s="91">
        <v>0.48</v>
      </c>
      <c r="W4002" s="83" t="s">
        <v>11035</v>
      </c>
      <c r="X4002" s="83">
        <v>90119000000</v>
      </c>
      <c r="Y4002" s="83" t="s">
        <v>994</v>
      </c>
      <c r="Z4002" s="83" t="s">
        <v>31</v>
      </c>
    </row>
    <row r="4003" spans="1:27" x14ac:dyDescent="0.25">
      <c r="A4003" s="83" t="s">
        <v>12748</v>
      </c>
      <c r="B4003" s="83" t="s">
        <v>12748</v>
      </c>
      <c r="C4003" s="84" t="s">
        <v>12749</v>
      </c>
      <c r="D4003" s="93" t="s">
        <v>12750</v>
      </c>
      <c r="E4003" s="83" t="s">
        <v>704</v>
      </c>
      <c r="F4003" s="83" t="s">
        <v>22</v>
      </c>
      <c r="G4003" s="83" t="s">
        <v>23</v>
      </c>
      <c r="H4003" s="83"/>
      <c r="I4003" s="93" t="s">
        <v>24</v>
      </c>
      <c r="J4003" s="93" t="s">
        <v>24</v>
      </c>
      <c r="K4003" s="85">
        <v>100210042599</v>
      </c>
      <c r="L4003" s="83" t="s">
        <v>25</v>
      </c>
      <c r="M4003" s="83" t="s">
        <v>5198</v>
      </c>
      <c r="N4003" s="83" t="s">
        <v>4357</v>
      </c>
      <c r="O4003" s="83" t="s">
        <v>5244</v>
      </c>
      <c r="P4003" s="86">
        <v>40</v>
      </c>
      <c r="Q4003" s="96"/>
      <c r="R4003" s="88" t="s">
        <v>28</v>
      </c>
      <c r="S4003" s="83"/>
      <c r="T4003" s="1">
        <v>11272</v>
      </c>
      <c r="U4003" s="90">
        <v>11272</v>
      </c>
      <c r="V4003" s="91">
        <v>0</v>
      </c>
      <c r="W4003" s="83" t="s">
        <v>8801</v>
      </c>
      <c r="X4003" s="83">
        <v>99999999999</v>
      </c>
      <c r="Y4003" s="83" t="s">
        <v>994</v>
      </c>
      <c r="Z4003" s="83" t="s">
        <v>31</v>
      </c>
    </row>
    <row r="4004" spans="1:27" x14ac:dyDescent="0.25">
      <c r="A4004" s="83" t="s">
        <v>12751</v>
      </c>
      <c r="B4004" s="83" t="s">
        <v>12751</v>
      </c>
      <c r="C4004" s="84" t="s">
        <v>12752</v>
      </c>
      <c r="D4004" s="93" t="s">
        <v>12753</v>
      </c>
      <c r="E4004" s="83" t="s">
        <v>704</v>
      </c>
      <c r="F4004" s="83" t="s">
        <v>22</v>
      </c>
      <c r="G4004" s="83" t="s">
        <v>23</v>
      </c>
      <c r="H4004" s="83"/>
      <c r="I4004" s="93" t="s">
        <v>24</v>
      </c>
      <c r="J4004" s="93" t="s">
        <v>24</v>
      </c>
      <c r="K4004" s="85">
        <v>100210042599</v>
      </c>
      <c r="L4004" s="83" t="s">
        <v>25</v>
      </c>
      <c r="M4004" s="83" t="s">
        <v>5198</v>
      </c>
      <c r="N4004" s="83" t="s">
        <v>4357</v>
      </c>
      <c r="O4004" s="83" t="s">
        <v>5244</v>
      </c>
      <c r="P4004" s="86">
        <v>40</v>
      </c>
      <c r="Q4004" s="96"/>
      <c r="R4004" s="88" t="s">
        <v>28</v>
      </c>
      <c r="S4004" s="84"/>
      <c r="T4004" s="1">
        <v>7515</v>
      </c>
      <c r="U4004" s="90">
        <v>7515</v>
      </c>
      <c r="V4004" s="91">
        <v>0</v>
      </c>
      <c r="W4004" s="83" t="s">
        <v>8801</v>
      </c>
      <c r="X4004" s="83">
        <v>99999999999</v>
      </c>
      <c r="Y4004" s="83" t="s">
        <v>994</v>
      </c>
      <c r="Z4004" s="83" t="s">
        <v>31</v>
      </c>
    </row>
    <row r="4005" spans="1:27" x14ac:dyDescent="0.25">
      <c r="A4005" s="83" t="s">
        <v>12754</v>
      </c>
      <c r="B4005" s="83" t="s">
        <v>12754</v>
      </c>
      <c r="C4005" s="84" t="s">
        <v>12755</v>
      </c>
      <c r="D4005" s="83" t="s">
        <v>12756</v>
      </c>
      <c r="E4005" s="83" t="s">
        <v>704</v>
      </c>
      <c r="F4005" s="83" t="s">
        <v>22</v>
      </c>
      <c r="G4005" s="83" t="s">
        <v>23</v>
      </c>
      <c r="H4005" s="83"/>
      <c r="I4005" s="93" t="s">
        <v>745</v>
      </c>
      <c r="J4005" s="93" t="s">
        <v>24</v>
      </c>
      <c r="K4005" s="85">
        <v>100210042599</v>
      </c>
      <c r="L4005" s="83" t="s">
        <v>25</v>
      </c>
      <c r="M4005" s="83" t="s">
        <v>5198</v>
      </c>
      <c r="N4005" s="83" t="s">
        <v>4357</v>
      </c>
      <c r="O4005" s="83" t="s">
        <v>5244</v>
      </c>
      <c r="P4005" s="86"/>
      <c r="Q4005" s="96"/>
      <c r="R4005" s="88" t="s">
        <v>28</v>
      </c>
      <c r="S4005" s="84"/>
      <c r="T4005" s="1">
        <v>17408</v>
      </c>
      <c r="U4005" s="90">
        <v>9052.16</v>
      </c>
      <c r="V4005" s="91">
        <v>0.48</v>
      </c>
      <c r="W4005" s="83" t="s">
        <v>11035</v>
      </c>
      <c r="X4005" s="83">
        <v>90021900000</v>
      </c>
      <c r="Y4005" s="83" t="s">
        <v>994</v>
      </c>
      <c r="Z4005" s="83" t="s">
        <v>31</v>
      </c>
    </row>
    <row r="4006" spans="1:27" x14ac:dyDescent="0.25">
      <c r="A4006" s="83" t="s">
        <v>12757</v>
      </c>
      <c r="B4006" s="83" t="s">
        <v>12757</v>
      </c>
      <c r="C4006" s="84" t="s">
        <v>12758</v>
      </c>
      <c r="D4006" s="93" t="s">
        <v>12759</v>
      </c>
      <c r="E4006" s="83" t="s">
        <v>704</v>
      </c>
      <c r="F4006" s="83" t="s">
        <v>22</v>
      </c>
      <c r="G4006" s="83" t="s">
        <v>23</v>
      </c>
      <c r="H4006" s="83"/>
      <c r="I4006" s="93" t="s">
        <v>24</v>
      </c>
      <c r="J4006" s="93" t="s">
        <v>24</v>
      </c>
      <c r="K4006" s="85">
        <v>100210042599</v>
      </c>
      <c r="L4006" s="83" t="s">
        <v>25</v>
      </c>
      <c r="M4006" s="83" t="s">
        <v>5198</v>
      </c>
      <c r="N4006" s="83" t="s">
        <v>4357</v>
      </c>
      <c r="O4006" s="83" t="s">
        <v>5244</v>
      </c>
      <c r="P4006" s="86">
        <v>40</v>
      </c>
      <c r="Q4006" s="96" t="s">
        <v>1931</v>
      </c>
      <c r="R4006" s="88" t="s">
        <v>1932</v>
      </c>
      <c r="S4006" s="84" t="s">
        <v>1933</v>
      </c>
      <c r="T4006" s="1">
        <v>940</v>
      </c>
      <c r="U4006" s="90">
        <v>940</v>
      </c>
      <c r="V4006" s="91">
        <v>0</v>
      </c>
      <c r="W4006" s="83" t="s">
        <v>8801</v>
      </c>
      <c r="X4006" s="83">
        <v>99999999999</v>
      </c>
      <c r="Y4006" s="83" t="s">
        <v>994</v>
      </c>
      <c r="Z4006" s="83" t="s">
        <v>31</v>
      </c>
    </row>
    <row r="4007" spans="1:27" x14ac:dyDescent="0.25">
      <c r="A4007" s="83" t="s">
        <v>12760</v>
      </c>
      <c r="B4007" s="83" t="s">
        <v>12760</v>
      </c>
      <c r="C4007" s="84" t="s">
        <v>12761</v>
      </c>
      <c r="D4007" s="93" t="s">
        <v>12750</v>
      </c>
      <c r="E4007" s="83" t="s">
        <v>704</v>
      </c>
      <c r="F4007" s="83" t="s">
        <v>22</v>
      </c>
      <c r="G4007" s="83" t="s">
        <v>23</v>
      </c>
      <c r="H4007" s="83"/>
      <c r="I4007" s="93" t="s">
        <v>24</v>
      </c>
      <c r="J4007" s="93" t="s">
        <v>24</v>
      </c>
      <c r="K4007" s="85">
        <v>100210042599</v>
      </c>
      <c r="L4007" s="83" t="s">
        <v>25</v>
      </c>
      <c r="M4007" s="83" t="s">
        <v>5198</v>
      </c>
      <c r="N4007" s="83" t="s">
        <v>4357</v>
      </c>
      <c r="O4007" s="83" t="s">
        <v>5244</v>
      </c>
      <c r="P4007" s="86">
        <v>40</v>
      </c>
      <c r="Q4007" s="96" t="s">
        <v>1931</v>
      </c>
      <c r="R4007" s="88" t="s">
        <v>1932</v>
      </c>
      <c r="S4007" s="84" t="s">
        <v>1933</v>
      </c>
      <c r="T4007" s="1">
        <v>9394</v>
      </c>
      <c r="U4007" s="90">
        <v>9394</v>
      </c>
      <c r="V4007" s="91">
        <v>0</v>
      </c>
      <c r="W4007" s="83" t="s">
        <v>8801</v>
      </c>
      <c r="X4007" s="83">
        <v>99999999999</v>
      </c>
      <c r="Y4007" s="83" t="s">
        <v>994</v>
      </c>
      <c r="Z4007" s="83" t="s">
        <v>31</v>
      </c>
    </row>
    <row r="4008" spans="1:27" x14ac:dyDescent="0.25">
      <c r="A4008" s="83" t="s">
        <v>7747</v>
      </c>
      <c r="B4008" s="83" t="s">
        <v>7747</v>
      </c>
      <c r="C4008" s="84" t="s">
        <v>7748</v>
      </c>
      <c r="D4008" s="93" t="s">
        <v>7748</v>
      </c>
      <c r="E4008" s="83" t="s">
        <v>704</v>
      </c>
      <c r="F4008" s="83" t="s">
        <v>22</v>
      </c>
      <c r="G4008" s="83" t="s">
        <v>23</v>
      </c>
      <c r="H4008" s="83"/>
      <c r="I4008" s="93" t="s">
        <v>24</v>
      </c>
      <c r="J4008" s="93" t="s">
        <v>24</v>
      </c>
      <c r="K4008" s="85">
        <v>100210042010</v>
      </c>
      <c r="L4008" s="83" t="s">
        <v>25</v>
      </c>
      <c r="M4008" s="83" t="s">
        <v>5198</v>
      </c>
      <c r="N4008" s="83" t="s">
        <v>6200</v>
      </c>
      <c r="O4008" s="83" t="s">
        <v>6201</v>
      </c>
      <c r="P4008" s="86">
        <v>20</v>
      </c>
      <c r="Q4008" s="96"/>
      <c r="R4008" s="88" t="s">
        <v>28</v>
      </c>
      <c r="S4008" s="84"/>
      <c r="T4008" s="1">
        <v>163565</v>
      </c>
      <c r="U4008" s="90">
        <v>85053.8</v>
      </c>
      <c r="V4008" s="91">
        <v>0.48</v>
      </c>
      <c r="W4008" s="83" t="s">
        <v>11035</v>
      </c>
      <c r="X4008" s="83">
        <v>90118000000</v>
      </c>
      <c r="Y4008" s="83" t="s">
        <v>994</v>
      </c>
      <c r="Z4008" s="83" t="s">
        <v>31</v>
      </c>
    </row>
    <row r="4009" spans="1:27" x14ac:dyDescent="0.25">
      <c r="A4009" s="83" t="s">
        <v>7749</v>
      </c>
      <c r="B4009" s="83" t="s">
        <v>7749</v>
      </c>
      <c r="C4009" s="84" t="s">
        <v>7750</v>
      </c>
      <c r="D4009" s="93" t="s">
        <v>7750</v>
      </c>
      <c r="E4009" s="83" t="s">
        <v>704</v>
      </c>
      <c r="F4009" s="83" t="s">
        <v>22</v>
      </c>
      <c r="G4009" s="83" t="s">
        <v>23</v>
      </c>
      <c r="H4009" s="83"/>
      <c r="I4009" s="93" t="s">
        <v>24</v>
      </c>
      <c r="J4009" s="93" t="s">
        <v>24</v>
      </c>
      <c r="K4009" s="85">
        <v>100210042010</v>
      </c>
      <c r="L4009" s="83" t="s">
        <v>25</v>
      </c>
      <c r="M4009" s="83" t="s">
        <v>5198</v>
      </c>
      <c r="N4009" s="83" t="s">
        <v>6200</v>
      </c>
      <c r="O4009" s="83" t="s">
        <v>6201</v>
      </c>
      <c r="P4009" s="86">
        <v>20</v>
      </c>
      <c r="Q4009" s="96"/>
      <c r="R4009" s="88" t="s">
        <v>28</v>
      </c>
      <c r="S4009" s="84"/>
      <c r="T4009" s="1">
        <v>130567</v>
      </c>
      <c r="U4009" s="90">
        <v>67894.84</v>
      </c>
      <c r="V4009" s="91">
        <v>0.48000000000000004</v>
      </c>
      <c r="W4009" s="83" t="s">
        <v>11035</v>
      </c>
      <c r="X4009" s="83">
        <v>90119000000</v>
      </c>
      <c r="Y4009" s="83" t="s">
        <v>994</v>
      </c>
      <c r="Z4009" s="83" t="s">
        <v>31</v>
      </c>
    </row>
    <row r="4010" spans="1:27" x14ac:dyDescent="0.25">
      <c r="A4010" s="119" t="s">
        <v>58</v>
      </c>
      <c r="B4010" s="119" t="s">
        <v>58</v>
      </c>
      <c r="C4010" s="119" t="s">
        <v>59</v>
      </c>
      <c r="D4010" s="119" t="s">
        <v>60</v>
      </c>
      <c r="E4010" s="119" t="s">
        <v>21</v>
      </c>
      <c r="F4010" s="119" t="s">
        <v>22</v>
      </c>
      <c r="G4010" s="119" t="s">
        <v>23</v>
      </c>
      <c r="H4010" s="119"/>
      <c r="I4010" s="119"/>
      <c r="J4010" s="119"/>
      <c r="K4010" s="120">
        <v>100210951095</v>
      </c>
      <c r="L4010" s="119" t="s">
        <v>25</v>
      </c>
      <c r="M4010" s="119" t="s">
        <v>26</v>
      </c>
      <c r="N4010" s="119" t="s">
        <v>27</v>
      </c>
      <c r="O4010" s="119" t="s">
        <v>26</v>
      </c>
      <c r="P4010" s="119"/>
      <c r="Q4010" s="119"/>
      <c r="R4010" s="119"/>
      <c r="S4010" s="119"/>
      <c r="T4010" s="121">
        <v>1511</v>
      </c>
      <c r="U4010" s="121">
        <v>1120</v>
      </c>
      <c r="V4010" s="122">
        <v>0.25876902713434813</v>
      </c>
      <c r="W4010" s="119" t="s">
        <v>9744</v>
      </c>
      <c r="X4010" s="119"/>
      <c r="Y4010" s="119"/>
      <c r="Z4010" s="119"/>
      <c r="AA4010" s="119"/>
    </row>
    <row r="4011" spans="1:27" x14ac:dyDescent="0.25">
      <c r="A4011" s="119" t="s">
        <v>62</v>
      </c>
      <c r="B4011" s="119" t="s">
        <v>62</v>
      </c>
      <c r="C4011" s="119" t="s">
        <v>63</v>
      </c>
      <c r="D4011" s="119" t="s">
        <v>64</v>
      </c>
      <c r="E4011" s="119" t="s">
        <v>21</v>
      </c>
      <c r="F4011" s="119" t="s">
        <v>22</v>
      </c>
      <c r="G4011" s="119" t="s">
        <v>23</v>
      </c>
      <c r="H4011" s="119"/>
      <c r="I4011" s="119"/>
      <c r="J4011" s="119"/>
      <c r="K4011" s="120">
        <v>100210951095</v>
      </c>
      <c r="L4011" s="119" t="s">
        <v>25</v>
      </c>
      <c r="M4011" s="119" t="s">
        <v>26</v>
      </c>
      <c r="N4011" s="119" t="s">
        <v>27</v>
      </c>
      <c r="O4011" s="119" t="s">
        <v>26</v>
      </c>
      <c r="P4011" s="119"/>
      <c r="Q4011" s="119"/>
      <c r="R4011" s="119"/>
      <c r="S4011" s="119"/>
      <c r="T4011" s="121">
        <v>2770</v>
      </c>
      <c r="U4011" s="121">
        <v>2060</v>
      </c>
      <c r="V4011" s="122">
        <v>0.2563176895306859</v>
      </c>
      <c r="W4011" s="119" t="s">
        <v>9744</v>
      </c>
      <c r="X4011" s="119"/>
      <c r="Y4011" s="119"/>
      <c r="Z4011" s="119"/>
      <c r="AA4011" s="119"/>
    </row>
    <row r="4012" spans="1:27" x14ac:dyDescent="0.25">
      <c r="A4012" s="119" t="s">
        <v>19</v>
      </c>
      <c r="B4012" s="119" t="s">
        <v>19</v>
      </c>
      <c r="C4012" s="119" t="s">
        <v>20</v>
      </c>
      <c r="D4012" s="119" t="s">
        <v>20</v>
      </c>
      <c r="E4012" s="119" t="s">
        <v>21</v>
      </c>
      <c r="F4012" s="119" t="s">
        <v>22</v>
      </c>
      <c r="G4012" s="119" t="s">
        <v>23</v>
      </c>
      <c r="H4012" s="119"/>
      <c r="I4012" s="119"/>
      <c r="J4012" s="119"/>
      <c r="K4012" s="120">
        <v>100210951095</v>
      </c>
      <c r="L4012" s="119" t="s">
        <v>25</v>
      </c>
      <c r="M4012" s="119" t="s">
        <v>26</v>
      </c>
      <c r="N4012" s="119" t="s">
        <v>27</v>
      </c>
      <c r="O4012" s="119" t="s">
        <v>26</v>
      </c>
      <c r="P4012" s="119"/>
      <c r="Q4012" s="119"/>
      <c r="R4012" s="119"/>
      <c r="S4012" s="119"/>
      <c r="T4012" s="121">
        <v>1137</v>
      </c>
      <c r="U4012" s="121">
        <v>850</v>
      </c>
      <c r="V4012" s="122">
        <v>0.25241864555848725</v>
      </c>
      <c r="W4012" s="119" t="s">
        <v>9744</v>
      </c>
      <c r="X4012" s="119"/>
      <c r="Y4012" s="119"/>
      <c r="Z4012" s="119"/>
      <c r="AA4012" s="119"/>
    </row>
    <row r="4013" spans="1:27" x14ac:dyDescent="0.25">
      <c r="A4013" s="119" t="s">
        <v>32</v>
      </c>
      <c r="B4013" s="119" t="s">
        <v>32</v>
      </c>
      <c r="C4013" s="119" t="s">
        <v>33</v>
      </c>
      <c r="D4013" s="119" t="s">
        <v>33</v>
      </c>
      <c r="E4013" s="119" t="s">
        <v>21</v>
      </c>
      <c r="F4013" s="119" t="s">
        <v>22</v>
      </c>
      <c r="G4013" s="119" t="s">
        <v>23</v>
      </c>
      <c r="H4013" s="119"/>
      <c r="I4013" s="119"/>
      <c r="J4013" s="119"/>
      <c r="K4013" s="120">
        <v>100210951095</v>
      </c>
      <c r="L4013" s="119" t="s">
        <v>25</v>
      </c>
      <c r="M4013" s="119" t="s">
        <v>26</v>
      </c>
      <c r="N4013" s="119" t="s">
        <v>27</v>
      </c>
      <c r="O4013" s="119" t="s">
        <v>26</v>
      </c>
      <c r="P4013" s="119"/>
      <c r="Q4013" s="119"/>
      <c r="R4013" s="119"/>
      <c r="S4013" s="119"/>
      <c r="T4013" s="121">
        <v>2140</v>
      </c>
      <c r="U4013" s="121">
        <v>1590</v>
      </c>
      <c r="V4013" s="122">
        <v>0.2570093457943925</v>
      </c>
      <c r="W4013" s="119" t="s">
        <v>9744</v>
      </c>
      <c r="X4013" s="119"/>
      <c r="Y4013" s="119"/>
      <c r="Z4013" s="119"/>
      <c r="AA4013" s="119"/>
    </row>
    <row r="4014" spans="1:27" x14ac:dyDescent="0.25">
      <c r="A4014" s="119" t="s">
        <v>34</v>
      </c>
      <c r="B4014" s="119" t="s">
        <v>34</v>
      </c>
      <c r="C4014" s="119" t="s">
        <v>35</v>
      </c>
      <c r="D4014" s="119" t="s">
        <v>36</v>
      </c>
      <c r="E4014" s="119" t="s">
        <v>21</v>
      </c>
      <c r="F4014" s="119" t="s">
        <v>22</v>
      </c>
      <c r="G4014" s="119" t="s">
        <v>23</v>
      </c>
      <c r="H4014" s="119"/>
      <c r="I4014" s="119"/>
      <c r="J4014" s="119"/>
      <c r="K4014" s="120">
        <v>100210951095</v>
      </c>
      <c r="L4014" s="119" t="s">
        <v>25</v>
      </c>
      <c r="M4014" s="119" t="s">
        <v>26</v>
      </c>
      <c r="N4014" s="119" t="s">
        <v>27</v>
      </c>
      <c r="O4014" s="119" t="s">
        <v>26</v>
      </c>
      <c r="P4014" s="119"/>
      <c r="Q4014" s="119"/>
      <c r="R4014" s="119"/>
      <c r="S4014" s="119"/>
      <c r="T4014" s="121">
        <v>1137</v>
      </c>
      <c r="U4014" s="121">
        <v>850</v>
      </c>
      <c r="V4014" s="122">
        <v>0.25241864555848725</v>
      </c>
      <c r="W4014" s="119" t="s">
        <v>9744</v>
      </c>
      <c r="X4014" s="119"/>
      <c r="Y4014" s="119"/>
      <c r="Z4014" s="119"/>
      <c r="AA4014" s="119"/>
    </row>
    <row r="4015" spans="1:27" x14ac:dyDescent="0.25">
      <c r="A4015" s="119" t="s">
        <v>37</v>
      </c>
      <c r="B4015" s="119" t="s">
        <v>37</v>
      </c>
      <c r="C4015" s="119" t="s">
        <v>38</v>
      </c>
      <c r="D4015" s="119" t="s">
        <v>39</v>
      </c>
      <c r="E4015" s="119" t="s">
        <v>21</v>
      </c>
      <c r="F4015" s="119" t="s">
        <v>22</v>
      </c>
      <c r="G4015" s="119" t="s">
        <v>23</v>
      </c>
      <c r="H4015" s="119"/>
      <c r="I4015" s="119"/>
      <c r="J4015" s="119"/>
      <c r="K4015" s="120">
        <v>100210951095</v>
      </c>
      <c r="L4015" s="119" t="s">
        <v>25</v>
      </c>
      <c r="M4015" s="119" t="s">
        <v>26</v>
      </c>
      <c r="N4015" s="119" t="s">
        <v>27</v>
      </c>
      <c r="O4015" s="119" t="s">
        <v>26</v>
      </c>
      <c r="P4015" s="119"/>
      <c r="Q4015" s="119"/>
      <c r="R4015" s="119"/>
      <c r="S4015" s="119"/>
      <c r="T4015" s="121">
        <v>2140</v>
      </c>
      <c r="U4015" s="121">
        <v>1590</v>
      </c>
      <c r="V4015" s="122">
        <v>0.2570093457943925</v>
      </c>
      <c r="W4015" s="119" t="s">
        <v>9744</v>
      </c>
      <c r="X4015" s="119"/>
      <c r="Y4015" s="119"/>
      <c r="Z4015" s="119"/>
      <c r="AA4015" s="119"/>
    </row>
    <row r="4016" spans="1:27" x14ac:dyDescent="0.25">
      <c r="A4016" s="119" t="s">
        <v>41</v>
      </c>
      <c r="B4016" s="119" t="s">
        <v>41</v>
      </c>
      <c r="C4016" s="119" t="s">
        <v>42</v>
      </c>
      <c r="D4016" s="119" t="s">
        <v>43</v>
      </c>
      <c r="E4016" s="119" t="s">
        <v>21</v>
      </c>
      <c r="F4016" s="119" t="s">
        <v>22</v>
      </c>
      <c r="G4016" s="119" t="s">
        <v>23</v>
      </c>
      <c r="H4016" s="119"/>
      <c r="I4016" s="119"/>
      <c r="J4016" s="119"/>
      <c r="K4016" s="123">
        <v>100210951095</v>
      </c>
      <c r="L4016" s="119" t="s">
        <v>25</v>
      </c>
      <c r="M4016" s="119" t="s">
        <v>26</v>
      </c>
      <c r="N4016" s="119" t="s">
        <v>27</v>
      </c>
      <c r="O4016" s="119" t="s">
        <v>26</v>
      </c>
      <c r="P4016" s="119"/>
      <c r="Q4016" s="119"/>
      <c r="R4016" s="119"/>
      <c r="S4016" s="119"/>
      <c r="T4016" s="121">
        <v>1137</v>
      </c>
      <c r="U4016" s="121">
        <v>850</v>
      </c>
      <c r="V4016" s="122">
        <v>0.25241864555848725</v>
      </c>
      <c r="W4016" s="119" t="s">
        <v>9744</v>
      </c>
      <c r="X4016" s="119"/>
      <c r="Y4016" s="119"/>
      <c r="Z4016" s="119"/>
      <c r="AA4016" s="119"/>
    </row>
    <row r="4017" spans="1:27" x14ac:dyDescent="0.25">
      <c r="A4017" s="119" t="s">
        <v>44</v>
      </c>
      <c r="B4017" s="119" t="s">
        <v>44</v>
      </c>
      <c r="C4017" s="119" t="s">
        <v>45</v>
      </c>
      <c r="D4017" s="119" t="s">
        <v>46</v>
      </c>
      <c r="E4017" s="119" t="s">
        <v>21</v>
      </c>
      <c r="F4017" s="119" t="s">
        <v>22</v>
      </c>
      <c r="G4017" s="119" t="s">
        <v>23</v>
      </c>
      <c r="H4017" s="119"/>
      <c r="I4017" s="119"/>
      <c r="J4017" s="119"/>
      <c r="K4017" s="123">
        <v>100210951095</v>
      </c>
      <c r="L4017" s="119" t="s">
        <v>25</v>
      </c>
      <c r="M4017" s="119" t="s">
        <v>26</v>
      </c>
      <c r="N4017" s="119" t="s">
        <v>27</v>
      </c>
      <c r="O4017" s="119" t="s">
        <v>26</v>
      </c>
      <c r="P4017" s="119"/>
      <c r="Q4017" s="119"/>
      <c r="R4017" s="119"/>
      <c r="S4017" s="119"/>
      <c r="T4017" s="121">
        <v>2140</v>
      </c>
      <c r="U4017" s="121">
        <v>1590</v>
      </c>
      <c r="V4017" s="122">
        <v>0.2570093457943925</v>
      </c>
      <c r="W4017" s="119" t="s">
        <v>9744</v>
      </c>
      <c r="X4017" s="119"/>
      <c r="Y4017" s="119"/>
      <c r="Z4017" s="119"/>
      <c r="AA4017" s="119"/>
    </row>
    <row r="4018" spans="1:27" x14ac:dyDescent="0.25">
      <c r="A4018" s="119" t="s">
        <v>47</v>
      </c>
      <c r="B4018" s="119" t="s">
        <v>47</v>
      </c>
      <c r="C4018" s="119" t="s">
        <v>48</v>
      </c>
      <c r="D4018" s="119" t="s">
        <v>48</v>
      </c>
      <c r="E4018" s="119" t="s">
        <v>21</v>
      </c>
      <c r="F4018" s="119" t="s">
        <v>22</v>
      </c>
      <c r="G4018" s="119" t="s">
        <v>23</v>
      </c>
      <c r="H4018" s="119"/>
      <c r="I4018" s="119"/>
      <c r="J4018" s="119"/>
      <c r="K4018" s="123">
        <v>100210951095</v>
      </c>
      <c r="L4018" s="119" t="s">
        <v>25</v>
      </c>
      <c r="M4018" s="119" t="s">
        <v>26</v>
      </c>
      <c r="N4018" s="119" t="s">
        <v>27</v>
      </c>
      <c r="O4018" s="119" t="s">
        <v>26</v>
      </c>
      <c r="P4018" s="119"/>
      <c r="Q4018" s="119"/>
      <c r="R4018" s="119"/>
      <c r="S4018" s="119"/>
      <c r="T4018" s="121">
        <v>721</v>
      </c>
      <c r="U4018" s="121">
        <v>540</v>
      </c>
      <c r="V4018" s="122">
        <v>0.25104022191400832</v>
      </c>
      <c r="W4018" s="119" t="s">
        <v>9744</v>
      </c>
      <c r="X4018" s="119"/>
      <c r="Y4018" s="119"/>
      <c r="Z4018" s="119"/>
      <c r="AA4018" s="119"/>
    </row>
    <row r="4019" spans="1:27" x14ac:dyDescent="0.25">
      <c r="A4019" s="119" t="s">
        <v>49</v>
      </c>
      <c r="B4019" s="119" t="s">
        <v>49</v>
      </c>
      <c r="C4019" s="119" t="s">
        <v>50</v>
      </c>
      <c r="D4019" s="119" t="s">
        <v>51</v>
      </c>
      <c r="E4019" s="119" t="s">
        <v>21</v>
      </c>
      <c r="F4019" s="119" t="s">
        <v>22</v>
      </c>
      <c r="G4019" s="119" t="s">
        <v>23</v>
      </c>
      <c r="H4019" s="119"/>
      <c r="I4019" s="119"/>
      <c r="J4019" s="119"/>
      <c r="K4019" s="124">
        <v>100210951095</v>
      </c>
      <c r="L4019" s="119" t="s">
        <v>25</v>
      </c>
      <c r="M4019" s="119" t="s">
        <v>26</v>
      </c>
      <c r="N4019" s="119" t="s">
        <v>27</v>
      </c>
      <c r="O4019" s="119" t="s">
        <v>26</v>
      </c>
      <c r="P4019" s="119"/>
      <c r="Q4019" s="119"/>
      <c r="R4019" s="119"/>
      <c r="S4019" s="119"/>
      <c r="T4019" s="121">
        <v>721</v>
      </c>
      <c r="U4019" s="121">
        <v>540</v>
      </c>
      <c r="V4019" s="122">
        <v>0.25104022191400832</v>
      </c>
      <c r="W4019" s="119" t="s">
        <v>9744</v>
      </c>
      <c r="X4019" s="119"/>
      <c r="Y4019" s="119"/>
      <c r="Z4019" s="119"/>
      <c r="AA4019" s="119"/>
    </row>
    <row r="4020" spans="1:27" x14ac:dyDescent="0.25">
      <c r="A4020" s="125" t="s">
        <v>66</v>
      </c>
      <c r="B4020" s="125" t="s">
        <v>66</v>
      </c>
      <c r="C4020" s="125" t="s">
        <v>67</v>
      </c>
      <c r="D4020" s="125" t="s">
        <v>67</v>
      </c>
      <c r="E4020" s="126" t="s">
        <v>704</v>
      </c>
      <c r="F4020" s="126" t="s">
        <v>22</v>
      </c>
      <c r="G4020" s="126" t="s">
        <v>23</v>
      </c>
      <c r="H4020" s="126" t="s">
        <v>24</v>
      </c>
      <c r="I4020" s="126" t="s">
        <v>24</v>
      </c>
      <c r="J4020" s="119"/>
      <c r="K4020" s="127">
        <v>100210951095</v>
      </c>
      <c r="L4020" s="126" t="s">
        <v>25</v>
      </c>
      <c r="M4020" s="126" t="s">
        <v>26</v>
      </c>
      <c r="N4020" s="126" t="s">
        <v>27</v>
      </c>
      <c r="O4020" s="126" t="s">
        <v>26</v>
      </c>
      <c r="P4020" s="128">
        <v>56</v>
      </c>
      <c r="Q4020" s="129" t="s">
        <v>1931</v>
      </c>
      <c r="R4020" s="130" t="s">
        <v>1932</v>
      </c>
      <c r="S4020" s="130" t="s">
        <v>1933</v>
      </c>
      <c r="T4020" s="131">
        <v>5661</v>
      </c>
      <c r="U4020" s="131">
        <v>4200</v>
      </c>
      <c r="V4020" s="132">
        <v>0.25808161102278748</v>
      </c>
      <c r="W4020" s="133"/>
      <c r="X4020" s="133"/>
      <c r="Y4020" s="133"/>
      <c r="Z4020" s="133"/>
      <c r="AA4020" s="119"/>
    </row>
    <row r="4021" spans="1:27" x14ac:dyDescent="0.25">
      <c r="A4021" s="119" t="s">
        <v>68</v>
      </c>
      <c r="B4021" s="119" t="s">
        <v>68</v>
      </c>
      <c r="C4021" s="134" t="s">
        <v>69</v>
      </c>
      <c r="D4021" s="135" t="s">
        <v>70</v>
      </c>
      <c r="E4021" s="135" t="s">
        <v>55</v>
      </c>
      <c r="F4021" s="135" t="s">
        <v>22</v>
      </c>
      <c r="G4021" s="135" t="s">
        <v>23</v>
      </c>
      <c r="H4021" s="135"/>
      <c r="I4021" s="136" t="s">
        <v>24</v>
      </c>
      <c r="J4021" s="119"/>
      <c r="K4021" s="120">
        <v>100240109000</v>
      </c>
      <c r="L4021" s="119" t="s">
        <v>56</v>
      </c>
      <c r="M4021" s="119" t="s">
        <v>65</v>
      </c>
      <c r="N4021" s="119" t="s">
        <v>65</v>
      </c>
      <c r="O4021" s="119" t="s">
        <v>65</v>
      </c>
      <c r="P4021" s="137" t="s">
        <v>9037</v>
      </c>
      <c r="Q4021" s="138"/>
      <c r="R4021" s="136" t="s">
        <v>28</v>
      </c>
      <c r="S4021" s="139"/>
      <c r="T4021" s="140">
        <v>8184</v>
      </c>
      <c r="U4021" s="141">
        <v>6070</v>
      </c>
      <c r="V4021" s="122">
        <v>0.25830889540566959</v>
      </c>
      <c r="W4021" s="136" t="s">
        <v>61</v>
      </c>
      <c r="X4021" s="136" t="s">
        <v>24</v>
      </c>
      <c r="Y4021" s="136" t="s">
        <v>30</v>
      </c>
      <c r="Z4021" s="136" t="s">
        <v>31</v>
      </c>
      <c r="AA4021" s="119"/>
    </row>
    <row r="4022" spans="1:27" x14ac:dyDescent="0.25">
      <c r="A4022" s="119" t="s">
        <v>71</v>
      </c>
      <c r="B4022" s="119" t="s">
        <v>71</v>
      </c>
      <c r="C4022" s="134" t="s">
        <v>72</v>
      </c>
      <c r="D4022" s="135" t="s">
        <v>73</v>
      </c>
      <c r="E4022" s="135" t="s">
        <v>55</v>
      </c>
      <c r="F4022" s="135" t="s">
        <v>22</v>
      </c>
      <c r="G4022" s="135" t="s">
        <v>23</v>
      </c>
      <c r="H4022" s="135"/>
      <c r="I4022" s="136" t="s">
        <v>24</v>
      </c>
      <c r="J4022" s="119"/>
      <c r="K4022" s="120">
        <v>100240109000</v>
      </c>
      <c r="L4022" s="119" t="s">
        <v>56</v>
      </c>
      <c r="M4022" s="119" t="s">
        <v>65</v>
      </c>
      <c r="N4022" s="119" t="s">
        <v>65</v>
      </c>
      <c r="O4022" s="119" t="s">
        <v>65</v>
      </c>
      <c r="P4022" s="137" t="s">
        <v>9037</v>
      </c>
      <c r="Q4022" s="138"/>
      <c r="R4022" s="136" t="s">
        <v>28</v>
      </c>
      <c r="S4022" s="139"/>
      <c r="T4022" s="140">
        <v>12521</v>
      </c>
      <c r="U4022" s="141">
        <v>9280</v>
      </c>
      <c r="V4022" s="122">
        <v>0.25884514016452365</v>
      </c>
      <c r="W4022" s="136" t="s">
        <v>61</v>
      </c>
      <c r="X4022" s="136" t="s">
        <v>24</v>
      </c>
      <c r="Y4022" s="136" t="s">
        <v>30</v>
      </c>
      <c r="Z4022" s="136" t="s">
        <v>31</v>
      </c>
      <c r="AA4022" s="119"/>
    </row>
    <row r="4023" spans="1:27" x14ac:dyDescent="0.25">
      <c r="A4023" s="119" t="s">
        <v>74</v>
      </c>
      <c r="B4023" s="119" t="s">
        <v>74</v>
      </c>
      <c r="C4023" s="134" t="s">
        <v>75</v>
      </c>
      <c r="D4023" s="135" t="s">
        <v>76</v>
      </c>
      <c r="E4023" s="135" t="s">
        <v>55</v>
      </c>
      <c r="F4023" s="135" t="s">
        <v>22</v>
      </c>
      <c r="G4023" s="135" t="s">
        <v>23</v>
      </c>
      <c r="H4023" s="135"/>
      <c r="I4023" s="136" t="s">
        <v>24</v>
      </c>
      <c r="J4023" s="119"/>
      <c r="K4023" s="120">
        <v>100240109000</v>
      </c>
      <c r="L4023" s="119" t="s">
        <v>56</v>
      </c>
      <c r="M4023" s="119" t="s">
        <v>65</v>
      </c>
      <c r="N4023" s="119" t="s">
        <v>65</v>
      </c>
      <c r="O4023" s="119" t="s">
        <v>65</v>
      </c>
      <c r="P4023" s="137" t="s">
        <v>9037</v>
      </c>
      <c r="Q4023" s="138"/>
      <c r="R4023" s="136" t="s">
        <v>28</v>
      </c>
      <c r="S4023" s="139"/>
      <c r="T4023" s="140">
        <v>17029</v>
      </c>
      <c r="U4023" s="141">
        <v>12620</v>
      </c>
      <c r="V4023" s="122">
        <v>0.25891126901168593</v>
      </c>
      <c r="W4023" s="136" t="s">
        <v>61</v>
      </c>
      <c r="X4023" s="136" t="s">
        <v>24</v>
      </c>
      <c r="Y4023" s="136" t="s">
        <v>30</v>
      </c>
      <c r="Z4023" s="136" t="s">
        <v>31</v>
      </c>
      <c r="AA4023" s="119"/>
    </row>
    <row r="4024" spans="1:27" x14ac:dyDescent="0.25">
      <c r="A4024" s="119" t="s">
        <v>77</v>
      </c>
      <c r="B4024" s="119" t="s">
        <v>77</v>
      </c>
      <c r="C4024" s="134" t="s">
        <v>78</v>
      </c>
      <c r="D4024" s="135" t="s">
        <v>79</v>
      </c>
      <c r="E4024" s="135" t="s">
        <v>55</v>
      </c>
      <c r="F4024" s="135" t="s">
        <v>22</v>
      </c>
      <c r="G4024" s="135" t="s">
        <v>23</v>
      </c>
      <c r="H4024" s="135"/>
      <c r="I4024" s="136" t="s">
        <v>24</v>
      </c>
      <c r="J4024" s="119"/>
      <c r="K4024" s="120">
        <v>100240109000</v>
      </c>
      <c r="L4024" s="119" t="s">
        <v>56</v>
      </c>
      <c r="M4024" s="119" t="s">
        <v>65</v>
      </c>
      <c r="N4024" s="119" t="s">
        <v>65</v>
      </c>
      <c r="O4024" s="119" t="s">
        <v>65</v>
      </c>
      <c r="P4024" s="137" t="s">
        <v>9037</v>
      </c>
      <c r="Q4024" s="138"/>
      <c r="R4024" s="136" t="s">
        <v>28</v>
      </c>
      <c r="S4024" s="139"/>
      <c r="T4024" s="140">
        <v>21711</v>
      </c>
      <c r="U4024" s="141">
        <v>16090</v>
      </c>
      <c r="V4024" s="122">
        <v>0.25890101791718478</v>
      </c>
      <c r="W4024" s="136" t="s">
        <v>61</v>
      </c>
      <c r="X4024" s="136" t="s">
        <v>24</v>
      </c>
      <c r="Y4024" s="136" t="s">
        <v>30</v>
      </c>
      <c r="Z4024" s="136" t="s">
        <v>31</v>
      </c>
      <c r="AA4024" s="119"/>
    </row>
    <row r="4025" spans="1:27" x14ac:dyDescent="0.25">
      <c r="A4025" s="119" t="s">
        <v>80</v>
      </c>
      <c r="B4025" s="119" t="s">
        <v>80</v>
      </c>
      <c r="C4025" s="134" t="s">
        <v>81</v>
      </c>
      <c r="D4025" s="135" t="s">
        <v>82</v>
      </c>
      <c r="E4025" s="135" t="s">
        <v>55</v>
      </c>
      <c r="F4025" s="135" t="s">
        <v>22</v>
      </c>
      <c r="G4025" s="135" t="s">
        <v>23</v>
      </c>
      <c r="H4025" s="135"/>
      <c r="I4025" s="136" t="s">
        <v>24</v>
      </c>
      <c r="J4025" s="119"/>
      <c r="K4025" s="120">
        <v>100240109000</v>
      </c>
      <c r="L4025" s="119" t="s">
        <v>56</v>
      </c>
      <c r="M4025" s="119" t="s">
        <v>65</v>
      </c>
      <c r="N4025" s="119" t="s">
        <v>65</v>
      </c>
      <c r="O4025" s="119" t="s">
        <v>65</v>
      </c>
      <c r="P4025" s="137" t="s">
        <v>9037</v>
      </c>
      <c r="Q4025" s="138"/>
      <c r="R4025" s="136" t="s">
        <v>28</v>
      </c>
      <c r="S4025" s="139"/>
      <c r="T4025" s="142">
        <v>13597</v>
      </c>
      <c r="U4025" s="143">
        <v>13330</v>
      </c>
      <c r="V4025" s="122">
        <v>1.9636684562771199E-2</v>
      </c>
      <c r="W4025" s="136" t="s">
        <v>61</v>
      </c>
      <c r="X4025" s="136" t="s">
        <v>24</v>
      </c>
      <c r="Y4025" s="136" t="s">
        <v>30</v>
      </c>
      <c r="Z4025" s="136" t="s">
        <v>31</v>
      </c>
      <c r="AA4025" s="119"/>
    </row>
    <row r="4026" spans="1:27" x14ac:dyDescent="0.25">
      <c r="A4026" s="119" t="s">
        <v>83</v>
      </c>
      <c r="B4026" s="119" t="s">
        <v>83</v>
      </c>
      <c r="C4026" s="134" t="s">
        <v>84</v>
      </c>
      <c r="D4026" s="135" t="s">
        <v>85</v>
      </c>
      <c r="E4026" s="135" t="s">
        <v>55</v>
      </c>
      <c r="F4026" s="135" t="s">
        <v>22</v>
      </c>
      <c r="G4026" s="135" t="s">
        <v>23</v>
      </c>
      <c r="H4026" s="135"/>
      <c r="I4026" s="136" t="s">
        <v>24</v>
      </c>
      <c r="J4026" s="119"/>
      <c r="K4026" s="120">
        <v>100240109000</v>
      </c>
      <c r="L4026" s="119" t="s">
        <v>56</v>
      </c>
      <c r="M4026" s="119" t="s">
        <v>65</v>
      </c>
      <c r="N4026" s="119" t="s">
        <v>65</v>
      </c>
      <c r="O4026" s="119" t="s">
        <v>65</v>
      </c>
      <c r="P4026" s="137" t="s">
        <v>9037</v>
      </c>
      <c r="Q4026" s="138"/>
      <c r="R4026" s="136" t="s">
        <v>28</v>
      </c>
      <c r="S4026" s="139"/>
      <c r="T4026" s="142">
        <v>19416</v>
      </c>
      <c r="U4026" s="143">
        <v>19030</v>
      </c>
      <c r="V4026" s="122">
        <v>1.9880510918829832E-2</v>
      </c>
      <c r="W4026" s="136" t="s">
        <v>61</v>
      </c>
      <c r="X4026" s="136" t="s">
        <v>24</v>
      </c>
      <c r="Y4026" s="136" t="s">
        <v>30</v>
      </c>
      <c r="Z4026" s="136" t="s">
        <v>31</v>
      </c>
      <c r="AA4026" s="119"/>
    </row>
    <row r="4027" spans="1:27" x14ac:dyDescent="0.25">
      <c r="A4027" s="119" t="s">
        <v>86</v>
      </c>
      <c r="B4027" s="119" t="s">
        <v>86</v>
      </c>
      <c r="C4027" s="134" t="s">
        <v>87</v>
      </c>
      <c r="D4027" s="135" t="s">
        <v>88</v>
      </c>
      <c r="E4027" s="135" t="s">
        <v>55</v>
      </c>
      <c r="F4027" s="135" t="s">
        <v>22</v>
      </c>
      <c r="G4027" s="135" t="s">
        <v>23</v>
      </c>
      <c r="H4027" s="135"/>
      <c r="I4027" s="136" t="s">
        <v>24</v>
      </c>
      <c r="J4027" s="119"/>
      <c r="K4027" s="120">
        <v>100240109000</v>
      </c>
      <c r="L4027" s="119" t="s">
        <v>56</v>
      </c>
      <c r="M4027" s="119" t="s">
        <v>65</v>
      </c>
      <c r="N4027" s="119" t="s">
        <v>65</v>
      </c>
      <c r="O4027" s="119" t="s">
        <v>65</v>
      </c>
      <c r="P4027" s="137" t="s">
        <v>9037</v>
      </c>
      <c r="Q4027" s="138"/>
      <c r="R4027" s="136" t="s">
        <v>28</v>
      </c>
      <c r="S4027" s="139"/>
      <c r="T4027" s="142">
        <v>25463</v>
      </c>
      <c r="U4027" s="143">
        <v>24960</v>
      </c>
      <c r="V4027" s="122">
        <v>1.9754153084868241E-2</v>
      </c>
      <c r="W4027" s="136" t="s">
        <v>61</v>
      </c>
      <c r="X4027" s="136" t="s">
        <v>24</v>
      </c>
      <c r="Y4027" s="136" t="s">
        <v>30</v>
      </c>
      <c r="Z4027" s="136" t="s">
        <v>31</v>
      </c>
      <c r="AA4027" s="119"/>
    </row>
    <row r="4028" spans="1:27" x14ac:dyDescent="0.25">
      <c r="A4028" s="119" t="s">
        <v>89</v>
      </c>
      <c r="B4028" s="119" t="s">
        <v>89</v>
      </c>
      <c r="C4028" s="134" t="s">
        <v>90</v>
      </c>
      <c r="D4028" s="135" t="s">
        <v>91</v>
      </c>
      <c r="E4028" s="135" t="s">
        <v>55</v>
      </c>
      <c r="F4028" s="135" t="s">
        <v>22</v>
      </c>
      <c r="G4028" s="135" t="s">
        <v>23</v>
      </c>
      <c r="H4028" s="135"/>
      <c r="I4028" s="136" t="s">
        <v>24</v>
      </c>
      <c r="J4028" s="119"/>
      <c r="K4028" s="120">
        <v>100240109000</v>
      </c>
      <c r="L4028" s="119" t="s">
        <v>56</v>
      </c>
      <c r="M4028" s="119" t="s">
        <v>65</v>
      </c>
      <c r="N4028" s="119" t="s">
        <v>65</v>
      </c>
      <c r="O4028" s="119" t="s">
        <v>65</v>
      </c>
      <c r="P4028" s="137" t="s">
        <v>9037</v>
      </c>
      <c r="Q4028" s="138"/>
      <c r="R4028" s="136" t="s">
        <v>28</v>
      </c>
      <c r="S4028" s="139"/>
      <c r="T4028" s="142">
        <v>31744</v>
      </c>
      <c r="U4028" s="143">
        <v>31110</v>
      </c>
      <c r="V4028" s="122">
        <v>1.9972278225806453E-2</v>
      </c>
      <c r="W4028" s="136" t="s">
        <v>61</v>
      </c>
      <c r="X4028" s="136" t="s">
        <v>24</v>
      </c>
      <c r="Y4028" s="136" t="s">
        <v>30</v>
      </c>
      <c r="Z4028" s="136" t="s">
        <v>31</v>
      </c>
      <c r="AA4028" s="119"/>
    </row>
    <row r="4029" spans="1:27" x14ac:dyDescent="0.25">
      <c r="A4029" s="119" t="s">
        <v>92</v>
      </c>
      <c r="B4029" s="119" t="s">
        <v>92</v>
      </c>
      <c r="C4029" s="134" t="s">
        <v>93</v>
      </c>
      <c r="D4029" s="135" t="s">
        <v>94</v>
      </c>
      <c r="E4029" s="135" t="s">
        <v>55</v>
      </c>
      <c r="F4029" s="135" t="s">
        <v>22</v>
      </c>
      <c r="G4029" s="135" t="s">
        <v>23</v>
      </c>
      <c r="H4029" s="135"/>
      <c r="I4029" s="136" t="s">
        <v>24</v>
      </c>
      <c r="J4029" s="119"/>
      <c r="K4029" s="120">
        <v>100240109000</v>
      </c>
      <c r="L4029" s="119" t="s">
        <v>56</v>
      </c>
      <c r="M4029" s="119" t="s">
        <v>65</v>
      </c>
      <c r="N4029" s="119" t="s">
        <v>65</v>
      </c>
      <c r="O4029" s="119" t="s">
        <v>65</v>
      </c>
      <c r="P4029" s="137" t="s">
        <v>9037</v>
      </c>
      <c r="Q4029" s="138"/>
      <c r="R4029" s="136" t="s">
        <v>28</v>
      </c>
      <c r="S4029" s="139"/>
      <c r="T4029" s="142">
        <v>15112</v>
      </c>
      <c r="U4029" s="143">
        <v>14810</v>
      </c>
      <c r="V4029" s="122">
        <v>1.9984118581259924E-2</v>
      </c>
      <c r="W4029" s="136" t="s">
        <v>61</v>
      </c>
      <c r="X4029" s="136" t="s">
        <v>24</v>
      </c>
      <c r="Y4029" s="136" t="s">
        <v>30</v>
      </c>
      <c r="Z4029" s="136" t="s">
        <v>31</v>
      </c>
      <c r="AA4029" s="119"/>
    </row>
    <row r="4030" spans="1:27" x14ac:dyDescent="0.25">
      <c r="A4030" s="119" t="s">
        <v>95</v>
      </c>
      <c r="B4030" s="119" t="s">
        <v>95</v>
      </c>
      <c r="C4030" s="134" t="s">
        <v>96</v>
      </c>
      <c r="D4030" s="135" t="s">
        <v>97</v>
      </c>
      <c r="E4030" s="135" t="s">
        <v>55</v>
      </c>
      <c r="F4030" s="135" t="s">
        <v>22</v>
      </c>
      <c r="G4030" s="135" t="s">
        <v>23</v>
      </c>
      <c r="H4030" s="135"/>
      <c r="I4030" s="136" t="s">
        <v>24</v>
      </c>
      <c r="J4030" s="119"/>
      <c r="K4030" s="120">
        <v>100240109000</v>
      </c>
      <c r="L4030" s="119" t="s">
        <v>56</v>
      </c>
      <c r="M4030" s="119" t="s">
        <v>65</v>
      </c>
      <c r="N4030" s="119" t="s">
        <v>65</v>
      </c>
      <c r="O4030" s="119" t="s">
        <v>65</v>
      </c>
      <c r="P4030" s="137" t="s">
        <v>9037</v>
      </c>
      <c r="Q4030" s="138"/>
      <c r="R4030" s="136" t="s">
        <v>28</v>
      </c>
      <c r="S4030" s="139"/>
      <c r="T4030" s="142">
        <v>26981</v>
      </c>
      <c r="U4030" s="143">
        <v>26450</v>
      </c>
      <c r="V4030" s="122">
        <v>1.9680515918609393E-2</v>
      </c>
      <c r="W4030" s="136" t="s">
        <v>61</v>
      </c>
      <c r="X4030" s="136" t="s">
        <v>24</v>
      </c>
      <c r="Y4030" s="136" t="s">
        <v>30</v>
      </c>
      <c r="Z4030" s="136" t="s">
        <v>31</v>
      </c>
      <c r="AA4030" s="119"/>
    </row>
    <row r="4031" spans="1:27" x14ac:dyDescent="0.25">
      <c r="A4031" s="119" t="s">
        <v>98</v>
      </c>
      <c r="B4031" s="119" t="s">
        <v>98</v>
      </c>
      <c r="C4031" s="134" t="s">
        <v>99</v>
      </c>
      <c r="D4031" s="135" t="s">
        <v>100</v>
      </c>
      <c r="E4031" s="135" t="s">
        <v>55</v>
      </c>
      <c r="F4031" s="135" t="s">
        <v>22</v>
      </c>
      <c r="G4031" s="135" t="s">
        <v>23</v>
      </c>
      <c r="H4031" s="135"/>
      <c r="I4031" s="136" t="s">
        <v>24</v>
      </c>
      <c r="J4031" s="119"/>
      <c r="K4031" s="120">
        <v>100240109000</v>
      </c>
      <c r="L4031" s="119" t="s">
        <v>56</v>
      </c>
      <c r="M4031" s="119" t="s">
        <v>65</v>
      </c>
      <c r="N4031" s="119" t="s">
        <v>65</v>
      </c>
      <c r="O4031" s="119" t="s">
        <v>65</v>
      </c>
      <c r="P4031" s="137" t="s">
        <v>9037</v>
      </c>
      <c r="Q4031" s="138"/>
      <c r="R4031" s="136" t="s">
        <v>28</v>
      </c>
      <c r="S4031" s="139"/>
      <c r="T4031" s="142">
        <v>39319</v>
      </c>
      <c r="U4031" s="143">
        <v>38540</v>
      </c>
      <c r="V4031" s="122">
        <v>1.9812304483837331E-2</v>
      </c>
      <c r="W4031" s="136" t="s">
        <v>61</v>
      </c>
      <c r="X4031" s="136" t="s">
        <v>24</v>
      </c>
      <c r="Y4031" s="136" t="s">
        <v>30</v>
      </c>
      <c r="Z4031" s="136" t="s">
        <v>31</v>
      </c>
      <c r="AA4031" s="119"/>
    </row>
    <row r="4032" spans="1:27" x14ac:dyDescent="0.25">
      <c r="A4032" s="119" t="s">
        <v>101</v>
      </c>
      <c r="B4032" s="119" t="s">
        <v>101</v>
      </c>
      <c r="C4032" s="134" t="s">
        <v>102</v>
      </c>
      <c r="D4032" s="135" t="s">
        <v>103</v>
      </c>
      <c r="E4032" s="135" t="s">
        <v>55</v>
      </c>
      <c r="F4032" s="135" t="s">
        <v>22</v>
      </c>
      <c r="G4032" s="135" t="s">
        <v>23</v>
      </c>
      <c r="H4032" s="135"/>
      <c r="I4032" s="136" t="s">
        <v>24</v>
      </c>
      <c r="J4032" s="119"/>
      <c r="K4032" s="120">
        <v>100240109000</v>
      </c>
      <c r="L4032" s="119" t="s">
        <v>56</v>
      </c>
      <c r="M4032" s="119" t="s">
        <v>65</v>
      </c>
      <c r="N4032" s="119" t="s">
        <v>65</v>
      </c>
      <c r="O4032" s="119" t="s">
        <v>65</v>
      </c>
      <c r="P4032" s="137" t="s">
        <v>9037</v>
      </c>
      <c r="Q4032" s="138"/>
      <c r="R4032" s="136" t="s">
        <v>28</v>
      </c>
      <c r="S4032" s="139"/>
      <c r="T4032" s="142">
        <v>52140</v>
      </c>
      <c r="U4032" s="143">
        <v>51100</v>
      </c>
      <c r="V4032" s="122">
        <v>1.9946298427311087E-2</v>
      </c>
      <c r="W4032" s="136" t="s">
        <v>61</v>
      </c>
      <c r="X4032" s="136" t="s">
        <v>24</v>
      </c>
      <c r="Y4032" s="136" t="s">
        <v>30</v>
      </c>
      <c r="Z4032" s="136" t="s">
        <v>31</v>
      </c>
      <c r="AA4032" s="119"/>
    </row>
    <row r="4033" spans="1:27" x14ac:dyDescent="0.25">
      <c r="A4033" s="119" t="s">
        <v>277</v>
      </c>
      <c r="B4033" s="119" t="s">
        <v>277</v>
      </c>
      <c r="C4033" s="134" t="s">
        <v>278</v>
      </c>
      <c r="D4033" s="135" t="s">
        <v>279</v>
      </c>
      <c r="E4033" s="135" t="s">
        <v>55</v>
      </c>
      <c r="F4033" s="135" t="s">
        <v>22</v>
      </c>
      <c r="G4033" s="135" t="s">
        <v>23</v>
      </c>
      <c r="H4033" s="135"/>
      <c r="I4033" s="136" t="s">
        <v>24</v>
      </c>
      <c r="J4033" s="119"/>
      <c r="K4033" s="120">
        <v>100240109000</v>
      </c>
      <c r="L4033" s="119" t="s">
        <v>56</v>
      </c>
      <c r="M4033" s="119" t="s">
        <v>65</v>
      </c>
      <c r="N4033" s="119" t="s">
        <v>65</v>
      </c>
      <c r="O4033" s="119" t="s">
        <v>65</v>
      </c>
      <c r="P4033" s="137" t="s">
        <v>9037</v>
      </c>
      <c r="Q4033" s="138"/>
      <c r="R4033" s="136" t="s">
        <v>28</v>
      </c>
      <c r="S4033" s="139"/>
      <c r="T4033" s="140">
        <v>22863</v>
      </c>
      <c r="U4033" s="141">
        <v>19340</v>
      </c>
      <c r="V4033" s="122">
        <v>0.15409176398547875</v>
      </c>
      <c r="W4033" s="136" t="s">
        <v>276</v>
      </c>
      <c r="X4033" s="136" t="s">
        <v>24</v>
      </c>
      <c r="Y4033" s="136" t="s">
        <v>30</v>
      </c>
      <c r="Z4033" s="136" t="s">
        <v>31</v>
      </c>
      <c r="AA4033" s="119"/>
    </row>
    <row r="4034" spans="1:27" x14ac:dyDescent="0.25">
      <c r="A4034" s="119" t="s">
        <v>280</v>
      </c>
      <c r="B4034" s="119" t="s">
        <v>280</v>
      </c>
      <c r="C4034" s="134" t="s">
        <v>281</v>
      </c>
      <c r="D4034" s="135" t="s">
        <v>282</v>
      </c>
      <c r="E4034" s="135" t="s">
        <v>55</v>
      </c>
      <c r="F4034" s="135" t="s">
        <v>22</v>
      </c>
      <c r="G4034" s="135" t="s">
        <v>23</v>
      </c>
      <c r="H4034" s="135"/>
      <c r="I4034" s="136" t="s">
        <v>24</v>
      </c>
      <c r="J4034" s="119"/>
      <c r="K4034" s="120">
        <v>100240109000</v>
      </c>
      <c r="L4034" s="119" t="s">
        <v>56</v>
      </c>
      <c r="M4034" s="119" t="s">
        <v>65</v>
      </c>
      <c r="N4034" s="119" t="s">
        <v>65</v>
      </c>
      <c r="O4034" s="119" t="s">
        <v>65</v>
      </c>
      <c r="P4034" s="137" t="s">
        <v>9037</v>
      </c>
      <c r="Q4034" s="138"/>
      <c r="R4034" s="136" t="s">
        <v>28</v>
      </c>
      <c r="S4034" s="139"/>
      <c r="T4034" s="140">
        <v>42696</v>
      </c>
      <c r="U4034" s="141">
        <v>36100</v>
      </c>
      <c r="V4034" s="122">
        <v>0.1544875398163762</v>
      </c>
      <c r="W4034" s="136" t="s">
        <v>276</v>
      </c>
      <c r="X4034" s="136" t="s">
        <v>24</v>
      </c>
      <c r="Y4034" s="136" t="s">
        <v>30</v>
      </c>
      <c r="Z4034" s="136" t="s">
        <v>31</v>
      </c>
      <c r="AA4034" s="119"/>
    </row>
    <row r="4035" spans="1:27" x14ac:dyDescent="0.25">
      <c r="A4035" s="119" t="s">
        <v>283</v>
      </c>
      <c r="B4035" s="119" t="s">
        <v>283</v>
      </c>
      <c r="C4035" s="134" t="s">
        <v>284</v>
      </c>
      <c r="D4035" s="135" t="s">
        <v>285</v>
      </c>
      <c r="E4035" s="135" t="s">
        <v>55</v>
      </c>
      <c r="F4035" s="135" t="s">
        <v>22</v>
      </c>
      <c r="G4035" s="135" t="s">
        <v>23</v>
      </c>
      <c r="H4035" s="135"/>
      <c r="I4035" s="136" t="s">
        <v>24</v>
      </c>
      <c r="J4035" s="119"/>
      <c r="K4035" s="120">
        <v>100240109000</v>
      </c>
      <c r="L4035" s="119" t="s">
        <v>56</v>
      </c>
      <c r="M4035" s="119" t="s">
        <v>65</v>
      </c>
      <c r="N4035" s="119" t="s">
        <v>65</v>
      </c>
      <c r="O4035" s="119" t="s">
        <v>65</v>
      </c>
      <c r="P4035" s="137" t="s">
        <v>9037</v>
      </c>
      <c r="Q4035" s="138"/>
      <c r="R4035" s="136" t="s">
        <v>28</v>
      </c>
      <c r="S4035" s="139"/>
      <c r="T4035" s="140">
        <v>63315</v>
      </c>
      <c r="U4035" s="141">
        <v>53540</v>
      </c>
      <c r="V4035" s="122">
        <v>0.1543867961778409</v>
      </c>
      <c r="W4035" s="136" t="s">
        <v>276</v>
      </c>
      <c r="X4035" s="136" t="s">
        <v>24</v>
      </c>
      <c r="Y4035" s="136" t="s">
        <v>30</v>
      </c>
      <c r="Z4035" s="136" t="s">
        <v>31</v>
      </c>
      <c r="AA4035" s="119"/>
    </row>
    <row r="4036" spans="1:27" x14ac:dyDescent="0.25">
      <c r="A4036" s="119" t="s">
        <v>286</v>
      </c>
      <c r="B4036" s="119" t="s">
        <v>286</v>
      </c>
      <c r="C4036" s="134" t="s">
        <v>287</v>
      </c>
      <c r="D4036" s="135" t="s">
        <v>288</v>
      </c>
      <c r="E4036" s="135" t="s">
        <v>55</v>
      </c>
      <c r="F4036" s="135" t="s">
        <v>22</v>
      </c>
      <c r="G4036" s="135" t="s">
        <v>23</v>
      </c>
      <c r="H4036" s="135"/>
      <c r="I4036" s="136" t="s">
        <v>24</v>
      </c>
      <c r="J4036" s="119"/>
      <c r="K4036" s="120">
        <v>100240109000</v>
      </c>
      <c r="L4036" s="119" t="s">
        <v>56</v>
      </c>
      <c r="M4036" s="119" t="s">
        <v>65</v>
      </c>
      <c r="N4036" s="119" t="s">
        <v>65</v>
      </c>
      <c r="O4036" s="119" t="s">
        <v>65</v>
      </c>
      <c r="P4036" s="137" t="s">
        <v>9037</v>
      </c>
      <c r="Q4036" s="138"/>
      <c r="R4036" s="136" t="s">
        <v>28</v>
      </c>
      <c r="S4036" s="139"/>
      <c r="T4036" s="140">
        <v>84742</v>
      </c>
      <c r="U4036" s="141">
        <v>71650</v>
      </c>
      <c r="V4036" s="122">
        <v>0.15449245946520029</v>
      </c>
      <c r="W4036" s="136" t="s">
        <v>276</v>
      </c>
      <c r="X4036" s="136" t="s">
        <v>24</v>
      </c>
      <c r="Y4036" s="136" t="s">
        <v>30</v>
      </c>
      <c r="Z4036" s="136" t="s">
        <v>31</v>
      </c>
      <c r="AA4036" s="119"/>
    </row>
    <row r="4037" spans="1:27" x14ac:dyDescent="0.25">
      <c r="A4037" s="119" t="s">
        <v>289</v>
      </c>
      <c r="B4037" s="119" t="s">
        <v>289</v>
      </c>
      <c r="C4037" s="134" t="s">
        <v>290</v>
      </c>
      <c r="D4037" s="135" t="s">
        <v>291</v>
      </c>
      <c r="E4037" s="135" t="s">
        <v>55</v>
      </c>
      <c r="F4037" s="135" t="s">
        <v>22</v>
      </c>
      <c r="G4037" s="135" t="s">
        <v>23</v>
      </c>
      <c r="H4037" s="135"/>
      <c r="I4037" s="136" t="s">
        <v>24</v>
      </c>
      <c r="J4037" s="119"/>
      <c r="K4037" s="120">
        <v>100240109000</v>
      </c>
      <c r="L4037" s="119" t="s">
        <v>56</v>
      </c>
      <c r="M4037" s="119" t="s">
        <v>65</v>
      </c>
      <c r="N4037" s="119" t="s">
        <v>65</v>
      </c>
      <c r="O4037" s="119" t="s">
        <v>65</v>
      </c>
      <c r="P4037" s="137" t="s">
        <v>9037</v>
      </c>
      <c r="Q4037" s="138"/>
      <c r="R4037" s="136" t="s">
        <v>28</v>
      </c>
      <c r="S4037" s="139"/>
      <c r="T4037" s="140">
        <v>27093</v>
      </c>
      <c r="U4037" s="141">
        <v>22910</v>
      </c>
      <c r="V4037" s="122">
        <v>0.15439412394345398</v>
      </c>
      <c r="W4037" s="136" t="s">
        <v>276</v>
      </c>
      <c r="X4037" s="136" t="s">
        <v>24</v>
      </c>
      <c r="Y4037" s="136" t="s">
        <v>30</v>
      </c>
      <c r="Z4037" s="136" t="s">
        <v>31</v>
      </c>
      <c r="AA4037" s="119"/>
    </row>
    <row r="4038" spans="1:27" x14ac:dyDescent="0.25">
      <c r="A4038" s="119" t="s">
        <v>292</v>
      </c>
      <c r="B4038" s="119" t="s">
        <v>292</v>
      </c>
      <c r="C4038" s="134" t="s">
        <v>293</v>
      </c>
      <c r="D4038" s="135" t="s">
        <v>294</v>
      </c>
      <c r="E4038" s="135" t="s">
        <v>55</v>
      </c>
      <c r="F4038" s="135" t="s">
        <v>22</v>
      </c>
      <c r="G4038" s="135" t="s">
        <v>23</v>
      </c>
      <c r="H4038" s="135"/>
      <c r="I4038" s="136" t="s">
        <v>24</v>
      </c>
      <c r="J4038" s="119"/>
      <c r="K4038" s="120">
        <v>100240109000</v>
      </c>
      <c r="L4038" s="119" t="s">
        <v>56</v>
      </c>
      <c r="M4038" s="119" t="s">
        <v>65</v>
      </c>
      <c r="N4038" s="119" t="s">
        <v>65</v>
      </c>
      <c r="O4038" s="119" t="s">
        <v>65</v>
      </c>
      <c r="P4038" s="137" t="s">
        <v>9037</v>
      </c>
      <c r="Q4038" s="138"/>
      <c r="R4038" s="136" t="s">
        <v>28</v>
      </c>
      <c r="S4038" s="139"/>
      <c r="T4038" s="140">
        <v>51327</v>
      </c>
      <c r="U4038" s="141">
        <v>43400</v>
      </c>
      <c r="V4038" s="122">
        <v>0.15444113234749746</v>
      </c>
      <c r="W4038" s="136" t="s">
        <v>276</v>
      </c>
      <c r="X4038" s="136" t="s">
        <v>24</v>
      </c>
      <c r="Y4038" s="136" t="s">
        <v>30</v>
      </c>
      <c r="Z4038" s="136" t="s">
        <v>31</v>
      </c>
      <c r="AA4038" s="119"/>
    </row>
    <row r="4039" spans="1:27" x14ac:dyDescent="0.25">
      <c r="A4039" s="119" t="s">
        <v>295</v>
      </c>
      <c r="B4039" s="119" t="s">
        <v>295</v>
      </c>
      <c r="C4039" s="134" t="s">
        <v>296</v>
      </c>
      <c r="D4039" s="135" t="s">
        <v>297</v>
      </c>
      <c r="E4039" s="135" t="s">
        <v>55</v>
      </c>
      <c r="F4039" s="135" t="s">
        <v>22</v>
      </c>
      <c r="G4039" s="135" t="s">
        <v>23</v>
      </c>
      <c r="H4039" s="135"/>
      <c r="I4039" s="136" t="s">
        <v>24</v>
      </c>
      <c r="J4039" s="119"/>
      <c r="K4039" s="120">
        <v>100240109000</v>
      </c>
      <c r="L4039" s="119" t="s">
        <v>56</v>
      </c>
      <c r="M4039" s="119" t="s">
        <v>65</v>
      </c>
      <c r="N4039" s="119" t="s">
        <v>65</v>
      </c>
      <c r="O4039" s="119" t="s">
        <v>65</v>
      </c>
      <c r="P4039" s="137" t="s">
        <v>9037</v>
      </c>
      <c r="Q4039" s="138"/>
      <c r="R4039" s="136" t="s">
        <v>28</v>
      </c>
      <c r="S4039" s="139"/>
      <c r="T4039" s="140">
        <v>76519</v>
      </c>
      <c r="U4039" s="141">
        <v>64700</v>
      </c>
      <c r="V4039" s="122">
        <v>0.15445836981664685</v>
      </c>
      <c r="W4039" s="136" t="s">
        <v>276</v>
      </c>
      <c r="X4039" s="136" t="s">
        <v>24</v>
      </c>
      <c r="Y4039" s="136" t="s">
        <v>30</v>
      </c>
      <c r="Z4039" s="136" t="s">
        <v>31</v>
      </c>
      <c r="AA4039" s="119"/>
    </row>
    <row r="4040" spans="1:27" x14ac:dyDescent="0.25">
      <c r="A4040" s="119" t="s">
        <v>298</v>
      </c>
      <c r="B4040" s="119" t="s">
        <v>298</v>
      </c>
      <c r="C4040" s="134" t="s">
        <v>299</v>
      </c>
      <c r="D4040" s="135" t="s">
        <v>300</v>
      </c>
      <c r="E4040" s="135" t="s">
        <v>55</v>
      </c>
      <c r="F4040" s="135" t="s">
        <v>22</v>
      </c>
      <c r="G4040" s="135" t="s">
        <v>23</v>
      </c>
      <c r="H4040" s="135"/>
      <c r="I4040" s="136" t="s">
        <v>24</v>
      </c>
      <c r="J4040" s="119"/>
      <c r="K4040" s="120">
        <v>100240109000</v>
      </c>
      <c r="L4040" s="119" t="s">
        <v>56</v>
      </c>
      <c r="M4040" s="119" t="s">
        <v>65</v>
      </c>
      <c r="N4040" s="119" t="s">
        <v>65</v>
      </c>
      <c r="O4040" s="119" t="s">
        <v>65</v>
      </c>
      <c r="P4040" s="137" t="s">
        <v>9037</v>
      </c>
      <c r="Q4040" s="138"/>
      <c r="R4040" s="136" t="s">
        <v>28</v>
      </c>
      <c r="S4040" s="139"/>
      <c r="T4040" s="140">
        <v>102698</v>
      </c>
      <c r="U4040" s="141">
        <v>86840</v>
      </c>
      <c r="V4040" s="122">
        <v>0.15441391263705229</v>
      </c>
      <c r="W4040" s="136" t="s">
        <v>276</v>
      </c>
      <c r="X4040" s="136" t="s">
        <v>24</v>
      </c>
      <c r="Y4040" s="136" t="s">
        <v>30</v>
      </c>
      <c r="Z4040" s="136" t="s">
        <v>31</v>
      </c>
      <c r="AA4040" s="119"/>
    </row>
    <row r="4041" spans="1:27" x14ac:dyDescent="0.25">
      <c r="A4041" s="136" t="s">
        <v>301</v>
      </c>
      <c r="B4041" s="136" t="s">
        <v>301</v>
      </c>
      <c r="C4041" s="134" t="s">
        <v>302</v>
      </c>
      <c r="D4041" s="135" t="s">
        <v>303</v>
      </c>
      <c r="E4041" s="136" t="s">
        <v>55</v>
      </c>
      <c r="F4041" s="136" t="s">
        <v>22</v>
      </c>
      <c r="G4041" s="136" t="s">
        <v>23</v>
      </c>
      <c r="H4041" s="136"/>
      <c r="I4041" s="136" t="s">
        <v>24</v>
      </c>
      <c r="J4041" s="119"/>
      <c r="K4041" s="144">
        <v>100240109000</v>
      </c>
      <c r="L4041" s="136" t="s">
        <v>56</v>
      </c>
      <c r="M4041" s="136" t="s">
        <v>65</v>
      </c>
      <c r="N4041" s="136" t="s">
        <v>65</v>
      </c>
      <c r="O4041" s="136" t="s">
        <v>65</v>
      </c>
      <c r="P4041" s="137" t="s">
        <v>9037</v>
      </c>
      <c r="Q4041" s="138"/>
      <c r="R4041" s="136" t="s">
        <v>28</v>
      </c>
      <c r="S4041" s="139"/>
      <c r="T4041" s="140">
        <v>31322</v>
      </c>
      <c r="U4041" s="141">
        <v>26490</v>
      </c>
      <c r="V4041" s="122">
        <v>0.15426856522571997</v>
      </c>
      <c r="W4041" s="136" t="s">
        <v>276</v>
      </c>
      <c r="X4041" s="136" t="s">
        <v>24</v>
      </c>
      <c r="Y4041" s="136" t="s">
        <v>30</v>
      </c>
      <c r="Z4041" s="136" t="s">
        <v>31</v>
      </c>
      <c r="AA4041" s="119"/>
    </row>
    <row r="4042" spans="1:27" x14ac:dyDescent="0.25">
      <c r="A4042" s="136" t="s">
        <v>304</v>
      </c>
      <c r="B4042" s="136" t="s">
        <v>304</v>
      </c>
      <c r="C4042" s="134" t="s">
        <v>305</v>
      </c>
      <c r="D4042" s="135" t="s">
        <v>306</v>
      </c>
      <c r="E4042" s="136" t="s">
        <v>55</v>
      </c>
      <c r="F4042" s="136" t="s">
        <v>22</v>
      </c>
      <c r="G4042" s="136" t="s">
        <v>23</v>
      </c>
      <c r="H4042" s="136"/>
      <c r="I4042" s="136" t="s">
        <v>24</v>
      </c>
      <c r="J4042" s="119"/>
      <c r="K4042" s="144">
        <v>100240109000</v>
      </c>
      <c r="L4042" s="136" t="s">
        <v>56</v>
      </c>
      <c r="M4042" s="136" t="s">
        <v>65</v>
      </c>
      <c r="N4042" s="136" t="s">
        <v>65</v>
      </c>
      <c r="O4042" s="136" t="s">
        <v>65</v>
      </c>
      <c r="P4042" s="137" t="s">
        <v>9037</v>
      </c>
      <c r="Q4042" s="138"/>
      <c r="R4042" s="136" t="s">
        <v>28</v>
      </c>
      <c r="S4042" s="139"/>
      <c r="T4042" s="140">
        <v>59955</v>
      </c>
      <c r="U4042" s="141">
        <v>50700</v>
      </c>
      <c r="V4042" s="122">
        <v>0.15436577433074805</v>
      </c>
      <c r="W4042" s="136" t="s">
        <v>276</v>
      </c>
      <c r="X4042" s="136" t="s">
        <v>24</v>
      </c>
      <c r="Y4042" s="136" t="s">
        <v>30</v>
      </c>
      <c r="Z4042" s="136" t="s">
        <v>31</v>
      </c>
      <c r="AA4042" s="119"/>
    </row>
    <row r="4043" spans="1:27" x14ac:dyDescent="0.25">
      <c r="A4043" s="135" t="s">
        <v>307</v>
      </c>
      <c r="B4043" s="135" t="s">
        <v>307</v>
      </c>
      <c r="C4043" s="134" t="s">
        <v>308</v>
      </c>
      <c r="D4043" s="135" t="s">
        <v>309</v>
      </c>
      <c r="E4043" s="135" t="s">
        <v>55</v>
      </c>
      <c r="F4043" s="135" t="s">
        <v>22</v>
      </c>
      <c r="G4043" s="135" t="s">
        <v>23</v>
      </c>
      <c r="H4043" s="135"/>
      <c r="I4043" s="136" t="s">
        <v>24</v>
      </c>
      <c r="J4043" s="119"/>
      <c r="K4043" s="123">
        <v>100240109000</v>
      </c>
      <c r="L4043" s="135" t="s">
        <v>56</v>
      </c>
      <c r="M4043" s="135" t="s">
        <v>65</v>
      </c>
      <c r="N4043" s="135" t="s">
        <v>65</v>
      </c>
      <c r="O4043" s="135" t="s">
        <v>65</v>
      </c>
      <c r="P4043" s="137" t="s">
        <v>9037</v>
      </c>
      <c r="Q4043" s="138"/>
      <c r="R4043" s="136" t="s">
        <v>28</v>
      </c>
      <c r="S4043" s="139"/>
      <c r="T4043" s="140">
        <v>89719</v>
      </c>
      <c r="U4043" s="141">
        <v>75860</v>
      </c>
      <c r="V4043" s="122">
        <v>0.15447118224679279</v>
      </c>
      <c r="W4043" s="136" t="s">
        <v>276</v>
      </c>
      <c r="X4043" s="136" t="s">
        <v>24</v>
      </c>
      <c r="Y4043" s="136" t="s">
        <v>30</v>
      </c>
      <c r="Z4043" s="136" t="s">
        <v>31</v>
      </c>
      <c r="AA4043" s="119"/>
    </row>
    <row r="4044" spans="1:27" x14ac:dyDescent="0.25">
      <c r="A4044" s="135" t="s">
        <v>310</v>
      </c>
      <c r="B4044" s="135" t="s">
        <v>310</v>
      </c>
      <c r="C4044" s="134" t="s">
        <v>311</v>
      </c>
      <c r="D4044" s="135" t="s">
        <v>312</v>
      </c>
      <c r="E4044" s="135" t="s">
        <v>55</v>
      </c>
      <c r="F4044" s="135" t="s">
        <v>22</v>
      </c>
      <c r="G4044" s="135" t="s">
        <v>23</v>
      </c>
      <c r="H4044" s="135"/>
      <c r="I4044" s="136" t="s">
        <v>24</v>
      </c>
      <c r="J4044" s="119"/>
      <c r="K4044" s="123">
        <v>100240109000</v>
      </c>
      <c r="L4044" s="135" t="s">
        <v>56</v>
      </c>
      <c r="M4044" s="135" t="s">
        <v>65</v>
      </c>
      <c r="N4044" s="135" t="s">
        <v>65</v>
      </c>
      <c r="O4044" s="135" t="s">
        <v>65</v>
      </c>
      <c r="P4044" s="137" t="s">
        <v>9037</v>
      </c>
      <c r="Q4044" s="138"/>
      <c r="R4044" s="136" t="s">
        <v>28</v>
      </c>
      <c r="S4044" s="139"/>
      <c r="T4044" s="140">
        <v>120652</v>
      </c>
      <c r="U4044" s="141">
        <v>102020</v>
      </c>
      <c r="V4044" s="122">
        <v>0.15442760998574412</v>
      </c>
      <c r="W4044" s="136" t="s">
        <v>276</v>
      </c>
      <c r="X4044" s="136" t="s">
        <v>24</v>
      </c>
      <c r="Y4044" s="136" t="s">
        <v>30</v>
      </c>
      <c r="Z4044" s="136" t="s">
        <v>31</v>
      </c>
      <c r="AA4044" s="119"/>
    </row>
    <row r="4045" spans="1:27" x14ac:dyDescent="0.25">
      <c r="A4045" s="135" t="s">
        <v>313</v>
      </c>
      <c r="B4045" s="135" t="s">
        <v>313</v>
      </c>
      <c r="C4045" s="134" t="s">
        <v>314</v>
      </c>
      <c r="D4045" s="135" t="s">
        <v>315</v>
      </c>
      <c r="E4045" s="135" t="s">
        <v>55</v>
      </c>
      <c r="F4045" s="135" t="s">
        <v>22</v>
      </c>
      <c r="G4045" s="135" t="s">
        <v>23</v>
      </c>
      <c r="H4045" s="135"/>
      <c r="I4045" s="136" t="s">
        <v>24</v>
      </c>
      <c r="J4045" s="119"/>
      <c r="K4045" s="123">
        <v>100240109000</v>
      </c>
      <c r="L4045" s="135" t="s">
        <v>56</v>
      </c>
      <c r="M4045" s="135" t="s">
        <v>65</v>
      </c>
      <c r="N4045" s="135" t="s">
        <v>65</v>
      </c>
      <c r="O4045" s="135" t="s">
        <v>65</v>
      </c>
      <c r="P4045" s="137" t="s">
        <v>9037</v>
      </c>
      <c r="Q4045" s="138"/>
      <c r="R4045" s="136" t="s">
        <v>28</v>
      </c>
      <c r="S4045" s="139"/>
      <c r="T4045" s="140">
        <v>19139</v>
      </c>
      <c r="U4045" s="141">
        <v>16190</v>
      </c>
      <c r="V4045" s="122">
        <v>0.15408328543811067</v>
      </c>
      <c r="W4045" s="136" t="s">
        <v>276</v>
      </c>
      <c r="X4045" s="136" t="s">
        <v>24</v>
      </c>
      <c r="Y4045" s="136" t="s">
        <v>30</v>
      </c>
      <c r="Z4045" s="136" t="s">
        <v>31</v>
      </c>
      <c r="AA4045" s="119"/>
    </row>
    <row r="4046" spans="1:27" x14ac:dyDescent="0.25">
      <c r="A4046" s="135" t="s">
        <v>316</v>
      </c>
      <c r="B4046" s="135" t="s">
        <v>316</v>
      </c>
      <c r="C4046" s="134" t="s">
        <v>317</v>
      </c>
      <c r="D4046" s="135" t="s">
        <v>318</v>
      </c>
      <c r="E4046" s="135" t="s">
        <v>55</v>
      </c>
      <c r="F4046" s="135" t="s">
        <v>22</v>
      </c>
      <c r="G4046" s="135" t="s">
        <v>23</v>
      </c>
      <c r="H4046" s="135"/>
      <c r="I4046" s="136" t="s">
        <v>24</v>
      </c>
      <c r="J4046" s="119"/>
      <c r="K4046" s="123">
        <v>100240109000</v>
      </c>
      <c r="L4046" s="135" t="s">
        <v>56</v>
      </c>
      <c r="M4046" s="135" t="s">
        <v>65</v>
      </c>
      <c r="N4046" s="135" t="s">
        <v>65</v>
      </c>
      <c r="O4046" s="135" t="s">
        <v>65</v>
      </c>
      <c r="P4046" s="137" t="s">
        <v>9037</v>
      </c>
      <c r="Q4046" s="138"/>
      <c r="R4046" s="136" t="s">
        <v>28</v>
      </c>
      <c r="S4046" s="139"/>
      <c r="T4046" s="140">
        <v>39043</v>
      </c>
      <c r="U4046" s="141">
        <v>33020</v>
      </c>
      <c r="V4046" s="122">
        <v>0.15426580949209845</v>
      </c>
      <c r="W4046" s="136" t="s">
        <v>276</v>
      </c>
      <c r="X4046" s="136" t="s">
        <v>24</v>
      </c>
      <c r="Y4046" s="136" t="s">
        <v>30</v>
      </c>
      <c r="Z4046" s="136" t="s">
        <v>31</v>
      </c>
      <c r="AA4046" s="119"/>
    </row>
    <row r="4047" spans="1:27" x14ac:dyDescent="0.25">
      <c r="A4047" s="135" t="s">
        <v>319</v>
      </c>
      <c r="B4047" s="135" t="s">
        <v>319</v>
      </c>
      <c r="C4047" s="134" t="s">
        <v>320</v>
      </c>
      <c r="D4047" s="135" t="s">
        <v>321</v>
      </c>
      <c r="E4047" s="135" t="s">
        <v>55</v>
      </c>
      <c r="F4047" s="135" t="s">
        <v>22</v>
      </c>
      <c r="G4047" s="135" t="s">
        <v>23</v>
      </c>
      <c r="H4047" s="135"/>
      <c r="I4047" s="136" t="s">
        <v>24</v>
      </c>
      <c r="J4047" s="119"/>
      <c r="K4047" s="123">
        <v>100240109000</v>
      </c>
      <c r="L4047" s="135" t="s">
        <v>56</v>
      </c>
      <c r="M4047" s="135" t="s">
        <v>65</v>
      </c>
      <c r="N4047" s="135" t="s">
        <v>65</v>
      </c>
      <c r="O4047" s="135" t="s">
        <v>65</v>
      </c>
      <c r="P4047" s="137" t="s">
        <v>9037</v>
      </c>
      <c r="Q4047" s="138"/>
      <c r="R4047" s="136" t="s">
        <v>28</v>
      </c>
      <c r="S4047" s="139"/>
      <c r="T4047" s="140">
        <v>59735</v>
      </c>
      <c r="U4047" s="141">
        <v>50510</v>
      </c>
      <c r="V4047" s="122">
        <v>0.15443207499790745</v>
      </c>
      <c r="W4047" s="136" t="s">
        <v>276</v>
      </c>
      <c r="X4047" s="136" t="s">
        <v>24</v>
      </c>
      <c r="Y4047" s="136" t="s">
        <v>30</v>
      </c>
      <c r="Z4047" s="136" t="s">
        <v>31</v>
      </c>
      <c r="AA4047" s="119"/>
    </row>
    <row r="4048" spans="1:27" x14ac:dyDescent="0.25">
      <c r="A4048" s="119" t="s">
        <v>322</v>
      </c>
      <c r="B4048" s="119" t="s">
        <v>322</v>
      </c>
      <c r="C4048" s="134" t="s">
        <v>323</v>
      </c>
      <c r="D4048" s="135" t="s">
        <v>324</v>
      </c>
      <c r="E4048" s="135" t="s">
        <v>55</v>
      </c>
      <c r="F4048" s="135" t="s">
        <v>22</v>
      </c>
      <c r="G4048" s="135" t="s">
        <v>23</v>
      </c>
      <c r="H4048" s="135"/>
      <c r="I4048" s="136" t="s">
        <v>24</v>
      </c>
      <c r="J4048" s="119"/>
      <c r="K4048" s="120">
        <v>100240109000</v>
      </c>
      <c r="L4048" s="119" t="s">
        <v>56</v>
      </c>
      <c r="M4048" s="119" t="s">
        <v>65</v>
      </c>
      <c r="N4048" s="119" t="s">
        <v>65</v>
      </c>
      <c r="O4048" s="119" t="s">
        <v>65</v>
      </c>
      <c r="P4048" s="137" t="s">
        <v>9037</v>
      </c>
      <c r="Q4048" s="138"/>
      <c r="R4048" s="136" t="s">
        <v>28</v>
      </c>
      <c r="S4048" s="139"/>
      <c r="T4048" s="140">
        <v>81239</v>
      </c>
      <c r="U4048" s="141">
        <v>68690</v>
      </c>
      <c r="V4048" s="122">
        <v>0.15447014365021727</v>
      </c>
      <c r="W4048" s="136" t="s">
        <v>276</v>
      </c>
      <c r="X4048" s="136" t="s">
        <v>24</v>
      </c>
      <c r="Y4048" s="136" t="s">
        <v>30</v>
      </c>
      <c r="Z4048" s="136" t="s">
        <v>31</v>
      </c>
      <c r="AA4048" s="119"/>
    </row>
    <row r="4049" spans="1:27" x14ac:dyDescent="0.25">
      <c r="A4049" s="119" t="s">
        <v>325</v>
      </c>
      <c r="B4049" s="119" t="s">
        <v>325</v>
      </c>
      <c r="C4049" s="134" t="s">
        <v>326</v>
      </c>
      <c r="D4049" s="135" t="s">
        <v>327</v>
      </c>
      <c r="E4049" s="135" t="s">
        <v>55</v>
      </c>
      <c r="F4049" s="135" t="s">
        <v>22</v>
      </c>
      <c r="G4049" s="135" t="s">
        <v>23</v>
      </c>
      <c r="H4049" s="135"/>
      <c r="I4049" s="136" t="s">
        <v>24</v>
      </c>
      <c r="J4049" s="119"/>
      <c r="K4049" s="120">
        <v>100240109000</v>
      </c>
      <c r="L4049" s="119" t="s">
        <v>56</v>
      </c>
      <c r="M4049" s="119" t="s">
        <v>65</v>
      </c>
      <c r="N4049" s="119" t="s">
        <v>65</v>
      </c>
      <c r="O4049" s="119" t="s">
        <v>65</v>
      </c>
      <c r="P4049" s="137" t="s">
        <v>9037</v>
      </c>
      <c r="Q4049" s="138"/>
      <c r="R4049" s="136" t="s">
        <v>28</v>
      </c>
      <c r="S4049" s="139"/>
      <c r="T4049" s="140">
        <v>33361</v>
      </c>
      <c r="U4049" s="141">
        <v>28210</v>
      </c>
      <c r="V4049" s="122">
        <v>0.15440184646743205</v>
      </c>
      <c r="W4049" s="136" t="s">
        <v>276</v>
      </c>
      <c r="X4049" s="136" t="s">
        <v>24</v>
      </c>
      <c r="Y4049" s="136" t="s">
        <v>30</v>
      </c>
      <c r="Z4049" s="136" t="s">
        <v>31</v>
      </c>
      <c r="AA4049" s="119"/>
    </row>
    <row r="4050" spans="1:27" x14ac:dyDescent="0.25">
      <c r="A4050" s="119" t="s">
        <v>328</v>
      </c>
      <c r="B4050" s="119" t="s">
        <v>328</v>
      </c>
      <c r="C4050" s="134" t="s">
        <v>329</v>
      </c>
      <c r="D4050" s="135" t="s">
        <v>330</v>
      </c>
      <c r="E4050" s="135" t="s">
        <v>55</v>
      </c>
      <c r="F4050" s="135" t="s">
        <v>22</v>
      </c>
      <c r="G4050" s="135" t="s">
        <v>23</v>
      </c>
      <c r="H4050" s="135"/>
      <c r="I4050" s="136" t="s">
        <v>24</v>
      </c>
      <c r="J4050" s="119"/>
      <c r="K4050" s="120">
        <v>100240109000</v>
      </c>
      <c r="L4050" s="119" t="s">
        <v>56</v>
      </c>
      <c r="M4050" s="119" t="s">
        <v>65</v>
      </c>
      <c r="N4050" s="119" t="s">
        <v>65</v>
      </c>
      <c r="O4050" s="119" t="s">
        <v>65</v>
      </c>
      <c r="P4050" s="137" t="s">
        <v>9037</v>
      </c>
      <c r="Q4050" s="138"/>
      <c r="R4050" s="136" t="s">
        <v>28</v>
      </c>
      <c r="S4050" s="139"/>
      <c r="T4050" s="140">
        <v>68055</v>
      </c>
      <c r="U4050" s="141">
        <v>57550</v>
      </c>
      <c r="V4050" s="122">
        <v>0.1543604437587246</v>
      </c>
      <c r="W4050" s="136" t="s">
        <v>276</v>
      </c>
      <c r="X4050" s="136" t="s">
        <v>24</v>
      </c>
      <c r="Y4050" s="136" t="s">
        <v>30</v>
      </c>
      <c r="Z4050" s="136" t="s">
        <v>31</v>
      </c>
      <c r="AA4050" s="119"/>
    </row>
    <row r="4051" spans="1:27" x14ac:dyDescent="0.25">
      <c r="A4051" s="119" t="s">
        <v>331</v>
      </c>
      <c r="B4051" s="119" t="s">
        <v>331</v>
      </c>
      <c r="C4051" s="134" t="s">
        <v>332</v>
      </c>
      <c r="D4051" s="135" t="s">
        <v>333</v>
      </c>
      <c r="E4051" s="135" t="s">
        <v>55</v>
      </c>
      <c r="F4051" s="135" t="s">
        <v>22</v>
      </c>
      <c r="G4051" s="135" t="s">
        <v>23</v>
      </c>
      <c r="H4051" s="135"/>
      <c r="I4051" s="136" t="s">
        <v>24</v>
      </c>
      <c r="J4051" s="119"/>
      <c r="K4051" s="120">
        <v>100240109000</v>
      </c>
      <c r="L4051" s="119" t="s">
        <v>56</v>
      </c>
      <c r="M4051" s="119" t="s">
        <v>65</v>
      </c>
      <c r="N4051" s="119" t="s">
        <v>65</v>
      </c>
      <c r="O4051" s="119" t="s">
        <v>65</v>
      </c>
      <c r="P4051" s="137" t="s">
        <v>9037</v>
      </c>
      <c r="Q4051" s="138"/>
      <c r="R4051" s="136" t="s">
        <v>28</v>
      </c>
      <c r="S4051" s="139"/>
      <c r="T4051" s="140">
        <v>104124</v>
      </c>
      <c r="U4051" s="141">
        <v>88040</v>
      </c>
      <c r="V4051" s="122">
        <v>0.15446967077715035</v>
      </c>
      <c r="W4051" s="136" t="s">
        <v>276</v>
      </c>
      <c r="X4051" s="136" t="s">
        <v>24</v>
      </c>
      <c r="Y4051" s="136" t="s">
        <v>30</v>
      </c>
      <c r="Z4051" s="136" t="s">
        <v>31</v>
      </c>
      <c r="AA4051" s="119"/>
    </row>
    <row r="4052" spans="1:27" x14ac:dyDescent="0.25">
      <c r="A4052" s="119" t="s">
        <v>334</v>
      </c>
      <c r="B4052" s="119" t="s">
        <v>334</v>
      </c>
      <c r="C4052" s="134" t="s">
        <v>335</v>
      </c>
      <c r="D4052" s="135" t="s">
        <v>336</v>
      </c>
      <c r="E4052" s="135" t="s">
        <v>55</v>
      </c>
      <c r="F4052" s="135" t="s">
        <v>22</v>
      </c>
      <c r="G4052" s="135" t="s">
        <v>23</v>
      </c>
      <c r="H4052" s="135"/>
      <c r="I4052" s="136" t="s">
        <v>24</v>
      </c>
      <c r="J4052" s="119"/>
      <c r="K4052" s="120">
        <v>100240109000</v>
      </c>
      <c r="L4052" s="119" t="s">
        <v>56</v>
      </c>
      <c r="M4052" s="119" t="s">
        <v>65</v>
      </c>
      <c r="N4052" s="119" t="s">
        <v>65</v>
      </c>
      <c r="O4052" s="119" t="s">
        <v>65</v>
      </c>
      <c r="P4052" s="137" t="s">
        <v>9037</v>
      </c>
      <c r="Q4052" s="138"/>
      <c r="R4052" s="136" t="s">
        <v>28</v>
      </c>
      <c r="S4052" s="139"/>
      <c r="T4052" s="140">
        <v>141609</v>
      </c>
      <c r="U4052" s="141">
        <v>119740</v>
      </c>
      <c r="V4052" s="122">
        <v>0.15443227478479471</v>
      </c>
      <c r="W4052" s="136" t="s">
        <v>276</v>
      </c>
      <c r="X4052" s="136" t="s">
        <v>24</v>
      </c>
      <c r="Y4052" s="136" t="s">
        <v>30</v>
      </c>
      <c r="Z4052" s="136" t="s">
        <v>31</v>
      </c>
      <c r="AA4052" s="119"/>
    </row>
    <row r="4053" spans="1:27" x14ac:dyDescent="0.25">
      <c r="A4053" s="119" t="s">
        <v>337</v>
      </c>
      <c r="B4053" s="119" t="s">
        <v>337</v>
      </c>
      <c r="C4053" s="134" t="s">
        <v>338</v>
      </c>
      <c r="D4053" s="135" t="s">
        <v>339</v>
      </c>
      <c r="E4053" s="135" t="s">
        <v>55</v>
      </c>
      <c r="F4053" s="135" t="s">
        <v>22</v>
      </c>
      <c r="G4053" s="135" t="s">
        <v>23</v>
      </c>
      <c r="H4053" s="135"/>
      <c r="I4053" s="136" t="s">
        <v>24</v>
      </c>
      <c r="J4053" s="119"/>
      <c r="K4053" s="120">
        <v>100240109000</v>
      </c>
      <c r="L4053" s="119" t="s">
        <v>56</v>
      </c>
      <c r="M4053" s="119" t="s">
        <v>65</v>
      </c>
      <c r="N4053" s="119" t="s">
        <v>65</v>
      </c>
      <c r="O4053" s="119" t="s">
        <v>65</v>
      </c>
      <c r="P4053" s="137" t="s">
        <v>9037</v>
      </c>
      <c r="Q4053" s="138"/>
      <c r="R4053" s="136" t="s">
        <v>28</v>
      </c>
      <c r="S4053" s="139"/>
      <c r="T4053" s="140">
        <v>34832</v>
      </c>
      <c r="U4053" s="141">
        <v>29460</v>
      </c>
      <c r="V4053" s="122">
        <v>0.15422599908130452</v>
      </c>
      <c r="W4053" s="136" t="s">
        <v>276</v>
      </c>
      <c r="X4053" s="136" t="s">
        <v>24</v>
      </c>
      <c r="Y4053" s="136" t="s">
        <v>30</v>
      </c>
      <c r="Z4053" s="136" t="s">
        <v>31</v>
      </c>
      <c r="AA4053" s="119"/>
    </row>
    <row r="4054" spans="1:27" x14ac:dyDescent="0.25">
      <c r="A4054" s="119" t="s">
        <v>340</v>
      </c>
      <c r="B4054" s="119" t="s">
        <v>340</v>
      </c>
      <c r="C4054" s="134" t="s">
        <v>341</v>
      </c>
      <c r="D4054" s="135" t="s">
        <v>342</v>
      </c>
      <c r="E4054" s="135" t="s">
        <v>55</v>
      </c>
      <c r="F4054" s="135" t="s">
        <v>22</v>
      </c>
      <c r="G4054" s="135" t="s">
        <v>23</v>
      </c>
      <c r="H4054" s="135"/>
      <c r="I4054" s="136" t="s">
        <v>24</v>
      </c>
      <c r="J4054" s="119"/>
      <c r="K4054" s="120">
        <v>100240109000</v>
      </c>
      <c r="L4054" s="119" t="s">
        <v>56</v>
      </c>
      <c r="M4054" s="119" t="s">
        <v>65</v>
      </c>
      <c r="N4054" s="119" t="s">
        <v>65</v>
      </c>
      <c r="O4054" s="119" t="s">
        <v>65</v>
      </c>
      <c r="P4054" s="137" t="s">
        <v>9037</v>
      </c>
      <c r="Q4054" s="138"/>
      <c r="R4054" s="136" t="s">
        <v>28</v>
      </c>
      <c r="S4054" s="139"/>
      <c r="T4054" s="140">
        <v>71057</v>
      </c>
      <c r="U4054" s="141">
        <v>60080</v>
      </c>
      <c r="V4054" s="122">
        <v>0.15448161335266053</v>
      </c>
      <c r="W4054" s="136" t="s">
        <v>276</v>
      </c>
      <c r="X4054" s="136" t="s">
        <v>24</v>
      </c>
      <c r="Y4054" s="136" t="s">
        <v>30</v>
      </c>
      <c r="Z4054" s="136" t="s">
        <v>31</v>
      </c>
      <c r="AA4054" s="119"/>
    </row>
    <row r="4055" spans="1:27" x14ac:dyDescent="0.25">
      <c r="A4055" s="119" t="s">
        <v>343</v>
      </c>
      <c r="B4055" s="119" t="s">
        <v>343</v>
      </c>
      <c r="C4055" s="134" t="s">
        <v>344</v>
      </c>
      <c r="D4055" s="135" t="s">
        <v>345</v>
      </c>
      <c r="E4055" s="135" t="s">
        <v>55</v>
      </c>
      <c r="F4055" s="135" t="s">
        <v>22</v>
      </c>
      <c r="G4055" s="135" t="s">
        <v>23</v>
      </c>
      <c r="H4055" s="135"/>
      <c r="I4055" s="136" t="s">
        <v>24</v>
      </c>
      <c r="J4055" s="119"/>
      <c r="K4055" s="120">
        <v>100240109000</v>
      </c>
      <c r="L4055" s="119" t="s">
        <v>56</v>
      </c>
      <c r="M4055" s="119" t="s">
        <v>65</v>
      </c>
      <c r="N4055" s="119" t="s">
        <v>65</v>
      </c>
      <c r="O4055" s="119" t="s">
        <v>65</v>
      </c>
      <c r="P4055" s="137" t="s">
        <v>9037</v>
      </c>
      <c r="Q4055" s="138"/>
      <c r="R4055" s="136" t="s">
        <v>28</v>
      </c>
      <c r="S4055" s="139"/>
      <c r="T4055" s="140">
        <v>108716</v>
      </c>
      <c r="U4055" s="141">
        <v>91920</v>
      </c>
      <c r="V4055" s="122">
        <v>0.15449427867103283</v>
      </c>
      <c r="W4055" s="136" t="s">
        <v>276</v>
      </c>
      <c r="X4055" s="136" t="s">
        <v>24</v>
      </c>
      <c r="Y4055" s="136" t="s">
        <v>30</v>
      </c>
      <c r="Z4055" s="136" t="s">
        <v>31</v>
      </c>
      <c r="AA4055" s="119"/>
    </row>
    <row r="4056" spans="1:27" x14ac:dyDescent="0.25">
      <c r="A4056" s="119" t="s">
        <v>346</v>
      </c>
      <c r="B4056" s="119" t="s">
        <v>346</v>
      </c>
      <c r="C4056" s="134" t="s">
        <v>347</v>
      </c>
      <c r="D4056" s="135" t="s">
        <v>348</v>
      </c>
      <c r="E4056" s="135" t="s">
        <v>55</v>
      </c>
      <c r="F4056" s="135" t="s">
        <v>22</v>
      </c>
      <c r="G4056" s="135" t="s">
        <v>23</v>
      </c>
      <c r="H4056" s="135"/>
      <c r="I4056" s="136" t="s">
        <v>24</v>
      </c>
      <c r="J4056" s="119"/>
      <c r="K4056" s="120">
        <v>100240109000</v>
      </c>
      <c r="L4056" s="119" t="s">
        <v>56</v>
      </c>
      <c r="M4056" s="119" t="s">
        <v>65</v>
      </c>
      <c r="N4056" s="119" t="s">
        <v>65</v>
      </c>
      <c r="O4056" s="119" t="s">
        <v>65</v>
      </c>
      <c r="P4056" s="137" t="s">
        <v>9037</v>
      </c>
      <c r="Q4056" s="138"/>
      <c r="R4056" s="136" t="s">
        <v>28</v>
      </c>
      <c r="S4056" s="139"/>
      <c r="T4056" s="140">
        <v>147853</v>
      </c>
      <c r="U4056" s="141">
        <v>125010</v>
      </c>
      <c r="V4056" s="122">
        <v>0.15449804873759743</v>
      </c>
      <c r="W4056" s="136" t="s">
        <v>276</v>
      </c>
      <c r="X4056" s="136" t="s">
        <v>24</v>
      </c>
      <c r="Y4056" s="136" t="s">
        <v>30</v>
      </c>
      <c r="Z4056" s="136" t="s">
        <v>31</v>
      </c>
      <c r="AA4056" s="119"/>
    </row>
    <row r="4057" spans="1:27" x14ac:dyDescent="0.25">
      <c r="A4057" s="119" t="s">
        <v>104</v>
      </c>
      <c r="B4057" s="119" t="s">
        <v>104</v>
      </c>
      <c r="C4057" s="134" t="s">
        <v>105</v>
      </c>
      <c r="D4057" s="135" t="s">
        <v>106</v>
      </c>
      <c r="E4057" s="135" t="s">
        <v>55</v>
      </c>
      <c r="F4057" s="135" t="s">
        <v>22</v>
      </c>
      <c r="G4057" s="135" t="s">
        <v>23</v>
      </c>
      <c r="H4057" s="135"/>
      <c r="I4057" s="136" t="s">
        <v>24</v>
      </c>
      <c r="J4057" s="119"/>
      <c r="K4057" s="120">
        <v>100240209000</v>
      </c>
      <c r="L4057" s="119" t="s">
        <v>56</v>
      </c>
      <c r="M4057" s="119" t="s">
        <v>57</v>
      </c>
      <c r="N4057" s="119" t="s">
        <v>57</v>
      </c>
      <c r="O4057" s="119" t="s">
        <v>57</v>
      </c>
      <c r="P4057" s="137" t="s">
        <v>9037</v>
      </c>
      <c r="Q4057" s="138"/>
      <c r="R4057" s="136" t="s">
        <v>28</v>
      </c>
      <c r="S4057" s="139"/>
      <c r="T4057" s="140">
        <v>2191</v>
      </c>
      <c r="U4057" s="141">
        <v>1630</v>
      </c>
      <c r="V4057" s="122">
        <v>0.25604746691008673</v>
      </c>
      <c r="W4057" s="136" t="s">
        <v>61</v>
      </c>
      <c r="X4057" s="136" t="s">
        <v>24</v>
      </c>
      <c r="Y4057" s="136" t="s">
        <v>30</v>
      </c>
      <c r="Z4057" s="136" t="s">
        <v>31</v>
      </c>
      <c r="AA4057" s="119"/>
    </row>
    <row r="4058" spans="1:27" x14ac:dyDescent="0.25">
      <c r="A4058" s="119" t="s">
        <v>107</v>
      </c>
      <c r="B4058" s="119" t="s">
        <v>107</v>
      </c>
      <c r="C4058" s="134" t="s">
        <v>108</v>
      </c>
      <c r="D4058" s="135" t="s">
        <v>109</v>
      </c>
      <c r="E4058" s="135" t="s">
        <v>55</v>
      </c>
      <c r="F4058" s="135" t="s">
        <v>22</v>
      </c>
      <c r="G4058" s="135" t="s">
        <v>23</v>
      </c>
      <c r="H4058" s="135"/>
      <c r="I4058" s="136" t="s">
        <v>24</v>
      </c>
      <c r="J4058" s="119"/>
      <c r="K4058" s="120">
        <v>100240209000</v>
      </c>
      <c r="L4058" s="119" t="s">
        <v>56</v>
      </c>
      <c r="M4058" s="119" t="s">
        <v>57</v>
      </c>
      <c r="N4058" s="119" t="s">
        <v>57</v>
      </c>
      <c r="O4058" s="119" t="s">
        <v>57</v>
      </c>
      <c r="P4058" s="137" t="s">
        <v>9037</v>
      </c>
      <c r="Q4058" s="138"/>
      <c r="R4058" s="136" t="s">
        <v>28</v>
      </c>
      <c r="S4058" s="139"/>
      <c r="T4058" s="140">
        <v>2906</v>
      </c>
      <c r="U4058" s="141">
        <v>2160</v>
      </c>
      <c r="V4058" s="122">
        <v>0.25671025464556085</v>
      </c>
      <c r="W4058" s="136" t="s">
        <v>61</v>
      </c>
      <c r="X4058" s="136" t="s">
        <v>24</v>
      </c>
      <c r="Y4058" s="136" t="s">
        <v>30</v>
      </c>
      <c r="Z4058" s="136" t="s">
        <v>31</v>
      </c>
      <c r="AA4058" s="119"/>
    </row>
    <row r="4059" spans="1:27" x14ac:dyDescent="0.25">
      <c r="A4059" s="119" t="s">
        <v>110</v>
      </c>
      <c r="B4059" s="119" t="s">
        <v>110</v>
      </c>
      <c r="C4059" s="134" t="s">
        <v>111</v>
      </c>
      <c r="D4059" s="135" t="s">
        <v>112</v>
      </c>
      <c r="E4059" s="135" t="s">
        <v>55</v>
      </c>
      <c r="F4059" s="135" t="s">
        <v>22</v>
      </c>
      <c r="G4059" s="135" t="s">
        <v>23</v>
      </c>
      <c r="H4059" s="135"/>
      <c r="I4059" s="136" t="s">
        <v>24</v>
      </c>
      <c r="J4059" s="119"/>
      <c r="K4059" s="120">
        <v>100240209000</v>
      </c>
      <c r="L4059" s="119" t="s">
        <v>56</v>
      </c>
      <c r="M4059" s="119" t="s">
        <v>57</v>
      </c>
      <c r="N4059" s="119" t="s">
        <v>57</v>
      </c>
      <c r="O4059" s="119" t="s">
        <v>57</v>
      </c>
      <c r="P4059" s="137" t="s">
        <v>9037</v>
      </c>
      <c r="Q4059" s="138"/>
      <c r="R4059" s="136" t="s">
        <v>28</v>
      </c>
      <c r="S4059" s="139"/>
      <c r="T4059" s="140">
        <v>3858</v>
      </c>
      <c r="U4059" s="141">
        <v>2860</v>
      </c>
      <c r="V4059" s="122">
        <v>0.25868325557283567</v>
      </c>
      <c r="W4059" s="136" t="s">
        <v>61</v>
      </c>
      <c r="X4059" s="136" t="s">
        <v>24</v>
      </c>
      <c r="Y4059" s="136" t="s">
        <v>30</v>
      </c>
      <c r="Z4059" s="136" t="s">
        <v>31</v>
      </c>
      <c r="AA4059" s="119"/>
    </row>
    <row r="4060" spans="1:27" x14ac:dyDescent="0.25">
      <c r="A4060" s="119" t="s">
        <v>113</v>
      </c>
      <c r="B4060" s="119" t="s">
        <v>113</v>
      </c>
      <c r="C4060" s="134" t="s">
        <v>114</v>
      </c>
      <c r="D4060" s="135" t="s">
        <v>115</v>
      </c>
      <c r="E4060" s="135" t="s">
        <v>55</v>
      </c>
      <c r="F4060" s="135" t="s">
        <v>22</v>
      </c>
      <c r="G4060" s="135" t="s">
        <v>23</v>
      </c>
      <c r="H4060" s="135"/>
      <c r="I4060" s="136" t="s">
        <v>24</v>
      </c>
      <c r="J4060" s="119"/>
      <c r="K4060" s="120">
        <v>100240209000</v>
      </c>
      <c r="L4060" s="119" t="s">
        <v>56</v>
      </c>
      <c r="M4060" s="119" t="s">
        <v>57</v>
      </c>
      <c r="N4060" s="119" t="s">
        <v>57</v>
      </c>
      <c r="O4060" s="119" t="s">
        <v>57</v>
      </c>
      <c r="P4060" s="137" t="s">
        <v>9037</v>
      </c>
      <c r="Q4060" s="138"/>
      <c r="R4060" s="136" t="s">
        <v>28</v>
      </c>
      <c r="S4060" s="139"/>
      <c r="T4060" s="140">
        <v>4402</v>
      </c>
      <c r="U4060" s="141">
        <v>3270</v>
      </c>
      <c r="V4060" s="122">
        <v>0.2571558382553385</v>
      </c>
      <c r="W4060" s="136" t="s">
        <v>61</v>
      </c>
      <c r="X4060" s="136" t="s">
        <v>24</v>
      </c>
      <c r="Y4060" s="136" t="s">
        <v>30</v>
      </c>
      <c r="Z4060" s="136" t="s">
        <v>31</v>
      </c>
      <c r="AA4060" s="119"/>
    </row>
    <row r="4061" spans="1:27" x14ac:dyDescent="0.25">
      <c r="A4061" s="119" t="s">
        <v>116</v>
      </c>
      <c r="B4061" s="119" t="s">
        <v>116</v>
      </c>
      <c r="C4061" s="134" t="s">
        <v>117</v>
      </c>
      <c r="D4061" s="135" t="s">
        <v>118</v>
      </c>
      <c r="E4061" s="135" t="s">
        <v>55</v>
      </c>
      <c r="F4061" s="135" t="s">
        <v>22</v>
      </c>
      <c r="G4061" s="135" t="s">
        <v>23</v>
      </c>
      <c r="H4061" s="135"/>
      <c r="I4061" s="136" t="s">
        <v>24</v>
      </c>
      <c r="J4061" s="119"/>
      <c r="K4061" s="120">
        <v>100240109000</v>
      </c>
      <c r="L4061" s="119" t="s">
        <v>56</v>
      </c>
      <c r="M4061" s="119" t="s">
        <v>65</v>
      </c>
      <c r="N4061" s="119" t="s">
        <v>65</v>
      </c>
      <c r="O4061" s="119" t="s">
        <v>65</v>
      </c>
      <c r="P4061" s="137" t="s">
        <v>9037</v>
      </c>
      <c r="Q4061" s="138"/>
      <c r="R4061" s="136" t="s">
        <v>28</v>
      </c>
      <c r="S4061" s="139"/>
      <c r="T4061" s="140">
        <v>3816</v>
      </c>
      <c r="U4061" s="141">
        <v>2830</v>
      </c>
      <c r="V4061" s="122">
        <v>0.25838574423480087</v>
      </c>
      <c r="W4061" s="136" t="s">
        <v>61</v>
      </c>
      <c r="X4061" s="136" t="s">
        <v>24</v>
      </c>
      <c r="Y4061" s="136" t="s">
        <v>30</v>
      </c>
      <c r="Z4061" s="136" t="s">
        <v>31</v>
      </c>
      <c r="AA4061" s="119"/>
    </row>
    <row r="4062" spans="1:27" x14ac:dyDescent="0.25">
      <c r="A4062" s="119" t="s">
        <v>119</v>
      </c>
      <c r="B4062" s="119" t="s">
        <v>119</v>
      </c>
      <c r="C4062" s="134" t="s">
        <v>120</v>
      </c>
      <c r="D4062" s="135" t="s">
        <v>121</v>
      </c>
      <c r="E4062" s="135" t="s">
        <v>55</v>
      </c>
      <c r="F4062" s="135" t="s">
        <v>22</v>
      </c>
      <c r="G4062" s="135" t="s">
        <v>23</v>
      </c>
      <c r="H4062" s="135"/>
      <c r="I4062" s="136" t="s">
        <v>24</v>
      </c>
      <c r="J4062" s="119"/>
      <c r="K4062" s="120">
        <v>100240109000</v>
      </c>
      <c r="L4062" s="119" t="s">
        <v>56</v>
      </c>
      <c r="M4062" s="119" t="s">
        <v>65</v>
      </c>
      <c r="N4062" s="119" t="s">
        <v>65</v>
      </c>
      <c r="O4062" s="119" t="s">
        <v>65</v>
      </c>
      <c r="P4062" s="137" t="s">
        <v>9037</v>
      </c>
      <c r="Q4062" s="138"/>
      <c r="R4062" s="136" t="s">
        <v>28</v>
      </c>
      <c r="S4062" s="139"/>
      <c r="T4062" s="140">
        <v>5838</v>
      </c>
      <c r="U4062" s="141">
        <v>4330</v>
      </c>
      <c r="V4062" s="122">
        <v>0.25830763960260361</v>
      </c>
      <c r="W4062" s="136" t="s">
        <v>61</v>
      </c>
      <c r="X4062" s="136" t="s">
        <v>24</v>
      </c>
      <c r="Y4062" s="136" t="s">
        <v>30</v>
      </c>
      <c r="Z4062" s="136" t="s">
        <v>31</v>
      </c>
      <c r="AA4062" s="119"/>
    </row>
    <row r="4063" spans="1:27" x14ac:dyDescent="0.25">
      <c r="A4063" s="119" t="s">
        <v>122</v>
      </c>
      <c r="B4063" s="119" t="s">
        <v>122</v>
      </c>
      <c r="C4063" s="134" t="s">
        <v>123</v>
      </c>
      <c r="D4063" s="135" t="s">
        <v>124</v>
      </c>
      <c r="E4063" s="135" t="s">
        <v>55</v>
      </c>
      <c r="F4063" s="135" t="s">
        <v>22</v>
      </c>
      <c r="G4063" s="135" t="s">
        <v>23</v>
      </c>
      <c r="H4063" s="135"/>
      <c r="I4063" s="136" t="s">
        <v>24</v>
      </c>
      <c r="J4063" s="119"/>
      <c r="K4063" s="120">
        <v>100240109000</v>
      </c>
      <c r="L4063" s="119" t="s">
        <v>56</v>
      </c>
      <c r="M4063" s="119" t="s">
        <v>65</v>
      </c>
      <c r="N4063" s="119" t="s">
        <v>65</v>
      </c>
      <c r="O4063" s="119" t="s">
        <v>65</v>
      </c>
      <c r="P4063" s="137" t="s">
        <v>9037</v>
      </c>
      <c r="Q4063" s="138"/>
      <c r="R4063" s="136" t="s">
        <v>28</v>
      </c>
      <c r="S4063" s="139"/>
      <c r="T4063" s="140">
        <v>7939</v>
      </c>
      <c r="U4063" s="141">
        <v>5890</v>
      </c>
      <c r="V4063" s="122">
        <v>0.25809295881093341</v>
      </c>
      <c r="W4063" s="136" t="s">
        <v>61</v>
      </c>
      <c r="X4063" s="136" t="s">
        <v>24</v>
      </c>
      <c r="Y4063" s="136" t="s">
        <v>30</v>
      </c>
      <c r="Z4063" s="136" t="s">
        <v>31</v>
      </c>
      <c r="AA4063" s="119"/>
    </row>
    <row r="4064" spans="1:27" x14ac:dyDescent="0.25">
      <c r="A4064" s="119" t="s">
        <v>125</v>
      </c>
      <c r="B4064" s="119" t="s">
        <v>125</v>
      </c>
      <c r="C4064" s="134" t="s">
        <v>126</v>
      </c>
      <c r="D4064" s="135" t="s">
        <v>127</v>
      </c>
      <c r="E4064" s="135" t="s">
        <v>55</v>
      </c>
      <c r="F4064" s="135" t="s">
        <v>22</v>
      </c>
      <c r="G4064" s="135" t="s">
        <v>23</v>
      </c>
      <c r="H4064" s="135"/>
      <c r="I4064" s="136" t="s">
        <v>24</v>
      </c>
      <c r="J4064" s="119"/>
      <c r="K4064" s="120">
        <v>100240109000</v>
      </c>
      <c r="L4064" s="119" t="s">
        <v>56</v>
      </c>
      <c r="M4064" s="119" t="s">
        <v>65</v>
      </c>
      <c r="N4064" s="119" t="s">
        <v>65</v>
      </c>
      <c r="O4064" s="119" t="s">
        <v>65</v>
      </c>
      <c r="P4064" s="137" t="s">
        <v>9037</v>
      </c>
      <c r="Q4064" s="138"/>
      <c r="R4064" s="136" t="s">
        <v>28</v>
      </c>
      <c r="S4064" s="139"/>
      <c r="T4064" s="140">
        <v>10122</v>
      </c>
      <c r="U4064" s="141">
        <v>7510</v>
      </c>
      <c r="V4064" s="122">
        <v>0.25805176842521238</v>
      </c>
      <c r="W4064" s="136" t="s">
        <v>61</v>
      </c>
      <c r="X4064" s="136" t="s">
        <v>24</v>
      </c>
      <c r="Y4064" s="136" t="s">
        <v>30</v>
      </c>
      <c r="Z4064" s="136" t="s">
        <v>31</v>
      </c>
      <c r="AA4064" s="119"/>
    </row>
    <row r="4065" spans="1:27" x14ac:dyDescent="0.25">
      <c r="A4065" s="119" t="s">
        <v>128</v>
      </c>
      <c r="B4065" s="119" t="s">
        <v>128</v>
      </c>
      <c r="C4065" s="134" t="s">
        <v>129</v>
      </c>
      <c r="D4065" s="135" t="s">
        <v>130</v>
      </c>
      <c r="E4065" s="135" t="s">
        <v>55</v>
      </c>
      <c r="F4065" s="135" t="s">
        <v>22</v>
      </c>
      <c r="G4065" s="135" t="s">
        <v>23</v>
      </c>
      <c r="H4065" s="135"/>
      <c r="I4065" s="136" t="s">
        <v>24</v>
      </c>
      <c r="J4065" s="119"/>
      <c r="K4065" s="120">
        <v>100240109000</v>
      </c>
      <c r="L4065" s="119" t="s">
        <v>56</v>
      </c>
      <c r="M4065" s="119" t="s">
        <v>65</v>
      </c>
      <c r="N4065" s="119" t="s">
        <v>65</v>
      </c>
      <c r="O4065" s="119" t="s">
        <v>65</v>
      </c>
      <c r="P4065" s="137" t="s">
        <v>9037</v>
      </c>
      <c r="Q4065" s="138"/>
      <c r="R4065" s="136" t="s">
        <v>28</v>
      </c>
      <c r="S4065" s="139"/>
      <c r="T4065" s="140">
        <v>5919</v>
      </c>
      <c r="U4065" s="141">
        <v>4390</v>
      </c>
      <c r="V4065" s="122">
        <v>0.25832066227403283</v>
      </c>
      <c r="W4065" s="136" t="s">
        <v>61</v>
      </c>
      <c r="X4065" s="136" t="s">
        <v>24</v>
      </c>
      <c r="Y4065" s="136" t="s">
        <v>30</v>
      </c>
      <c r="Z4065" s="136" t="s">
        <v>31</v>
      </c>
      <c r="AA4065" s="119"/>
    </row>
    <row r="4066" spans="1:27" x14ac:dyDescent="0.25">
      <c r="A4066" s="119" t="s">
        <v>131</v>
      </c>
      <c r="B4066" s="119" t="s">
        <v>131</v>
      </c>
      <c r="C4066" s="134" t="s">
        <v>132</v>
      </c>
      <c r="D4066" s="135" t="s">
        <v>133</v>
      </c>
      <c r="E4066" s="135" t="s">
        <v>55</v>
      </c>
      <c r="F4066" s="135" t="s">
        <v>22</v>
      </c>
      <c r="G4066" s="135" t="s">
        <v>23</v>
      </c>
      <c r="H4066" s="135"/>
      <c r="I4066" s="136" t="s">
        <v>24</v>
      </c>
      <c r="J4066" s="119"/>
      <c r="K4066" s="120">
        <v>100240109000</v>
      </c>
      <c r="L4066" s="119" t="s">
        <v>56</v>
      </c>
      <c r="M4066" s="119" t="s">
        <v>65</v>
      </c>
      <c r="N4066" s="119" t="s">
        <v>65</v>
      </c>
      <c r="O4066" s="119" t="s">
        <v>65</v>
      </c>
      <c r="P4066" s="137" t="s">
        <v>9037</v>
      </c>
      <c r="Q4066" s="138"/>
      <c r="R4066" s="136" t="s">
        <v>28</v>
      </c>
      <c r="S4066" s="139"/>
      <c r="T4066" s="140">
        <v>9055</v>
      </c>
      <c r="U4066" s="141">
        <v>6710</v>
      </c>
      <c r="V4066" s="122">
        <v>0.25897294312534513</v>
      </c>
      <c r="W4066" s="136" t="s">
        <v>61</v>
      </c>
      <c r="X4066" s="136" t="s">
        <v>24</v>
      </c>
      <c r="Y4066" s="136" t="s">
        <v>30</v>
      </c>
      <c r="Z4066" s="136" t="s">
        <v>31</v>
      </c>
      <c r="AA4066" s="119"/>
    </row>
    <row r="4067" spans="1:27" x14ac:dyDescent="0.25">
      <c r="A4067" s="119" t="s">
        <v>134</v>
      </c>
      <c r="B4067" s="119" t="s">
        <v>134</v>
      </c>
      <c r="C4067" s="134" t="s">
        <v>135</v>
      </c>
      <c r="D4067" s="135" t="s">
        <v>136</v>
      </c>
      <c r="E4067" s="135" t="s">
        <v>55</v>
      </c>
      <c r="F4067" s="135" t="s">
        <v>22</v>
      </c>
      <c r="G4067" s="135" t="s">
        <v>23</v>
      </c>
      <c r="H4067" s="135"/>
      <c r="I4067" s="136" t="s">
        <v>24</v>
      </c>
      <c r="J4067" s="119"/>
      <c r="K4067" s="120">
        <v>100240109000</v>
      </c>
      <c r="L4067" s="119" t="s">
        <v>56</v>
      </c>
      <c r="M4067" s="119" t="s">
        <v>65</v>
      </c>
      <c r="N4067" s="119" t="s">
        <v>65</v>
      </c>
      <c r="O4067" s="119" t="s">
        <v>65</v>
      </c>
      <c r="P4067" s="137" t="s">
        <v>9037</v>
      </c>
      <c r="Q4067" s="138"/>
      <c r="R4067" s="136" t="s">
        <v>28</v>
      </c>
      <c r="S4067" s="139"/>
      <c r="T4067" s="140">
        <v>12314</v>
      </c>
      <c r="U4067" s="141">
        <v>9130</v>
      </c>
      <c r="V4067" s="122">
        <v>0.25856748416436581</v>
      </c>
      <c r="W4067" s="136" t="s">
        <v>61</v>
      </c>
      <c r="X4067" s="136" t="s">
        <v>24</v>
      </c>
      <c r="Y4067" s="136" t="s">
        <v>30</v>
      </c>
      <c r="Z4067" s="136" t="s">
        <v>31</v>
      </c>
      <c r="AA4067" s="119"/>
    </row>
    <row r="4068" spans="1:27" x14ac:dyDescent="0.25">
      <c r="A4068" s="119" t="s">
        <v>137</v>
      </c>
      <c r="B4068" s="119" t="s">
        <v>137</v>
      </c>
      <c r="C4068" s="134" t="s">
        <v>138</v>
      </c>
      <c r="D4068" s="135" t="s">
        <v>139</v>
      </c>
      <c r="E4068" s="135" t="s">
        <v>55</v>
      </c>
      <c r="F4068" s="135" t="s">
        <v>22</v>
      </c>
      <c r="G4068" s="135" t="s">
        <v>23</v>
      </c>
      <c r="H4068" s="135"/>
      <c r="I4068" s="136" t="s">
        <v>24</v>
      </c>
      <c r="J4068" s="119"/>
      <c r="K4068" s="120">
        <v>100240109000</v>
      </c>
      <c r="L4068" s="119" t="s">
        <v>56</v>
      </c>
      <c r="M4068" s="119" t="s">
        <v>65</v>
      </c>
      <c r="N4068" s="119" t="s">
        <v>65</v>
      </c>
      <c r="O4068" s="119" t="s">
        <v>65</v>
      </c>
      <c r="P4068" s="137" t="s">
        <v>9037</v>
      </c>
      <c r="Q4068" s="138"/>
      <c r="R4068" s="136" t="s">
        <v>28</v>
      </c>
      <c r="S4068" s="139"/>
      <c r="T4068" s="140">
        <v>15700</v>
      </c>
      <c r="U4068" s="141">
        <v>11640</v>
      </c>
      <c r="V4068" s="122">
        <v>0.25859872611464974</v>
      </c>
      <c r="W4068" s="136" t="s">
        <v>61</v>
      </c>
      <c r="X4068" s="136" t="s">
        <v>24</v>
      </c>
      <c r="Y4068" s="136" t="s">
        <v>30</v>
      </c>
      <c r="Z4068" s="136" t="s">
        <v>31</v>
      </c>
      <c r="AA4068" s="119"/>
    </row>
    <row r="4069" spans="1:27" x14ac:dyDescent="0.25">
      <c r="A4069" s="119" t="s">
        <v>349</v>
      </c>
      <c r="B4069" s="119" t="s">
        <v>349</v>
      </c>
      <c r="C4069" s="134" t="s">
        <v>350</v>
      </c>
      <c r="D4069" s="135" t="s">
        <v>351</v>
      </c>
      <c r="E4069" s="135" t="s">
        <v>55</v>
      </c>
      <c r="F4069" s="135" t="s">
        <v>22</v>
      </c>
      <c r="G4069" s="135" t="s">
        <v>23</v>
      </c>
      <c r="H4069" s="135"/>
      <c r="I4069" s="136" t="s">
        <v>24</v>
      </c>
      <c r="J4069" s="119"/>
      <c r="K4069" s="120">
        <v>100240109000</v>
      </c>
      <c r="L4069" s="119" t="s">
        <v>56</v>
      </c>
      <c r="M4069" s="119" t="s">
        <v>65</v>
      </c>
      <c r="N4069" s="119" t="s">
        <v>65</v>
      </c>
      <c r="O4069" s="119" t="s">
        <v>65</v>
      </c>
      <c r="P4069" s="137" t="s">
        <v>9037</v>
      </c>
      <c r="Q4069" s="138"/>
      <c r="R4069" s="136" t="s">
        <v>28</v>
      </c>
      <c r="S4069" s="139"/>
      <c r="T4069" s="140">
        <v>8502</v>
      </c>
      <c r="U4069" s="141">
        <v>7190</v>
      </c>
      <c r="V4069" s="122">
        <v>0.15431663138085161</v>
      </c>
      <c r="W4069" s="136" t="s">
        <v>276</v>
      </c>
      <c r="X4069" s="136" t="s">
        <v>24</v>
      </c>
      <c r="Y4069" s="136" t="s">
        <v>30</v>
      </c>
      <c r="Z4069" s="136" t="s">
        <v>31</v>
      </c>
      <c r="AA4069" s="119"/>
    </row>
    <row r="4070" spans="1:27" x14ac:dyDescent="0.25">
      <c r="A4070" s="119" t="s">
        <v>352</v>
      </c>
      <c r="B4070" s="119" t="s">
        <v>352</v>
      </c>
      <c r="C4070" s="134" t="s">
        <v>353</v>
      </c>
      <c r="D4070" s="135" t="s">
        <v>354</v>
      </c>
      <c r="E4070" s="135" t="s">
        <v>55</v>
      </c>
      <c r="F4070" s="135" t="s">
        <v>22</v>
      </c>
      <c r="G4070" s="135" t="s">
        <v>23</v>
      </c>
      <c r="H4070" s="135"/>
      <c r="I4070" s="136" t="s">
        <v>24</v>
      </c>
      <c r="J4070" s="119"/>
      <c r="K4070" s="120">
        <v>100240109000</v>
      </c>
      <c r="L4070" s="119" t="s">
        <v>56</v>
      </c>
      <c r="M4070" s="119" t="s">
        <v>65</v>
      </c>
      <c r="N4070" s="119" t="s">
        <v>65</v>
      </c>
      <c r="O4070" s="119" t="s">
        <v>65</v>
      </c>
      <c r="P4070" s="137" t="s">
        <v>9037</v>
      </c>
      <c r="Q4070" s="138"/>
      <c r="R4070" s="136" t="s">
        <v>28</v>
      </c>
      <c r="S4070" s="139"/>
      <c r="T4070" s="140">
        <v>15506</v>
      </c>
      <c r="U4070" s="141">
        <v>13120</v>
      </c>
      <c r="V4070" s="122">
        <v>0.15387591899909714</v>
      </c>
      <c r="W4070" s="136" t="s">
        <v>276</v>
      </c>
      <c r="X4070" s="136" t="s">
        <v>24</v>
      </c>
      <c r="Y4070" s="136" t="s">
        <v>30</v>
      </c>
      <c r="Z4070" s="136" t="s">
        <v>31</v>
      </c>
      <c r="AA4070" s="119"/>
    </row>
    <row r="4071" spans="1:27" x14ac:dyDescent="0.25">
      <c r="A4071" s="119" t="s">
        <v>355</v>
      </c>
      <c r="B4071" s="119" t="s">
        <v>355</v>
      </c>
      <c r="C4071" s="134" t="s">
        <v>356</v>
      </c>
      <c r="D4071" s="135" t="s">
        <v>357</v>
      </c>
      <c r="E4071" s="135" t="s">
        <v>55</v>
      </c>
      <c r="F4071" s="135" t="s">
        <v>22</v>
      </c>
      <c r="G4071" s="135" t="s">
        <v>23</v>
      </c>
      <c r="H4071" s="135"/>
      <c r="I4071" s="136" t="s">
        <v>24</v>
      </c>
      <c r="J4071" s="119"/>
      <c r="K4071" s="120">
        <v>100240109000</v>
      </c>
      <c r="L4071" s="119" t="s">
        <v>56</v>
      </c>
      <c r="M4071" s="119" t="s">
        <v>65</v>
      </c>
      <c r="N4071" s="119" t="s">
        <v>65</v>
      </c>
      <c r="O4071" s="119" t="s">
        <v>65</v>
      </c>
      <c r="P4071" s="137" t="s">
        <v>9037</v>
      </c>
      <c r="Q4071" s="138"/>
      <c r="R4071" s="136" t="s">
        <v>28</v>
      </c>
      <c r="S4071" s="139"/>
      <c r="T4071" s="140">
        <v>22786</v>
      </c>
      <c r="U4071" s="141">
        <v>19270</v>
      </c>
      <c r="V4071" s="122">
        <v>0.15430527516896342</v>
      </c>
      <c r="W4071" s="136" t="s">
        <v>276</v>
      </c>
      <c r="X4071" s="136" t="s">
        <v>24</v>
      </c>
      <c r="Y4071" s="136" t="s">
        <v>30</v>
      </c>
      <c r="Z4071" s="136" t="s">
        <v>31</v>
      </c>
      <c r="AA4071" s="119"/>
    </row>
    <row r="4072" spans="1:27" x14ac:dyDescent="0.25">
      <c r="A4072" s="145" t="s">
        <v>358</v>
      </c>
      <c r="B4072" s="119" t="s">
        <v>358</v>
      </c>
      <c r="C4072" s="134" t="s">
        <v>359</v>
      </c>
      <c r="D4072" s="135" t="s">
        <v>360</v>
      </c>
      <c r="E4072" s="135" t="s">
        <v>55</v>
      </c>
      <c r="F4072" s="135" t="s">
        <v>22</v>
      </c>
      <c r="G4072" s="135" t="s">
        <v>23</v>
      </c>
      <c r="H4072" s="135"/>
      <c r="I4072" s="136" t="s">
        <v>24</v>
      </c>
      <c r="J4072" s="119"/>
      <c r="K4072" s="120">
        <v>100240109000</v>
      </c>
      <c r="L4072" s="119" t="s">
        <v>56</v>
      </c>
      <c r="M4072" s="119" t="s">
        <v>65</v>
      </c>
      <c r="N4072" s="119" t="s">
        <v>65</v>
      </c>
      <c r="O4072" s="119" t="s">
        <v>65</v>
      </c>
      <c r="P4072" s="137" t="s">
        <v>9037</v>
      </c>
      <c r="Q4072" s="138"/>
      <c r="R4072" s="136" t="s">
        <v>28</v>
      </c>
      <c r="S4072" s="139"/>
      <c r="T4072" s="140">
        <v>30351</v>
      </c>
      <c r="U4072" s="141">
        <v>25670</v>
      </c>
      <c r="V4072" s="122">
        <v>0.154228855721393</v>
      </c>
      <c r="W4072" s="136" t="s">
        <v>276</v>
      </c>
      <c r="X4072" s="136" t="s">
        <v>24</v>
      </c>
      <c r="Y4072" s="136" t="s">
        <v>30</v>
      </c>
      <c r="Z4072" s="136" t="s">
        <v>31</v>
      </c>
      <c r="AA4072" s="119"/>
    </row>
    <row r="4073" spans="1:27" x14ac:dyDescent="0.25">
      <c r="A4073" s="119" t="s">
        <v>361</v>
      </c>
      <c r="B4073" s="119" t="s">
        <v>361</v>
      </c>
      <c r="C4073" s="134" t="s">
        <v>362</v>
      </c>
      <c r="D4073" s="135" t="s">
        <v>363</v>
      </c>
      <c r="E4073" s="135" t="s">
        <v>55</v>
      </c>
      <c r="F4073" s="135" t="s">
        <v>22</v>
      </c>
      <c r="G4073" s="135" t="s">
        <v>23</v>
      </c>
      <c r="H4073" s="135"/>
      <c r="I4073" s="136" t="s">
        <v>24</v>
      </c>
      <c r="J4073" s="119"/>
      <c r="K4073" s="120">
        <v>100240109000</v>
      </c>
      <c r="L4073" s="119" t="s">
        <v>56</v>
      </c>
      <c r="M4073" s="119" t="s">
        <v>65</v>
      </c>
      <c r="N4073" s="119" t="s">
        <v>65</v>
      </c>
      <c r="O4073" s="119" t="s">
        <v>65</v>
      </c>
      <c r="P4073" s="137" t="s">
        <v>9037</v>
      </c>
      <c r="Q4073" s="138"/>
      <c r="R4073" s="136" t="s">
        <v>28</v>
      </c>
      <c r="S4073" s="139"/>
      <c r="T4073" s="140">
        <v>14530</v>
      </c>
      <c r="U4073" s="141">
        <v>12290</v>
      </c>
      <c r="V4073" s="122">
        <v>0.15416379903647626</v>
      </c>
      <c r="W4073" s="136" t="s">
        <v>276</v>
      </c>
      <c r="X4073" s="136" t="s">
        <v>24</v>
      </c>
      <c r="Y4073" s="136" t="s">
        <v>30</v>
      </c>
      <c r="Z4073" s="136" t="s">
        <v>31</v>
      </c>
      <c r="AA4073" s="119"/>
    </row>
    <row r="4074" spans="1:27" x14ac:dyDescent="0.25">
      <c r="A4074" s="119" t="s">
        <v>364</v>
      </c>
      <c r="B4074" s="119" t="s">
        <v>364</v>
      </c>
      <c r="C4074" s="134" t="s">
        <v>365</v>
      </c>
      <c r="D4074" s="135" t="s">
        <v>366</v>
      </c>
      <c r="E4074" s="135" t="s">
        <v>55</v>
      </c>
      <c r="F4074" s="135" t="s">
        <v>22</v>
      </c>
      <c r="G4074" s="135" t="s">
        <v>23</v>
      </c>
      <c r="H4074" s="135"/>
      <c r="I4074" s="136" t="s">
        <v>24</v>
      </c>
      <c r="J4074" s="119"/>
      <c r="K4074" s="120">
        <v>100240109000</v>
      </c>
      <c r="L4074" s="119" t="s">
        <v>56</v>
      </c>
      <c r="M4074" s="119" t="s">
        <v>65</v>
      </c>
      <c r="N4074" s="119" t="s">
        <v>65</v>
      </c>
      <c r="O4074" s="119" t="s">
        <v>65</v>
      </c>
      <c r="P4074" s="137" t="s">
        <v>9037</v>
      </c>
      <c r="Q4074" s="138"/>
      <c r="R4074" s="136" t="s">
        <v>28</v>
      </c>
      <c r="S4074" s="139"/>
      <c r="T4074" s="140">
        <v>26791</v>
      </c>
      <c r="U4074" s="141">
        <v>22660</v>
      </c>
      <c r="V4074" s="122">
        <v>0.15419357246836629</v>
      </c>
      <c r="W4074" s="136" t="s">
        <v>276</v>
      </c>
      <c r="X4074" s="136" t="s">
        <v>24</v>
      </c>
      <c r="Y4074" s="136" t="s">
        <v>30</v>
      </c>
      <c r="Z4074" s="136" t="s">
        <v>31</v>
      </c>
      <c r="AA4074" s="119"/>
    </row>
    <row r="4075" spans="1:27" x14ac:dyDescent="0.25">
      <c r="A4075" s="119" t="s">
        <v>367</v>
      </c>
      <c r="B4075" s="119" t="s">
        <v>367</v>
      </c>
      <c r="C4075" s="134" t="s">
        <v>368</v>
      </c>
      <c r="D4075" s="135" t="s">
        <v>369</v>
      </c>
      <c r="E4075" s="135" t="s">
        <v>55</v>
      </c>
      <c r="F4075" s="135" t="s">
        <v>22</v>
      </c>
      <c r="G4075" s="135" t="s">
        <v>23</v>
      </c>
      <c r="H4075" s="135"/>
      <c r="I4075" s="136" t="s">
        <v>24</v>
      </c>
      <c r="J4075" s="119"/>
      <c r="K4075" s="120">
        <v>100240109000</v>
      </c>
      <c r="L4075" s="119" t="s">
        <v>56</v>
      </c>
      <c r="M4075" s="119" t="s">
        <v>65</v>
      </c>
      <c r="N4075" s="119" t="s">
        <v>65</v>
      </c>
      <c r="O4075" s="119" t="s">
        <v>65</v>
      </c>
      <c r="P4075" s="137" t="s">
        <v>9037</v>
      </c>
      <c r="Q4075" s="138"/>
      <c r="R4075" s="136" t="s">
        <v>28</v>
      </c>
      <c r="S4075" s="139"/>
      <c r="T4075" s="140">
        <v>39537</v>
      </c>
      <c r="U4075" s="141">
        <v>33430</v>
      </c>
      <c r="V4075" s="122">
        <v>0.15446290816197483</v>
      </c>
      <c r="W4075" s="136" t="s">
        <v>276</v>
      </c>
      <c r="X4075" s="136" t="s">
        <v>24</v>
      </c>
      <c r="Y4075" s="136" t="s">
        <v>30</v>
      </c>
      <c r="Z4075" s="136" t="s">
        <v>31</v>
      </c>
      <c r="AA4075" s="119"/>
    </row>
    <row r="4076" spans="1:27" x14ac:dyDescent="0.25">
      <c r="A4076" s="119" t="s">
        <v>370</v>
      </c>
      <c r="B4076" s="119" t="s">
        <v>370</v>
      </c>
      <c r="C4076" s="134" t="s">
        <v>371</v>
      </c>
      <c r="D4076" s="135" t="s">
        <v>372</v>
      </c>
      <c r="E4076" s="135" t="s">
        <v>55</v>
      </c>
      <c r="F4076" s="135" t="s">
        <v>22</v>
      </c>
      <c r="G4076" s="135" t="s">
        <v>23</v>
      </c>
      <c r="H4076" s="135"/>
      <c r="I4076" s="136" t="s">
        <v>24</v>
      </c>
      <c r="J4076" s="119"/>
      <c r="K4076" s="120">
        <v>100240109000</v>
      </c>
      <c r="L4076" s="119" t="s">
        <v>56</v>
      </c>
      <c r="M4076" s="119" t="s">
        <v>65</v>
      </c>
      <c r="N4076" s="119" t="s">
        <v>65</v>
      </c>
      <c r="O4076" s="119" t="s">
        <v>65</v>
      </c>
      <c r="P4076" s="137" t="s">
        <v>9037</v>
      </c>
      <c r="Q4076" s="138"/>
      <c r="R4076" s="136" t="s">
        <v>28</v>
      </c>
      <c r="S4076" s="139"/>
      <c r="T4076" s="140">
        <v>52781</v>
      </c>
      <c r="U4076" s="141">
        <v>44630</v>
      </c>
      <c r="V4076" s="122">
        <v>0.15443057160720719</v>
      </c>
      <c r="W4076" s="136" t="s">
        <v>276</v>
      </c>
      <c r="X4076" s="136" t="s">
        <v>24</v>
      </c>
      <c r="Y4076" s="136" t="s">
        <v>30</v>
      </c>
      <c r="Z4076" s="136" t="s">
        <v>31</v>
      </c>
      <c r="AA4076" s="119"/>
    </row>
    <row r="4077" spans="1:27" x14ac:dyDescent="0.25">
      <c r="A4077" s="119" t="s">
        <v>373</v>
      </c>
      <c r="B4077" s="119" t="s">
        <v>373</v>
      </c>
      <c r="C4077" s="134" t="s">
        <v>374</v>
      </c>
      <c r="D4077" s="135" t="s">
        <v>375</v>
      </c>
      <c r="E4077" s="135" t="s">
        <v>55</v>
      </c>
      <c r="F4077" s="135" t="s">
        <v>22</v>
      </c>
      <c r="G4077" s="135" t="s">
        <v>23</v>
      </c>
      <c r="H4077" s="135"/>
      <c r="I4077" s="136" t="s">
        <v>24</v>
      </c>
      <c r="J4077" s="119"/>
      <c r="K4077" s="120">
        <v>100240109000</v>
      </c>
      <c r="L4077" s="119" t="s">
        <v>56</v>
      </c>
      <c r="M4077" s="119" t="s">
        <v>65</v>
      </c>
      <c r="N4077" s="119" t="s">
        <v>65</v>
      </c>
      <c r="O4077" s="119" t="s">
        <v>65</v>
      </c>
      <c r="P4077" s="137" t="s">
        <v>9037</v>
      </c>
      <c r="Q4077" s="138"/>
      <c r="R4077" s="136" t="s">
        <v>28</v>
      </c>
      <c r="S4077" s="139"/>
      <c r="T4077" s="140">
        <v>11766</v>
      </c>
      <c r="U4077" s="141">
        <v>9950</v>
      </c>
      <c r="V4077" s="122">
        <v>0.15434302226755059</v>
      </c>
      <c r="W4077" s="136" t="s">
        <v>276</v>
      </c>
      <c r="X4077" s="136" t="s">
        <v>24</v>
      </c>
      <c r="Y4077" s="136" t="s">
        <v>30</v>
      </c>
      <c r="Z4077" s="136" t="s">
        <v>31</v>
      </c>
      <c r="AA4077" s="119"/>
    </row>
    <row r="4078" spans="1:27" x14ac:dyDescent="0.25">
      <c r="A4078" s="119" t="s">
        <v>376</v>
      </c>
      <c r="B4078" s="119" t="s">
        <v>376</v>
      </c>
      <c r="C4078" s="134" t="s">
        <v>377</v>
      </c>
      <c r="D4078" s="135" t="s">
        <v>378</v>
      </c>
      <c r="E4078" s="135" t="s">
        <v>55</v>
      </c>
      <c r="F4078" s="135" t="s">
        <v>22</v>
      </c>
      <c r="G4078" s="135" t="s">
        <v>23</v>
      </c>
      <c r="H4078" s="135"/>
      <c r="I4078" s="136" t="s">
        <v>24</v>
      </c>
      <c r="J4078" s="119"/>
      <c r="K4078" s="120">
        <v>100240109000</v>
      </c>
      <c r="L4078" s="119" t="s">
        <v>56</v>
      </c>
      <c r="M4078" s="119" t="s">
        <v>65</v>
      </c>
      <c r="N4078" s="119" t="s">
        <v>65</v>
      </c>
      <c r="O4078" s="119" t="s">
        <v>65</v>
      </c>
      <c r="P4078" s="137" t="s">
        <v>9037</v>
      </c>
      <c r="Q4078" s="138"/>
      <c r="R4078" s="136" t="s">
        <v>28</v>
      </c>
      <c r="S4078" s="139"/>
      <c r="T4078" s="140">
        <v>22164</v>
      </c>
      <c r="U4078" s="141">
        <v>18740</v>
      </c>
      <c r="V4078" s="122">
        <v>0.15448475004511819</v>
      </c>
      <c r="W4078" s="136" t="s">
        <v>276</v>
      </c>
      <c r="X4078" s="136" t="s">
        <v>24</v>
      </c>
      <c r="Y4078" s="136" t="s">
        <v>30</v>
      </c>
      <c r="Z4078" s="136" t="s">
        <v>31</v>
      </c>
      <c r="AA4078" s="119"/>
    </row>
    <row r="4079" spans="1:27" x14ac:dyDescent="0.25">
      <c r="A4079" s="119" t="s">
        <v>379</v>
      </c>
      <c r="B4079" s="119" t="s">
        <v>379</v>
      </c>
      <c r="C4079" s="134" t="s">
        <v>380</v>
      </c>
      <c r="D4079" s="135" t="s">
        <v>381</v>
      </c>
      <c r="E4079" s="135" t="s">
        <v>55</v>
      </c>
      <c r="F4079" s="135" t="s">
        <v>22</v>
      </c>
      <c r="G4079" s="135" t="s">
        <v>23</v>
      </c>
      <c r="H4079" s="135"/>
      <c r="I4079" s="136" t="s">
        <v>24</v>
      </c>
      <c r="J4079" s="119"/>
      <c r="K4079" s="120">
        <v>100240109000</v>
      </c>
      <c r="L4079" s="119" t="s">
        <v>56</v>
      </c>
      <c r="M4079" s="119" t="s">
        <v>65</v>
      </c>
      <c r="N4079" s="119" t="s">
        <v>65</v>
      </c>
      <c r="O4079" s="119" t="s">
        <v>65</v>
      </c>
      <c r="P4079" s="137" t="s">
        <v>9037</v>
      </c>
      <c r="Q4079" s="138"/>
      <c r="R4079" s="136" t="s">
        <v>28</v>
      </c>
      <c r="S4079" s="139"/>
      <c r="T4079" s="140">
        <v>32973</v>
      </c>
      <c r="U4079" s="141">
        <v>27880</v>
      </c>
      <c r="V4079" s="122">
        <v>0.15445970945925458</v>
      </c>
      <c r="W4079" s="136" t="s">
        <v>276</v>
      </c>
      <c r="X4079" s="136" t="s">
        <v>24</v>
      </c>
      <c r="Y4079" s="136" t="s">
        <v>30</v>
      </c>
      <c r="Z4079" s="136" t="s">
        <v>31</v>
      </c>
      <c r="AA4079" s="119"/>
    </row>
    <row r="4080" spans="1:27" x14ac:dyDescent="0.25">
      <c r="A4080" s="119" t="s">
        <v>382</v>
      </c>
      <c r="B4080" s="119" t="s">
        <v>382</v>
      </c>
      <c r="C4080" s="134" t="s">
        <v>383</v>
      </c>
      <c r="D4080" s="135" t="s">
        <v>384</v>
      </c>
      <c r="E4080" s="135" t="s">
        <v>55</v>
      </c>
      <c r="F4080" s="135" t="s">
        <v>22</v>
      </c>
      <c r="G4080" s="135" t="s">
        <v>23</v>
      </c>
      <c r="H4080" s="135"/>
      <c r="I4080" s="136" t="s">
        <v>24</v>
      </c>
      <c r="J4080" s="119"/>
      <c r="K4080" s="120">
        <v>100240109000</v>
      </c>
      <c r="L4080" s="119" t="s">
        <v>56</v>
      </c>
      <c r="M4080" s="119" t="s">
        <v>65</v>
      </c>
      <c r="N4080" s="119" t="s">
        <v>65</v>
      </c>
      <c r="O4080" s="119" t="s">
        <v>65</v>
      </c>
      <c r="P4080" s="137" t="s">
        <v>9037</v>
      </c>
      <c r="Q4080" s="138"/>
      <c r="R4080" s="136" t="s">
        <v>28</v>
      </c>
      <c r="S4080" s="139"/>
      <c r="T4080" s="140">
        <v>44206</v>
      </c>
      <c r="U4080" s="141">
        <v>37380</v>
      </c>
      <c r="V4080" s="122">
        <v>0.15441342804144231</v>
      </c>
      <c r="W4080" s="136" t="s">
        <v>276</v>
      </c>
      <c r="X4080" s="136" t="s">
        <v>24</v>
      </c>
      <c r="Y4080" s="136" t="s">
        <v>30</v>
      </c>
      <c r="Z4080" s="136" t="s">
        <v>31</v>
      </c>
      <c r="AA4080" s="119"/>
    </row>
    <row r="4081" spans="1:27" x14ac:dyDescent="0.25">
      <c r="A4081" s="119" t="s">
        <v>385</v>
      </c>
      <c r="B4081" s="119" t="s">
        <v>385</v>
      </c>
      <c r="C4081" s="134" t="s">
        <v>386</v>
      </c>
      <c r="D4081" s="135" t="s">
        <v>387</v>
      </c>
      <c r="E4081" s="135" t="s">
        <v>55</v>
      </c>
      <c r="F4081" s="135" t="s">
        <v>22</v>
      </c>
      <c r="G4081" s="135" t="s">
        <v>23</v>
      </c>
      <c r="H4081" s="135"/>
      <c r="I4081" s="136" t="s">
        <v>24</v>
      </c>
      <c r="J4081" s="119"/>
      <c r="K4081" s="120">
        <v>100240109000</v>
      </c>
      <c r="L4081" s="119" t="s">
        <v>56</v>
      </c>
      <c r="M4081" s="119" t="s">
        <v>65</v>
      </c>
      <c r="N4081" s="119" t="s">
        <v>65</v>
      </c>
      <c r="O4081" s="119" t="s">
        <v>65</v>
      </c>
      <c r="P4081" s="137" t="s">
        <v>9037</v>
      </c>
      <c r="Q4081" s="138"/>
      <c r="R4081" s="136" t="s">
        <v>28</v>
      </c>
      <c r="S4081" s="139"/>
      <c r="T4081" s="140">
        <v>17734</v>
      </c>
      <c r="U4081" s="141">
        <v>15000</v>
      </c>
      <c r="V4081" s="122">
        <v>0.15416713657381298</v>
      </c>
      <c r="W4081" s="136" t="s">
        <v>276</v>
      </c>
      <c r="X4081" s="136" t="s">
        <v>24</v>
      </c>
      <c r="Y4081" s="136" t="s">
        <v>30</v>
      </c>
      <c r="Z4081" s="136" t="s">
        <v>31</v>
      </c>
      <c r="AA4081" s="119"/>
    </row>
    <row r="4082" spans="1:27" x14ac:dyDescent="0.25">
      <c r="A4082" s="119" t="s">
        <v>388</v>
      </c>
      <c r="B4082" s="119" t="s">
        <v>388</v>
      </c>
      <c r="C4082" s="134" t="s">
        <v>389</v>
      </c>
      <c r="D4082" s="135" t="s">
        <v>390</v>
      </c>
      <c r="E4082" s="135" t="s">
        <v>55</v>
      </c>
      <c r="F4082" s="135" t="s">
        <v>22</v>
      </c>
      <c r="G4082" s="135" t="s">
        <v>23</v>
      </c>
      <c r="H4082" s="135"/>
      <c r="I4082" s="136" t="s">
        <v>24</v>
      </c>
      <c r="J4082" s="119"/>
      <c r="K4082" s="120">
        <v>100240109000</v>
      </c>
      <c r="L4082" s="119" t="s">
        <v>56</v>
      </c>
      <c r="M4082" s="119" t="s">
        <v>65</v>
      </c>
      <c r="N4082" s="119" t="s">
        <v>65</v>
      </c>
      <c r="O4082" s="119" t="s">
        <v>65</v>
      </c>
      <c r="P4082" s="137" t="s">
        <v>9037</v>
      </c>
      <c r="Q4082" s="138"/>
      <c r="R4082" s="136" t="s">
        <v>28</v>
      </c>
      <c r="S4082" s="139"/>
      <c r="T4082" s="140">
        <v>33328</v>
      </c>
      <c r="U4082" s="141">
        <v>28180</v>
      </c>
      <c r="V4082" s="122">
        <v>0.15446471435429665</v>
      </c>
      <c r="W4082" s="136" t="s">
        <v>276</v>
      </c>
      <c r="X4082" s="136" t="s">
        <v>24</v>
      </c>
      <c r="Y4082" s="136" t="s">
        <v>30</v>
      </c>
      <c r="Z4082" s="136" t="s">
        <v>31</v>
      </c>
      <c r="AA4082" s="119"/>
    </row>
    <row r="4083" spans="1:27" x14ac:dyDescent="0.25">
      <c r="A4083" s="119" t="s">
        <v>391</v>
      </c>
      <c r="B4083" s="119" t="s">
        <v>391</v>
      </c>
      <c r="C4083" s="134" t="s">
        <v>392</v>
      </c>
      <c r="D4083" s="135" t="s">
        <v>393</v>
      </c>
      <c r="E4083" s="135" t="s">
        <v>55</v>
      </c>
      <c r="F4083" s="135" t="s">
        <v>22</v>
      </c>
      <c r="G4083" s="135" t="s">
        <v>23</v>
      </c>
      <c r="H4083" s="135"/>
      <c r="I4083" s="136" t="s">
        <v>24</v>
      </c>
      <c r="J4083" s="119"/>
      <c r="K4083" s="120">
        <v>100240109000</v>
      </c>
      <c r="L4083" s="119" t="s">
        <v>56</v>
      </c>
      <c r="M4083" s="119" t="s">
        <v>65</v>
      </c>
      <c r="N4083" s="119" t="s">
        <v>65</v>
      </c>
      <c r="O4083" s="119" t="s">
        <v>65</v>
      </c>
      <c r="P4083" s="137" t="s">
        <v>9037</v>
      </c>
      <c r="Q4083" s="138"/>
      <c r="R4083" s="136" t="s">
        <v>28</v>
      </c>
      <c r="S4083" s="139"/>
      <c r="T4083" s="140">
        <v>49537</v>
      </c>
      <c r="U4083" s="141">
        <v>41890</v>
      </c>
      <c r="V4083" s="122">
        <v>0.15436946121081208</v>
      </c>
      <c r="W4083" s="136" t="s">
        <v>276</v>
      </c>
      <c r="X4083" s="136" t="s">
        <v>24</v>
      </c>
      <c r="Y4083" s="136" t="s">
        <v>30</v>
      </c>
      <c r="Z4083" s="136" t="s">
        <v>31</v>
      </c>
      <c r="AA4083" s="119"/>
    </row>
    <row r="4084" spans="1:27" x14ac:dyDescent="0.25">
      <c r="A4084" s="119" t="s">
        <v>394</v>
      </c>
      <c r="B4084" s="119" t="s">
        <v>394</v>
      </c>
      <c r="C4084" s="134" t="s">
        <v>395</v>
      </c>
      <c r="D4084" s="135" t="s">
        <v>396</v>
      </c>
      <c r="E4084" s="135" t="s">
        <v>55</v>
      </c>
      <c r="F4084" s="135" t="s">
        <v>22</v>
      </c>
      <c r="G4084" s="135" t="s">
        <v>23</v>
      </c>
      <c r="H4084" s="135"/>
      <c r="I4084" s="136" t="s">
        <v>24</v>
      </c>
      <c r="J4084" s="119"/>
      <c r="K4084" s="120">
        <v>100240109000</v>
      </c>
      <c r="L4084" s="119" t="s">
        <v>56</v>
      </c>
      <c r="M4084" s="119" t="s">
        <v>65</v>
      </c>
      <c r="N4084" s="119" t="s">
        <v>65</v>
      </c>
      <c r="O4084" s="119" t="s">
        <v>65</v>
      </c>
      <c r="P4084" s="137" t="s">
        <v>9037</v>
      </c>
      <c r="Q4084" s="138"/>
      <c r="R4084" s="136" t="s">
        <v>28</v>
      </c>
      <c r="S4084" s="139"/>
      <c r="T4084" s="140">
        <v>66381</v>
      </c>
      <c r="U4084" s="141">
        <v>56130</v>
      </c>
      <c r="V4084" s="122">
        <v>0.15442671848872414</v>
      </c>
      <c r="W4084" s="136" t="s">
        <v>276</v>
      </c>
      <c r="X4084" s="136" t="s">
        <v>24</v>
      </c>
      <c r="Y4084" s="136" t="s">
        <v>30</v>
      </c>
      <c r="Z4084" s="136" t="s">
        <v>31</v>
      </c>
      <c r="AA4084" s="119"/>
    </row>
    <row r="4085" spans="1:27" x14ac:dyDescent="0.25">
      <c r="A4085" s="119" t="s">
        <v>9222</v>
      </c>
      <c r="B4085" s="119" t="s">
        <v>9222</v>
      </c>
      <c r="C4085" s="134" t="s">
        <v>9223</v>
      </c>
      <c r="D4085" s="135" t="s">
        <v>9223</v>
      </c>
      <c r="E4085" s="135" t="s">
        <v>55</v>
      </c>
      <c r="F4085" s="135" t="s">
        <v>22</v>
      </c>
      <c r="G4085" s="135" t="s">
        <v>23</v>
      </c>
      <c r="H4085" s="135"/>
      <c r="I4085" s="136" t="s">
        <v>24</v>
      </c>
      <c r="J4085" s="119"/>
      <c r="K4085" s="120">
        <v>100240109000</v>
      </c>
      <c r="L4085" s="119" t="s">
        <v>56</v>
      </c>
      <c r="M4085" s="119" t="s">
        <v>65</v>
      </c>
      <c r="N4085" s="119" t="s">
        <v>65</v>
      </c>
      <c r="O4085" s="119" t="s">
        <v>65</v>
      </c>
      <c r="P4085" s="137" t="s">
        <v>9037</v>
      </c>
      <c r="Q4085" s="138"/>
      <c r="R4085" s="136" t="s">
        <v>28</v>
      </c>
      <c r="S4085" s="139"/>
      <c r="T4085" s="140">
        <v>5127</v>
      </c>
      <c r="U4085" s="141">
        <v>4160</v>
      </c>
      <c r="V4085" s="122">
        <v>0.18860932319094992</v>
      </c>
      <c r="W4085" s="136" t="s">
        <v>8673</v>
      </c>
      <c r="X4085" s="136" t="s">
        <v>24</v>
      </c>
      <c r="Y4085" s="136" t="s">
        <v>30</v>
      </c>
      <c r="Z4085" s="136" t="s">
        <v>31</v>
      </c>
      <c r="AA4085" s="119"/>
    </row>
    <row r="4086" spans="1:27" x14ac:dyDescent="0.25">
      <c r="A4086" s="119" t="s">
        <v>9224</v>
      </c>
      <c r="B4086" s="119" t="s">
        <v>9224</v>
      </c>
      <c r="C4086" s="134" t="s">
        <v>9225</v>
      </c>
      <c r="D4086" s="135" t="s">
        <v>9225</v>
      </c>
      <c r="E4086" s="135" t="s">
        <v>55</v>
      </c>
      <c r="F4086" s="135" t="s">
        <v>22</v>
      </c>
      <c r="G4086" s="135" t="s">
        <v>23</v>
      </c>
      <c r="H4086" s="135"/>
      <c r="I4086" s="136" t="s">
        <v>24</v>
      </c>
      <c r="J4086" s="119"/>
      <c r="K4086" s="120">
        <v>100240109000</v>
      </c>
      <c r="L4086" s="119" t="s">
        <v>56</v>
      </c>
      <c r="M4086" s="119" t="s">
        <v>65</v>
      </c>
      <c r="N4086" s="119" t="s">
        <v>65</v>
      </c>
      <c r="O4086" s="119" t="s">
        <v>65</v>
      </c>
      <c r="P4086" s="137" t="s">
        <v>9037</v>
      </c>
      <c r="Q4086" s="138"/>
      <c r="R4086" s="136" t="s">
        <v>28</v>
      </c>
      <c r="S4086" s="139"/>
      <c r="T4086" s="140">
        <v>10459</v>
      </c>
      <c r="U4086" s="141">
        <v>8480</v>
      </c>
      <c r="V4086" s="122">
        <v>0.1892150301176021</v>
      </c>
      <c r="W4086" s="136" t="s">
        <v>8673</v>
      </c>
      <c r="X4086" s="136" t="s">
        <v>24</v>
      </c>
      <c r="Y4086" s="136" t="s">
        <v>30</v>
      </c>
      <c r="Z4086" s="136" t="s">
        <v>31</v>
      </c>
      <c r="AA4086" s="119"/>
    </row>
    <row r="4087" spans="1:27" x14ac:dyDescent="0.25">
      <c r="A4087" s="119" t="s">
        <v>9226</v>
      </c>
      <c r="B4087" s="119" t="s">
        <v>9226</v>
      </c>
      <c r="C4087" s="134" t="s">
        <v>9227</v>
      </c>
      <c r="D4087" s="135" t="s">
        <v>9227</v>
      </c>
      <c r="E4087" s="135" t="s">
        <v>55</v>
      </c>
      <c r="F4087" s="135" t="s">
        <v>22</v>
      </c>
      <c r="G4087" s="135" t="s">
        <v>23</v>
      </c>
      <c r="H4087" s="135"/>
      <c r="I4087" s="136" t="s">
        <v>24</v>
      </c>
      <c r="J4087" s="119"/>
      <c r="K4087" s="120">
        <v>100240109000</v>
      </c>
      <c r="L4087" s="119" t="s">
        <v>56</v>
      </c>
      <c r="M4087" s="119" t="s">
        <v>65</v>
      </c>
      <c r="N4087" s="119" t="s">
        <v>65</v>
      </c>
      <c r="O4087" s="119" t="s">
        <v>65</v>
      </c>
      <c r="P4087" s="137" t="s">
        <v>9037</v>
      </c>
      <c r="Q4087" s="138"/>
      <c r="R4087" s="136" t="s">
        <v>28</v>
      </c>
      <c r="S4087" s="139"/>
      <c r="T4087" s="140">
        <v>16001</v>
      </c>
      <c r="U4087" s="141">
        <v>12970</v>
      </c>
      <c r="V4087" s="122">
        <v>0.18942566089619395</v>
      </c>
      <c r="W4087" s="136" t="s">
        <v>8673</v>
      </c>
      <c r="X4087" s="136" t="s">
        <v>24</v>
      </c>
      <c r="Y4087" s="136" t="s">
        <v>30</v>
      </c>
      <c r="Z4087" s="136" t="s">
        <v>31</v>
      </c>
      <c r="AA4087" s="119"/>
    </row>
    <row r="4088" spans="1:27" x14ac:dyDescent="0.25">
      <c r="A4088" s="119" t="s">
        <v>9228</v>
      </c>
      <c r="B4088" s="119" t="s">
        <v>9228</v>
      </c>
      <c r="C4088" s="134" t="s">
        <v>9229</v>
      </c>
      <c r="D4088" s="135" t="s">
        <v>9229</v>
      </c>
      <c r="E4088" s="135" t="s">
        <v>55</v>
      </c>
      <c r="F4088" s="135" t="s">
        <v>22</v>
      </c>
      <c r="G4088" s="135" t="s">
        <v>23</v>
      </c>
      <c r="H4088" s="135"/>
      <c r="I4088" s="136" t="s">
        <v>24</v>
      </c>
      <c r="J4088" s="119"/>
      <c r="K4088" s="120">
        <v>100240109000</v>
      </c>
      <c r="L4088" s="119" t="s">
        <v>56</v>
      </c>
      <c r="M4088" s="119" t="s">
        <v>65</v>
      </c>
      <c r="N4088" s="119" t="s">
        <v>65</v>
      </c>
      <c r="O4088" s="119" t="s">
        <v>65</v>
      </c>
      <c r="P4088" s="137" t="s">
        <v>9037</v>
      </c>
      <c r="Q4088" s="138"/>
      <c r="R4088" s="136" t="s">
        <v>28</v>
      </c>
      <c r="S4088" s="139"/>
      <c r="T4088" s="140">
        <v>21761</v>
      </c>
      <c r="U4088" s="141">
        <v>17630</v>
      </c>
      <c r="V4088" s="122">
        <v>0.18983502596388035</v>
      </c>
      <c r="W4088" s="136" t="s">
        <v>8673</v>
      </c>
      <c r="X4088" s="136" t="s">
        <v>24</v>
      </c>
      <c r="Y4088" s="136" t="s">
        <v>30</v>
      </c>
      <c r="Z4088" s="136" t="s">
        <v>31</v>
      </c>
      <c r="AA4088" s="119"/>
    </row>
    <row r="4089" spans="1:27" x14ac:dyDescent="0.25">
      <c r="A4089" s="119" t="s">
        <v>9230</v>
      </c>
      <c r="B4089" s="119" t="s">
        <v>9230</v>
      </c>
      <c r="C4089" s="134" t="s">
        <v>9231</v>
      </c>
      <c r="D4089" s="135" t="s">
        <v>9231</v>
      </c>
      <c r="E4089" s="135" t="s">
        <v>55</v>
      </c>
      <c r="F4089" s="135" t="s">
        <v>22</v>
      </c>
      <c r="G4089" s="135" t="s">
        <v>23</v>
      </c>
      <c r="H4089" s="135"/>
      <c r="I4089" s="136" t="s">
        <v>24</v>
      </c>
      <c r="J4089" s="119"/>
      <c r="K4089" s="120">
        <v>100240109000</v>
      </c>
      <c r="L4089" s="119" t="s">
        <v>56</v>
      </c>
      <c r="M4089" s="119" t="s">
        <v>65</v>
      </c>
      <c r="N4089" s="119" t="s">
        <v>65</v>
      </c>
      <c r="O4089" s="119" t="s">
        <v>65</v>
      </c>
      <c r="P4089" s="137" t="s">
        <v>9037</v>
      </c>
      <c r="Q4089" s="138"/>
      <c r="R4089" s="136" t="s">
        <v>28</v>
      </c>
      <c r="S4089" s="139"/>
      <c r="T4089" s="140">
        <v>8460</v>
      </c>
      <c r="U4089" s="141">
        <v>6860</v>
      </c>
      <c r="V4089" s="122">
        <v>0.18912529550827428</v>
      </c>
      <c r="W4089" s="136" t="s">
        <v>8673</v>
      </c>
      <c r="X4089" s="136" t="s">
        <v>24</v>
      </c>
      <c r="Y4089" s="136" t="s">
        <v>30</v>
      </c>
      <c r="Z4089" s="136" t="s">
        <v>31</v>
      </c>
      <c r="AA4089" s="119"/>
    </row>
    <row r="4090" spans="1:27" x14ac:dyDescent="0.25">
      <c r="A4090" s="119" t="s">
        <v>9232</v>
      </c>
      <c r="B4090" s="119" t="s">
        <v>9232</v>
      </c>
      <c r="C4090" s="134" t="s">
        <v>9233</v>
      </c>
      <c r="D4090" s="135" t="s">
        <v>9233</v>
      </c>
      <c r="E4090" s="135" t="s">
        <v>55</v>
      </c>
      <c r="F4090" s="135" t="s">
        <v>22</v>
      </c>
      <c r="G4090" s="135" t="s">
        <v>23</v>
      </c>
      <c r="H4090" s="135"/>
      <c r="I4090" s="136" t="s">
        <v>24</v>
      </c>
      <c r="J4090" s="119"/>
      <c r="K4090" s="120">
        <v>100240109000</v>
      </c>
      <c r="L4090" s="119" t="s">
        <v>56</v>
      </c>
      <c r="M4090" s="119" t="s">
        <v>65</v>
      </c>
      <c r="N4090" s="119" t="s">
        <v>65</v>
      </c>
      <c r="O4090" s="119" t="s">
        <v>65</v>
      </c>
      <c r="P4090" s="137" t="s">
        <v>9037</v>
      </c>
      <c r="Q4090" s="138"/>
      <c r="R4090" s="136" t="s">
        <v>28</v>
      </c>
      <c r="S4090" s="139"/>
      <c r="T4090" s="140">
        <v>17259</v>
      </c>
      <c r="U4090" s="141">
        <v>13980</v>
      </c>
      <c r="V4090" s="122">
        <v>0.18998783243525119</v>
      </c>
      <c r="W4090" s="136" t="s">
        <v>8673</v>
      </c>
      <c r="X4090" s="136" t="s">
        <v>24</v>
      </c>
      <c r="Y4090" s="136" t="s">
        <v>30</v>
      </c>
      <c r="Z4090" s="136" t="s">
        <v>31</v>
      </c>
      <c r="AA4090" s="119"/>
    </row>
    <row r="4091" spans="1:27" x14ac:dyDescent="0.25">
      <c r="A4091" s="119" t="s">
        <v>9234</v>
      </c>
      <c r="B4091" s="119" t="s">
        <v>9234</v>
      </c>
      <c r="C4091" s="134" t="s">
        <v>9235</v>
      </c>
      <c r="D4091" s="135" t="s">
        <v>9235</v>
      </c>
      <c r="E4091" s="135" t="s">
        <v>55</v>
      </c>
      <c r="F4091" s="135" t="s">
        <v>22</v>
      </c>
      <c r="G4091" s="135" t="s">
        <v>23</v>
      </c>
      <c r="H4091" s="135"/>
      <c r="I4091" s="136" t="s">
        <v>24</v>
      </c>
      <c r="J4091" s="119"/>
      <c r="K4091" s="120">
        <v>100240109000</v>
      </c>
      <c r="L4091" s="119" t="s">
        <v>56</v>
      </c>
      <c r="M4091" s="119" t="s">
        <v>65</v>
      </c>
      <c r="N4091" s="119" t="s">
        <v>65</v>
      </c>
      <c r="O4091" s="119" t="s">
        <v>65</v>
      </c>
      <c r="P4091" s="137" t="s">
        <v>9037</v>
      </c>
      <c r="Q4091" s="138"/>
      <c r="R4091" s="136" t="s">
        <v>28</v>
      </c>
      <c r="S4091" s="139"/>
      <c r="T4091" s="140">
        <v>26405</v>
      </c>
      <c r="U4091" s="141">
        <v>21390</v>
      </c>
      <c r="V4091" s="122">
        <v>0.18992615035031246</v>
      </c>
      <c r="W4091" s="136" t="s">
        <v>8673</v>
      </c>
      <c r="X4091" s="136" t="s">
        <v>24</v>
      </c>
      <c r="Y4091" s="136" t="s">
        <v>30</v>
      </c>
      <c r="Z4091" s="136" t="s">
        <v>31</v>
      </c>
      <c r="AA4091" s="119"/>
    </row>
    <row r="4092" spans="1:27" x14ac:dyDescent="0.25">
      <c r="A4092" s="119" t="s">
        <v>9236</v>
      </c>
      <c r="B4092" s="119" t="s">
        <v>9236</v>
      </c>
      <c r="C4092" s="134" t="s">
        <v>9237</v>
      </c>
      <c r="D4092" s="135" t="s">
        <v>9237</v>
      </c>
      <c r="E4092" s="135" t="s">
        <v>55</v>
      </c>
      <c r="F4092" s="135" t="s">
        <v>22</v>
      </c>
      <c r="G4092" s="135" t="s">
        <v>23</v>
      </c>
      <c r="H4092" s="135"/>
      <c r="I4092" s="136" t="s">
        <v>24</v>
      </c>
      <c r="J4092" s="119"/>
      <c r="K4092" s="120">
        <v>100240109000</v>
      </c>
      <c r="L4092" s="119" t="s">
        <v>56</v>
      </c>
      <c r="M4092" s="119" t="s">
        <v>65</v>
      </c>
      <c r="N4092" s="119" t="s">
        <v>65</v>
      </c>
      <c r="O4092" s="119" t="s">
        <v>65</v>
      </c>
      <c r="P4092" s="137" t="s">
        <v>9037</v>
      </c>
      <c r="Q4092" s="138"/>
      <c r="R4092" s="136" t="s">
        <v>28</v>
      </c>
      <c r="S4092" s="139"/>
      <c r="T4092" s="140">
        <v>35910</v>
      </c>
      <c r="U4092" s="141">
        <v>29090</v>
      </c>
      <c r="V4092" s="122">
        <v>0.18991924255082149</v>
      </c>
      <c r="W4092" s="136" t="s">
        <v>8673</v>
      </c>
      <c r="X4092" s="136" t="s">
        <v>24</v>
      </c>
      <c r="Y4092" s="136" t="s">
        <v>30</v>
      </c>
      <c r="Z4092" s="136" t="s">
        <v>31</v>
      </c>
      <c r="AA4092" s="119"/>
    </row>
    <row r="4093" spans="1:27" x14ac:dyDescent="0.25">
      <c r="A4093" s="119" t="s">
        <v>9238</v>
      </c>
      <c r="B4093" s="119" t="s">
        <v>9238</v>
      </c>
      <c r="C4093" s="134" t="s">
        <v>9239</v>
      </c>
      <c r="D4093" s="135" t="s">
        <v>9239</v>
      </c>
      <c r="E4093" s="135" t="s">
        <v>55</v>
      </c>
      <c r="F4093" s="135" t="s">
        <v>22</v>
      </c>
      <c r="G4093" s="135" t="s">
        <v>23</v>
      </c>
      <c r="H4093" s="135"/>
      <c r="I4093" s="136" t="s">
        <v>24</v>
      </c>
      <c r="J4093" s="119"/>
      <c r="K4093" s="120">
        <v>100240109000</v>
      </c>
      <c r="L4093" s="119" t="s">
        <v>56</v>
      </c>
      <c r="M4093" s="119" t="s">
        <v>65</v>
      </c>
      <c r="N4093" s="119" t="s">
        <v>65</v>
      </c>
      <c r="O4093" s="119" t="s">
        <v>65</v>
      </c>
      <c r="P4093" s="137" t="s">
        <v>9037</v>
      </c>
      <c r="Q4093" s="138"/>
      <c r="R4093" s="136" t="s">
        <v>28</v>
      </c>
      <c r="S4093" s="139"/>
      <c r="T4093" s="140">
        <v>7602</v>
      </c>
      <c r="U4093" s="141">
        <v>6160</v>
      </c>
      <c r="V4093" s="122">
        <v>0.18968692449355429</v>
      </c>
      <c r="W4093" s="136" t="s">
        <v>8673</v>
      </c>
      <c r="X4093" s="136" t="s">
        <v>24</v>
      </c>
      <c r="Y4093" s="136" t="s">
        <v>30</v>
      </c>
      <c r="Z4093" s="136" t="s">
        <v>31</v>
      </c>
      <c r="AA4093" s="119"/>
    </row>
    <row r="4094" spans="1:27" x14ac:dyDescent="0.25">
      <c r="A4094" s="119" t="s">
        <v>9240</v>
      </c>
      <c r="B4094" s="119" t="s">
        <v>9240</v>
      </c>
      <c r="C4094" s="134" t="s">
        <v>9241</v>
      </c>
      <c r="D4094" s="135" t="s">
        <v>9241</v>
      </c>
      <c r="E4094" s="135" t="s">
        <v>55</v>
      </c>
      <c r="F4094" s="135" t="s">
        <v>22</v>
      </c>
      <c r="G4094" s="135" t="s">
        <v>23</v>
      </c>
      <c r="H4094" s="135"/>
      <c r="I4094" s="136" t="s">
        <v>24</v>
      </c>
      <c r="J4094" s="119"/>
      <c r="K4094" s="120">
        <v>100240109000</v>
      </c>
      <c r="L4094" s="119" t="s">
        <v>56</v>
      </c>
      <c r="M4094" s="119" t="s">
        <v>65</v>
      </c>
      <c r="N4094" s="119" t="s">
        <v>65</v>
      </c>
      <c r="O4094" s="119" t="s">
        <v>65</v>
      </c>
      <c r="P4094" s="137" t="s">
        <v>9037</v>
      </c>
      <c r="Q4094" s="138"/>
      <c r="R4094" s="136" t="s">
        <v>28</v>
      </c>
      <c r="S4094" s="139"/>
      <c r="T4094" s="140">
        <v>15507</v>
      </c>
      <c r="U4094" s="141">
        <v>12570</v>
      </c>
      <c r="V4094" s="122">
        <v>0.1893983362352486</v>
      </c>
      <c r="W4094" s="136" t="s">
        <v>8673</v>
      </c>
      <c r="X4094" s="136" t="s">
        <v>24</v>
      </c>
      <c r="Y4094" s="136" t="s">
        <v>30</v>
      </c>
      <c r="Z4094" s="136" t="s">
        <v>31</v>
      </c>
      <c r="AA4094" s="119"/>
    </row>
    <row r="4095" spans="1:27" x14ac:dyDescent="0.25">
      <c r="A4095" s="119" t="s">
        <v>9242</v>
      </c>
      <c r="B4095" s="119" t="s">
        <v>9242</v>
      </c>
      <c r="C4095" s="134" t="s">
        <v>9243</v>
      </c>
      <c r="D4095" s="135" t="s">
        <v>9243</v>
      </c>
      <c r="E4095" s="135" t="s">
        <v>55</v>
      </c>
      <c r="F4095" s="135" t="s">
        <v>22</v>
      </c>
      <c r="G4095" s="135" t="s">
        <v>23</v>
      </c>
      <c r="H4095" s="135"/>
      <c r="I4095" s="136" t="s">
        <v>24</v>
      </c>
      <c r="J4095" s="119"/>
      <c r="K4095" s="120">
        <v>100240109000</v>
      </c>
      <c r="L4095" s="119" t="s">
        <v>56</v>
      </c>
      <c r="M4095" s="119" t="s">
        <v>65</v>
      </c>
      <c r="N4095" s="119" t="s">
        <v>65</v>
      </c>
      <c r="O4095" s="119" t="s">
        <v>65</v>
      </c>
      <c r="P4095" s="137" t="s">
        <v>9037</v>
      </c>
      <c r="Q4095" s="138"/>
      <c r="R4095" s="136" t="s">
        <v>28</v>
      </c>
      <c r="S4095" s="139"/>
      <c r="T4095" s="140">
        <v>23725</v>
      </c>
      <c r="U4095" s="141">
        <v>19220</v>
      </c>
      <c r="V4095" s="122">
        <v>0.18988408851422545</v>
      </c>
      <c r="W4095" s="136" t="s">
        <v>8673</v>
      </c>
      <c r="X4095" s="136" t="s">
        <v>24</v>
      </c>
      <c r="Y4095" s="136" t="s">
        <v>30</v>
      </c>
      <c r="Z4095" s="136" t="s">
        <v>31</v>
      </c>
      <c r="AA4095" s="119"/>
    </row>
    <row r="4096" spans="1:27" x14ac:dyDescent="0.25">
      <c r="A4096" s="119" t="s">
        <v>9244</v>
      </c>
      <c r="B4096" s="119" t="s">
        <v>9244</v>
      </c>
      <c r="C4096" s="134" t="s">
        <v>9245</v>
      </c>
      <c r="D4096" s="135" t="s">
        <v>9245</v>
      </c>
      <c r="E4096" s="135" t="s">
        <v>55</v>
      </c>
      <c r="F4096" s="135" t="s">
        <v>22</v>
      </c>
      <c r="G4096" s="135" t="s">
        <v>23</v>
      </c>
      <c r="H4096" s="135"/>
      <c r="I4096" s="136" t="s">
        <v>24</v>
      </c>
      <c r="J4096" s="119"/>
      <c r="K4096" s="120">
        <v>100240109000</v>
      </c>
      <c r="L4096" s="119" t="s">
        <v>56</v>
      </c>
      <c r="M4096" s="119" t="s">
        <v>65</v>
      </c>
      <c r="N4096" s="119" t="s">
        <v>65</v>
      </c>
      <c r="O4096" s="119" t="s">
        <v>65</v>
      </c>
      <c r="P4096" s="137" t="s">
        <v>9037</v>
      </c>
      <c r="Q4096" s="138"/>
      <c r="R4096" s="136" t="s">
        <v>28</v>
      </c>
      <c r="S4096" s="139"/>
      <c r="T4096" s="140">
        <v>32266</v>
      </c>
      <c r="U4096" s="141">
        <v>26140</v>
      </c>
      <c r="V4096" s="122">
        <v>0.18985929461352502</v>
      </c>
      <c r="W4096" s="136" t="s">
        <v>8673</v>
      </c>
      <c r="X4096" s="136" t="s">
        <v>24</v>
      </c>
      <c r="Y4096" s="136" t="s">
        <v>30</v>
      </c>
      <c r="Z4096" s="136" t="s">
        <v>31</v>
      </c>
      <c r="AA4096" s="119"/>
    </row>
    <row r="4097" spans="1:27" x14ac:dyDescent="0.25">
      <c r="A4097" s="119" t="s">
        <v>9246</v>
      </c>
      <c r="B4097" s="119" t="s">
        <v>9246</v>
      </c>
      <c r="C4097" s="134" t="s">
        <v>9247</v>
      </c>
      <c r="D4097" s="135" t="s">
        <v>9247</v>
      </c>
      <c r="E4097" s="135" t="s">
        <v>55</v>
      </c>
      <c r="F4097" s="135" t="s">
        <v>22</v>
      </c>
      <c r="G4097" s="135" t="s">
        <v>23</v>
      </c>
      <c r="H4097" s="135"/>
      <c r="I4097" s="136" t="s">
        <v>24</v>
      </c>
      <c r="J4097" s="119"/>
      <c r="K4097" s="120">
        <v>100240109000</v>
      </c>
      <c r="L4097" s="119" t="s">
        <v>56</v>
      </c>
      <c r="M4097" s="119" t="s">
        <v>65</v>
      </c>
      <c r="N4097" s="119" t="s">
        <v>65</v>
      </c>
      <c r="O4097" s="119" t="s">
        <v>65</v>
      </c>
      <c r="P4097" s="137" t="s">
        <v>9037</v>
      </c>
      <c r="Q4097" s="138"/>
      <c r="R4097" s="136" t="s">
        <v>28</v>
      </c>
      <c r="S4097" s="139"/>
      <c r="T4097" s="140">
        <v>11130</v>
      </c>
      <c r="U4097" s="141">
        <v>9020</v>
      </c>
      <c r="V4097" s="122">
        <v>0.18957771787960465</v>
      </c>
      <c r="W4097" s="136" t="s">
        <v>8673</v>
      </c>
      <c r="X4097" s="136" t="s">
        <v>24</v>
      </c>
      <c r="Y4097" s="136" t="s">
        <v>30</v>
      </c>
      <c r="Z4097" s="136" t="s">
        <v>31</v>
      </c>
      <c r="AA4097" s="119"/>
    </row>
    <row r="4098" spans="1:27" x14ac:dyDescent="0.25">
      <c r="A4098" s="119" t="s">
        <v>9248</v>
      </c>
      <c r="B4098" s="119" t="s">
        <v>9248</v>
      </c>
      <c r="C4098" s="134" t="s">
        <v>9249</v>
      </c>
      <c r="D4098" s="135" t="s">
        <v>9249</v>
      </c>
      <c r="E4098" s="135" t="s">
        <v>55</v>
      </c>
      <c r="F4098" s="135" t="s">
        <v>22</v>
      </c>
      <c r="G4098" s="135" t="s">
        <v>23</v>
      </c>
      <c r="H4098" s="135"/>
      <c r="I4098" s="136" t="s">
        <v>24</v>
      </c>
      <c r="J4098" s="119"/>
      <c r="K4098" s="120">
        <v>100240109000</v>
      </c>
      <c r="L4098" s="119" t="s">
        <v>56</v>
      </c>
      <c r="M4098" s="119" t="s">
        <v>65</v>
      </c>
      <c r="N4098" s="119" t="s">
        <v>65</v>
      </c>
      <c r="O4098" s="119" t="s">
        <v>65</v>
      </c>
      <c r="P4098" s="137" t="s">
        <v>9037</v>
      </c>
      <c r="Q4098" s="138"/>
      <c r="R4098" s="136" t="s">
        <v>28</v>
      </c>
      <c r="S4098" s="139"/>
      <c r="T4098" s="140">
        <v>22703</v>
      </c>
      <c r="U4098" s="141">
        <v>18390</v>
      </c>
      <c r="V4098" s="122">
        <v>0.18997489318592253</v>
      </c>
      <c r="W4098" s="136" t="s">
        <v>8673</v>
      </c>
      <c r="X4098" s="136" t="s">
        <v>24</v>
      </c>
      <c r="Y4098" s="136" t="s">
        <v>30</v>
      </c>
      <c r="Z4098" s="136" t="s">
        <v>31</v>
      </c>
      <c r="AA4098" s="119"/>
    </row>
    <row r="4099" spans="1:27" x14ac:dyDescent="0.25">
      <c r="A4099" s="119" t="s">
        <v>9250</v>
      </c>
      <c r="B4099" s="119" t="s">
        <v>9250</v>
      </c>
      <c r="C4099" s="134" t="s">
        <v>9251</v>
      </c>
      <c r="D4099" s="135" t="s">
        <v>9251</v>
      </c>
      <c r="E4099" s="135" t="s">
        <v>55</v>
      </c>
      <c r="F4099" s="135" t="s">
        <v>22</v>
      </c>
      <c r="G4099" s="135" t="s">
        <v>23</v>
      </c>
      <c r="H4099" s="135"/>
      <c r="I4099" s="136" t="s">
        <v>24</v>
      </c>
      <c r="J4099" s="119"/>
      <c r="K4099" s="120">
        <v>100240109000</v>
      </c>
      <c r="L4099" s="119" t="s">
        <v>56</v>
      </c>
      <c r="M4099" s="119" t="s">
        <v>65</v>
      </c>
      <c r="N4099" s="119" t="s">
        <v>65</v>
      </c>
      <c r="O4099" s="119" t="s">
        <v>65</v>
      </c>
      <c r="P4099" s="137" t="s">
        <v>9037</v>
      </c>
      <c r="Q4099" s="138"/>
      <c r="R4099" s="136" t="s">
        <v>28</v>
      </c>
      <c r="S4099" s="139"/>
      <c r="T4099" s="140">
        <v>34735</v>
      </c>
      <c r="U4099" s="141">
        <v>28140</v>
      </c>
      <c r="V4099" s="122">
        <v>0.18986612926443069</v>
      </c>
      <c r="W4099" s="136" t="s">
        <v>8673</v>
      </c>
      <c r="X4099" s="136" t="s">
        <v>24</v>
      </c>
      <c r="Y4099" s="136" t="s">
        <v>30</v>
      </c>
      <c r="Z4099" s="136" t="s">
        <v>31</v>
      </c>
      <c r="AA4099" s="119"/>
    </row>
    <row r="4100" spans="1:27" x14ac:dyDescent="0.25">
      <c r="A4100" s="119" t="s">
        <v>9252</v>
      </c>
      <c r="B4100" s="119" t="s">
        <v>9252</v>
      </c>
      <c r="C4100" s="134" t="s">
        <v>9253</v>
      </c>
      <c r="D4100" s="135" t="s">
        <v>9253</v>
      </c>
      <c r="E4100" s="135" t="s">
        <v>55</v>
      </c>
      <c r="F4100" s="135" t="s">
        <v>22</v>
      </c>
      <c r="G4100" s="135" t="s">
        <v>23</v>
      </c>
      <c r="H4100" s="135"/>
      <c r="I4100" s="136" t="s">
        <v>24</v>
      </c>
      <c r="J4100" s="119"/>
      <c r="K4100" s="120">
        <v>100240109000</v>
      </c>
      <c r="L4100" s="119" t="s">
        <v>56</v>
      </c>
      <c r="M4100" s="119" t="s">
        <v>65</v>
      </c>
      <c r="N4100" s="119" t="s">
        <v>65</v>
      </c>
      <c r="O4100" s="119" t="s">
        <v>65</v>
      </c>
      <c r="P4100" s="137" t="s">
        <v>9037</v>
      </c>
      <c r="Q4100" s="138"/>
      <c r="R4100" s="136" t="s">
        <v>28</v>
      </c>
      <c r="S4100" s="139"/>
      <c r="T4100" s="140">
        <v>47239</v>
      </c>
      <c r="U4100" s="141">
        <v>38270</v>
      </c>
      <c r="V4100" s="122">
        <v>0.1898643070344419</v>
      </c>
      <c r="W4100" s="136" t="s">
        <v>8673</v>
      </c>
      <c r="X4100" s="136" t="s">
        <v>24</v>
      </c>
      <c r="Y4100" s="136" t="s">
        <v>30</v>
      </c>
      <c r="Z4100" s="136" t="s">
        <v>31</v>
      </c>
      <c r="AA4100" s="119"/>
    </row>
    <row r="4101" spans="1:27" x14ac:dyDescent="0.25">
      <c r="A4101" s="119" t="s">
        <v>140</v>
      </c>
      <c r="B4101" s="119" t="s">
        <v>140</v>
      </c>
      <c r="C4101" s="134" t="s">
        <v>141</v>
      </c>
      <c r="D4101" s="135" t="s">
        <v>142</v>
      </c>
      <c r="E4101" s="135" t="s">
        <v>55</v>
      </c>
      <c r="F4101" s="135" t="s">
        <v>22</v>
      </c>
      <c r="G4101" s="135" t="s">
        <v>23</v>
      </c>
      <c r="H4101" s="135"/>
      <c r="I4101" s="136" t="s">
        <v>24</v>
      </c>
      <c r="J4101" s="119"/>
      <c r="K4101" s="120">
        <v>100240209000</v>
      </c>
      <c r="L4101" s="119" t="s">
        <v>56</v>
      </c>
      <c r="M4101" s="119" t="s">
        <v>57</v>
      </c>
      <c r="N4101" s="119" t="s">
        <v>57</v>
      </c>
      <c r="O4101" s="119" t="s">
        <v>57</v>
      </c>
      <c r="P4101" s="137" t="s">
        <v>9037</v>
      </c>
      <c r="Q4101" s="138"/>
      <c r="R4101" s="136" t="s">
        <v>28</v>
      </c>
      <c r="S4101" s="139"/>
      <c r="T4101" s="140">
        <v>2770</v>
      </c>
      <c r="U4101" s="141">
        <v>2060</v>
      </c>
      <c r="V4101" s="122">
        <v>0.2563176895306859</v>
      </c>
      <c r="W4101" s="136" t="s">
        <v>61</v>
      </c>
      <c r="X4101" s="136" t="s">
        <v>24</v>
      </c>
      <c r="Y4101" s="136" t="s">
        <v>30</v>
      </c>
      <c r="Z4101" s="136" t="s">
        <v>31</v>
      </c>
      <c r="AA4101" s="119"/>
    </row>
    <row r="4102" spans="1:27" x14ac:dyDescent="0.25">
      <c r="A4102" s="119" t="s">
        <v>143</v>
      </c>
      <c r="B4102" s="119" t="s">
        <v>143</v>
      </c>
      <c r="C4102" s="134" t="s">
        <v>144</v>
      </c>
      <c r="D4102" s="135" t="s">
        <v>145</v>
      </c>
      <c r="E4102" s="135" t="s">
        <v>55</v>
      </c>
      <c r="F4102" s="135" t="s">
        <v>22</v>
      </c>
      <c r="G4102" s="135" t="s">
        <v>23</v>
      </c>
      <c r="H4102" s="135"/>
      <c r="I4102" s="136" t="s">
        <v>24</v>
      </c>
      <c r="J4102" s="119"/>
      <c r="K4102" s="120">
        <v>100240209000</v>
      </c>
      <c r="L4102" s="119" t="s">
        <v>56</v>
      </c>
      <c r="M4102" s="119" t="s">
        <v>57</v>
      </c>
      <c r="N4102" s="119" t="s">
        <v>57</v>
      </c>
      <c r="O4102" s="119" t="s">
        <v>57</v>
      </c>
      <c r="P4102" s="137" t="s">
        <v>9037</v>
      </c>
      <c r="Q4102" s="138"/>
      <c r="R4102" s="136" t="s">
        <v>28</v>
      </c>
      <c r="S4102" s="139"/>
      <c r="T4102" s="140">
        <v>3001</v>
      </c>
      <c r="U4102" s="141">
        <v>2230</v>
      </c>
      <c r="V4102" s="122">
        <v>0.25691436187937355</v>
      </c>
      <c r="W4102" s="136" t="s">
        <v>61</v>
      </c>
      <c r="X4102" s="136" t="s">
        <v>24</v>
      </c>
      <c r="Y4102" s="136" t="s">
        <v>30</v>
      </c>
      <c r="Z4102" s="136" t="s">
        <v>31</v>
      </c>
      <c r="AA4102" s="119"/>
    </row>
    <row r="4103" spans="1:27" x14ac:dyDescent="0.25">
      <c r="A4103" s="119" t="s">
        <v>146</v>
      </c>
      <c r="B4103" s="119" t="s">
        <v>146</v>
      </c>
      <c r="C4103" s="134" t="s">
        <v>147</v>
      </c>
      <c r="D4103" s="135" t="s">
        <v>148</v>
      </c>
      <c r="E4103" s="135" t="s">
        <v>55</v>
      </c>
      <c r="F4103" s="135" t="s">
        <v>22</v>
      </c>
      <c r="G4103" s="135" t="s">
        <v>23</v>
      </c>
      <c r="H4103" s="135"/>
      <c r="I4103" s="136" t="s">
        <v>24</v>
      </c>
      <c r="J4103" s="119"/>
      <c r="K4103" s="120">
        <v>100240109000</v>
      </c>
      <c r="L4103" s="119" t="s">
        <v>56</v>
      </c>
      <c r="M4103" s="119" t="s">
        <v>65</v>
      </c>
      <c r="N4103" s="119" t="s">
        <v>65</v>
      </c>
      <c r="O4103" s="119" t="s">
        <v>65</v>
      </c>
      <c r="P4103" s="137" t="s">
        <v>9037</v>
      </c>
      <c r="Q4103" s="138"/>
      <c r="R4103" s="136" t="s">
        <v>28</v>
      </c>
      <c r="S4103" s="139"/>
      <c r="T4103" s="140">
        <v>4042</v>
      </c>
      <c r="U4103" s="141">
        <v>3000</v>
      </c>
      <c r="V4103" s="122">
        <v>0.25779317169717963</v>
      </c>
      <c r="W4103" s="136" t="s">
        <v>61</v>
      </c>
      <c r="X4103" s="136" t="s">
        <v>24</v>
      </c>
      <c r="Y4103" s="136" t="s">
        <v>30</v>
      </c>
      <c r="Z4103" s="136" t="s">
        <v>31</v>
      </c>
      <c r="AA4103" s="119"/>
    </row>
    <row r="4104" spans="1:27" x14ac:dyDescent="0.25">
      <c r="A4104" s="119" t="s">
        <v>149</v>
      </c>
      <c r="B4104" s="119" t="s">
        <v>149</v>
      </c>
      <c r="C4104" s="134" t="s">
        <v>150</v>
      </c>
      <c r="D4104" s="135" t="s">
        <v>151</v>
      </c>
      <c r="E4104" s="135" t="s">
        <v>55</v>
      </c>
      <c r="F4104" s="135" t="s">
        <v>22</v>
      </c>
      <c r="G4104" s="135" t="s">
        <v>23</v>
      </c>
      <c r="H4104" s="135"/>
      <c r="I4104" s="136" t="s">
        <v>24</v>
      </c>
      <c r="J4104" s="119"/>
      <c r="K4104" s="120">
        <v>100240109000</v>
      </c>
      <c r="L4104" s="119" t="s">
        <v>56</v>
      </c>
      <c r="M4104" s="119" t="s">
        <v>65</v>
      </c>
      <c r="N4104" s="119" t="s">
        <v>65</v>
      </c>
      <c r="O4104" s="119" t="s">
        <v>65</v>
      </c>
      <c r="P4104" s="137" t="s">
        <v>9037</v>
      </c>
      <c r="Q4104" s="138"/>
      <c r="R4104" s="136" t="s">
        <v>28</v>
      </c>
      <c r="S4104" s="139"/>
      <c r="T4104" s="140">
        <v>6184</v>
      </c>
      <c r="U4104" s="141">
        <v>4590</v>
      </c>
      <c r="V4104" s="122">
        <v>0.25776196636481241</v>
      </c>
      <c r="W4104" s="136" t="s">
        <v>61</v>
      </c>
      <c r="X4104" s="136" t="s">
        <v>24</v>
      </c>
      <c r="Y4104" s="136" t="s">
        <v>30</v>
      </c>
      <c r="Z4104" s="136" t="s">
        <v>31</v>
      </c>
      <c r="AA4104" s="119"/>
    </row>
    <row r="4105" spans="1:27" x14ac:dyDescent="0.25">
      <c r="A4105" s="119" t="s">
        <v>152</v>
      </c>
      <c r="B4105" s="119" t="s">
        <v>152</v>
      </c>
      <c r="C4105" s="134" t="s">
        <v>153</v>
      </c>
      <c r="D4105" s="135" t="s">
        <v>154</v>
      </c>
      <c r="E4105" s="135" t="s">
        <v>55</v>
      </c>
      <c r="F4105" s="135" t="s">
        <v>22</v>
      </c>
      <c r="G4105" s="135" t="s">
        <v>23</v>
      </c>
      <c r="H4105" s="135"/>
      <c r="I4105" s="136" t="s">
        <v>24</v>
      </c>
      <c r="J4105" s="119"/>
      <c r="K4105" s="120">
        <v>100240109000</v>
      </c>
      <c r="L4105" s="119" t="s">
        <v>56</v>
      </c>
      <c r="M4105" s="119" t="s">
        <v>65</v>
      </c>
      <c r="N4105" s="119" t="s">
        <v>65</v>
      </c>
      <c r="O4105" s="119" t="s">
        <v>65</v>
      </c>
      <c r="P4105" s="137" t="s">
        <v>9037</v>
      </c>
      <c r="Q4105" s="138"/>
      <c r="R4105" s="136" t="s">
        <v>28</v>
      </c>
      <c r="S4105" s="139"/>
      <c r="T4105" s="140">
        <v>8410</v>
      </c>
      <c r="U4105" s="141">
        <v>6240</v>
      </c>
      <c r="V4105" s="122">
        <v>0.25802615933412609</v>
      </c>
      <c r="W4105" s="136" t="s">
        <v>61</v>
      </c>
      <c r="X4105" s="136" t="s">
        <v>24</v>
      </c>
      <c r="Y4105" s="136" t="s">
        <v>30</v>
      </c>
      <c r="Z4105" s="136" t="s">
        <v>31</v>
      </c>
      <c r="AA4105" s="119"/>
    </row>
    <row r="4106" spans="1:27" x14ac:dyDescent="0.25">
      <c r="A4106" s="119" t="s">
        <v>155</v>
      </c>
      <c r="B4106" s="119" t="s">
        <v>155</v>
      </c>
      <c r="C4106" s="134" t="s">
        <v>156</v>
      </c>
      <c r="D4106" s="135" t="s">
        <v>157</v>
      </c>
      <c r="E4106" s="135" t="s">
        <v>55</v>
      </c>
      <c r="F4106" s="135" t="s">
        <v>22</v>
      </c>
      <c r="G4106" s="135" t="s">
        <v>23</v>
      </c>
      <c r="H4106" s="135"/>
      <c r="I4106" s="136" t="s">
        <v>24</v>
      </c>
      <c r="J4106" s="119"/>
      <c r="K4106" s="120">
        <v>100240109000</v>
      </c>
      <c r="L4106" s="119" t="s">
        <v>56</v>
      </c>
      <c r="M4106" s="119" t="s">
        <v>65</v>
      </c>
      <c r="N4106" s="119" t="s">
        <v>65</v>
      </c>
      <c r="O4106" s="119" t="s">
        <v>65</v>
      </c>
      <c r="P4106" s="137" t="s">
        <v>9037</v>
      </c>
      <c r="Q4106" s="138"/>
      <c r="R4106" s="136" t="s">
        <v>28</v>
      </c>
      <c r="S4106" s="139"/>
      <c r="T4106" s="140">
        <v>10722</v>
      </c>
      <c r="U4106" s="141">
        <v>7950</v>
      </c>
      <c r="V4106" s="122">
        <v>0.2585338556239507</v>
      </c>
      <c r="W4106" s="136" t="s">
        <v>61</v>
      </c>
      <c r="X4106" s="136" t="s">
        <v>24</v>
      </c>
      <c r="Y4106" s="136" t="s">
        <v>30</v>
      </c>
      <c r="Z4106" s="136" t="s">
        <v>31</v>
      </c>
      <c r="AA4106" s="119"/>
    </row>
    <row r="4107" spans="1:27" x14ac:dyDescent="0.25">
      <c r="A4107" s="119" t="s">
        <v>158</v>
      </c>
      <c r="B4107" s="119" t="s">
        <v>158</v>
      </c>
      <c r="C4107" s="134" t="s">
        <v>159</v>
      </c>
      <c r="D4107" s="135" t="s">
        <v>160</v>
      </c>
      <c r="E4107" s="135" t="s">
        <v>55</v>
      </c>
      <c r="F4107" s="135" t="s">
        <v>22</v>
      </c>
      <c r="G4107" s="135" t="s">
        <v>23</v>
      </c>
      <c r="H4107" s="135"/>
      <c r="I4107" s="136" t="s">
        <v>24</v>
      </c>
      <c r="J4107" s="119"/>
      <c r="K4107" s="120">
        <v>100240109000</v>
      </c>
      <c r="L4107" s="119" t="s">
        <v>56</v>
      </c>
      <c r="M4107" s="119" t="s">
        <v>65</v>
      </c>
      <c r="N4107" s="119" t="s">
        <v>65</v>
      </c>
      <c r="O4107" s="119" t="s">
        <v>65</v>
      </c>
      <c r="P4107" s="137" t="s">
        <v>9037</v>
      </c>
      <c r="Q4107" s="138"/>
      <c r="R4107" s="136" t="s">
        <v>28</v>
      </c>
      <c r="S4107" s="139"/>
      <c r="T4107" s="142">
        <v>7341</v>
      </c>
      <c r="U4107" s="143">
        <v>7200</v>
      </c>
      <c r="V4107" s="122">
        <v>1.9207192480588477E-2</v>
      </c>
      <c r="W4107" s="136" t="s">
        <v>61</v>
      </c>
      <c r="X4107" s="136" t="s">
        <v>24</v>
      </c>
      <c r="Y4107" s="136" t="s">
        <v>30</v>
      </c>
      <c r="Z4107" s="136" t="s">
        <v>31</v>
      </c>
      <c r="AA4107" s="119"/>
    </row>
    <row r="4108" spans="1:27" x14ac:dyDescent="0.25">
      <c r="A4108" s="119" t="s">
        <v>161</v>
      </c>
      <c r="B4108" s="119" t="s">
        <v>161</v>
      </c>
      <c r="C4108" s="134" t="s">
        <v>162</v>
      </c>
      <c r="D4108" s="135" t="s">
        <v>163</v>
      </c>
      <c r="E4108" s="135" t="s">
        <v>55</v>
      </c>
      <c r="F4108" s="135" t="s">
        <v>22</v>
      </c>
      <c r="G4108" s="135" t="s">
        <v>23</v>
      </c>
      <c r="H4108" s="135"/>
      <c r="I4108" s="136" t="s">
        <v>24</v>
      </c>
      <c r="J4108" s="119"/>
      <c r="K4108" s="120">
        <v>100240109000</v>
      </c>
      <c r="L4108" s="119" t="s">
        <v>56</v>
      </c>
      <c r="M4108" s="119" t="s">
        <v>65</v>
      </c>
      <c r="N4108" s="119" t="s">
        <v>65</v>
      </c>
      <c r="O4108" s="119" t="s">
        <v>65</v>
      </c>
      <c r="P4108" s="137" t="s">
        <v>9037</v>
      </c>
      <c r="Q4108" s="138"/>
      <c r="R4108" s="136" t="s">
        <v>28</v>
      </c>
      <c r="S4108" s="139"/>
      <c r="T4108" s="142">
        <v>13066</v>
      </c>
      <c r="U4108" s="143">
        <v>12810</v>
      </c>
      <c r="V4108" s="122">
        <v>1.9592836369202511E-2</v>
      </c>
      <c r="W4108" s="136" t="s">
        <v>61</v>
      </c>
      <c r="X4108" s="136" t="s">
        <v>24</v>
      </c>
      <c r="Y4108" s="136" t="s">
        <v>30</v>
      </c>
      <c r="Z4108" s="136" t="s">
        <v>31</v>
      </c>
      <c r="AA4108" s="119"/>
    </row>
    <row r="4109" spans="1:27" x14ac:dyDescent="0.25">
      <c r="A4109" s="119" t="s">
        <v>164</v>
      </c>
      <c r="B4109" s="119" t="s">
        <v>164</v>
      </c>
      <c r="C4109" s="134" t="s">
        <v>165</v>
      </c>
      <c r="D4109" s="135" t="s">
        <v>166</v>
      </c>
      <c r="E4109" s="135" t="s">
        <v>55</v>
      </c>
      <c r="F4109" s="135" t="s">
        <v>22</v>
      </c>
      <c r="G4109" s="135" t="s">
        <v>23</v>
      </c>
      <c r="H4109" s="135"/>
      <c r="I4109" s="136" t="s">
        <v>24</v>
      </c>
      <c r="J4109" s="119"/>
      <c r="K4109" s="120">
        <v>100240109000</v>
      </c>
      <c r="L4109" s="119" t="s">
        <v>56</v>
      </c>
      <c r="M4109" s="119" t="s">
        <v>65</v>
      </c>
      <c r="N4109" s="119" t="s">
        <v>65</v>
      </c>
      <c r="O4109" s="119" t="s">
        <v>65</v>
      </c>
      <c r="P4109" s="137" t="s">
        <v>9037</v>
      </c>
      <c r="Q4109" s="138"/>
      <c r="R4109" s="136" t="s">
        <v>28</v>
      </c>
      <c r="S4109" s="139"/>
      <c r="T4109" s="142">
        <v>19016</v>
      </c>
      <c r="U4109" s="143">
        <v>18640</v>
      </c>
      <c r="V4109" s="122">
        <v>1.9772822885990745E-2</v>
      </c>
      <c r="W4109" s="136" t="s">
        <v>61</v>
      </c>
      <c r="X4109" s="136" t="s">
        <v>24</v>
      </c>
      <c r="Y4109" s="136" t="s">
        <v>30</v>
      </c>
      <c r="Z4109" s="136" t="s">
        <v>31</v>
      </c>
      <c r="AA4109" s="119"/>
    </row>
    <row r="4110" spans="1:27" x14ac:dyDescent="0.25">
      <c r="A4110" s="119" t="s">
        <v>167</v>
      </c>
      <c r="B4110" s="119" t="s">
        <v>167</v>
      </c>
      <c r="C4110" s="134" t="s">
        <v>168</v>
      </c>
      <c r="D4110" s="135" t="s">
        <v>169</v>
      </c>
      <c r="E4110" s="135" t="s">
        <v>55</v>
      </c>
      <c r="F4110" s="135" t="s">
        <v>22</v>
      </c>
      <c r="G4110" s="135" t="s">
        <v>23</v>
      </c>
      <c r="H4110" s="135"/>
      <c r="I4110" s="136" t="s">
        <v>24</v>
      </c>
      <c r="J4110" s="119"/>
      <c r="K4110" s="120">
        <v>100240109000</v>
      </c>
      <c r="L4110" s="119" t="s">
        <v>56</v>
      </c>
      <c r="M4110" s="119" t="s">
        <v>65</v>
      </c>
      <c r="N4110" s="119" t="s">
        <v>65</v>
      </c>
      <c r="O4110" s="119" t="s">
        <v>65</v>
      </c>
      <c r="P4110" s="137" t="s">
        <v>9037</v>
      </c>
      <c r="Q4110" s="138"/>
      <c r="R4110" s="136" t="s">
        <v>28</v>
      </c>
      <c r="S4110" s="139"/>
      <c r="T4110" s="142">
        <v>25200</v>
      </c>
      <c r="U4110" s="143">
        <v>24700</v>
      </c>
      <c r="V4110" s="122">
        <v>1.984126984126984E-2</v>
      </c>
      <c r="W4110" s="136" t="s">
        <v>61</v>
      </c>
      <c r="X4110" s="136" t="s">
        <v>24</v>
      </c>
      <c r="Y4110" s="136" t="s">
        <v>30</v>
      </c>
      <c r="Z4110" s="136" t="s">
        <v>31</v>
      </c>
      <c r="AA4110" s="119"/>
    </row>
    <row r="4111" spans="1:27" x14ac:dyDescent="0.25">
      <c r="A4111" s="135" t="s">
        <v>397</v>
      </c>
      <c r="B4111" s="135" t="s">
        <v>397</v>
      </c>
      <c r="C4111" s="134" t="s">
        <v>398</v>
      </c>
      <c r="D4111" s="135" t="s">
        <v>399</v>
      </c>
      <c r="E4111" s="135" t="s">
        <v>55</v>
      </c>
      <c r="F4111" s="135" t="s">
        <v>22</v>
      </c>
      <c r="G4111" s="135" t="s">
        <v>23</v>
      </c>
      <c r="H4111" s="135"/>
      <c r="I4111" s="136" t="s">
        <v>24</v>
      </c>
      <c r="J4111" s="119"/>
      <c r="K4111" s="123">
        <v>100240109000</v>
      </c>
      <c r="L4111" s="135" t="s">
        <v>56</v>
      </c>
      <c r="M4111" s="135" t="s">
        <v>65</v>
      </c>
      <c r="N4111" s="135" t="s">
        <v>65</v>
      </c>
      <c r="O4111" s="135" t="s">
        <v>65</v>
      </c>
      <c r="P4111" s="137" t="s">
        <v>9037</v>
      </c>
      <c r="Q4111" s="138"/>
      <c r="R4111" s="136" t="s">
        <v>28</v>
      </c>
      <c r="S4111" s="139"/>
      <c r="T4111" s="140">
        <v>9723</v>
      </c>
      <c r="U4111" s="141">
        <v>8230</v>
      </c>
      <c r="V4111" s="122">
        <v>0.15355343001131339</v>
      </c>
      <c r="W4111" s="136" t="s">
        <v>276</v>
      </c>
      <c r="X4111" s="136" t="s">
        <v>24</v>
      </c>
      <c r="Y4111" s="136" t="s">
        <v>30</v>
      </c>
      <c r="Z4111" s="136" t="s">
        <v>31</v>
      </c>
      <c r="AA4111" s="119"/>
    </row>
    <row r="4112" spans="1:27" x14ac:dyDescent="0.25">
      <c r="A4112" s="135" t="s">
        <v>400</v>
      </c>
      <c r="B4112" s="135" t="s">
        <v>400</v>
      </c>
      <c r="C4112" s="134" t="s">
        <v>401</v>
      </c>
      <c r="D4112" s="135" t="s">
        <v>402</v>
      </c>
      <c r="E4112" s="135" t="s">
        <v>55</v>
      </c>
      <c r="F4112" s="135" t="s">
        <v>22</v>
      </c>
      <c r="G4112" s="135" t="s">
        <v>23</v>
      </c>
      <c r="H4112" s="135"/>
      <c r="I4112" s="136" t="s">
        <v>24</v>
      </c>
      <c r="J4112" s="119"/>
      <c r="K4112" s="123">
        <v>100240109000</v>
      </c>
      <c r="L4112" s="135" t="s">
        <v>56</v>
      </c>
      <c r="M4112" s="135" t="s">
        <v>65</v>
      </c>
      <c r="N4112" s="135" t="s">
        <v>65</v>
      </c>
      <c r="O4112" s="135" t="s">
        <v>65</v>
      </c>
      <c r="P4112" s="137" t="s">
        <v>9037</v>
      </c>
      <c r="Q4112" s="138"/>
      <c r="R4112" s="136" t="s">
        <v>28</v>
      </c>
      <c r="S4112" s="139"/>
      <c r="T4112" s="140">
        <v>17888</v>
      </c>
      <c r="U4112" s="141">
        <v>15130</v>
      </c>
      <c r="V4112" s="122">
        <v>0.15418157423971379</v>
      </c>
      <c r="W4112" s="136" t="s">
        <v>276</v>
      </c>
      <c r="X4112" s="136" t="s">
        <v>24</v>
      </c>
      <c r="Y4112" s="136" t="s">
        <v>30</v>
      </c>
      <c r="Z4112" s="136" t="s">
        <v>31</v>
      </c>
      <c r="AA4112" s="119"/>
    </row>
    <row r="4113" spans="1:27" x14ac:dyDescent="0.25">
      <c r="A4113" s="146" t="s">
        <v>403</v>
      </c>
      <c r="B4113" s="146" t="s">
        <v>403</v>
      </c>
      <c r="C4113" s="147" t="s">
        <v>404</v>
      </c>
      <c r="D4113" s="146" t="s">
        <v>405</v>
      </c>
      <c r="E4113" s="146" t="s">
        <v>55</v>
      </c>
      <c r="F4113" s="146" t="s">
        <v>22</v>
      </c>
      <c r="G4113" s="146" t="s">
        <v>23</v>
      </c>
      <c r="H4113" s="146"/>
      <c r="I4113" s="136" t="s">
        <v>24</v>
      </c>
      <c r="J4113" s="119"/>
      <c r="K4113" s="148">
        <v>100240109000</v>
      </c>
      <c r="L4113" s="146" t="s">
        <v>56</v>
      </c>
      <c r="M4113" s="146" t="s">
        <v>65</v>
      </c>
      <c r="N4113" s="146" t="s">
        <v>65</v>
      </c>
      <c r="O4113" s="146" t="s">
        <v>65</v>
      </c>
      <c r="P4113" s="137" t="s">
        <v>9037</v>
      </c>
      <c r="Q4113" s="138"/>
      <c r="R4113" s="136" t="s">
        <v>28</v>
      </c>
      <c r="S4113" s="139"/>
      <c r="T4113" s="140">
        <v>26375</v>
      </c>
      <c r="U4113" s="141">
        <v>22310</v>
      </c>
      <c r="V4113" s="122">
        <v>0.15412322274881518</v>
      </c>
      <c r="W4113" s="136" t="s">
        <v>276</v>
      </c>
      <c r="X4113" s="136" t="s">
        <v>24</v>
      </c>
      <c r="Y4113" s="136" t="s">
        <v>30</v>
      </c>
      <c r="Z4113" s="136" t="s">
        <v>31</v>
      </c>
      <c r="AA4113" s="119"/>
    </row>
    <row r="4114" spans="1:27" x14ac:dyDescent="0.25">
      <c r="A4114" s="146" t="s">
        <v>406</v>
      </c>
      <c r="B4114" s="146" t="s">
        <v>406</v>
      </c>
      <c r="C4114" s="147" t="s">
        <v>407</v>
      </c>
      <c r="D4114" s="146" t="s">
        <v>408</v>
      </c>
      <c r="E4114" s="146" t="s">
        <v>55</v>
      </c>
      <c r="F4114" s="146" t="s">
        <v>22</v>
      </c>
      <c r="G4114" s="146" t="s">
        <v>23</v>
      </c>
      <c r="H4114" s="146"/>
      <c r="I4114" s="136" t="s">
        <v>24</v>
      </c>
      <c r="J4114" s="119"/>
      <c r="K4114" s="148">
        <v>100240109000</v>
      </c>
      <c r="L4114" s="146" t="s">
        <v>56</v>
      </c>
      <c r="M4114" s="146" t="s">
        <v>65</v>
      </c>
      <c r="N4114" s="146" t="s">
        <v>65</v>
      </c>
      <c r="O4114" s="146" t="s">
        <v>65</v>
      </c>
      <c r="P4114" s="137" t="s">
        <v>9037</v>
      </c>
      <c r="Q4114" s="138"/>
      <c r="R4114" s="136" t="s">
        <v>28</v>
      </c>
      <c r="S4114" s="139"/>
      <c r="T4114" s="140">
        <v>35195</v>
      </c>
      <c r="U4114" s="141">
        <v>29760</v>
      </c>
      <c r="V4114" s="122">
        <v>0.15442534450916323</v>
      </c>
      <c r="W4114" s="136" t="s">
        <v>276</v>
      </c>
      <c r="X4114" s="136" t="s">
        <v>24</v>
      </c>
      <c r="Y4114" s="136" t="s">
        <v>30</v>
      </c>
      <c r="Z4114" s="136" t="s">
        <v>31</v>
      </c>
      <c r="AA4114" s="119"/>
    </row>
    <row r="4115" spans="1:27" x14ac:dyDescent="0.25">
      <c r="A4115" s="119" t="s">
        <v>409</v>
      </c>
      <c r="B4115" s="119" t="s">
        <v>409</v>
      </c>
      <c r="C4115" s="134" t="s">
        <v>410</v>
      </c>
      <c r="D4115" s="135" t="s">
        <v>411</v>
      </c>
      <c r="E4115" s="135" t="s">
        <v>55</v>
      </c>
      <c r="F4115" s="135" t="s">
        <v>22</v>
      </c>
      <c r="G4115" s="135" t="s">
        <v>23</v>
      </c>
      <c r="H4115" s="135"/>
      <c r="I4115" s="136" t="s">
        <v>24</v>
      </c>
      <c r="J4115" s="119"/>
      <c r="K4115" s="120">
        <v>100240109000</v>
      </c>
      <c r="L4115" s="119" t="s">
        <v>56</v>
      </c>
      <c r="M4115" s="119" t="s">
        <v>65</v>
      </c>
      <c r="N4115" s="119" t="s">
        <v>65</v>
      </c>
      <c r="O4115" s="119" t="s">
        <v>65</v>
      </c>
      <c r="P4115" s="137" t="s">
        <v>9037</v>
      </c>
      <c r="Q4115" s="138"/>
      <c r="R4115" s="136" t="s">
        <v>28</v>
      </c>
      <c r="S4115" s="139"/>
      <c r="T4115" s="140">
        <v>10266</v>
      </c>
      <c r="U4115" s="141">
        <v>8680</v>
      </c>
      <c r="V4115" s="122">
        <v>0.15449055133450229</v>
      </c>
      <c r="W4115" s="136" t="s">
        <v>276</v>
      </c>
      <c r="X4115" s="136" t="s">
        <v>24</v>
      </c>
      <c r="Y4115" s="136" t="s">
        <v>30</v>
      </c>
      <c r="Z4115" s="136" t="s">
        <v>31</v>
      </c>
      <c r="AA4115" s="119"/>
    </row>
    <row r="4116" spans="1:27" x14ac:dyDescent="0.25">
      <c r="A4116" s="135" t="s">
        <v>412</v>
      </c>
      <c r="B4116" s="135" t="s">
        <v>412</v>
      </c>
      <c r="C4116" s="134" t="s">
        <v>413</v>
      </c>
      <c r="D4116" s="135" t="s">
        <v>414</v>
      </c>
      <c r="E4116" s="135" t="s">
        <v>55</v>
      </c>
      <c r="F4116" s="135" t="s">
        <v>22</v>
      </c>
      <c r="G4116" s="135" t="s">
        <v>23</v>
      </c>
      <c r="H4116" s="135"/>
      <c r="I4116" s="136" t="s">
        <v>24</v>
      </c>
      <c r="J4116" s="119"/>
      <c r="K4116" s="123">
        <v>100240109000</v>
      </c>
      <c r="L4116" s="135" t="s">
        <v>56</v>
      </c>
      <c r="M4116" s="135" t="s">
        <v>65</v>
      </c>
      <c r="N4116" s="135" t="s">
        <v>65</v>
      </c>
      <c r="O4116" s="135" t="s">
        <v>65</v>
      </c>
      <c r="P4116" s="137" t="s">
        <v>9037</v>
      </c>
      <c r="Q4116" s="138"/>
      <c r="R4116" s="136" t="s">
        <v>28</v>
      </c>
      <c r="S4116" s="139"/>
      <c r="T4116" s="140">
        <v>18994</v>
      </c>
      <c r="U4116" s="141">
        <v>16060</v>
      </c>
      <c r="V4116" s="122">
        <v>0.15446983257870905</v>
      </c>
      <c r="W4116" s="136" t="s">
        <v>276</v>
      </c>
      <c r="X4116" s="136" t="s">
        <v>24</v>
      </c>
      <c r="Y4116" s="136" t="s">
        <v>30</v>
      </c>
      <c r="Z4116" s="136" t="s">
        <v>31</v>
      </c>
      <c r="AA4116" s="119"/>
    </row>
    <row r="4117" spans="1:27" x14ac:dyDescent="0.25">
      <c r="A4117" s="119" t="s">
        <v>415</v>
      </c>
      <c r="B4117" s="119" t="s">
        <v>415</v>
      </c>
      <c r="C4117" s="134" t="s">
        <v>416</v>
      </c>
      <c r="D4117" s="135" t="s">
        <v>417</v>
      </c>
      <c r="E4117" s="135" t="s">
        <v>55</v>
      </c>
      <c r="F4117" s="135" t="s">
        <v>22</v>
      </c>
      <c r="G4117" s="135" t="s">
        <v>23</v>
      </c>
      <c r="H4117" s="135"/>
      <c r="I4117" s="136" t="s">
        <v>24</v>
      </c>
      <c r="J4117" s="119"/>
      <c r="K4117" s="120">
        <v>100240109000</v>
      </c>
      <c r="L4117" s="119" t="s">
        <v>56</v>
      </c>
      <c r="M4117" s="119" t="s">
        <v>65</v>
      </c>
      <c r="N4117" s="119" t="s">
        <v>65</v>
      </c>
      <c r="O4117" s="119" t="s">
        <v>65</v>
      </c>
      <c r="P4117" s="137" t="s">
        <v>9037</v>
      </c>
      <c r="Q4117" s="138"/>
      <c r="R4117" s="136" t="s">
        <v>28</v>
      </c>
      <c r="S4117" s="139"/>
      <c r="T4117" s="140">
        <v>28067</v>
      </c>
      <c r="U4117" s="141">
        <v>23740</v>
      </c>
      <c r="V4117" s="122">
        <v>0.15416681512096053</v>
      </c>
      <c r="W4117" s="136" t="s">
        <v>276</v>
      </c>
      <c r="X4117" s="136" t="s">
        <v>24</v>
      </c>
      <c r="Y4117" s="136" t="s">
        <v>30</v>
      </c>
      <c r="Z4117" s="136" t="s">
        <v>31</v>
      </c>
      <c r="AA4117" s="119"/>
    </row>
    <row r="4118" spans="1:27" x14ac:dyDescent="0.25">
      <c r="A4118" s="119" t="s">
        <v>418</v>
      </c>
      <c r="B4118" s="119" t="s">
        <v>418</v>
      </c>
      <c r="C4118" s="134" t="s">
        <v>419</v>
      </c>
      <c r="D4118" s="135" t="s">
        <v>420</v>
      </c>
      <c r="E4118" s="135" t="s">
        <v>55</v>
      </c>
      <c r="F4118" s="135" t="s">
        <v>22</v>
      </c>
      <c r="G4118" s="135" t="s">
        <v>23</v>
      </c>
      <c r="H4118" s="135"/>
      <c r="I4118" s="136" t="s">
        <v>24</v>
      </c>
      <c r="J4118" s="119"/>
      <c r="K4118" s="120">
        <v>100240109000</v>
      </c>
      <c r="L4118" s="119" t="s">
        <v>56</v>
      </c>
      <c r="M4118" s="119" t="s">
        <v>65</v>
      </c>
      <c r="N4118" s="119" t="s">
        <v>65</v>
      </c>
      <c r="O4118" s="119" t="s">
        <v>65</v>
      </c>
      <c r="P4118" s="137" t="s">
        <v>9037</v>
      </c>
      <c r="Q4118" s="138"/>
      <c r="R4118" s="136" t="s">
        <v>28</v>
      </c>
      <c r="S4118" s="139"/>
      <c r="T4118" s="140">
        <v>37496</v>
      </c>
      <c r="U4118" s="141">
        <v>31710</v>
      </c>
      <c r="V4118" s="122">
        <v>0.15430979304459147</v>
      </c>
      <c r="W4118" s="136" t="s">
        <v>276</v>
      </c>
      <c r="X4118" s="136" t="s">
        <v>24</v>
      </c>
      <c r="Y4118" s="136" t="s">
        <v>30</v>
      </c>
      <c r="Z4118" s="136" t="s">
        <v>31</v>
      </c>
      <c r="AA4118" s="119"/>
    </row>
    <row r="4119" spans="1:27" x14ac:dyDescent="0.25">
      <c r="A4119" s="119" t="s">
        <v>421</v>
      </c>
      <c r="B4119" s="119" t="s">
        <v>421</v>
      </c>
      <c r="C4119" s="134" t="s">
        <v>422</v>
      </c>
      <c r="D4119" s="135" t="s">
        <v>423</v>
      </c>
      <c r="E4119" s="135" t="s">
        <v>55</v>
      </c>
      <c r="F4119" s="135" t="s">
        <v>22</v>
      </c>
      <c r="G4119" s="135" t="s">
        <v>23</v>
      </c>
      <c r="H4119" s="135"/>
      <c r="I4119" s="136" t="s">
        <v>24</v>
      </c>
      <c r="J4119" s="119"/>
      <c r="K4119" s="120">
        <v>100240109000</v>
      </c>
      <c r="L4119" s="119" t="s">
        <v>56</v>
      </c>
      <c r="M4119" s="119" t="s">
        <v>65</v>
      </c>
      <c r="N4119" s="119" t="s">
        <v>65</v>
      </c>
      <c r="O4119" s="119" t="s">
        <v>65</v>
      </c>
      <c r="P4119" s="137" t="s">
        <v>9037</v>
      </c>
      <c r="Q4119" s="138"/>
      <c r="R4119" s="136" t="s">
        <v>28</v>
      </c>
      <c r="S4119" s="139"/>
      <c r="T4119" s="140">
        <v>11233</v>
      </c>
      <c r="U4119" s="141">
        <v>9500</v>
      </c>
      <c r="V4119" s="122">
        <v>0.15427757500222561</v>
      </c>
      <c r="W4119" s="136" t="s">
        <v>276</v>
      </c>
      <c r="X4119" s="136" t="s">
        <v>24</v>
      </c>
      <c r="Y4119" s="136" t="s">
        <v>30</v>
      </c>
      <c r="Z4119" s="136" t="s">
        <v>31</v>
      </c>
      <c r="AA4119" s="119"/>
    </row>
    <row r="4120" spans="1:27" x14ac:dyDescent="0.25">
      <c r="A4120" s="119" t="s">
        <v>424</v>
      </c>
      <c r="B4120" s="119" t="s">
        <v>424</v>
      </c>
      <c r="C4120" s="134" t="s">
        <v>425</v>
      </c>
      <c r="D4120" s="135" t="s">
        <v>426</v>
      </c>
      <c r="E4120" s="135" t="s">
        <v>55</v>
      </c>
      <c r="F4120" s="135" t="s">
        <v>22</v>
      </c>
      <c r="G4120" s="135" t="s">
        <v>23</v>
      </c>
      <c r="H4120" s="135"/>
      <c r="I4120" s="136" t="s">
        <v>24</v>
      </c>
      <c r="J4120" s="119"/>
      <c r="K4120" s="120">
        <v>100240109000</v>
      </c>
      <c r="L4120" s="119" t="s">
        <v>56</v>
      </c>
      <c r="M4120" s="119" t="s">
        <v>65</v>
      </c>
      <c r="N4120" s="119" t="s">
        <v>65</v>
      </c>
      <c r="O4120" s="119" t="s">
        <v>65</v>
      </c>
      <c r="P4120" s="137" t="s">
        <v>9037</v>
      </c>
      <c r="Q4120" s="138"/>
      <c r="R4120" s="136" t="s">
        <v>28</v>
      </c>
      <c r="S4120" s="139"/>
      <c r="T4120" s="140">
        <v>20968</v>
      </c>
      <c r="U4120" s="141">
        <v>17730</v>
      </c>
      <c r="V4120" s="122">
        <v>0.15442579168256387</v>
      </c>
      <c r="W4120" s="136" t="s">
        <v>276</v>
      </c>
      <c r="X4120" s="136" t="s">
        <v>24</v>
      </c>
      <c r="Y4120" s="136" t="s">
        <v>30</v>
      </c>
      <c r="Z4120" s="136" t="s">
        <v>31</v>
      </c>
      <c r="AA4120" s="119"/>
    </row>
    <row r="4121" spans="1:27" x14ac:dyDescent="0.25">
      <c r="A4121" s="119" t="s">
        <v>427</v>
      </c>
      <c r="B4121" s="119" t="s">
        <v>427</v>
      </c>
      <c r="C4121" s="134" t="s">
        <v>428</v>
      </c>
      <c r="D4121" s="135" t="s">
        <v>429</v>
      </c>
      <c r="E4121" s="135" t="s">
        <v>55</v>
      </c>
      <c r="F4121" s="135" t="s">
        <v>22</v>
      </c>
      <c r="G4121" s="135" t="s">
        <v>23</v>
      </c>
      <c r="H4121" s="135"/>
      <c r="I4121" s="136" t="s">
        <v>24</v>
      </c>
      <c r="J4121" s="119"/>
      <c r="K4121" s="120">
        <v>100240109000</v>
      </c>
      <c r="L4121" s="119" t="s">
        <v>56</v>
      </c>
      <c r="M4121" s="119" t="s">
        <v>65</v>
      </c>
      <c r="N4121" s="119" t="s">
        <v>65</v>
      </c>
      <c r="O4121" s="119" t="s">
        <v>65</v>
      </c>
      <c r="P4121" s="137" t="s">
        <v>9037</v>
      </c>
      <c r="Q4121" s="138"/>
      <c r="R4121" s="136" t="s">
        <v>28</v>
      </c>
      <c r="S4121" s="139"/>
      <c r="T4121" s="140">
        <v>31086</v>
      </c>
      <c r="U4121" s="141">
        <v>26290</v>
      </c>
      <c r="V4121" s="122">
        <v>0.15428167020523709</v>
      </c>
      <c r="W4121" s="136" t="s">
        <v>276</v>
      </c>
      <c r="X4121" s="136" t="s">
        <v>24</v>
      </c>
      <c r="Y4121" s="136" t="s">
        <v>30</v>
      </c>
      <c r="Z4121" s="136" t="s">
        <v>31</v>
      </c>
      <c r="AA4121" s="119"/>
    </row>
    <row r="4122" spans="1:27" x14ac:dyDescent="0.25">
      <c r="A4122" s="119" t="s">
        <v>430</v>
      </c>
      <c r="B4122" s="119" t="s">
        <v>430</v>
      </c>
      <c r="C4122" s="134" t="s">
        <v>431</v>
      </c>
      <c r="D4122" s="135" t="s">
        <v>432</v>
      </c>
      <c r="E4122" s="135" t="s">
        <v>55</v>
      </c>
      <c r="F4122" s="135" t="s">
        <v>22</v>
      </c>
      <c r="G4122" s="135" t="s">
        <v>23</v>
      </c>
      <c r="H4122" s="135"/>
      <c r="I4122" s="136" t="s">
        <v>24</v>
      </c>
      <c r="J4122" s="119"/>
      <c r="K4122" s="120">
        <v>100240109000</v>
      </c>
      <c r="L4122" s="119" t="s">
        <v>56</v>
      </c>
      <c r="M4122" s="119" t="s">
        <v>65</v>
      </c>
      <c r="N4122" s="119" t="s">
        <v>65</v>
      </c>
      <c r="O4122" s="119" t="s">
        <v>65</v>
      </c>
      <c r="P4122" s="137" t="s">
        <v>9037</v>
      </c>
      <c r="Q4122" s="138"/>
      <c r="R4122" s="136" t="s">
        <v>28</v>
      </c>
      <c r="S4122" s="139"/>
      <c r="T4122" s="140">
        <v>41603</v>
      </c>
      <c r="U4122" s="141">
        <v>35180</v>
      </c>
      <c r="V4122" s="122">
        <v>0.15438790471840969</v>
      </c>
      <c r="W4122" s="136" t="s">
        <v>276</v>
      </c>
      <c r="X4122" s="136" t="s">
        <v>24</v>
      </c>
      <c r="Y4122" s="136" t="s">
        <v>30</v>
      </c>
      <c r="Z4122" s="136" t="s">
        <v>31</v>
      </c>
      <c r="AA4122" s="119"/>
    </row>
    <row r="4123" spans="1:27" x14ac:dyDescent="0.25">
      <c r="A4123" s="119" t="s">
        <v>170</v>
      </c>
      <c r="B4123" s="119" t="s">
        <v>170</v>
      </c>
      <c r="C4123" s="134" t="s">
        <v>171</v>
      </c>
      <c r="D4123" s="135" t="s">
        <v>172</v>
      </c>
      <c r="E4123" s="135" t="s">
        <v>55</v>
      </c>
      <c r="F4123" s="135" t="s">
        <v>22</v>
      </c>
      <c r="G4123" s="135" t="s">
        <v>23</v>
      </c>
      <c r="H4123" s="135"/>
      <c r="I4123" s="136" t="s">
        <v>24</v>
      </c>
      <c r="J4123" s="119"/>
      <c r="K4123" s="120">
        <v>100240209000</v>
      </c>
      <c r="L4123" s="119" t="s">
        <v>56</v>
      </c>
      <c r="M4123" s="119" t="s">
        <v>57</v>
      </c>
      <c r="N4123" s="119" t="s">
        <v>57</v>
      </c>
      <c r="O4123" s="119" t="s">
        <v>57</v>
      </c>
      <c r="P4123" s="137" t="s">
        <v>9037</v>
      </c>
      <c r="Q4123" s="138"/>
      <c r="R4123" s="136" t="s">
        <v>28</v>
      </c>
      <c r="S4123" s="139"/>
      <c r="T4123" s="140">
        <v>5253</v>
      </c>
      <c r="U4123" s="141">
        <v>3900</v>
      </c>
      <c r="V4123" s="122">
        <v>0.25756710451170761</v>
      </c>
      <c r="W4123" s="136" t="s">
        <v>61</v>
      </c>
      <c r="X4123" s="136" t="s">
        <v>24</v>
      </c>
      <c r="Y4123" s="136" t="s">
        <v>30</v>
      </c>
      <c r="Z4123" s="136" t="s">
        <v>31</v>
      </c>
      <c r="AA4123" s="119"/>
    </row>
    <row r="4124" spans="1:27" x14ac:dyDescent="0.25">
      <c r="A4124" s="119" t="s">
        <v>173</v>
      </c>
      <c r="B4124" s="119" t="s">
        <v>173</v>
      </c>
      <c r="C4124" s="134" t="s">
        <v>174</v>
      </c>
      <c r="D4124" s="135" t="s">
        <v>175</v>
      </c>
      <c r="E4124" s="135" t="s">
        <v>55</v>
      </c>
      <c r="F4124" s="135" t="s">
        <v>22</v>
      </c>
      <c r="G4124" s="135" t="s">
        <v>23</v>
      </c>
      <c r="H4124" s="135"/>
      <c r="I4124" s="136" t="s">
        <v>24</v>
      </c>
      <c r="J4124" s="119"/>
      <c r="K4124" s="120">
        <v>100240209000</v>
      </c>
      <c r="L4124" s="119" t="s">
        <v>56</v>
      </c>
      <c r="M4124" s="119" t="s">
        <v>57</v>
      </c>
      <c r="N4124" s="119" t="s">
        <v>57</v>
      </c>
      <c r="O4124" s="119" t="s">
        <v>57</v>
      </c>
      <c r="P4124" s="137" t="s">
        <v>9037</v>
      </c>
      <c r="Q4124" s="138"/>
      <c r="R4124" s="136" t="s">
        <v>28</v>
      </c>
      <c r="S4124" s="139"/>
      <c r="T4124" s="140">
        <v>6205</v>
      </c>
      <c r="U4124" s="141">
        <v>4600</v>
      </c>
      <c r="V4124" s="122">
        <v>0.25866236905721196</v>
      </c>
      <c r="W4124" s="136" t="s">
        <v>61</v>
      </c>
      <c r="X4124" s="136" t="s">
        <v>24</v>
      </c>
      <c r="Y4124" s="136" t="s">
        <v>30</v>
      </c>
      <c r="Z4124" s="136" t="s">
        <v>31</v>
      </c>
      <c r="AA4124" s="119"/>
    </row>
    <row r="4125" spans="1:27" x14ac:dyDescent="0.25">
      <c r="A4125" s="119" t="s">
        <v>176</v>
      </c>
      <c r="B4125" s="119" t="s">
        <v>176</v>
      </c>
      <c r="C4125" s="134" t="s">
        <v>177</v>
      </c>
      <c r="D4125" s="135" t="s">
        <v>178</v>
      </c>
      <c r="E4125" s="135" t="s">
        <v>55</v>
      </c>
      <c r="F4125" s="135" t="s">
        <v>22</v>
      </c>
      <c r="G4125" s="135" t="s">
        <v>23</v>
      </c>
      <c r="H4125" s="135"/>
      <c r="I4125" s="136" t="s">
        <v>24</v>
      </c>
      <c r="J4125" s="119"/>
      <c r="K4125" s="120">
        <v>100240209000</v>
      </c>
      <c r="L4125" s="119" t="s">
        <v>56</v>
      </c>
      <c r="M4125" s="119" t="s">
        <v>57</v>
      </c>
      <c r="N4125" s="119" t="s">
        <v>57</v>
      </c>
      <c r="O4125" s="119" t="s">
        <v>57</v>
      </c>
      <c r="P4125" s="137" t="s">
        <v>9037</v>
      </c>
      <c r="Q4125" s="138"/>
      <c r="R4125" s="136" t="s">
        <v>28</v>
      </c>
      <c r="S4125" s="139"/>
      <c r="T4125" s="140">
        <v>348</v>
      </c>
      <c r="U4125" s="141">
        <v>260</v>
      </c>
      <c r="V4125" s="122">
        <v>0.25287356321839083</v>
      </c>
      <c r="W4125" s="136" t="s">
        <v>61</v>
      </c>
      <c r="X4125" s="136" t="s">
        <v>24</v>
      </c>
      <c r="Y4125" s="136" t="s">
        <v>30</v>
      </c>
      <c r="Z4125" s="136" t="s">
        <v>31</v>
      </c>
      <c r="AA4125" s="119"/>
    </row>
    <row r="4126" spans="1:27" x14ac:dyDescent="0.25">
      <c r="A4126" s="119" t="s">
        <v>179</v>
      </c>
      <c r="B4126" s="119" t="s">
        <v>179</v>
      </c>
      <c r="C4126" s="134" t="s">
        <v>180</v>
      </c>
      <c r="D4126" s="135" t="s">
        <v>181</v>
      </c>
      <c r="E4126" s="135" t="s">
        <v>55</v>
      </c>
      <c r="F4126" s="135" t="s">
        <v>22</v>
      </c>
      <c r="G4126" s="135" t="s">
        <v>23</v>
      </c>
      <c r="H4126" s="135"/>
      <c r="I4126" s="136" t="s">
        <v>24</v>
      </c>
      <c r="J4126" s="119"/>
      <c r="K4126" s="120">
        <v>100240109000</v>
      </c>
      <c r="L4126" s="119" t="s">
        <v>56</v>
      </c>
      <c r="M4126" s="119" t="s">
        <v>65</v>
      </c>
      <c r="N4126" s="119" t="s">
        <v>65</v>
      </c>
      <c r="O4126" s="119" t="s">
        <v>65</v>
      </c>
      <c r="P4126" s="137" t="s">
        <v>9037</v>
      </c>
      <c r="Q4126" s="138"/>
      <c r="R4126" s="136" t="s">
        <v>28</v>
      </c>
      <c r="S4126" s="139"/>
      <c r="T4126" s="140">
        <v>5391</v>
      </c>
      <c r="U4126" s="141">
        <v>4000</v>
      </c>
      <c r="V4126" s="122">
        <v>0.25802263030977557</v>
      </c>
      <c r="W4126" s="136" t="s">
        <v>61</v>
      </c>
      <c r="X4126" s="136" t="s">
        <v>24</v>
      </c>
      <c r="Y4126" s="136" t="s">
        <v>30</v>
      </c>
      <c r="Z4126" s="136" t="s">
        <v>31</v>
      </c>
      <c r="AA4126" s="119"/>
    </row>
    <row r="4127" spans="1:27" x14ac:dyDescent="0.25">
      <c r="A4127" s="119" t="s">
        <v>182</v>
      </c>
      <c r="B4127" s="119" t="s">
        <v>182</v>
      </c>
      <c r="C4127" s="134" t="s">
        <v>183</v>
      </c>
      <c r="D4127" s="135" t="s">
        <v>184</v>
      </c>
      <c r="E4127" s="135" t="s">
        <v>55</v>
      </c>
      <c r="F4127" s="135" t="s">
        <v>22</v>
      </c>
      <c r="G4127" s="135" t="s">
        <v>23</v>
      </c>
      <c r="H4127" s="135"/>
      <c r="I4127" s="136" t="s">
        <v>24</v>
      </c>
      <c r="J4127" s="119"/>
      <c r="K4127" s="120">
        <v>100240109000</v>
      </c>
      <c r="L4127" s="119" t="s">
        <v>56</v>
      </c>
      <c r="M4127" s="119" t="s">
        <v>65</v>
      </c>
      <c r="N4127" s="119" t="s">
        <v>65</v>
      </c>
      <c r="O4127" s="119" t="s">
        <v>65</v>
      </c>
      <c r="P4127" s="137" t="s">
        <v>9037</v>
      </c>
      <c r="Q4127" s="138"/>
      <c r="R4127" s="136" t="s">
        <v>28</v>
      </c>
      <c r="S4127" s="139"/>
      <c r="T4127" s="140">
        <v>8249</v>
      </c>
      <c r="U4127" s="141">
        <v>6120</v>
      </c>
      <c r="V4127" s="122">
        <v>0.25809188992605159</v>
      </c>
      <c r="W4127" s="136" t="s">
        <v>61</v>
      </c>
      <c r="X4127" s="136" t="s">
        <v>24</v>
      </c>
      <c r="Y4127" s="136" t="s">
        <v>30</v>
      </c>
      <c r="Z4127" s="136" t="s">
        <v>31</v>
      </c>
      <c r="AA4127" s="119"/>
    </row>
    <row r="4128" spans="1:27" x14ac:dyDescent="0.25">
      <c r="A4128" s="119" t="s">
        <v>185</v>
      </c>
      <c r="B4128" s="119" t="s">
        <v>185</v>
      </c>
      <c r="C4128" s="134" t="s">
        <v>186</v>
      </c>
      <c r="D4128" s="135" t="s">
        <v>187</v>
      </c>
      <c r="E4128" s="135" t="s">
        <v>55</v>
      </c>
      <c r="F4128" s="135" t="s">
        <v>22</v>
      </c>
      <c r="G4128" s="135" t="s">
        <v>23</v>
      </c>
      <c r="H4128" s="135"/>
      <c r="I4128" s="136" t="s">
        <v>24</v>
      </c>
      <c r="J4128" s="119"/>
      <c r="K4128" s="120">
        <v>100240109000</v>
      </c>
      <c r="L4128" s="119" t="s">
        <v>56</v>
      </c>
      <c r="M4128" s="119" t="s">
        <v>65</v>
      </c>
      <c r="N4128" s="119" t="s">
        <v>65</v>
      </c>
      <c r="O4128" s="119" t="s">
        <v>65</v>
      </c>
      <c r="P4128" s="137" t="s">
        <v>9037</v>
      </c>
      <c r="Q4128" s="138"/>
      <c r="R4128" s="136" t="s">
        <v>28</v>
      </c>
      <c r="S4128" s="139"/>
      <c r="T4128" s="140">
        <v>11217</v>
      </c>
      <c r="U4128" s="141">
        <v>8320</v>
      </c>
      <c r="V4128" s="122">
        <v>0.25826869929571183</v>
      </c>
      <c r="W4128" s="136" t="s">
        <v>61</v>
      </c>
      <c r="X4128" s="136" t="s">
        <v>24</v>
      </c>
      <c r="Y4128" s="136" t="s">
        <v>30</v>
      </c>
      <c r="Z4128" s="136" t="s">
        <v>31</v>
      </c>
      <c r="AA4128" s="119"/>
    </row>
    <row r="4129" spans="1:27" x14ac:dyDescent="0.25">
      <c r="A4129" s="119" t="s">
        <v>188</v>
      </c>
      <c r="B4129" s="119" t="s">
        <v>188</v>
      </c>
      <c r="C4129" s="134" t="s">
        <v>189</v>
      </c>
      <c r="D4129" s="135" t="s">
        <v>190</v>
      </c>
      <c r="E4129" s="135" t="s">
        <v>55</v>
      </c>
      <c r="F4129" s="135" t="s">
        <v>22</v>
      </c>
      <c r="G4129" s="135" t="s">
        <v>23</v>
      </c>
      <c r="H4129" s="135"/>
      <c r="I4129" s="136" t="s">
        <v>24</v>
      </c>
      <c r="J4129" s="119"/>
      <c r="K4129" s="120">
        <v>100240109000</v>
      </c>
      <c r="L4129" s="119" t="s">
        <v>56</v>
      </c>
      <c r="M4129" s="119" t="s">
        <v>65</v>
      </c>
      <c r="N4129" s="119" t="s">
        <v>65</v>
      </c>
      <c r="O4129" s="119" t="s">
        <v>65</v>
      </c>
      <c r="P4129" s="137" t="s">
        <v>9037</v>
      </c>
      <c r="Q4129" s="138"/>
      <c r="R4129" s="136" t="s">
        <v>28</v>
      </c>
      <c r="S4129" s="139"/>
      <c r="T4129" s="140">
        <v>14302</v>
      </c>
      <c r="U4129" s="141">
        <v>10600</v>
      </c>
      <c r="V4129" s="122">
        <v>0.25884491679485389</v>
      </c>
      <c r="W4129" s="136" t="s">
        <v>61</v>
      </c>
      <c r="X4129" s="136" t="s">
        <v>24</v>
      </c>
      <c r="Y4129" s="136" t="s">
        <v>30</v>
      </c>
      <c r="Z4129" s="136" t="s">
        <v>31</v>
      </c>
      <c r="AA4129" s="119"/>
    </row>
    <row r="4130" spans="1:27" x14ac:dyDescent="0.25">
      <c r="A4130" s="119" t="s">
        <v>191</v>
      </c>
      <c r="B4130" s="119" t="s">
        <v>191</v>
      </c>
      <c r="C4130" s="134" t="s">
        <v>192</v>
      </c>
      <c r="D4130" s="135" t="s">
        <v>193</v>
      </c>
      <c r="E4130" s="135" t="s">
        <v>55</v>
      </c>
      <c r="F4130" s="135" t="s">
        <v>22</v>
      </c>
      <c r="G4130" s="135" t="s">
        <v>23</v>
      </c>
      <c r="H4130" s="135"/>
      <c r="I4130" s="136" t="s">
        <v>24</v>
      </c>
      <c r="J4130" s="119"/>
      <c r="K4130" s="120">
        <v>100240109000</v>
      </c>
      <c r="L4130" s="119" t="s">
        <v>56</v>
      </c>
      <c r="M4130" s="119" t="s">
        <v>65</v>
      </c>
      <c r="N4130" s="119" t="s">
        <v>65</v>
      </c>
      <c r="O4130" s="119" t="s">
        <v>65</v>
      </c>
      <c r="P4130" s="137" t="s">
        <v>9037</v>
      </c>
      <c r="Q4130" s="138"/>
      <c r="R4130" s="136" t="s">
        <v>28</v>
      </c>
      <c r="S4130" s="139"/>
      <c r="T4130" s="142">
        <v>9450</v>
      </c>
      <c r="U4130" s="143">
        <v>9270</v>
      </c>
      <c r="V4130" s="122">
        <v>1.9047619047619049E-2</v>
      </c>
      <c r="W4130" s="136" t="s">
        <v>61</v>
      </c>
      <c r="X4130" s="136" t="s">
        <v>24</v>
      </c>
      <c r="Y4130" s="136" t="s">
        <v>30</v>
      </c>
      <c r="Z4130" s="136" t="s">
        <v>31</v>
      </c>
      <c r="AA4130" s="119"/>
    </row>
    <row r="4131" spans="1:27" x14ac:dyDescent="0.25">
      <c r="A4131" s="119" t="s">
        <v>194</v>
      </c>
      <c r="B4131" s="119" t="s">
        <v>194</v>
      </c>
      <c r="C4131" s="134" t="s">
        <v>195</v>
      </c>
      <c r="D4131" s="135" t="s">
        <v>196</v>
      </c>
      <c r="E4131" s="135" t="s">
        <v>55</v>
      </c>
      <c r="F4131" s="135" t="s">
        <v>22</v>
      </c>
      <c r="G4131" s="135" t="s">
        <v>23</v>
      </c>
      <c r="H4131" s="135"/>
      <c r="I4131" s="136" t="s">
        <v>24</v>
      </c>
      <c r="J4131" s="119"/>
      <c r="K4131" s="120">
        <v>100240109000</v>
      </c>
      <c r="L4131" s="119" t="s">
        <v>56</v>
      </c>
      <c r="M4131" s="119" t="s">
        <v>65</v>
      </c>
      <c r="N4131" s="119" t="s">
        <v>65</v>
      </c>
      <c r="O4131" s="119" t="s">
        <v>65</v>
      </c>
      <c r="P4131" s="137" t="s">
        <v>9037</v>
      </c>
      <c r="Q4131" s="138"/>
      <c r="R4131" s="136" t="s">
        <v>28</v>
      </c>
      <c r="S4131" s="139"/>
      <c r="T4131" s="142">
        <v>16723</v>
      </c>
      <c r="U4131" s="143">
        <v>16390</v>
      </c>
      <c r="V4131" s="122">
        <v>1.9912695090593794E-2</v>
      </c>
      <c r="W4131" s="136" t="s">
        <v>61</v>
      </c>
      <c r="X4131" s="136" t="s">
        <v>24</v>
      </c>
      <c r="Y4131" s="136" t="s">
        <v>30</v>
      </c>
      <c r="Z4131" s="136" t="s">
        <v>31</v>
      </c>
      <c r="AA4131" s="119"/>
    </row>
    <row r="4132" spans="1:27" x14ac:dyDescent="0.25">
      <c r="A4132" s="119" t="s">
        <v>197</v>
      </c>
      <c r="B4132" s="119" t="s">
        <v>197</v>
      </c>
      <c r="C4132" s="134" t="s">
        <v>198</v>
      </c>
      <c r="D4132" s="135" t="s">
        <v>199</v>
      </c>
      <c r="E4132" s="135" t="s">
        <v>55</v>
      </c>
      <c r="F4132" s="135" t="s">
        <v>22</v>
      </c>
      <c r="G4132" s="135" t="s">
        <v>23</v>
      </c>
      <c r="H4132" s="135"/>
      <c r="I4132" s="136" t="s">
        <v>24</v>
      </c>
      <c r="J4132" s="119"/>
      <c r="K4132" s="120">
        <v>100240109000</v>
      </c>
      <c r="L4132" s="119" t="s">
        <v>56</v>
      </c>
      <c r="M4132" s="119" t="s">
        <v>65</v>
      </c>
      <c r="N4132" s="119" t="s">
        <v>65</v>
      </c>
      <c r="O4132" s="119" t="s">
        <v>65</v>
      </c>
      <c r="P4132" s="137" t="s">
        <v>9037</v>
      </c>
      <c r="Q4132" s="138"/>
      <c r="R4132" s="136" t="s">
        <v>28</v>
      </c>
      <c r="S4132" s="139"/>
      <c r="T4132" s="142">
        <v>24283</v>
      </c>
      <c r="U4132" s="143">
        <v>23800</v>
      </c>
      <c r="V4132" s="122">
        <v>1.9890458345344478E-2</v>
      </c>
      <c r="W4132" s="136" t="s">
        <v>61</v>
      </c>
      <c r="X4132" s="136" t="s">
        <v>24</v>
      </c>
      <c r="Y4132" s="136" t="s">
        <v>30</v>
      </c>
      <c r="Z4132" s="136" t="s">
        <v>31</v>
      </c>
      <c r="AA4132" s="119"/>
    </row>
    <row r="4133" spans="1:27" x14ac:dyDescent="0.25">
      <c r="A4133" s="119" t="s">
        <v>200</v>
      </c>
      <c r="B4133" s="119" t="s">
        <v>200</v>
      </c>
      <c r="C4133" s="134" t="s">
        <v>201</v>
      </c>
      <c r="D4133" s="135" t="s">
        <v>202</v>
      </c>
      <c r="E4133" s="135" t="s">
        <v>55</v>
      </c>
      <c r="F4133" s="135" t="s">
        <v>22</v>
      </c>
      <c r="G4133" s="135" t="s">
        <v>23</v>
      </c>
      <c r="H4133" s="135"/>
      <c r="I4133" s="136" t="s">
        <v>24</v>
      </c>
      <c r="J4133" s="119"/>
      <c r="K4133" s="120">
        <v>100240109000</v>
      </c>
      <c r="L4133" s="119" t="s">
        <v>56</v>
      </c>
      <c r="M4133" s="119" t="s">
        <v>65</v>
      </c>
      <c r="N4133" s="119" t="s">
        <v>65</v>
      </c>
      <c r="O4133" s="119" t="s">
        <v>65</v>
      </c>
      <c r="P4133" s="137" t="s">
        <v>9037</v>
      </c>
      <c r="Q4133" s="138"/>
      <c r="R4133" s="136" t="s">
        <v>28</v>
      </c>
      <c r="S4133" s="139"/>
      <c r="T4133" s="142">
        <v>32139</v>
      </c>
      <c r="U4133" s="143">
        <v>31500</v>
      </c>
      <c r="V4133" s="122">
        <v>1.9882385886306357E-2</v>
      </c>
      <c r="W4133" s="136" t="s">
        <v>61</v>
      </c>
      <c r="X4133" s="136" t="s">
        <v>24</v>
      </c>
      <c r="Y4133" s="136" t="s">
        <v>30</v>
      </c>
      <c r="Z4133" s="136" t="s">
        <v>31</v>
      </c>
      <c r="AA4133" s="119"/>
    </row>
    <row r="4134" spans="1:27" x14ac:dyDescent="0.25">
      <c r="A4134" s="119" t="s">
        <v>433</v>
      </c>
      <c r="B4134" s="119" t="s">
        <v>433</v>
      </c>
      <c r="C4134" s="134" t="s">
        <v>434</v>
      </c>
      <c r="D4134" s="135" t="s">
        <v>435</v>
      </c>
      <c r="E4134" s="135" t="s">
        <v>55</v>
      </c>
      <c r="F4134" s="135" t="s">
        <v>22</v>
      </c>
      <c r="G4134" s="135" t="s">
        <v>23</v>
      </c>
      <c r="H4134" s="135"/>
      <c r="I4134" s="136" t="s">
        <v>24</v>
      </c>
      <c r="J4134" s="119"/>
      <c r="K4134" s="120">
        <v>100240109000</v>
      </c>
      <c r="L4134" s="119" t="s">
        <v>56</v>
      </c>
      <c r="M4134" s="119" t="s">
        <v>65</v>
      </c>
      <c r="N4134" s="119" t="s">
        <v>65</v>
      </c>
      <c r="O4134" s="119" t="s">
        <v>65</v>
      </c>
      <c r="P4134" s="137" t="s">
        <v>9037</v>
      </c>
      <c r="Q4134" s="138"/>
      <c r="R4134" s="136" t="s">
        <v>28</v>
      </c>
      <c r="S4134" s="139"/>
      <c r="T4134" s="140">
        <v>13839</v>
      </c>
      <c r="U4134" s="141">
        <v>11710</v>
      </c>
      <c r="V4134" s="122">
        <v>0.15384059541874417</v>
      </c>
      <c r="W4134" s="136" t="s">
        <v>276</v>
      </c>
      <c r="X4134" s="136" t="s">
        <v>24</v>
      </c>
      <c r="Y4134" s="136" t="s">
        <v>30</v>
      </c>
      <c r="Z4134" s="136" t="s">
        <v>31</v>
      </c>
      <c r="AA4134" s="119"/>
    </row>
    <row r="4135" spans="1:27" x14ac:dyDescent="0.25">
      <c r="A4135" s="119" t="s">
        <v>436</v>
      </c>
      <c r="B4135" s="119" t="s">
        <v>436</v>
      </c>
      <c r="C4135" s="134" t="s">
        <v>437</v>
      </c>
      <c r="D4135" s="135" t="s">
        <v>438</v>
      </c>
      <c r="E4135" s="135" t="s">
        <v>55</v>
      </c>
      <c r="F4135" s="135" t="s">
        <v>22</v>
      </c>
      <c r="G4135" s="135" t="s">
        <v>23</v>
      </c>
      <c r="H4135" s="135"/>
      <c r="I4135" s="136" t="s">
        <v>24</v>
      </c>
      <c r="J4135" s="119"/>
      <c r="K4135" s="120">
        <v>100240109000</v>
      </c>
      <c r="L4135" s="119" t="s">
        <v>56</v>
      </c>
      <c r="M4135" s="119" t="s">
        <v>65</v>
      </c>
      <c r="N4135" s="119" t="s">
        <v>65</v>
      </c>
      <c r="O4135" s="119" t="s">
        <v>65</v>
      </c>
      <c r="P4135" s="137" t="s">
        <v>9037</v>
      </c>
      <c r="Q4135" s="138"/>
      <c r="R4135" s="136" t="s">
        <v>28</v>
      </c>
      <c r="S4135" s="139"/>
      <c r="T4135" s="140">
        <v>25635</v>
      </c>
      <c r="U4135" s="141">
        <v>21680</v>
      </c>
      <c r="V4135" s="122">
        <v>0.1542812560951824</v>
      </c>
      <c r="W4135" s="136" t="s">
        <v>276</v>
      </c>
      <c r="X4135" s="136" t="s">
        <v>24</v>
      </c>
      <c r="Y4135" s="136" t="s">
        <v>30</v>
      </c>
      <c r="Z4135" s="136" t="s">
        <v>31</v>
      </c>
      <c r="AA4135" s="119"/>
    </row>
    <row r="4136" spans="1:27" x14ac:dyDescent="0.25">
      <c r="A4136" s="119" t="s">
        <v>439</v>
      </c>
      <c r="B4136" s="119" t="s">
        <v>439</v>
      </c>
      <c r="C4136" s="134" t="s">
        <v>440</v>
      </c>
      <c r="D4136" s="135" t="s">
        <v>441</v>
      </c>
      <c r="E4136" s="135" t="s">
        <v>55</v>
      </c>
      <c r="F4136" s="135" t="s">
        <v>22</v>
      </c>
      <c r="G4136" s="135" t="s">
        <v>23</v>
      </c>
      <c r="H4136" s="135"/>
      <c r="I4136" s="136" t="s">
        <v>24</v>
      </c>
      <c r="J4136" s="119"/>
      <c r="K4136" s="120">
        <v>100240109000</v>
      </c>
      <c r="L4136" s="119" t="s">
        <v>56</v>
      </c>
      <c r="M4136" s="119" t="s">
        <v>65</v>
      </c>
      <c r="N4136" s="119" t="s">
        <v>65</v>
      </c>
      <c r="O4136" s="119" t="s">
        <v>65</v>
      </c>
      <c r="P4136" s="137" t="s">
        <v>9037</v>
      </c>
      <c r="Q4136" s="138"/>
      <c r="R4136" s="136" t="s">
        <v>28</v>
      </c>
      <c r="S4136" s="139"/>
      <c r="T4136" s="140">
        <v>37896</v>
      </c>
      <c r="U4136" s="141">
        <v>32050</v>
      </c>
      <c r="V4136" s="122">
        <v>0.15426430230103438</v>
      </c>
      <c r="W4136" s="136" t="s">
        <v>276</v>
      </c>
      <c r="X4136" s="136" t="s">
        <v>24</v>
      </c>
      <c r="Y4136" s="136" t="s">
        <v>30</v>
      </c>
      <c r="Z4136" s="136" t="s">
        <v>31</v>
      </c>
      <c r="AA4136" s="119"/>
    </row>
    <row r="4137" spans="1:27" x14ac:dyDescent="0.25">
      <c r="A4137" s="119" t="s">
        <v>442</v>
      </c>
      <c r="B4137" s="119" t="s">
        <v>442</v>
      </c>
      <c r="C4137" s="134" t="s">
        <v>443</v>
      </c>
      <c r="D4137" s="135" t="s">
        <v>444</v>
      </c>
      <c r="E4137" s="135" t="s">
        <v>55</v>
      </c>
      <c r="F4137" s="135" t="s">
        <v>22</v>
      </c>
      <c r="G4137" s="135" t="s">
        <v>23</v>
      </c>
      <c r="H4137" s="135"/>
      <c r="I4137" s="136" t="s">
        <v>24</v>
      </c>
      <c r="J4137" s="119"/>
      <c r="K4137" s="120">
        <v>100240109000</v>
      </c>
      <c r="L4137" s="119" t="s">
        <v>56</v>
      </c>
      <c r="M4137" s="119" t="s">
        <v>65</v>
      </c>
      <c r="N4137" s="119" t="s">
        <v>65</v>
      </c>
      <c r="O4137" s="119" t="s">
        <v>65</v>
      </c>
      <c r="P4137" s="137" t="s">
        <v>9037</v>
      </c>
      <c r="Q4137" s="138"/>
      <c r="R4137" s="136" t="s">
        <v>28</v>
      </c>
      <c r="S4137" s="139"/>
      <c r="T4137" s="140">
        <v>50638</v>
      </c>
      <c r="U4137" s="141">
        <v>42820</v>
      </c>
      <c r="V4137" s="122">
        <v>0.15438998380662738</v>
      </c>
      <c r="W4137" s="136" t="s">
        <v>276</v>
      </c>
      <c r="X4137" s="136" t="s">
        <v>24</v>
      </c>
      <c r="Y4137" s="136" t="s">
        <v>30</v>
      </c>
      <c r="Z4137" s="136" t="s">
        <v>31</v>
      </c>
      <c r="AA4137" s="119"/>
    </row>
    <row r="4138" spans="1:27" x14ac:dyDescent="0.25">
      <c r="A4138" s="119" t="s">
        <v>203</v>
      </c>
      <c r="B4138" s="119" t="s">
        <v>203</v>
      </c>
      <c r="C4138" s="134" t="s">
        <v>204</v>
      </c>
      <c r="D4138" s="135" t="s">
        <v>205</v>
      </c>
      <c r="E4138" s="135" t="s">
        <v>55</v>
      </c>
      <c r="F4138" s="135" t="s">
        <v>22</v>
      </c>
      <c r="G4138" s="135" t="s">
        <v>23</v>
      </c>
      <c r="H4138" s="135"/>
      <c r="I4138" s="136" t="s">
        <v>24</v>
      </c>
      <c r="J4138" s="119"/>
      <c r="K4138" s="120">
        <v>100240209000</v>
      </c>
      <c r="L4138" s="119" t="s">
        <v>56</v>
      </c>
      <c r="M4138" s="119" t="s">
        <v>57</v>
      </c>
      <c r="N4138" s="119" t="s">
        <v>57</v>
      </c>
      <c r="O4138" s="119" t="s">
        <v>57</v>
      </c>
      <c r="P4138" s="137" t="s">
        <v>9037</v>
      </c>
      <c r="Q4138" s="138"/>
      <c r="R4138" s="136" t="s">
        <v>28</v>
      </c>
      <c r="S4138" s="139"/>
      <c r="T4138" s="140">
        <v>2055</v>
      </c>
      <c r="U4138" s="141">
        <v>1530</v>
      </c>
      <c r="V4138" s="122">
        <v>0.25547445255474455</v>
      </c>
      <c r="W4138" s="136" t="s">
        <v>61</v>
      </c>
      <c r="X4138" s="136" t="s">
        <v>24</v>
      </c>
      <c r="Y4138" s="136" t="s">
        <v>30</v>
      </c>
      <c r="Z4138" s="136" t="s">
        <v>31</v>
      </c>
      <c r="AA4138" s="119"/>
    </row>
    <row r="4139" spans="1:27" x14ac:dyDescent="0.25">
      <c r="A4139" s="119" t="s">
        <v>206</v>
      </c>
      <c r="B4139" s="119" t="s">
        <v>206</v>
      </c>
      <c r="C4139" s="134" t="s">
        <v>207</v>
      </c>
      <c r="D4139" s="135" t="s">
        <v>208</v>
      </c>
      <c r="E4139" s="135" t="s">
        <v>55</v>
      </c>
      <c r="F4139" s="135" t="s">
        <v>22</v>
      </c>
      <c r="G4139" s="135" t="s">
        <v>23</v>
      </c>
      <c r="H4139" s="135"/>
      <c r="I4139" s="136" t="s">
        <v>24</v>
      </c>
      <c r="J4139" s="119"/>
      <c r="K4139" s="120">
        <v>100240209000</v>
      </c>
      <c r="L4139" s="119" t="s">
        <v>56</v>
      </c>
      <c r="M4139" s="119" t="s">
        <v>57</v>
      </c>
      <c r="N4139" s="119" t="s">
        <v>57</v>
      </c>
      <c r="O4139" s="119" t="s">
        <v>57</v>
      </c>
      <c r="P4139" s="137" t="s">
        <v>9037</v>
      </c>
      <c r="Q4139" s="138"/>
      <c r="R4139" s="136" t="s">
        <v>28</v>
      </c>
      <c r="S4139" s="139"/>
      <c r="T4139" s="140">
        <v>2770</v>
      </c>
      <c r="U4139" s="141">
        <v>2060</v>
      </c>
      <c r="V4139" s="122">
        <v>0.2563176895306859</v>
      </c>
      <c r="W4139" s="136" t="s">
        <v>61</v>
      </c>
      <c r="X4139" s="136" t="s">
        <v>24</v>
      </c>
      <c r="Y4139" s="136" t="s">
        <v>30</v>
      </c>
      <c r="Z4139" s="136" t="s">
        <v>31</v>
      </c>
      <c r="AA4139" s="119"/>
    </row>
    <row r="4140" spans="1:27" x14ac:dyDescent="0.25">
      <c r="A4140" s="119" t="s">
        <v>611</v>
      </c>
      <c r="B4140" s="119" t="s">
        <v>611</v>
      </c>
      <c r="C4140" s="134" t="s">
        <v>612</v>
      </c>
      <c r="D4140" s="135" t="s">
        <v>613</v>
      </c>
      <c r="E4140" s="135" t="s">
        <v>55</v>
      </c>
      <c r="F4140" s="135" t="s">
        <v>22</v>
      </c>
      <c r="G4140" s="135" t="s">
        <v>23</v>
      </c>
      <c r="H4140" s="135"/>
      <c r="I4140" s="136" t="s">
        <v>24</v>
      </c>
      <c r="J4140" s="119"/>
      <c r="K4140" s="120">
        <v>100240209000</v>
      </c>
      <c r="L4140" s="119" t="s">
        <v>56</v>
      </c>
      <c r="M4140" s="119" t="s">
        <v>57</v>
      </c>
      <c r="N4140" s="119" t="s">
        <v>57</v>
      </c>
      <c r="O4140" s="119" t="s">
        <v>57</v>
      </c>
      <c r="P4140" s="137" t="s">
        <v>9037</v>
      </c>
      <c r="Q4140" s="138"/>
      <c r="R4140" s="136" t="s">
        <v>28</v>
      </c>
      <c r="S4140" s="139"/>
      <c r="T4140" s="140">
        <v>33281</v>
      </c>
      <c r="U4140" s="141">
        <v>31620</v>
      </c>
      <c r="V4140" s="122">
        <v>4.9908356119107045E-2</v>
      </c>
      <c r="W4140" s="136" t="s">
        <v>614</v>
      </c>
      <c r="X4140" s="136" t="s">
        <v>24</v>
      </c>
      <c r="Y4140" s="136" t="s">
        <v>30</v>
      </c>
      <c r="Z4140" s="136" t="s">
        <v>31</v>
      </c>
      <c r="AA4140" s="119"/>
    </row>
    <row r="4141" spans="1:27" x14ac:dyDescent="0.25">
      <c r="A4141" s="119" t="s">
        <v>615</v>
      </c>
      <c r="B4141" s="119" t="s">
        <v>615</v>
      </c>
      <c r="C4141" s="134" t="s">
        <v>616</v>
      </c>
      <c r="D4141" s="135" t="s">
        <v>613</v>
      </c>
      <c r="E4141" s="135" t="s">
        <v>55</v>
      </c>
      <c r="F4141" s="135" t="s">
        <v>22</v>
      </c>
      <c r="G4141" s="135" t="s">
        <v>23</v>
      </c>
      <c r="H4141" s="135"/>
      <c r="I4141" s="136" t="s">
        <v>24</v>
      </c>
      <c r="J4141" s="119"/>
      <c r="K4141" s="120">
        <v>100240209000</v>
      </c>
      <c r="L4141" s="119" t="s">
        <v>56</v>
      </c>
      <c r="M4141" s="119" t="s">
        <v>57</v>
      </c>
      <c r="N4141" s="119" t="s">
        <v>57</v>
      </c>
      <c r="O4141" s="119" t="s">
        <v>57</v>
      </c>
      <c r="P4141" s="137" t="s">
        <v>9037</v>
      </c>
      <c r="Q4141" s="138"/>
      <c r="R4141" s="136" t="s">
        <v>28</v>
      </c>
      <c r="S4141" s="139"/>
      <c r="T4141" s="140">
        <v>40322</v>
      </c>
      <c r="U4141" s="141">
        <v>38310</v>
      </c>
      <c r="V4141" s="122">
        <v>4.9898318535786967E-2</v>
      </c>
      <c r="W4141" s="136" t="s">
        <v>614</v>
      </c>
      <c r="X4141" s="136" t="s">
        <v>24</v>
      </c>
      <c r="Y4141" s="136" t="s">
        <v>30</v>
      </c>
      <c r="Z4141" s="136" t="s">
        <v>31</v>
      </c>
      <c r="AA4141" s="119"/>
    </row>
    <row r="4142" spans="1:27" x14ac:dyDescent="0.25">
      <c r="A4142" s="119" t="s">
        <v>617</v>
      </c>
      <c r="B4142" s="119" t="s">
        <v>617</v>
      </c>
      <c r="C4142" s="134" t="s">
        <v>618</v>
      </c>
      <c r="D4142" s="135" t="s">
        <v>613</v>
      </c>
      <c r="E4142" s="135" t="s">
        <v>55</v>
      </c>
      <c r="F4142" s="135" t="s">
        <v>22</v>
      </c>
      <c r="G4142" s="135" t="s">
        <v>23</v>
      </c>
      <c r="H4142" s="135"/>
      <c r="I4142" s="136" t="s">
        <v>24</v>
      </c>
      <c r="J4142" s="119"/>
      <c r="K4142" s="120">
        <v>100240209000</v>
      </c>
      <c r="L4142" s="119" t="s">
        <v>56</v>
      </c>
      <c r="M4142" s="119" t="s">
        <v>57</v>
      </c>
      <c r="N4142" s="119" t="s">
        <v>57</v>
      </c>
      <c r="O4142" s="119" t="s">
        <v>57</v>
      </c>
      <c r="P4142" s="137" t="s">
        <v>9037</v>
      </c>
      <c r="Q4142" s="138"/>
      <c r="R4142" s="136" t="s">
        <v>28</v>
      </c>
      <c r="S4142" s="139"/>
      <c r="T4142" s="140">
        <v>42669</v>
      </c>
      <c r="U4142" s="141">
        <v>40540</v>
      </c>
      <c r="V4142" s="122">
        <v>4.9895708828423424E-2</v>
      </c>
      <c r="W4142" s="136" t="s">
        <v>614</v>
      </c>
      <c r="X4142" s="136" t="s">
        <v>24</v>
      </c>
      <c r="Y4142" s="136" t="s">
        <v>30</v>
      </c>
      <c r="Z4142" s="136" t="s">
        <v>31</v>
      </c>
      <c r="AA4142" s="119"/>
    </row>
    <row r="4143" spans="1:27" x14ac:dyDescent="0.25">
      <c r="A4143" s="119" t="s">
        <v>619</v>
      </c>
      <c r="B4143" s="119" t="s">
        <v>619</v>
      </c>
      <c r="C4143" s="134" t="s">
        <v>620</v>
      </c>
      <c r="D4143" s="135" t="s">
        <v>621</v>
      </c>
      <c r="E4143" s="135" t="s">
        <v>55</v>
      </c>
      <c r="F4143" s="135" t="s">
        <v>22</v>
      </c>
      <c r="G4143" s="135" t="s">
        <v>23</v>
      </c>
      <c r="H4143" s="135"/>
      <c r="I4143" s="136" t="s">
        <v>24</v>
      </c>
      <c r="J4143" s="119"/>
      <c r="K4143" s="120">
        <v>100240109000</v>
      </c>
      <c r="L4143" s="119" t="s">
        <v>56</v>
      </c>
      <c r="M4143" s="119" t="s">
        <v>65</v>
      </c>
      <c r="N4143" s="119" t="s">
        <v>65</v>
      </c>
      <c r="O4143" s="119" t="s">
        <v>65</v>
      </c>
      <c r="P4143" s="137" t="s">
        <v>9037</v>
      </c>
      <c r="Q4143" s="138"/>
      <c r="R4143" s="136" t="s">
        <v>28</v>
      </c>
      <c r="S4143" s="139"/>
      <c r="T4143" s="140">
        <v>9418</v>
      </c>
      <c r="U4143" s="141">
        <v>8950</v>
      </c>
      <c r="V4143" s="122">
        <v>4.9692078997664035E-2</v>
      </c>
      <c r="W4143" s="136" t="s">
        <v>614</v>
      </c>
      <c r="X4143" s="136" t="s">
        <v>24</v>
      </c>
      <c r="Y4143" s="136" t="s">
        <v>30</v>
      </c>
      <c r="Z4143" s="136" t="s">
        <v>31</v>
      </c>
      <c r="AA4143" s="119"/>
    </row>
    <row r="4144" spans="1:27" x14ac:dyDescent="0.25">
      <c r="A4144" s="135" t="s">
        <v>622</v>
      </c>
      <c r="B4144" s="135" t="s">
        <v>622</v>
      </c>
      <c r="C4144" s="134" t="s">
        <v>623</v>
      </c>
      <c r="D4144" s="135" t="s">
        <v>624</v>
      </c>
      <c r="E4144" s="135" t="s">
        <v>55</v>
      </c>
      <c r="F4144" s="135" t="s">
        <v>22</v>
      </c>
      <c r="G4144" s="135" t="s">
        <v>23</v>
      </c>
      <c r="H4144" s="135"/>
      <c r="I4144" s="136" t="s">
        <v>24</v>
      </c>
      <c r="J4144" s="119"/>
      <c r="K4144" s="123">
        <v>100240109000</v>
      </c>
      <c r="L4144" s="135" t="s">
        <v>56</v>
      </c>
      <c r="M4144" s="135" t="s">
        <v>65</v>
      </c>
      <c r="N4144" s="135" t="s">
        <v>65</v>
      </c>
      <c r="O4144" s="135" t="s">
        <v>65</v>
      </c>
      <c r="P4144" s="137" t="s">
        <v>9037</v>
      </c>
      <c r="Q4144" s="138"/>
      <c r="R4144" s="136" t="s">
        <v>28</v>
      </c>
      <c r="S4144" s="139"/>
      <c r="T4144" s="140">
        <v>14409</v>
      </c>
      <c r="U4144" s="141">
        <v>13690</v>
      </c>
      <c r="V4144" s="122">
        <v>4.9899368450274095E-2</v>
      </c>
      <c r="W4144" s="136" t="s">
        <v>614</v>
      </c>
      <c r="X4144" s="136" t="s">
        <v>24</v>
      </c>
      <c r="Y4144" s="136" t="s">
        <v>30</v>
      </c>
      <c r="Z4144" s="136" t="s">
        <v>31</v>
      </c>
      <c r="AA4144" s="119"/>
    </row>
    <row r="4145" spans="1:27" x14ac:dyDescent="0.25">
      <c r="A4145" s="135" t="s">
        <v>625</v>
      </c>
      <c r="B4145" s="135" t="s">
        <v>625</v>
      </c>
      <c r="C4145" s="134" t="s">
        <v>626</v>
      </c>
      <c r="D4145" s="135" t="s">
        <v>627</v>
      </c>
      <c r="E4145" s="135" t="s">
        <v>55</v>
      </c>
      <c r="F4145" s="135" t="s">
        <v>22</v>
      </c>
      <c r="G4145" s="135" t="s">
        <v>23</v>
      </c>
      <c r="H4145" s="135"/>
      <c r="I4145" s="136" t="s">
        <v>24</v>
      </c>
      <c r="J4145" s="119"/>
      <c r="K4145" s="123">
        <v>100240109000</v>
      </c>
      <c r="L4145" s="135" t="s">
        <v>56</v>
      </c>
      <c r="M4145" s="135" t="s">
        <v>65</v>
      </c>
      <c r="N4145" s="135" t="s">
        <v>65</v>
      </c>
      <c r="O4145" s="135" t="s">
        <v>65</v>
      </c>
      <c r="P4145" s="137" t="s">
        <v>9037</v>
      </c>
      <c r="Q4145" s="138"/>
      <c r="R4145" s="136" t="s">
        <v>28</v>
      </c>
      <c r="S4145" s="139"/>
      <c r="T4145" s="140">
        <v>19596</v>
      </c>
      <c r="U4145" s="141">
        <v>18620</v>
      </c>
      <c r="V4145" s="122">
        <v>4.9806082874055968E-2</v>
      </c>
      <c r="W4145" s="136" t="s">
        <v>614</v>
      </c>
      <c r="X4145" s="136" t="s">
        <v>24</v>
      </c>
      <c r="Y4145" s="136" t="s">
        <v>30</v>
      </c>
      <c r="Z4145" s="136" t="s">
        <v>31</v>
      </c>
      <c r="AA4145" s="119"/>
    </row>
    <row r="4146" spans="1:27" x14ac:dyDescent="0.25">
      <c r="A4146" s="135" t="s">
        <v>628</v>
      </c>
      <c r="B4146" s="135" t="s">
        <v>628</v>
      </c>
      <c r="C4146" s="134" t="s">
        <v>629</v>
      </c>
      <c r="D4146" s="135" t="s">
        <v>630</v>
      </c>
      <c r="E4146" s="135" t="s">
        <v>55</v>
      </c>
      <c r="F4146" s="135" t="s">
        <v>22</v>
      </c>
      <c r="G4146" s="135" t="s">
        <v>23</v>
      </c>
      <c r="H4146" s="135"/>
      <c r="I4146" s="136" t="s">
        <v>24</v>
      </c>
      <c r="J4146" s="119"/>
      <c r="K4146" s="123">
        <v>100240109000</v>
      </c>
      <c r="L4146" s="135" t="s">
        <v>56</v>
      </c>
      <c r="M4146" s="135" t="s">
        <v>65</v>
      </c>
      <c r="N4146" s="135" t="s">
        <v>65</v>
      </c>
      <c r="O4146" s="135" t="s">
        <v>65</v>
      </c>
      <c r="P4146" s="137" t="s">
        <v>9037</v>
      </c>
      <c r="Q4146" s="138"/>
      <c r="R4146" s="136" t="s">
        <v>28</v>
      </c>
      <c r="S4146" s="130"/>
      <c r="T4146" s="140">
        <v>24984</v>
      </c>
      <c r="U4146" s="141">
        <v>23740</v>
      </c>
      <c r="V4146" s="122">
        <v>4.9791866794748674E-2</v>
      </c>
      <c r="W4146" s="136" t="s">
        <v>614</v>
      </c>
      <c r="X4146" s="136" t="s">
        <v>24</v>
      </c>
      <c r="Y4146" s="136" t="s">
        <v>30</v>
      </c>
      <c r="Z4146" s="136" t="s">
        <v>31</v>
      </c>
      <c r="AA4146" s="119"/>
    </row>
    <row r="4147" spans="1:27" x14ac:dyDescent="0.25">
      <c r="A4147" s="146" t="s">
        <v>631</v>
      </c>
      <c r="B4147" s="146" t="s">
        <v>631</v>
      </c>
      <c r="C4147" s="147" t="s">
        <v>632</v>
      </c>
      <c r="D4147" s="146" t="s">
        <v>633</v>
      </c>
      <c r="E4147" s="146" t="s">
        <v>55</v>
      </c>
      <c r="F4147" s="146" t="s">
        <v>22</v>
      </c>
      <c r="G4147" s="146" t="s">
        <v>23</v>
      </c>
      <c r="H4147" s="146"/>
      <c r="I4147" s="136" t="s">
        <v>24</v>
      </c>
      <c r="J4147" s="119"/>
      <c r="K4147" s="148">
        <v>100240109000</v>
      </c>
      <c r="L4147" s="146" t="s">
        <v>56</v>
      </c>
      <c r="M4147" s="146" t="s">
        <v>65</v>
      </c>
      <c r="N4147" s="146" t="s">
        <v>65</v>
      </c>
      <c r="O4147" s="146" t="s">
        <v>65</v>
      </c>
      <c r="P4147" s="137" t="s">
        <v>9037</v>
      </c>
      <c r="Q4147" s="138"/>
      <c r="R4147" s="136" t="s">
        <v>28</v>
      </c>
      <c r="S4147" s="130"/>
      <c r="T4147" s="140">
        <v>14340</v>
      </c>
      <c r="U4147" s="141">
        <v>13630</v>
      </c>
      <c r="V4147" s="122">
        <v>4.9511854951185486E-2</v>
      </c>
      <c r="W4147" s="136" t="s">
        <v>614</v>
      </c>
      <c r="X4147" s="136" t="s">
        <v>24</v>
      </c>
      <c r="Y4147" s="136" t="s">
        <v>30</v>
      </c>
      <c r="Z4147" s="136" t="s">
        <v>31</v>
      </c>
      <c r="AA4147" s="119"/>
    </row>
    <row r="4148" spans="1:27" x14ac:dyDescent="0.25">
      <c r="A4148" s="146" t="s">
        <v>634</v>
      </c>
      <c r="B4148" s="146" t="s">
        <v>634</v>
      </c>
      <c r="C4148" s="147" t="s">
        <v>635</v>
      </c>
      <c r="D4148" s="146" t="s">
        <v>636</v>
      </c>
      <c r="E4148" s="146" t="s">
        <v>55</v>
      </c>
      <c r="F4148" s="146" t="s">
        <v>22</v>
      </c>
      <c r="G4148" s="146" t="s">
        <v>23</v>
      </c>
      <c r="H4148" s="146"/>
      <c r="I4148" s="136" t="s">
        <v>24</v>
      </c>
      <c r="J4148" s="119"/>
      <c r="K4148" s="148">
        <v>100240109000</v>
      </c>
      <c r="L4148" s="146" t="s">
        <v>56</v>
      </c>
      <c r="M4148" s="146" t="s">
        <v>65</v>
      </c>
      <c r="N4148" s="146" t="s">
        <v>65</v>
      </c>
      <c r="O4148" s="146" t="s">
        <v>65</v>
      </c>
      <c r="P4148" s="137" t="s">
        <v>9037</v>
      </c>
      <c r="Q4148" s="138"/>
      <c r="R4148" s="136" t="s">
        <v>28</v>
      </c>
      <c r="S4148" s="139"/>
      <c r="T4148" s="140">
        <v>21939</v>
      </c>
      <c r="U4148" s="141">
        <v>20850</v>
      </c>
      <c r="V4148" s="122">
        <v>4.9637631614932287E-2</v>
      </c>
      <c r="W4148" s="136" t="s">
        <v>614</v>
      </c>
      <c r="X4148" s="136" t="s">
        <v>24</v>
      </c>
      <c r="Y4148" s="136" t="s">
        <v>30</v>
      </c>
      <c r="Z4148" s="136" t="s">
        <v>31</v>
      </c>
      <c r="AA4148" s="119"/>
    </row>
    <row r="4149" spans="1:27" x14ac:dyDescent="0.25">
      <c r="A4149" s="146" t="s">
        <v>637</v>
      </c>
      <c r="B4149" s="146" t="s">
        <v>637</v>
      </c>
      <c r="C4149" s="147" t="s">
        <v>638</v>
      </c>
      <c r="D4149" s="146" t="s">
        <v>639</v>
      </c>
      <c r="E4149" s="146" t="s">
        <v>55</v>
      </c>
      <c r="F4149" s="146" t="s">
        <v>22</v>
      </c>
      <c r="G4149" s="146" t="s">
        <v>23</v>
      </c>
      <c r="H4149" s="146"/>
      <c r="I4149" s="136" t="s">
        <v>24</v>
      </c>
      <c r="J4149" s="119"/>
      <c r="K4149" s="148">
        <v>100240109000</v>
      </c>
      <c r="L4149" s="146" t="s">
        <v>56</v>
      </c>
      <c r="M4149" s="146" t="s">
        <v>65</v>
      </c>
      <c r="N4149" s="146" t="s">
        <v>65</v>
      </c>
      <c r="O4149" s="146" t="s">
        <v>65</v>
      </c>
      <c r="P4149" s="137" t="s">
        <v>9037</v>
      </c>
      <c r="Q4149" s="138"/>
      <c r="R4149" s="136" t="s">
        <v>28</v>
      </c>
      <c r="S4149" s="130"/>
      <c r="T4149" s="140">
        <v>29837</v>
      </c>
      <c r="U4149" s="141">
        <v>28350</v>
      </c>
      <c r="V4149" s="122">
        <v>4.9837450145792106E-2</v>
      </c>
      <c r="W4149" s="136" t="s">
        <v>614</v>
      </c>
      <c r="X4149" s="136" t="s">
        <v>24</v>
      </c>
      <c r="Y4149" s="136" t="s">
        <v>30</v>
      </c>
      <c r="Z4149" s="136" t="s">
        <v>31</v>
      </c>
      <c r="AA4149" s="119"/>
    </row>
    <row r="4150" spans="1:27" x14ac:dyDescent="0.25">
      <c r="A4150" s="135" t="s">
        <v>640</v>
      </c>
      <c r="B4150" s="135" t="s">
        <v>640</v>
      </c>
      <c r="C4150" s="134" t="s">
        <v>641</v>
      </c>
      <c r="D4150" s="135" t="s">
        <v>642</v>
      </c>
      <c r="E4150" s="135" t="s">
        <v>55</v>
      </c>
      <c r="F4150" s="135" t="s">
        <v>22</v>
      </c>
      <c r="G4150" s="135" t="s">
        <v>23</v>
      </c>
      <c r="H4150" s="135"/>
      <c r="I4150" s="136" t="s">
        <v>24</v>
      </c>
      <c r="J4150" s="119"/>
      <c r="K4150" s="123">
        <v>100240109000</v>
      </c>
      <c r="L4150" s="135" t="s">
        <v>56</v>
      </c>
      <c r="M4150" s="135" t="s">
        <v>65</v>
      </c>
      <c r="N4150" s="135" t="s">
        <v>65</v>
      </c>
      <c r="O4150" s="135" t="s">
        <v>65</v>
      </c>
      <c r="P4150" s="137" t="s">
        <v>9037</v>
      </c>
      <c r="Q4150" s="138"/>
      <c r="R4150" s="136" t="s">
        <v>28</v>
      </c>
      <c r="S4150" s="139"/>
      <c r="T4150" s="140">
        <v>38043</v>
      </c>
      <c r="U4150" s="141">
        <v>36150</v>
      </c>
      <c r="V4150" s="122">
        <v>4.9759482690639567E-2</v>
      </c>
      <c r="W4150" s="136" t="s">
        <v>614</v>
      </c>
      <c r="X4150" s="136" t="s">
        <v>24</v>
      </c>
      <c r="Y4150" s="136" t="s">
        <v>30</v>
      </c>
      <c r="Z4150" s="136" t="s">
        <v>31</v>
      </c>
      <c r="AA4150" s="119"/>
    </row>
    <row r="4151" spans="1:27" x14ac:dyDescent="0.25">
      <c r="A4151" s="135" t="s">
        <v>643</v>
      </c>
      <c r="B4151" s="135" t="s">
        <v>643</v>
      </c>
      <c r="C4151" s="134" t="s">
        <v>644</v>
      </c>
      <c r="D4151" s="135" t="s">
        <v>645</v>
      </c>
      <c r="E4151" s="135" t="s">
        <v>55</v>
      </c>
      <c r="F4151" s="135" t="s">
        <v>22</v>
      </c>
      <c r="G4151" s="135" t="s">
        <v>23</v>
      </c>
      <c r="H4151" s="135"/>
      <c r="I4151" s="136" t="s">
        <v>24</v>
      </c>
      <c r="J4151" s="119"/>
      <c r="K4151" s="123">
        <v>100240109000</v>
      </c>
      <c r="L4151" s="135" t="s">
        <v>56</v>
      </c>
      <c r="M4151" s="135" t="s">
        <v>65</v>
      </c>
      <c r="N4151" s="135" t="s">
        <v>65</v>
      </c>
      <c r="O4151" s="135" t="s">
        <v>65</v>
      </c>
      <c r="P4151" s="137" t="s">
        <v>9037</v>
      </c>
      <c r="Q4151" s="138"/>
      <c r="R4151" s="136" t="s">
        <v>28</v>
      </c>
      <c r="S4151" s="139"/>
      <c r="T4151" s="140">
        <v>17140</v>
      </c>
      <c r="U4151" s="141">
        <v>16290</v>
      </c>
      <c r="V4151" s="122">
        <v>4.9591598599766584E-2</v>
      </c>
      <c r="W4151" s="136" t="s">
        <v>614</v>
      </c>
      <c r="X4151" s="136" t="s">
        <v>24</v>
      </c>
      <c r="Y4151" s="136" t="s">
        <v>30</v>
      </c>
      <c r="Z4151" s="136" t="s">
        <v>31</v>
      </c>
      <c r="AA4151" s="119"/>
    </row>
    <row r="4152" spans="1:27" x14ac:dyDescent="0.25">
      <c r="A4152" s="135" t="s">
        <v>646</v>
      </c>
      <c r="B4152" s="135" t="s">
        <v>646</v>
      </c>
      <c r="C4152" s="134" t="s">
        <v>647</v>
      </c>
      <c r="D4152" s="135" t="s">
        <v>648</v>
      </c>
      <c r="E4152" s="135" t="s">
        <v>55</v>
      </c>
      <c r="F4152" s="135" t="s">
        <v>22</v>
      </c>
      <c r="G4152" s="135" t="s">
        <v>23</v>
      </c>
      <c r="H4152" s="135"/>
      <c r="I4152" s="136" t="s">
        <v>24</v>
      </c>
      <c r="J4152" s="119"/>
      <c r="K4152" s="123">
        <v>100240109000</v>
      </c>
      <c r="L4152" s="135" t="s">
        <v>56</v>
      </c>
      <c r="M4152" s="135" t="s">
        <v>65</v>
      </c>
      <c r="N4152" s="135" t="s">
        <v>65</v>
      </c>
      <c r="O4152" s="135" t="s">
        <v>65</v>
      </c>
      <c r="P4152" s="137" t="s">
        <v>9037</v>
      </c>
      <c r="Q4152" s="138"/>
      <c r="R4152" s="136" t="s">
        <v>28</v>
      </c>
      <c r="S4152" s="139"/>
      <c r="T4152" s="140">
        <v>26224</v>
      </c>
      <c r="U4152" s="141">
        <v>24920</v>
      </c>
      <c r="V4152" s="122">
        <v>4.9725442342892001E-2</v>
      </c>
      <c r="W4152" s="136" t="s">
        <v>614</v>
      </c>
      <c r="X4152" s="136" t="s">
        <v>24</v>
      </c>
      <c r="Y4152" s="136" t="s">
        <v>30</v>
      </c>
      <c r="Z4152" s="136" t="s">
        <v>31</v>
      </c>
      <c r="AA4152" s="119"/>
    </row>
    <row r="4153" spans="1:27" x14ac:dyDescent="0.25">
      <c r="A4153" s="135" t="s">
        <v>649</v>
      </c>
      <c r="B4153" s="135" t="s">
        <v>649</v>
      </c>
      <c r="C4153" s="134" t="s">
        <v>650</v>
      </c>
      <c r="D4153" s="135" t="s">
        <v>651</v>
      </c>
      <c r="E4153" s="135" t="s">
        <v>55</v>
      </c>
      <c r="F4153" s="135" t="s">
        <v>22</v>
      </c>
      <c r="G4153" s="135" t="s">
        <v>23</v>
      </c>
      <c r="H4153" s="135"/>
      <c r="I4153" s="136" t="s">
        <v>24</v>
      </c>
      <c r="J4153" s="119"/>
      <c r="K4153" s="123">
        <v>100240109000</v>
      </c>
      <c r="L4153" s="135" t="s">
        <v>56</v>
      </c>
      <c r="M4153" s="135" t="s">
        <v>65</v>
      </c>
      <c r="N4153" s="135" t="s">
        <v>65</v>
      </c>
      <c r="O4153" s="135" t="s">
        <v>65</v>
      </c>
      <c r="P4153" s="137" t="s">
        <v>9037</v>
      </c>
      <c r="Q4153" s="138"/>
      <c r="R4153" s="136" t="s">
        <v>28</v>
      </c>
      <c r="S4153" s="139"/>
      <c r="T4153" s="140">
        <v>35663</v>
      </c>
      <c r="U4153" s="141">
        <v>33880</v>
      </c>
      <c r="V4153" s="122">
        <v>4.9995793960126766E-2</v>
      </c>
      <c r="W4153" s="136" t="s">
        <v>614</v>
      </c>
      <c r="X4153" s="136" t="s">
        <v>24</v>
      </c>
      <c r="Y4153" s="136" t="s">
        <v>30</v>
      </c>
      <c r="Z4153" s="136" t="s">
        <v>31</v>
      </c>
      <c r="AA4153" s="119"/>
    </row>
    <row r="4154" spans="1:27" x14ac:dyDescent="0.25">
      <c r="A4154" s="135" t="s">
        <v>652</v>
      </c>
      <c r="B4154" s="135" t="s">
        <v>652</v>
      </c>
      <c r="C4154" s="134" t="s">
        <v>653</v>
      </c>
      <c r="D4154" s="135" t="s">
        <v>654</v>
      </c>
      <c r="E4154" s="135" t="s">
        <v>55</v>
      </c>
      <c r="F4154" s="135" t="s">
        <v>22</v>
      </c>
      <c r="G4154" s="135" t="s">
        <v>23</v>
      </c>
      <c r="H4154" s="135"/>
      <c r="I4154" s="136" t="s">
        <v>24</v>
      </c>
      <c r="J4154" s="119"/>
      <c r="K4154" s="123">
        <v>100240109000</v>
      </c>
      <c r="L4154" s="135" t="s">
        <v>56</v>
      </c>
      <c r="M4154" s="135" t="s">
        <v>65</v>
      </c>
      <c r="N4154" s="135" t="s">
        <v>65</v>
      </c>
      <c r="O4154" s="135" t="s">
        <v>65</v>
      </c>
      <c r="P4154" s="137" t="s">
        <v>9037</v>
      </c>
      <c r="Q4154" s="138"/>
      <c r="R4154" s="136" t="s">
        <v>28</v>
      </c>
      <c r="S4154" s="139"/>
      <c r="T4154" s="140">
        <v>45471</v>
      </c>
      <c r="U4154" s="141">
        <v>43200</v>
      </c>
      <c r="V4154" s="122">
        <v>4.9943920300851041E-2</v>
      </c>
      <c r="W4154" s="136" t="s">
        <v>614</v>
      </c>
      <c r="X4154" s="136" t="s">
        <v>24</v>
      </c>
      <c r="Y4154" s="136" t="s">
        <v>30</v>
      </c>
      <c r="Z4154" s="136" t="s">
        <v>31</v>
      </c>
      <c r="AA4154" s="119"/>
    </row>
    <row r="4155" spans="1:27" x14ac:dyDescent="0.25">
      <c r="A4155" s="119" t="s">
        <v>541</v>
      </c>
      <c r="B4155" s="119" t="s">
        <v>541</v>
      </c>
      <c r="C4155" s="134" t="s">
        <v>542</v>
      </c>
      <c r="D4155" s="135" t="s">
        <v>543</v>
      </c>
      <c r="E4155" s="135" t="s">
        <v>55</v>
      </c>
      <c r="F4155" s="135" t="s">
        <v>22</v>
      </c>
      <c r="G4155" s="135" t="s">
        <v>23</v>
      </c>
      <c r="H4155" s="135"/>
      <c r="I4155" s="136" t="s">
        <v>24</v>
      </c>
      <c r="J4155" s="119"/>
      <c r="K4155" s="120">
        <v>100240109000</v>
      </c>
      <c r="L4155" s="119" t="s">
        <v>56</v>
      </c>
      <c r="M4155" s="119" t="s">
        <v>65</v>
      </c>
      <c r="N4155" s="119" t="s">
        <v>65</v>
      </c>
      <c r="O4155" s="119" t="s">
        <v>65</v>
      </c>
      <c r="P4155" s="137" t="s">
        <v>9037</v>
      </c>
      <c r="Q4155" s="138"/>
      <c r="R4155" s="136" t="s">
        <v>28</v>
      </c>
      <c r="S4155" s="139"/>
      <c r="T4155" s="140">
        <v>34794</v>
      </c>
      <c r="U4155" s="141">
        <v>31740</v>
      </c>
      <c r="V4155" s="122">
        <v>8.7773754095533674E-2</v>
      </c>
      <c r="W4155" s="136" t="s">
        <v>544</v>
      </c>
      <c r="X4155" s="136" t="s">
        <v>24</v>
      </c>
      <c r="Y4155" s="136" t="s">
        <v>30</v>
      </c>
      <c r="Z4155" s="136" t="s">
        <v>31</v>
      </c>
      <c r="AA4155" s="119"/>
    </row>
    <row r="4156" spans="1:27" x14ac:dyDescent="0.25">
      <c r="A4156" s="119" t="s">
        <v>545</v>
      </c>
      <c r="B4156" s="119" t="s">
        <v>545</v>
      </c>
      <c r="C4156" s="134" t="s">
        <v>546</v>
      </c>
      <c r="D4156" s="135" t="s">
        <v>547</v>
      </c>
      <c r="E4156" s="135" t="s">
        <v>55</v>
      </c>
      <c r="F4156" s="135" t="s">
        <v>22</v>
      </c>
      <c r="G4156" s="136" t="s">
        <v>23</v>
      </c>
      <c r="H4156" s="135"/>
      <c r="I4156" s="136" t="s">
        <v>24</v>
      </c>
      <c r="J4156" s="119"/>
      <c r="K4156" s="120">
        <v>100240109000</v>
      </c>
      <c r="L4156" s="119" t="s">
        <v>56</v>
      </c>
      <c r="M4156" s="119" t="s">
        <v>65</v>
      </c>
      <c r="N4156" s="119" t="s">
        <v>65</v>
      </c>
      <c r="O4156" s="119" t="s">
        <v>65</v>
      </c>
      <c r="P4156" s="137" t="s">
        <v>9037</v>
      </c>
      <c r="Q4156" s="138"/>
      <c r="R4156" s="136" t="s">
        <v>28</v>
      </c>
      <c r="S4156" s="139"/>
      <c r="T4156" s="140">
        <v>66443</v>
      </c>
      <c r="U4156" s="141">
        <v>60600</v>
      </c>
      <c r="V4156" s="122">
        <v>8.7940038830275569E-2</v>
      </c>
      <c r="W4156" s="136" t="s">
        <v>544</v>
      </c>
      <c r="X4156" s="136" t="s">
        <v>24</v>
      </c>
      <c r="Y4156" s="136" t="s">
        <v>30</v>
      </c>
      <c r="Z4156" s="136" t="s">
        <v>31</v>
      </c>
      <c r="AA4156" s="119"/>
    </row>
    <row r="4157" spans="1:27" x14ac:dyDescent="0.25">
      <c r="A4157" s="119" t="s">
        <v>548</v>
      </c>
      <c r="B4157" s="119" t="s">
        <v>548</v>
      </c>
      <c r="C4157" s="134" t="s">
        <v>549</v>
      </c>
      <c r="D4157" s="135" t="s">
        <v>550</v>
      </c>
      <c r="E4157" s="135" t="s">
        <v>55</v>
      </c>
      <c r="F4157" s="135" t="s">
        <v>22</v>
      </c>
      <c r="G4157" s="135" t="s">
        <v>23</v>
      </c>
      <c r="H4157" s="135"/>
      <c r="I4157" s="136" t="s">
        <v>24</v>
      </c>
      <c r="J4157" s="119"/>
      <c r="K4157" s="120">
        <v>100240109000</v>
      </c>
      <c r="L4157" s="119" t="s">
        <v>56</v>
      </c>
      <c r="M4157" s="119" t="s">
        <v>65</v>
      </c>
      <c r="N4157" s="119" t="s">
        <v>65</v>
      </c>
      <c r="O4157" s="119" t="s">
        <v>65</v>
      </c>
      <c r="P4157" s="137" t="s">
        <v>9037</v>
      </c>
      <c r="Q4157" s="138"/>
      <c r="R4157" s="136" t="s">
        <v>28</v>
      </c>
      <c r="S4157" s="139"/>
      <c r="T4157" s="140">
        <v>99343</v>
      </c>
      <c r="U4157" s="141">
        <v>90610</v>
      </c>
      <c r="V4157" s="122">
        <v>8.7907552620718143E-2</v>
      </c>
      <c r="W4157" s="136" t="s">
        <v>544</v>
      </c>
      <c r="X4157" s="136" t="s">
        <v>24</v>
      </c>
      <c r="Y4157" s="136" t="s">
        <v>30</v>
      </c>
      <c r="Z4157" s="136" t="s">
        <v>31</v>
      </c>
      <c r="AA4157" s="119"/>
    </row>
    <row r="4158" spans="1:27" x14ac:dyDescent="0.25">
      <c r="A4158" s="119" t="s">
        <v>551</v>
      </c>
      <c r="B4158" s="119" t="s">
        <v>551</v>
      </c>
      <c r="C4158" s="134" t="s">
        <v>552</v>
      </c>
      <c r="D4158" s="135" t="s">
        <v>553</v>
      </c>
      <c r="E4158" s="135" t="s">
        <v>55</v>
      </c>
      <c r="F4158" s="135" t="s">
        <v>22</v>
      </c>
      <c r="G4158" s="135" t="s">
        <v>23</v>
      </c>
      <c r="H4158" s="135"/>
      <c r="I4158" s="136" t="s">
        <v>24</v>
      </c>
      <c r="J4158" s="119"/>
      <c r="K4158" s="120">
        <v>100240109000</v>
      </c>
      <c r="L4158" s="119" t="s">
        <v>56</v>
      </c>
      <c r="M4158" s="119" t="s">
        <v>65</v>
      </c>
      <c r="N4158" s="119" t="s">
        <v>65</v>
      </c>
      <c r="O4158" s="119" t="s">
        <v>65</v>
      </c>
      <c r="P4158" s="137" t="s">
        <v>9037</v>
      </c>
      <c r="Q4158" s="138"/>
      <c r="R4158" s="136" t="s">
        <v>28</v>
      </c>
      <c r="S4158" s="139"/>
      <c r="T4158" s="140">
        <v>133534</v>
      </c>
      <c r="U4158" s="141">
        <v>121790</v>
      </c>
      <c r="V4158" s="122">
        <v>8.794763880360057E-2</v>
      </c>
      <c r="W4158" s="136" t="s">
        <v>544</v>
      </c>
      <c r="X4158" s="136" t="s">
        <v>24</v>
      </c>
      <c r="Y4158" s="136" t="s">
        <v>30</v>
      </c>
      <c r="Z4158" s="136" t="s">
        <v>31</v>
      </c>
      <c r="AA4158" s="119"/>
    </row>
    <row r="4159" spans="1:27" x14ac:dyDescent="0.25">
      <c r="A4159" s="119" t="s">
        <v>554</v>
      </c>
      <c r="B4159" s="119" t="s">
        <v>554</v>
      </c>
      <c r="C4159" s="134" t="s">
        <v>555</v>
      </c>
      <c r="D4159" s="135" t="s">
        <v>556</v>
      </c>
      <c r="E4159" s="135" t="s">
        <v>55</v>
      </c>
      <c r="F4159" s="135" t="s">
        <v>22</v>
      </c>
      <c r="G4159" s="135" t="s">
        <v>23</v>
      </c>
      <c r="H4159" s="135"/>
      <c r="I4159" s="136" t="s">
        <v>24</v>
      </c>
      <c r="J4159" s="119"/>
      <c r="K4159" s="120">
        <v>100240109000</v>
      </c>
      <c r="L4159" s="119" t="s">
        <v>56</v>
      </c>
      <c r="M4159" s="119" t="s">
        <v>65</v>
      </c>
      <c r="N4159" s="119" t="s">
        <v>65</v>
      </c>
      <c r="O4159" s="119" t="s">
        <v>65</v>
      </c>
      <c r="P4159" s="137" t="s">
        <v>9037</v>
      </c>
      <c r="Q4159" s="138"/>
      <c r="R4159" s="136" t="s">
        <v>28</v>
      </c>
      <c r="S4159" s="139"/>
      <c r="T4159" s="140">
        <v>42130</v>
      </c>
      <c r="U4159" s="141">
        <v>38430</v>
      </c>
      <c r="V4159" s="122">
        <v>8.7823403750296736E-2</v>
      </c>
      <c r="W4159" s="136" t="s">
        <v>544</v>
      </c>
      <c r="X4159" s="136" t="s">
        <v>24</v>
      </c>
      <c r="Y4159" s="136" t="s">
        <v>30</v>
      </c>
      <c r="Z4159" s="136" t="s">
        <v>31</v>
      </c>
      <c r="AA4159" s="119"/>
    </row>
    <row r="4160" spans="1:27" x14ac:dyDescent="0.25">
      <c r="A4160" s="119" t="s">
        <v>557</v>
      </c>
      <c r="B4160" s="119" t="s">
        <v>557</v>
      </c>
      <c r="C4160" s="134" t="s">
        <v>558</v>
      </c>
      <c r="D4160" s="135" t="s">
        <v>559</v>
      </c>
      <c r="E4160" s="135" t="s">
        <v>55</v>
      </c>
      <c r="F4160" s="135" t="s">
        <v>22</v>
      </c>
      <c r="G4160" s="135" t="s">
        <v>23</v>
      </c>
      <c r="H4160" s="135"/>
      <c r="I4160" s="136" t="s">
        <v>24</v>
      </c>
      <c r="J4160" s="119"/>
      <c r="K4160" s="120">
        <v>100240109000</v>
      </c>
      <c r="L4160" s="119" t="s">
        <v>56</v>
      </c>
      <c r="M4160" s="119" t="s">
        <v>65</v>
      </c>
      <c r="N4160" s="119" t="s">
        <v>65</v>
      </c>
      <c r="O4160" s="119" t="s">
        <v>65</v>
      </c>
      <c r="P4160" s="137" t="s">
        <v>9037</v>
      </c>
      <c r="Q4160" s="138"/>
      <c r="R4160" s="136" t="s">
        <v>28</v>
      </c>
      <c r="S4160" s="139"/>
      <c r="T4160" s="140">
        <v>79036</v>
      </c>
      <c r="U4160" s="141">
        <v>72090</v>
      </c>
      <c r="V4160" s="122">
        <v>8.7884002226833347E-2</v>
      </c>
      <c r="W4160" s="136" t="s">
        <v>544</v>
      </c>
      <c r="X4160" s="136" t="s">
        <v>24</v>
      </c>
      <c r="Y4160" s="136" t="s">
        <v>30</v>
      </c>
      <c r="Z4160" s="136" t="s">
        <v>31</v>
      </c>
      <c r="AA4160" s="119"/>
    </row>
    <row r="4161" spans="1:27" x14ac:dyDescent="0.25">
      <c r="A4161" s="119" t="s">
        <v>560</v>
      </c>
      <c r="B4161" s="119" t="s">
        <v>560</v>
      </c>
      <c r="C4161" s="134" t="s">
        <v>561</v>
      </c>
      <c r="D4161" s="135" t="s">
        <v>562</v>
      </c>
      <c r="E4161" s="135" t="s">
        <v>55</v>
      </c>
      <c r="F4161" s="135" t="s">
        <v>22</v>
      </c>
      <c r="G4161" s="135" t="s">
        <v>23</v>
      </c>
      <c r="H4161" s="135"/>
      <c r="I4161" s="136" t="s">
        <v>24</v>
      </c>
      <c r="J4161" s="119"/>
      <c r="K4161" s="120">
        <v>100240109000</v>
      </c>
      <c r="L4161" s="119" t="s">
        <v>56</v>
      </c>
      <c r="M4161" s="119" t="s">
        <v>65</v>
      </c>
      <c r="N4161" s="119" t="s">
        <v>65</v>
      </c>
      <c r="O4161" s="119" t="s">
        <v>65</v>
      </c>
      <c r="P4161" s="137" t="s">
        <v>9037</v>
      </c>
      <c r="Q4161" s="138"/>
      <c r="R4161" s="136" t="s">
        <v>28</v>
      </c>
      <c r="S4161" s="139"/>
      <c r="T4161" s="140">
        <v>117402</v>
      </c>
      <c r="U4161" s="141">
        <v>107080</v>
      </c>
      <c r="V4161" s="122">
        <v>8.7920137646718133E-2</v>
      </c>
      <c r="W4161" s="136" t="s">
        <v>544</v>
      </c>
      <c r="X4161" s="136" t="s">
        <v>24</v>
      </c>
      <c r="Y4161" s="136" t="s">
        <v>30</v>
      </c>
      <c r="Z4161" s="136" t="s">
        <v>31</v>
      </c>
      <c r="AA4161" s="119"/>
    </row>
    <row r="4162" spans="1:27" x14ac:dyDescent="0.25">
      <c r="A4162" s="119" t="s">
        <v>563</v>
      </c>
      <c r="B4162" s="119" t="s">
        <v>563</v>
      </c>
      <c r="C4162" s="134" t="s">
        <v>564</v>
      </c>
      <c r="D4162" s="135" t="s">
        <v>565</v>
      </c>
      <c r="E4162" s="135" t="s">
        <v>55</v>
      </c>
      <c r="F4162" s="135" t="s">
        <v>22</v>
      </c>
      <c r="G4162" s="135" t="s">
        <v>23</v>
      </c>
      <c r="H4162" s="135"/>
      <c r="I4162" s="136" t="s">
        <v>24</v>
      </c>
      <c r="J4162" s="119"/>
      <c r="K4162" s="120">
        <v>100240109000</v>
      </c>
      <c r="L4162" s="119" t="s">
        <v>56</v>
      </c>
      <c r="M4162" s="119" t="s">
        <v>65</v>
      </c>
      <c r="N4162" s="119" t="s">
        <v>65</v>
      </c>
      <c r="O4162" s="119" t="s">
        <v>65</v>
      </c>
      <c r="P4162" s="137" t="s">
        <v>9037</v>
      </c>
      <c r="Q4162" s="138"/>
      <c r="R4162" s="136" t="s">
        <v>28</v>
      </c>
      <c r="S4162" s="139"/>
      <c r="T4162" s="140">
        <v>157271</v>
      </c>
      <c r="U4162" s="141">
        <v>143440</v>
      </c>
      <c r="V4162" s="122">
        <v>8.7943740422582684E-2</v>
      </c>
      <c r="W4162" s="136" t="s">
        <v>544</v>
      </c>
      <c r="X4162" s="136" t="s">
        <v>24</v>
      </c>
      <c r="Y4162" s="136" t="s">
        <v>30</v>
      </c>
      <c r="Z4162" s="136" t="s">
        <v>31</v>
      </c>
      <c r="AA4162" s="119"/>
    </row>
    <row r="4163" spans="1:27" x14ac:dyDescent="0.25">
      <c r="A4163" s="119" t="s">
        <v>566</v>
      </c>
      <c r="B4163" s="119" t="s">
        <v>566</v>
      </c>
      <c r="C4163" s="134" t="s">
        <v>567</v>
      </c>
      <c r="D4163" s="135" t="s">
        <v>568</v>
      </c>
      <c r="E4163" s="135" t="s">
        <v>55</v>
      </c>
      <c r="F4163" s="135" t="s">
        <v>22</v>
      </c>
      <c r="G4163" s="135" t="s">
        <v>23</v>
      </c>
      <c r="H4163" s="135"/>
      <c r="I4163" s="136" t="s">
        <v>24</v>
      </c>
      <c r="J4163" s="119"/>
      <c r="K4163" s="120">
        <v>100240109000</v>
      </c>
      <c r="L4163" s="119" t="s">
        <v>56</v>
      </c>
      <c r="M4163" s="119" t="s">
        <v>65</v>
      </c>
      <c r="N4163" s="119" t="s">
        <v>65</v>
      </c>
      <c r="O4163" s="119" t="s">
        <v>65</v>
      </c>
      <c r="P4163" s="137" t="s">
        <v>9037</v>
      </c>
      <c r="Q4163" s="138"/>
      <c r="R4163" s="136" t="s">
        <v>28</v>
      </c>
      <c r="S4163" s="139"/>
      <c r="T4163" s="140">
        <v>47353</v>
      </c>
      <c r="U4163" s="141">
        <v>43190</v>
      </c>
      <c r="V4163" s="122">
        <v>8.7914176504128583E-2</v>
      </c>
      <c r="W4163" s="136" t="s">
        <v>544</v>
      </c>
      <c r="X4163" s="136" t="s">
        <v>24</v>
      </c>
      <c r="Y4163" s="136" t="s">
        <v>30</v>
      </c>
      <c r="Z4163" s="136" t="s">
        <v>31</v>
      </c>
      <c r="AA4163" s="119"/>
    </row>
    <row r="4164" spans="1:27" x14ac:dyDescent="0.25">
      <c r="A4164" s="119" t="s">
        <v>569</v>
      </c>
      <c r="B4164" s="119" t="s">
        <v>569</v>
      </c>
      <c r="C4164" s="134" t="s">
        <v>570</v>
      </c>
      <c r="D4164" s="135" t="s">
        <v>571</v>
      </c>
      <c r="E4164" s="135" t="s">
        <v>55</v>
      </c>
      <c r="F4164" s="135" t="s">
        <v>22</v>
      </c>
      <c r="G4164" s="135" t="s">
        <v>23</v>
      </c>
      <c r="H4164" s="135"/>
      <c r="I4164" s="136" t="s">
        <v>24</v>
      </c>
      <c r="J4164" s="119"/>
      <c r="K4164" s="120">
        <v>100240109000</v>
      </c>
      <c r="L4164" s="119" t="s">
        <v>56</v>
      </c>
      <c r="M4164" s="119" t="s">
        <v>65</v>
      </c>
      <c r="N4164" s="119" t="s">
        <v>65</v>
      </c>
      <c r="O4164" s="119" t="s">
        <v>65</v>
      </c>
      <c r="P4164" s="137" t="s">
        <v>9037</v>
      </c>
      <c r="Q4164" s="138"/>
      <c r="R4164" s="136" t="s">
        <v>28</v>
      </c>
      <c r="S4164" s="139"/>
      <c r="T4164" s="140">
        <v>88343</v>
      </c>
      <c r="U4164" s="141">
        <v>80570</v>
      </c>
      <c r="V4164" s="122">
        <v>8.7986597693082591E-2</v>
      </c>
      <c r="W4164" s="136" t="s">
        <v>544</v>
      </c>
      <c r="X4164" s="136" t="s">
        <v>24</v>
      </c>
      <c r="Y4164" s="136" t="s">
        <v>30</v>
      </c>
      <c r="Z4164" s="136" t="s">
        <v>31</v>
      </c>
      <c r="AA4164" s="119"/>
    </row>
    <row r="4165" spans="1:27" x14ac:dyDescent="0.25">
      <c r="A4165" s="119" t="s">
        <v>572</v>
      </c>
      <c r="B4165" s="119" t="s">
        <v>572</v>
      </c>
      <c r="C4165" s="134" t="s">
        <v>573</v>
      </c>
      <c r="D4165" s="135" t="s">
        <v>574</v>
      </c>
      <c r="E4165" s="135" t="s">
        <v>55</v>
      </c>
      <c r="F4165" s="135" t="s">
        <v>22</v>
      </c>
      <c r="G4165" s="135" t="s">
        <v>23</v>
      </c>
      <c r="H4165" s="135"/>
      <c r="I4165" s="136" t="s">
        <v>24</v>
      </c>
      <c r="J4165" s="119"/>
      <c r="K4165" s="120">
        <v>100240109000</v>
      </c>
      <c r="L4165" s="119" t="s">
        <v>56</v>
      </c>
      <c r="M4165" s="119" t="s">
        <v>65</v>
      </c>
      <c r="N4165" s="119" t="s">
        <v>65</v>
      </c>
      <c r="O4165" s="119" t="s">
        <v>65</v>
      </c>
      <c r="P4165" s="137" t="s">
        <v>9037</v>
      </c>
      <c r="Q4165" s="138"/>
      <c r="R4165" s="136" t="s">
        <v>28</v>
      </c>
      <c r="S4165" s="139"/>
      <c r="T4165" s="140">
        <v>130955</v>
      </c>
      <c r="U4165" s="141">
        <v>119440</v>
      </c>
      <c r="V4165" s="122">
        <v>8.7930968653354258E-2</v>
      </c>
      <c r="W4165" s="136" t="s">
        <v>544</v>
      </c>
      <c r="X4165" s="136" t="s">
        <v>24</v>
      </c>
      <c r="Y4165" s="136" t="s">
        <v>30</v>
      </c>
      <c r="Z4165" s="136" t="s">
        <v>31</v>
      </c>
      <c r="AA4165" s="119"/>
    </row>
    <row r="4166" spans="1:27" x14ac:dyDescent="0.25">
      <c r="A4166" s="119" t="s">
        <v>9747</v>
      </c>
      <c r="B4166" s="119" t="s">
        <v>9747</v>
      </c>
      <c r="C4166" s="119" t="s">
        <v>9748</v>
      </c>
      <c r="D4166" s="119" t="s">
        <v>9749</v>
      </c>
      <c r="E4166" s="119" t="s">
        <v>55</v>
      </c>
      <c r="F4166" s="119" t="s">
        <v>22</v>
      </c>
      <c r="G4166" s="119" t="s">
        <v>23</v>
      </c>
      <c r="H4166" s="119"/>
      <c r="I4166" s="119"/>
      <c r="J4166" s="119"/>
      <c r="K4166" s="123">
        <v>100240109000</v>
      </c>
      <c r="L4166" s="119" t="s">
        <v>56</v>
      </c>
      <c r="M4166" s="119" t="s">
        <v>65</v>
      </c>
      <c r="N4166" s="119" t="s">
        <v>65</v>
      </c>
      <c r="O4166" s="119" t="s">
        <v>65</v>
      </c>
      <c r="P4166" s="119"/>
      <c r="Q4166" s="119"/>
      <c r="R4166" s="119"/>
      <c r="S4166" s="119"/>
      <c r="T4166" s="121">
        <v>175235</v>
      </c>
      <c r="U4166" s="121">
        <v>159820</v>
      </c>
      <c r="V4166" s="122">
        <v>8.7967586383998597E-2</v>
      </c>
      <c r="W4166" s="119" t="s">
        <v>9744</v>
      </c>
      <c r="X4166" s="119"/>
      <c r="Y4166" s="119"/>
      <c r="Z4166" s="119"/>
      <c r="AA4166" s="119"/>
    </row>
    <row r="4167" spans="1:27" x14ac:dyDescent="0.25">
      <c r="A4167" s="119" t="s">
        <v>9750</v>
      </c>
      <c r="B4167" s="119" t="s">
        <v>9750</v>
      </c>
      <c r="C4167" s="119" t="s">
        <v>9751</v>
      </c>
      <c r="D4167" s="119" t="s">
        <v>9752</v>
      </c>
      <c r="E4167" s="119" t="s">
        <v>55</v>
      </c>
      <c r="F4167" s="119" t="s">
        <v>22</v>
      </c>
      <c r="G4167" s="119" t="s">
        <v>23</v>
      </c>
      <c r="H4167" s="119"/>
      <c r="I4167" s="119"/>
      <c r="J4167" s="119"/>
      <c r="K4167" s="123">
        <v>100240109000</v>
      </c>
      <c r="L4167" s="119" t="s">
        <v>56</v>
      </c>
      <c r="M4167" s="119" t="s">
        <v>65</v>
      </c>
      <c r="N4167" s="119" t="s">
        <v>65</v>
      </c>
      <c r="O4167" s="119" t="s">
        <v>65</v>
      </c>
      <c r="P4167" s="119"/>
      <c r="Q4167" s="119"/>
      <c r="R4167" s="119"/>
      <c r="S4167" s="119"/>
      <c r="T4167" s="149">
        <v>1882</v>
      </c>
      <c r="U4167" s="149" t="s">
        <v>9745</v>
      </c>
      <c r="V4167" s="122"/>
      <c r="W4167" s="119" t="s">
        <v>9746</v>
      </c>
      <c r="X4167" s="119"/>
      <c r="Y4167" s="119"/>
      <c r="Z4167" s="119"/>
      <c r="AA4167" s="119"/>
    </row>
    <row r="4168" spans="1:27" x14ac:dyDescent="0.25">
      <c r="A4168" s="119" t="s">
        <v>9753</v>
      </c>
      <c r="B4168" s="119" t="s">
        <v>9753</v>
      </c>
      <c r="C4168" s="119" t="s">
        <v>9754</v>
      </c>
      <c r="D4168" s="119" t="s">
        <v>9755</v>
      </c>
      <c r="E4168" s="119" t="s">
        <v>55</v>
      </c>
      <c r="F4168" s="119" t="s">
        <v>22</v>
      </c>
      <c r="G4168" s="119" t="s">
        <v>23</v>
      </c>
      <c r="H4168" s="119"/>
      <c r="I4168" s="119"/>
      <c r="J4168" s="119"/>
      <c r="K4168" s="123">
        <v>100240109000</v>
      </c>
      <c r="L4168" s="119" t="s">
        <v>56</v>
      </c>
      <c r="M4168" s="119" t="s">
        <v>65</v>
      </c>
      <c r="N4168" s="119" t="s">
        <v>65</v>
      </c>
      <c r="O4168" s="119" t="s">
        <v>65</v>
      </c>
      <c r="P4168" s="119"/>
      <c r="Q4168" s="119"/>
      <c r="R4168" s="119"/>
      <c r="S4168" s="119"/>
      <c r="T4168" s="149">
        <v>3839</v>
      </c>
      <c r="U4168" s="149" t="s">
        <v>9745</v>
      </c>
      <c r="V4168" s="122"/>
      <c r="W4168" s="119" t="s">
        <v>9746</v>
      </c>
      <c r="X4168" s="119"/>
      <c r="Y4168" s="119"/>
      <c r="Z4168" s="119"/>
      <c r="AA4168" s="119"/>
    </row>
    <row r="4169" spans="1:27" x14ac:dyDescent="0.25">
      <c r="A4169" s="119" t="s">
        <v>9756</v>
      </c>
      <c r="B4169" s="119" t="s">
        <v>9756</v>
      </c>
      <c r="C4169" s="119" t="s">
        <v>9757</v>
      </c>
      <c r="D4169" s="119" t="s">
        <v>9758</v>
      </c>
      <c r="E4169" s="119" t="s">
        <v>55</v>
      </c>
      <c r="F4169" s="119" t="s">
        <v>22</v>
      </c>
      <c r="G4169" s="119" t="s">
        <v>23</v>
      </c>
      <c r="H4169" s="119"/>
      <c r="I4169" s="119"/>
      <c r="J4169" s="119"/>
      <c r="K4169" s="124">
        <v>100240109000</v>
      </c>
      <c r="L4169" s="119" t="s">
        <v>56</v>
      </c>
      <c r="M4169" s="119" t="s">
        <v>65</v>
      </c>
      <c r="N4169" s="119" t="s">
        <v>65</v>
      </c>
      <c r="O4169" s="119" t="s">
        <v>65</v>
      </c>
      <c r="P4169" s="119"/>
      <c r="Q4169" s="119"/>
      <c r="R4169" s="119"/>
      <c r="S4169" s="119"/>
      <c r="T4169" s="149">
        <v>3329</v>
      </c>
      <c r="U4169" s="149" t="s">
        <v>9745</v>
      </c>
      <c r="V4169" s="122"/>
      <c r="W4169" s="119" t="s">
        <v>9746</v>
      </c>
      <c r="X4169" s="119"/>
      <c r="Y4169" s="119"/>
      <c r="Z4169" s="119"/>
      <c r="AA4169" s="119"/>
    </row>
    <row r="4170" spans="1:27" x14ac:dyDescent="0.25">
      <c r="A4170" s="119" t="s">
        <v>9759</v>
      </c>
      <c r="B4170" s="119" t="s">
        <v>9759</v>
      </c>
      <c r="C4170" s="119" t="s">
        <v>9760</v>
      </c>
      <c r="D4170" s="119" t="s">
        <v>9761</v>
      </c>
      <c r="E4170" s="119" t="s">
        <v>55</v>
      </c>
      <c r="F4170" s="119" t="s">
        <v>22</v>
      </c>
      <c r="G4170" s="119" t="s">
        <v>23</v>
      </c>
      <c r="H4170" s="119"/>
      <c r="I4170" s="119"/>
      <c r="J4170" s="119"/>
      <c r="K4170" s="120">
        <v>100240109000</v>
      </c>
      <c r="L4170" s="119" t="s">
        <v>56</v>
      </c>
      <c r="M4170" s="119" t="s">
        <v>65</v>
      </c>
      <c r="N4170" s="119" t="s">
        <v>65</v>
      </c>
      <c r="O4170" s="119" t="s">
        <v>65</v>
      </c>
      <c r="P4170" s="119"/>
      <c r="Q4170" s="119"/>
      <c r="R4170" s="119"/>
      <c r="S4170" s="119"/>
      <c r="T4170" s="149">
        <v>6790</v>
      </c>
      <c r="U4170" s="149" t="s">
        <v>9745</v>
      </c>
      <c r="V4170" s="122"/>
      <c r="W4170" s="119" t="s">
        <v>9746</v>
      </c>
      <c r="X4170" s="119"/>
      <c r="Y4170" s="119"/>
      <c r="Z4170" s="119"/>
      <c r="AA4170" s="119"/>
    </row>
    <row r="4171" spans="1:27" x14ac:dyDescent="0.25">
      <c r="A4171" s="119" t="s">
        <v>9762</v>
      </c>
      <c r="B4171" s="119" t="s">
        <v>9762</v>
      </c>
      <c r="C4171" s="119" t="s">
        <v>9763</v>
      </c>
      <c r="D4171" s="119" t="s">
        <v>9764</v>
      </c>
      <c r="E4171" s="119" t="s">
        <v>55</v>
      </c>
      <c r="F4171" s="119" t="s">
        <v>22</v>
      </c>
      <c r="G4171" s="119" t="s">
        <v>23</v>
      </c>
      <c r="H4171" s="119"/>
      <c r="I4171" s="119"/>
      <c r="J4171" s="119"/>
      <c r="K4171" s="120">
        <v>100240109000</v>
      </c>
      <c r="L4171" s="119" t="s">
        <v>56</v>
      </c>
      <c r="M4171" s="119" t="s">
        <v>65</v>
      </c>
      <c r="N4171" s="119" t="s">
        <v>65</v>
      </c>
      <c r="O4171" s="119" t="s">
        <v>65</v>
      </c>
      <c r="P4171" s="119"/>
      <c r="Q4171" s="119"/>
      <c r="R4171" s="119"/>
      <c r="S4171" s="119"/>
      <c r="T4171" s="149">
        <v>2171</v>
      </c>
      <c r="U4171" s="149" t="s">
        <v>9745</v>
      </c>
      <c r="V4171" s="122"/>
      <c r="W4171" s="119" t="s">
        <v>9746</v>
      </c>
      <c r="X4171" s="119"/>
      <c r="Y4171" s="119"/>
      <c r="Z4171" s="119"/>
      <c r="AA4171" s="119"/>
    </row>
    <row r="4172" spans="1:27" x14ac:dyDescent="0.25">
      <c r="A4172" s="119" t="s">
        <v>9765</v>
      </c>
      <c r="B4172" s="119" t="s">
        <v>9765</v>
      </c>
      <c r="C4172" s="119" t="s">
        <v>9766</v>
      </c>
      <c r="D4172" s="119" t="s">
        <v>9767</v>
      </c>
      <c r="E4172" s="119" t="s">
        <v>55</v>
      </c>
      <c r="F4172" s="119" t="s">
        <v>22</v>
      </c>
      <c r="G4172" s="119" t="s">
        <v>23</v>
      </c>
      <c r="H4172" s="119"/>
      <c r="I4172" s="119"/>
      <c r="J4172" s="119"/>
      <c r="K4172" s="120">
        <v>100240109000</v>
      </c>
      <c r="L4172" s="119" t="s">
        <v>56</v>
      </c>
      <c r="M4172" s="119" t="s">
        <v>65</v>
      </c>
      <c r="N4172" s="119" t="s">
        <v>65</v>
      </c>
      <c r="O4172" s="119" t="s">
        <v>65</v>
      </c>
      <c r="P4172" s="119"/>
      <c r="Q4172" s="119"/>
      <c r="R4172" s="119"/>
      <c r="S4172" s="119"/>
      <c r="T4172" s="149">
        <v>4428</v>
      </c>
      <c r="U4172" s="149" t="s">
        <v>9745</v>
      </c>
      <c r="V4172" s="122"/>
      <c r="W4172" s="119" t="s">
        <v>9746</v>
      </c>
      <c r="X4172" s="119"/>
      <c r="Y4172" s="119"/>
      <c r="Z4172" s="119"/>
      <c r="AA4172" s="119"/>
    </row>
    <row r="4173" spans="1:27" x14ac:dyDescent="0.25">
      <c r="A4173" s="119" t="s">
        <v>9768</v>
      </c>
      <c r="B4173" s="119" t="s">
        <v>9768</v>
      </c>
      <c r="C4173" s="119" t="s">
        <v>9769</v>
      </c>
      <c r="D4173" s="119" t="s">
        <v>9770</v>
      </c>
      <c r="E4173" s="119" t="s">
        <v>55</v>
      </c>
      <c r="F4173" s="119" t="s">
        <v>22</v>
      </c>
      <c r="G4173" s="119" t="s">
        <v>23</v>
      </c>
      <c r="H4173" s="119"/>
      <c r="I4173" s="119"/>
      <c r="J4173" s="119"/>
      <c r="K4173" s="120">
        <v>100240109000</v>
      </c>
      <c r="L4173" s="119" t="s">
        <v>56</v>
      </c>
      <c r="M4173" s="119" t="s">
        <v>65</v>
      </c>
      <c r="N4173" s="119" t="s">
        <v>65</v>
      </c>
      <c r="O4173" s="119" t="s">
        <v>65</v>
      </c>
      <c r="P4173" s="119"/>
      <c r="Q4173" s="119"/>
      <c r="R4173" s="119"/>
      <c r="S4173" s="119"/>
      <c r="T4173" s="149">
        <v>3229</v>
      </c>
      <c r="U4173" s="149" t="s">
        <v>9745</v>
      </c>
      <c r="V4173" s="122"/>
      <c r="W4173" s="119" t="s">
        <v>9746</v>
      </c>
      <c r="X4173" s="119"/>
      <c r="Y4173" s="119"/>
      <c r="Z4173" s="119"/>
      <c r="AA4173" s="119"/>
    </row>
    <row r="4174" spans="1:27" x14ac:dyDescent="0.25">
      <c r="A4174" s="119" t="s">
        <v>9771</v>
      </c>
      <c r="B4174" s="119" t="s">
        <v>9771</v>
      </c>
      <c r="C4174" s="119" t="s">
        <v>9772</v>
      </c>
      <c r="D4174" s="119" t="s">
        <v>9773</v>
      </c>
      <c r="E4174" s="119" t="s">
        <v>55</v>
      </c>
      <c r="F4174" s="119" t="s">
        <v>22</v>
      </c>
      <c r="G4174" s="119" t="s">
        <v>23</v>
      </c>
      <c r="H4174" s="119"/>
      <c r="I4174" s="119"/>
      <c r="J4174" s="119"/>
      <c r="K4174" s="120">
        <v>100240109000</v>
      </c>
      <c r="L4174" s="119" t="s">
        <v>56</v>
      </c>
      <c r="M4174" s="119" t="s">
        <v>65</v>
      </c>
      <c r="N4174" s="119" t="s">
        <v>65</v>
      </c>
      <c r="O4174" s="119" t="s">
        <v>65</v>
      </c>
      <c r="P4174" s="119"/>
      <c r="Q4174" s="119"/>
      <c r="R4174" s="119"/>
      <c r="S4174" s="119"/>
      <c r="T4174" s="149">
        <v>4117</v>
      </c>
      <c r="U4174" s="149" t="s">
        <v>9745</v>
      </c>
      <c r="V4174" s="122"/>
      <c r="W4174" s="119" t="s">
        <v>9746</v>
      </c>
      <c r="X4174" s="119"/>
      <c r="Y4174" s="119"/>
      <c r="Z4174" s="119"/>
      <c r="AA4174" s="119"/>
    </row>
    <row r="4175" spans="1:27" x14ac:dyDescent="0.25">
      <c r="A4175" s="119" t="s">
        <v>9774</v>
      </c>
      <c r="B4175" s="119" t="s">
        <v>9774</v>
      </c>
      <c r="C4175" s="119" t="s">
        <v>9775</v>
      </c>
      <c r="D4175" s="119" t="s">
        <v>9776</v>
      </c>
      <c r="E4175" s="119" t="s">
        <v>55</v>
      </c>
      <c r="F4175" s="119" t="s">
        <v>22</v>
      </c>
      <c r="G4175" s="119" t="s">
        <v>23</v>
      </c>
      <c r="H4175" s="119"/>
      <c r="I4175" s="119"/>
      <c r="J4175" s="119"/>
      <c r="K4175" s="120">
        <v>100240109000</v>
      </c>
      <c r="L4175" s="119" t="s">
        <v>56</v>
      </c>
      <c r="M4175" s="119" t="s">
        <v>65</v>
      </c>
      <c r="N4175" s="119" t="s">
        <v>65</v>
      </c>
      <c r="O4175" s="119" t="s">
        <v>65</v>
      </c>
      <c r="P4175" s="119"/>
      <c r="Q4175" s="119"/>
      <c r="R4175" s="119"/>
      <c r="S4175" s="119"/>
      <c r="T4175" s="149">
        <v>2309</v>
      </c>
      <c r="U4175" s="149" t="s">
        <v>9745</v>
      </c>
      <c r="V4175" s="122"/>
      <c r="W4175" s="119" t="s">
        <v>9746</v>
      </c>
      <c r="X4175" s="119"/>
      <c r="Y4175" s="119"/>
      <c r="Z4175" s="119"/>
      <c r="AA4175" s="119"/>
    </row>
    <row r="4176" spans="1:27" x14ac:dyDescent="0.25">
      <c r="A4176" s="119" t="s">
        <v>9777</v>
      </c>
      <c r="B4176" s="119" t="s">
        <v>9777</v>
      </c>
      <c r="C4176" s="119" t="s">
        <v>9778</v>
      </c>
      <c r="D4176" s="119" t="s">
        <v>9779</v>
      </c>
      <c r="E4176" s="119" t="s">
        <v>55</v>
      </c>
      <c r="F4176" s="119" t="s">
        <v>22</v>
      </c>
      <c r="G4176" s="119" t="s">
        <v>23</v>
      </c>
      <c r="H4176" s="119"/>
      <c r="I4176" s="119"/>
      <c r="J4176" s="119"/>
      <c r="K4176" s="123">
        <v>100240109000</v>
      </c>
      <c r="L4176" s="119" t="s">
        <v>56</v>
      </c>
      <c r="M4176" s="119" t="s">
        <v>65</v>
      </c>
      <c r="N4176" s="119" t="s">
        <v>65</v>
      </c>
      <c r="O4176" s="119" t="s">
        <v>65</v>
      </c>
      <c r="P4176" s="119"/>
      <c r="Q4176" s="119"/>
      <c r="R4176" s="119"/>
      <c r="S4176" s="119"/>
      <c r="T4176" s="149">
        <v>2943</v>
      </c>
      <c r="U4176" s="149" t="s">
        <v>9745</v>
      </c>
      <c r="V4176" s="122"/>
      <c r="W4176" s="119" t="s">
        <v>9746</v>
      </c>
      <c r="X4176" s="119"/>
      <c r="Y4176" s="119"/>
      <c r="Z4176" s="119"/>
      <c r="AA4176" s="119"/>
    </row>
    <row r="4177" spans="1:27" x14ac:dyDescent="0.25">
      <c r="A4177" s="119" t="s">
        <v>9780</v>
      </c>
      <c r="B4177" s="119" t="s">
        <v>9780</v>
      </c>
      <c r="C4177" s="119" t="s">
        <v>9781</v>
      </c>
      <c r="D4177" s="119" t="s">
        <v>9782</v>
      </c>
      <c r="E4177" s="119" t="s">
        <v>55</v>
      </c>
      <c r="F4177" s="119" t="s">
        <v>22</v>
      </c>
      <c r="G4177" s="119" t="s">
        <v>23</v>
      </c>
      <c r="H4177" s="119"/>
      <c r="I4177" s="119"/>
      <c r="J4177" s="119"/>
      <c r="K4177" s="123">
        <v>100240109000</v>
      </c>
      <c r="L4177" s="119" t="s">
        <v>56</v>
      </c>
      <c r="M4177" s="119" t="s">
        <v>65</v>
      </c>
      <c r="N4177" s="119" t="s">
        <v>65</v>
      </c>
      <c r="O4177" s="119" t="s">
        <v>65</v>
      </c>
      <c r="P4177" s="119"/>
      <c r="Q4177" s="119"/>
      <c r="R4177" s="119"/>
      <c r="S4177" s="119"/>
      <c r="T4177" s="149">
        <v>3229</v>
      </c>
      <c r="U4177" s="149" t="s">
        <v>9745</v>
      </c>
      <c r="V4177" s="122"/>
      <c r="W4177" s="119" t="s">
        <v>9746</v>
      </c>
      <c r="X4177" s="119"/>
      <c r="Y4177" s="119"/>
      <c r="Z4177" s="119"/>
      <c r="AA4177" s="119"/>
    </row>
    <row r="4178" spans="1:27" x14ac:dyDescent="0.25">
      <c r="A4178" s="119" t="s">
        <v>9783</v>
      </c>
      <c r="B4178" s="119" t="s">
        <v>9783</v>
      </c>
      <c r="C4178" s="119" t="s">
        <v>9784</v>
      </c>
      <c r="D4178" s="119" t="s">
        <v>9785</v>
      </c>
      <c r="E4178" s="119" t="s">
        <v>55</v>
      </c>
      <c r="F4178" s="119" t="s">
        <v>22</v>
      </c>
      <c r="G4178" s="119" t="s">
        <v>23</v>
      </c>
      <c r="H4178" s="119"/>
      <c r="I4178" s="119"/>
      <c r="J4178" s="119"/>
      <c r="K4178" s="123">
        <v>100240109000</v>
      </c>
      <c r="L4178" s="119" t="s">
        <v>56</v>
      </c>
      <c r="M4178" s="119" t="s">
        <v>65</v>
      </c>
      <c r="N4178" s="119" t="s">
        <v>65</v>
      </c>
      <c r="O4178" s="119" t="s">
        <v>65</v>
      </c>
      <c r="P4178" s="119"/>
      <c r="Q4178" s="119"/>
      <c r="R4178" s="119"/>
      <c r="S4178" s="119"/>
      <c r="T4178" s="149">
        <v>4117</v>
      </c>
      <c r="U4178" s="149" t="s">
        <v>9745</v>
      </c>
      <c r="V4178" s="122"/>
      <c r="W4178" s="119" t="s">
        <v>9746</v>
      </c>
      <c r="X4178" s="119"/>
      <c r="Y4178" s="119"/>
      <c r="Z4178" s="119"/>
      <c r="AA4178" s="119"/>
    </row>
    <row r="4179" spans="1:27" x14ac:dyDescent="0.25">
      <c r="A4179" s="119" t="s">
        <v>9786</v>
      </c>
      <c r="B4179" s="119" t="s">
        <v>9786</v>
      </c>
      <c r="C4179" s="119" t="s">
        <v>9787</v>
      </c>
      <c r="D4179" s="119" t="s">
        <v>9788</v>
      </c>
      <c r="E4179" s="119" t="s">
        <v>55</v>
      </c>
      <c r="F4179" s="119" t="s">
        <v>22</v>
      </c>
      <c r="G4179" s="119" t="s">
        <v>23</v>
      </c>
      <c r="H4179" s="119"/>
      <c r="I4179" s="119"/>
      <c r="J4179" s="119"/>
      <c r="K4179" s="124">
        <v>100240109000</v>
      </c>
      <c r="L4179" s="119" t="s">
        <v>56</v>
      </c>
      <c r="M4179" s="119" t="s">
        <v>65</v>
      </c>
      <c r="N4179" s="119" t="s">
        <v>65</v>
      </c>
      <c r="O4179" s="119" t="s">
        <v>65</v>
      </c>
      <c r="P4179" s="119"/>
      <c r="Q4179" s="119"/>
      <c r="R4179" s="119"/>
      <c r="S4179" s="119"/>
      <c r="T4179" s="149">
        <v>3229</v>
      </c>
      <c r="U4179" s="149" t="s">
        <v>9745</v>
      </c>
      <c r="V4179" s="122"/>
      <c r="W4179" s="119" t="s">
        <v>9746</v>
      </c>
      <c r="X4179" s="119"/>
      <c r="Y4179" s="119"/>
      <c r="Z4179" s="119"/>
      <c r="AA4179" s="119"/>
    </row>
    <row r="4180" spans="1:27" x14ac:dyDescent="0.25">
      <c r="A4180" s="119" t="s">
        <v>9789</v>
      </c>
      <c r="B4180" s="119" t="s">
        <v>9789</v>
      </c>
      <c r="C4180" s="119" t="s">
        <v>9790</v>
      </c>
      <c r="D4180" s="119" t="s">
        <v>9791</v>
      </c>
      <c r="E4180" s="119" t="s">
        <v>55</v>
      </c>
      <c r="F4180" s="119" t="s">
        <v>22</v>
      </c>
      <c r="G4180" s="119" t="s">
        <v>23</v>
      </c>
      <c r="H4180" s="119"/>
      <c r="I4180" s="119"/>
      <c r="J4180" s="119"/>
      <c r="K4180" s="120">
        <v>100240109000</v>
      </c>
      <c r="L4180" s="119" t="s">
        <v>56</v>
      </c>
      <c r="M4180" s="119" t="s">
        <v>65</v>
      </c>
      <c r="N4180" s="119" t="s">
        <v>65</v>
      </c>
      <c r="O4180" s="119" t="s">
        <v>65</v>
      </c>
      <c r="P4180" s="119"/>
      <c r="Q4180" s="119"/>
      <c r="R4180" s="119"/>
      <c r="S4180" s="119"/>
      <c r="T4180" s="149">
        <v>4117</v>
      </c>
      <c r="U4180" s="149" t="s">
        <v>9745</v>
      </c>
      <c r="V4180" s="122"/>
      <c r="W4180" s="119" t="s">
        <v>9746</v>
      </c>
      <c r="X4180" s="119"/>
      <c r="Y4180" s="119"/>
      <c r="Z4180" s="119"/>
      <c r="AA4180" s="119"/>
    </row>
    <row r="4181" spans="1:27" x14ac:dyDescent="0.25">
      <c r="A4181" s="119" t="s">
        <v>9792</v>
      </c>
      <c r="B4181" s="119" t="s">
        <v>9792</v>
      </c>
      <c r="C4181" s="119" t="s">
        <v>9793</v>
      </c>
      <c r="D4181" s="119" t="s">
        <v>9794</v>
      </c>
      <c r="E4181" s="119" t="s">
        <v>55</v>
      </c>
      <c r="F4181" s="119" t="s">
        <v>22</v>
      </c>
      <c r="G4181" s="119" t="s">
        <v>23</v>
      </c>
      <c r="H4181" s="119"/>
      <c r="I4181" s="119"/>
      <c r="J4181" s="119"/>
      <c r="K4181" s="120">
        <v>100240109000</v>
      </c>
      <c r="L4181" s="119" t="s">
        <v>56</v>
      </c>
      <c r="M4181" s="119" t="s">
        <v>65</v>
      </c>
      <c r="N4181" s="119" t="s">
        <v>65</v>
      </c>
      <c r="O4181" s="119" t="s">
        <v>65</v>
      </c>
      <c r="P4181" s="119"/>
      <c r="Q4181" s="119"/>
      <c r="R4181" s="119"/>
      <c r="S4181" s="119"/>
      <c r="T4181" s="149">
        <v>2476</v>
      </c>
      <c r="U4181" s="149" t="s">
        <v>9745</v>
      </c>
      <c r="V4181" s="122"/>
      <c r="W4181" s="119" t="s">
        <v>9746</v>
      </c>
      <c r="X4181" s="119"/>
      <c r="Y4181" s="119"/>
      <c r="Z4181" s="119"/>
      <c r="AA4181" s="119"/>
    </row>
    <row r="4182" spans="1:27" x14ac:dyDescent="0.25">
      <c r="A4182" s="119" t="s">
        <v>9795</v>
      </c>
      <c r="B4182" s="119" t="s">
        <v>9795</v>
      </c>
      <c r="C4182" s="119" t="s">
        <v>9796</v>
      </c>
      <c r="D4182" s="119" t="s">
        <v>9797</v>
      </c>
      <c r="E4182" s="119" t="s">
        <v>55</v>
      </c>
      <c r="F4182" s="119" t="s">
        <v>22</v>
      </c>
      <c r="G4182" s="119" t="s">
        <v>23</v>
      </c>
      <c r="H4182" s="119"/>
      <c r="I4182" s="119"/>
      <c r="J4182" s="119"/>
      <c r="K4182" s="120">
        <v>100240109000</v>
      </c>
      <c r="L4182" s="119" t="s">
        <v>56</v>
      </c>
      <c r="M4182" s="119" t="s">
        <v>65</v>
      </c>
      <c r="N4182" s="119" t="s">
        <v>65</v>
      </c>
      <c r="O4182" s="119" t="s">
        <v>65</v>
      </c>
      <c r="P4182" s="119"/>
      <c r="Q4182" s="119"/>
      <c r="R4182" s="119"/>
      <c r="S4182" s="119"/>
      <c r="T4182" s="149">
        <v>3157</v>
      </c>
      <c r="U4182" s="149" t="s">
        <v>9745</v>
      </c>
      <c r="V4182" s="122"/>
      <c r="W4182" s="119" t="s">
        <v>9746</v>
      </c>
      <c r="X4182" s="119"/>
      <c r="Y4182" s="119"/>
      <c r="Z4182" s="119"/>
      <c r="AA4182" s="119"/>
    </row>
    <row r="4183" spans="1:27" x14ac:dyDescent="0.25">
      <c r="A4183" s="119" t="s">
        <v>9798</v>
      </c>
      <c r="B4183" s="119" t="s">
        <v>9798</v>
      </c>
      <c r="C4183" s="119" t="s">
        <v>9799</v>
      </c>
      <c r="D4183" s="119" t="s">
        <v>9800</v>
      </c>
      <c r="E4183" s="119" t="s">
        <v>55</v>
      </c>
      <c r="F4183" s="119" t="s">
        <v>22</v>
      </c>
      <c r="G4183" s="119" t="s">
        <v>23</v>
      </c>
      <c r="H4183" s="119"/>
      <c r="I4183" s="119"/>
      <c r="J4183" s="119"/>
      <c r="K4183" s="120">
        <v>100240109000</v>
      </c>
      <c r="L4183" s="119" t="s">
        <v>56</v>
      </c>
      <c r="M4183" s="119" t="s">
        <v>65</v>
      </c>
      <c r="N4183" s="119" t="s">
        <v>65</v>
      </c>
      <c r="O4183" s="119" t="s">
        <v>65</v>
      </c>
      <c r="P4183" s="119"/>
      <c r="Q4183" s="119"/>
      <c r="R4183" s="119"/>
      <c r="S4183" s="119"/>
      <c r="T4183" s="149">
        <v>5234</v>
      </c>
      <c r="U4183" s="149" t="s">
        <v>9745</v>
      </c>
      <c r="V4183" s="122"/>
      <c r="W4183" s="119" t="s">
        <v>9746</v>
      </c>
      <c r="X4183" s="119"/>
      <c r="Y4183" s="119"/>
      <c r="Z4183" s="119"/>
      <c r="AA4183" s="119"/>
    </row>
    <row r="4184" spans="1:27" x14ac:dyDescent="0.25">
      <c r="A4184" s="119" t="s">
        <v>9801</v>
      </c>
      <c r="B4184" s="119" t="s">
        <v>9801</v>
      </c>
      <c r="C4184" s="119" t="s">
        <v>9802</v>
      </c>
      <c r="D4184" s="119" t="s">
        <v>9803</v>
      </c>
      <c r="E4184" s="119" t="s">
        <v>55</v>
      </c>
      <c r="F4184" s="119" t="s">
        <v>22</v>
      </c>
      <c r="G4184" s="119" t="s">
        <v>23</v>
      </c>
      <c r="H4184" s="119"/>
      <c r="I4184" s="119"/>
      <c r="J4184" s="119"/>
      <c r="K4184" s="120">
        <v>100240109000</v>
      </c>
      <c r="L4184" s="119" t="s">
        <v>56</v>
      </c>
      <c r="M4184" s="119" t="s">
        <v>65</v>
      </c>
      <c r="N4184" s="119" t="s">
        <v>65</v>
      </c>
      <c r="O4184" s="119" t="s">
        <v>65</v>
      </c>
      <c r="P4184" s="119"/>
      <c r="Q4184" s="119"/>
      <c r="R4184" s="119"/>
      <c r="S4184" s="119"/>
      <c r="T4184" s="149">
        <v>6674</v>
      </c>
      <c r="U4184" s="149" t="s">
        <v>9745</v>
      </c>
      <c r="V4184" s="122"/>
      <c r="W4184" s="119" t="s">
        <v>9746</v>
      </c>
      <c r="X4184" s="119"/>
      <c r="Y4184" s="119"/>
      <c r="Z4184" s="119"/>
      <c r="AA4184" s="119"/>
    </row>
    <row r="4185" spans="1:27" x14ac:dyDescent="0.25">
      <c r="A4185" s="119" t="s">
        <v>9804</v>
      </c>
      <c r="B4185" s="119" t="s">
        <v>9804</v>
      </c>
      <c r="C4185" s="119" t="s">
        <v>9805</v>
      </c>
      <c r="D4185" s="119" t="s">
        <v>9806</v>
      </c>
      <c r="E4185" s="119" t="s">
        <v>55</v>
      </c>
      <c r="F4185" s="119" t="s">
        <v>22</v>
      </c>
      <c r="G4185" s="119" t="s">
        <v>23</v>
      </c>
      <c r="H4185" s="119"/>
      <c r="I4185" s="119"/>
      <c r="J4185" s="119"/>
      <c r="K4185" s="120">
        <v>100240109000</v>
      </c>
      <c r="L4185" s="119" t="s">
        <v>56</v>
      </c>
      <c r="M4185" s="119" t="s">
        <v>65</v>
      </c>
      <c r="N4185" s="119" t="s">
        <v>65</v>
      </c>
      <c r="O4185" s="119" t="s">
        <v>65</v>
      </c>
      <c r="P4185" s="119"/>
      <c r="Q4185" s="119"/>
      <c r="R4185" s="119"/>
      <c r="S4185" s="119"/>
      <c r="T4185" s="149">
        <v>3405</v>
      </c>
      <c r="U4185" s="149" t="s">
        <v>9745</v>
      </c>
      <c r="V4185" s="122"/>
      <c r="W4185" s="119" t="s">
        <v>9746</v>
      </c>
      <c r="X4185" s="119"/>
      <c r="Y4185" s="119"/>
      <c r="Z4185" s="119"/>
      <c r="AA4185" s="119"/>
    </row>
    <row r="4186" spans="1:27" x14ac:dyDescent="0.25">
      <c r="A4186" s="119" t="s">
        <v>9807</v>
      </c>
      <c r="B4186" s="119" t="s">
        <v>9807</v>
      </c>
      <c r="C4186" s="119" t="s">
        <v>9808</v>
      </c>
      <c r="D4186" s="119" t="s">
        <v>9809</v>
      </c>
      <c r="E4186" s="119" t="s">
        <v>55</v>
      </c>
      <c r="F4186" s="119" t="s">
        <v>22</v>
      </c>
      <c r="G4186" s="119" t="s">
        <v>23</v>
      </c>
      <c r="H4186" s="119"/>
      <c r="I4186" s="119"/>
      <c r="J4186" s="119"/>
      <c r="K4186" s="123">
        <v>100240109000</v>
      </c>
      <c r="L4186" s="119" t="s">
        <v>56</v>
      </c>
      <c r="M4186" s="119" t="s">
        <v>65</v>
      </c>
      <c r="N4186" s="119" t="s">
        <v>65</v>
      </c>
      <c r="O4186" s="119" t="s">
        <v>65</v>
      </c>
      <c r="P4186" s="119"/>
      <c r="Q4186" s="119"/>
      <c r="R4186" s="119"/>
      <c r="S4186" s="119"/>
      <c r="T4186" s="149">
        <v>4341</v>
      </c>
      <c r="U4186" s="149" t="s">
        <v>9745</v>
      </c>
      <c r="V4186" s="122"/>
      <c r="W4186" s="119" t="s">
        <v>9746</v>
      </c>
      <c r="X4186" s="119"/>
      <c r="Y4186" s="119"/>
      <c r="Z4186" s="119"/>
      <c r="AA4186" s="119"/>
    </row>
    <row r="4187" spans="1:27" x14ac:dyDescent="0.25">
      <c r="A4187" s="119" t="s">
        <v>9810</v>
      </c>
      <c r="B4187" s="119" t="s">
        <v>9810</v>
      </c>
      <c r="C4187" s="119" t="s">
        <v>9811</v>
      </c>
      <c r="D4187" s="119" t="s">
        <v>9812</v>
      </c>
      <c r="E4187" s="119" t="s">
        <v>55</v>
      </c>
      <c r="F4187" s="119" t="s">
        <v>22</v>
      </c>
      <c r="G4187" s="119" t="s">
        <v>23</v>
      </c>
      <c r="H4187" s="119"/>
      <c r="I4187" s="119"/>
      <c r="J4187" s="119"/>
      <c r="K4187" s="123">
        <v>100240109000</v>
      </c>
      <c r="L4187" s="119" t="s">
        <v>56</v>
      </c>
      <c r="M4187" s="119" t="s">
        <v>65</v>
      </c>
      <c r="N4187" s="119" t="s">
        <v>65</v>
      </c>
      <c r="O4187" s="119" t="s">
        <v>65</v>
      </c>
      <c r="P4187" s="119"/>
      <c r="Q4187" s="119"/>
      <c r="R4187" s="119"/>
      <c r="S4187" s="119"/>
      <c r="T4187" s="149">
        <v>2476</v>
      </c>
      <c r="U4187" s="149" t="s">
        <v>9745</v>
      </c>
      <c r="V4187" s="122"/>
      <c r="W4187" s="119" t="s">
        <v>9746</v>
      </c>
      <c r="X4187" s="119"/>
      <c r="Y4187" s="119"/>
      <c r="Z4187" s="119"/>
      <c r="AA4187" s="119"/>
    </row>
    <row r="4188" spans="1:27" x14ac:dyDescent="0.25">
      <c r="A4188" s="119" t="s">
        <v>9813</v>
      </c>
      <c r="B4188" s="119" t="s">
        <v>9813</v>
      </c>
      <c r="C4188" s="119" t="s">
        <v>9814</v>
      </c>
      <c r="D4188" s="119" t="s">
        <v>9815</v>
      </c>
      <c r="E4188" s="119" t="s">
        <v>55</v>
      </c>
      <c r="F4188" s="119" t="s">
        <v>22</v>
      </c>
      <c r="G4188" s="119" t="s">
        <v>23</v>
      </c>
      <c r="H4188" s="119"/>
      <c r="I4188" s="119"/>
      <c r="J4188" s="119"/>
      <c r="K4188" s="123">
        <v>100240109000</v>
      </c>
      <c r="L4188" s="119" t="s">
        <v>56</v>
      </c>
      <c r="M4188" s="119" t="s">
        <v>65</v>
      </c>
      <c r="N4188" s="119" t="s">
        <v>65</v>
      </c>
      <c r="O4188" s="119" t="s">
        <v>65</v>
      </c>
      <c r="P4188" s="119"/>
      <c r="Q4188" s="119"/>
      <c r="R4188" s="119"/>
      <c r="S4188" s="119"/>
      <c r="T4188" s="149">
        <v>3157</v>
      </c>
      <c r="U4188" s="149" t="s">
        <v>9745</v>
      </c>
      <c r="V4188" s="122"/>
      <c r="W4188" s="119" t="s">
        <v>9746</v>
      </c>
      <c r="X4188" s="119"/>
      <c r="Y4188" s="119"/>
      <c r="Z4188" s="119"/>
      <c r="AA4188" s="119"/>
    </row>
    <row r="4189" spans="1:27" x14ac:dyDescent="0.25">
      <c r="A4189" s="119" t="s">
        <v>9816</v>
      </c>
      <c r="B4189" s="119" t="s">
        <v>9816</v>
      </c>
      <c r="C4189" s="119" t="s">
        <v>9817</v>
      </c>
      <c r="D4189" s="119" t="s">
        <v>9818</v>
      </c>
      <c r="E4189" s="119" t="s">
        <v>55</v>
      </c>
      <c r="F4189" s="119" t="s">
        <v>22</v>
      </c>
      <c r="G4189" s="119" t="s">
        <v>23</v>
      </c>
      <c r="H4189" s="119"/>
      <c r="I4189" s="119"/>
      <c r="J4189" s="119"/>
      <c r="K4189" s="124">
        <v>100240109000</v>
      </c>
      <c r="L4189" s="119" t="s">
        <v>56</v>
      </c>
      <c r="M4189" s="119" t="s">
        <v>65</v>
      </c>
      <c r="N4189" s="119" t="s">
        <v>65</v>
      </c>
      <c r="O4189" s="119" t="s">
        <v>65</v>
      </c>
      <c r="P4189" s="119"/>
      <c r="Q4189" s="119"/>
      <c r="R4189" s="119"/>
      <c r="S4189" s="119"/>
      <c r="T4189" s="149">
        <v>3405</v>
      </c>
      <c r="U4189" s="149" t="s">
        <v>9745</v>
      </c>
      <c r="V4189" s="122"/>
      <c r="W4189" s="119" t="s">
        <v>9746</v>
      </c>
      <c r="X4189" s="119"/>
      <c r="Y4189" s="119"/>
      <c r="Z4189" s="119"/>
      <c r="AA4189" s="119"/>
    </row>
    <row r="4190" spans="1:27" x14ac:dyDescent="0.25">
      <c r="A4190" s="119" t="s">
        <v>9819</v>
      </c>
      <c r="B4190" s="119" t="s">
        <v>9819</v>
      </c>
      <c r="C4190" s="119" t="s">
        <v>9820</v>
      </c>
      <c r="D4190" s="119" t="s">
        <v>9821</v>
      </c>
      <c r="E4190" s="119" t="s">
        <v>55</v>
      </c>
      <c r="F4190" s="119" t="s">
        <v>22</v>
      </c>
      <c r="G4190" s="119" t="s">
        <v>23</v>
      </c>
      <c r="H4190" s="119"/>
      <c r="I4190" s="119"/>
      <c r="J4190" s="119"/>
      <c r="K4190" s="120">
        <v>100240109000</v>
      </c>
      <c r="L4190" s="119" t="s">
        <v>56</v>
      </c>
      <c r="M4190" s="119" t="s">
        <v>65</v>
      </c>
      <c r="N4190" s="119" t="s">
        <v>65</v>
      </c>
      <c r="O4190" s="119" t="s">
        <v>65</v>
      </c>
      <c r="P4190" s="119"/>
      <c r="Q4190" s="119"/>
      <c r="R4190" s="119"/>
      <c r="S4190" s="119"/>
      <c r="T4190" s="149">
        <v>4341</v>
      </c>
      <c r="U4190" s="149" t="s">
        <v>9745</v>
      </c>
      <c r="V4190" s="122"/>
      <c r="W4190" s="119" t="s">
        <v>9746</v>
      </c>
      <c r="X4190" s="119"/>
      <c r="Y4190" s="119"/>
      <c r="Z4190" s="119"/>
      <c r="AA4190" s="119"/>
    </row>
    <row r="4191" spans="1:27" x14ac:dyDescent="0.25">
      <c r="A4191" s="119" t="s">
        <v>9822</v>
      </c>
      <c r="B4191" s="119" t="s">
        <v>9822</v>
      </c>
      <c r="C4191" s="119" t="s">
        <v>9823</v>
      </c>
      <c r="D4191" s="119" t="s">
        <v>9824</v>
      </c>
      <c r="E4191" s="119" t="s">
        <v>55</v>
      </c>
      <c r="F4191" s="119" t="s">
        <v>22</v>
      </c>
      <c r="G4191" s="119" t="s">
        <v>23</v>
      </c>
      <c r="H4191" s="119"/>
      <c r="I4191" s="119"/>
      <c r="J4191" s="119"/>
      <c r="K4191" s="120">
        <v>100240109000</v>
      </c>
      <c r="L4191" s="119" t="s">
        <v>56</v>
      </c>
      <c r="M4191" s="119" t="s">
        <v>65</v>
      </c>
      <c r="N4191" s="119" t="s">
        <v>65</v>
      </c>
      <c r="O4191" s="119" t="s">
        <v>65</v>
      </c>
      <c r="P4191" s="119"/>
      <c r="Q4191" s="119"/>
      <c r="R4191" s="119"/>
      <c r="S4191" s="119"/>
      <c r="T4191" s="149">
        <v>3772</v>
      </c>
      <c r="U4191" s="149" t="s">
        <v>9745</v>
      </c>
      <c r="V4191" s="122"/>
      <c r="W4191" s="119" t="s">
        <v>9746</v>
      </c>
      <c r="X4191" s="119"/>
      <c r="Y4191" s="119"/>
      <c r="Z4191" s="119"/>
      <c r="AA4191" s="119"/>
    </row>
    <row r="4192" spans="1:27" x14ac:dyDescent="0.25">
      <c r="A4192" s="119" t="s">
        <v>9825</v>
      </c>
      <c r="B4192" s="119" t="s">
        <v>9825</v>
      </c>
      <c r="C4192" s="119" t="s">
        <v>9826</v>
      </c>
      <c r="D4192" s="119" t="s">
        <v>9827</v>
      </c>
      <c r="E4192" s="119" t="s">
        <v>55</v>
      </c>
      <c r="F4192" s="119" t="s">
        <v>22</v>
      </c>
      <c r="G4192" s="119" t="s">
        <v>23</v>
      </c>
      <c r="H4192" s="119"/>
      <c r="I4192" s="119"/>
      <c r="J4192" s="119"/>
      <c r="K4192" s="120">
        <v>100240109000</v>
      </c>
      <c r="L4192" s="119" t="s">
        <v>56</v>
      </c>
      <c r="M4192" s="119" t="s">
        <v>65</v>
      </c>
      <c r="N4192" s="119" t="s">
        <v>65</v>
      </c>
      <c r="O4192" s="119" t="s">
        <v>65</v>
      </c>
      <c r="P4192" s="119"/>
      <c r="Q4192" s="119"/>
      <c r="R4192" s="119"/>
      <c r="S4192" s="119"/>
      <c r="T4192" s="149">
        <v>4809</v>
      </c>
      <c r="U4192" s="149" t="s">
        <v>9745</v>
      </c>
      <c r="V4192" s="122"/>
      <c r="W4192" s="119" t="s">
        <v>9746</v>
      </c>
      <c r="X4192" s="119"/>
      <c r="Y4192" s="119"/>
      <c r="Z4192" s="119"/>
      <c r="AA4192" s="119"/>
    </row>
    <row r="4193" spans="1:27" x14ac:dyDescent="0.25">
      <c r="A4193" s="119" t="s">
        <v>9828</v>
      </c>
      <c r="B4193" s="119" t="s">
        <v>9828</v>
      </c>
      <c r="C4193" s="119" t="s">
        <v>9829</v>
      </c>
      <c r="D4193" s="119" t="s">
        <v>9830</v>
      </c>
      <c r="E4193" s="119" t="s">
        <v>55</v>
      </c>
      <c r="F4193" s="119" t="s">
        <v>22</v>
      </c>
      <c r="G4193" s="119" t="s">
        <v>23</v>
      </c>
      <c r="H4193" s="119"/>
      <c r="I4193" s="119"/>
      <c r="J4193" s="119"/>
      <c r="K4193" s="120">
        <v>100240109000</v>
      </c>
      <c r="L4193" s="119" t="s">
        <v>56</v>
      </c>
      <c r="M4193" s="119" t="s">
        <v>65</v>
      </c>
      <c r="N4193" s="119" t="s">
        <v>65</v>
      </c>
      <c r="O4193" s="119" t="s">
        <v>65</v>
      </c>
      <c r="P4193" s="119"/>
      <c r="Q4193" s="119"/>
      <c r="R4193" s="119"/>
      <c r="S4193" s="119"/>
      <c r="T4193" s="149">
        <v>2641</v>
      </c>
      <c r="U4193" s="149" t="s">
        <v>9745</v>
      </c>
      <c r="V4193" s="122"/>
      <c r="W4193" s="119" t="s">
        <v>9746</v>
      </c>
      <c r="X4193" s="119"/>
      <c r="Y4193" s="119"/>
      <c r="Z4193" s="119"/>
      <c r="AA4193" s="119"/>
    </row>
    <row r="4194" spans="1:27" x14ac:dyDescent="0.25">
      <c r="A4194" s="119" t="s">
        <v>9831</v>
      </c>
      <c r="B4194" s="119" t="s">
        <v>9831</v>
      </c>
      <c r="C4194" s="119" t="s">
        <v>9832</v>
      </c>
      <c r="D4194" s="119" t="s">
        <v>9833</v>
      </c>
      <c r="E4194" s="119" t="s">
        <v>55</v>
      </c>
      <c r="F4194" s="119" t="s">
        <v>22</v>
      </c>
      <c r="G4194" s="119" t="s">
        <v>23</v>
      </c>
      <c r="H4194" s="119"/>
      <c r="I4194" s="119"/>
      <c r="J4194" s="119"/>
      <c r="K4194" s="120">
        <v>100240109000</v>
      </c>
      <c r="L4194" s="119" t="s">
        <v>56</v>
      </c>
      <c r="M4194" s="119" t="s">
        <v>65</v>
      </c>
      <c r="N4194" s="119" t="s">
        <v>65</v>
      </c>
      <c r="O4194" s="119" t="s">
        <v>65</v>
      </c>
      <c r="P4194" s="119"/>
      <c r="Q4194" s="119"/>
      <c r="R4194" s="119"/>
      <c r="S4194" s="119"/>
      <c r="T4194" s="149">
        <v>3367</v>
      </c>
      <c r="U4194" s="149" t="s">
        <v>9745</v>
      </c>
      <c r="V4194" s="122"/>
      <c r="W4194" s="119" t="s">
        <v>9746</v>
      </c>
      <c r="X4194" s="119"/>
      <c r="Y4194" s="119"/>
      <c r="Z4194" s="119"/>
      <c r="AA4194" s="119"/>
    </row>
    <row r="4195" spans="1:27" x14ac:dyDescent="0.25">
      <c r="A4195" s="119" t="s">
        <v>9834</v>
      </c>
      <c r="B4195" s="119" t="s">
        <v>9834</v>
      </c>
      <c r="C4195" s="119" t="s">
        <v>9835</v>
      </c>
      <c r="D4195" s="119" t="s">
        <v>9836</v>
      </c>
      <c r="E4195" s="119" t="s">
        <v>55</v>
      </c>
      <c r="F4195" s="119" t="s">
        <v>22</v>
      </c>
      <c r="G4195" s="119" t="s">
        <v>23</v>
      </c>
      <c r="H4195" s="119"/>
      <c r="I4195" s="119"/>
      <c r="J4195" s="119"/>
      <c r="K4195" s="120">
        <v>100240109000</v>
      </c>
      <c r="L4195" s="119" t="s">
        <v>56</v>
      </c>
      <c r="M4195" s="119" t="s">
        <v>65</v>
      </c>
      <c r="N4195" s="119" t="s">
        <v>65</v>
      </c>
      <c r="O4195" s="119" t="s">
        <v>65</v>
      </c>
      <c r="P4195" s="119"/>
      <c r="Q4195" s="119"/>
      <c r="R4195" s="119"/>
      <c r="S4195" s="119"/>
      <c r="T4195" s="149">
        <v>5487</v>
      </c>
      <c r="U4195" s="149" t="s">
        <v>9745</v>
      </c>
      <c r="V4195" s="122"/>
      <c r="W4195" s="119" t="s">
        <v>9746</v>
      </c>
      <c r="X4195" s="119"/>
      <c r="Y4195" s="119"/>
      <c r="Z4195" s="119"/>
      <c r="AA4195" s="119"/>
    </row>
    <row r="4196" spans="1:27" x14ac:dyDescent="0.25">
      <c r="A4196" s="119" t="s">
        <v>9837</v>
      </c>
      <c r="B4196" s="119" t="s">
        <v>9837</v>
      </c>
      <c r="C4196" s="119" t="s">
        <v>9838</v>
      </c>
      <c r="D4196" s="119" t="s">
        <v>9839</v>
      </c>
      <c r="E4196" s="119" t="s">
        <v>55</v>
      </c>
      <c r="F4196" s="119" t="s">
        <v>22</v>
      </c>
      <c r="G4196" s="119" t="s">
        <v>23</v>
      </c>
      <c r="H4196" s="119"/>
      <c r="I4196" s="119"/>
      <c r="J4196" s="119"/>
      <c r="K4196" s="123">
        <v>100240109000</v>
      </c>
      <c r="L4196" s="119" t="s">
        <v>56</v>
      </c>
      <c r="M4196" s="119" t="s">
        <v>65</v>
      </c>
      <c r="N4196" s="119" t="s">
        <v>65</v>
      </c>
      <c r="O4196" s="119" t="s">
        <v>65</v>
      </c>
      <c r="P4196" s="119"/>
      <c r="Q4196" s="119"/>
      <c r="R4196" s="119"/>
      <c r="S4196" s="119"/>
      <c r="T4196" s="149">
        <v>6995</v>
      </c>
      <c r="U4196" s="149" t="s">
        <v>9745</v>
      </c>
      <c r="V4196" s="122"/>
      <c r="W4196" s="119" t="s">
        <v>9746</v>
      </c>
      <c r="X4196" s="119"/>
      <c r="Y4196" s="119"/>
      <c r="Z4196" s="119"/>
      <c r="AA4196" s="119"/>
    </row>
    <row r="4197" spans="1:27" x14ac:dyDescent="0.25">
      <c r="A4197" s="119" t="s">
        <v>9840</v>
      </c>
      <c r="B4197" s="119" t="s">
        <v>9840</v>
      </c>
      <c r="C4197" s="119" t="s">
        <v>9841</v>
      </c>
      <c r="D4197" s="119" t="s">
        <v>9841</v>
      </c>
      <c r="E4197" s="119" t="s">
        <v>55</v>
      </c>
      <c r="F4197" s="119" t="s">
        <v>22</v>
      </c>
      <c r="G4197" s="119" t="s">
        <v>23</v>
      </c>
      <c r="H4197" s="119"/>
      <c r="I4197" s="119"/>
      <c r="J4197" s="119"/>
      <c r="K4197" s="123">
        <v>100240109000</v>
      </c>
      <c r="L4197" s="119" t="s">
        <v>9842</v>
      </c>
      <c r="M4197" s="119" t="s">
        <v>65</v>
      </c>
      <c r="N4197" s="119" t="s">
        <v>65</v>
      </c>
      <c r="O4197" s="119" t="s">
        <v>65</v>
      </c>
      <c r="P4197" s="119"/>
      <c r="Q4197" s="119"/>
      <c r="R4197" s="119"/>
      <c r="S4197" s="119"/>
      <c r="T4197" s="149">
        <v>2880</v>
      </c>
      <c r="U4197" s="149" t="s">
        <v>9745</v>
      </c>
      <c r="V4197" s="122"/>
      <c r="W4197" s="119" t="s">
        <v>9746</v>
      </c>
      <c r="X4197" s="119"/>
      <c r="Y4197" s="119"/>
      <c r="Z4197" s="119"/>
      <c r="AA4197" s="119"/>
    </row>
    <row r="4198" spans="1:27" x14ac:dyDescent="0.25">
      <c r="A4198" s="119" t="s">
        <v>9843</v>
      </c>
      <c r="B4198" s="119" t="s">
        <v>9843</v>
      </c>
      <c r="C4198" s="119" t="s">
        <v>9844</v>
      </c>
      <c r="D4198" s="119" t="s">
        <v>9844</v>
      </c>
      <c r="E4198" s="119" t="s">
        <v>55</v>
      </c>
      <c r="F4198" s="119" t="s">
        <v>22</v>
      </c>
      <c r="G4198" s="119" t="s">
        <v>23</v>
      </c>
      <c r="H4198" s="119"/>
      <c r="I4198" s="119"/>
      <c r="J4198" s="119"/>
      <c r="K4198" s="123">
        <v>100240109000</v>
      </c>
      <c r="L4198" s="119" t="s">
        <v>9842</v>
      </c>
      <c r="M4198" s="119" t="s">
        <v>65</v>
      </c>
      <c r="N4198" s="119" t="s">
        <v>65</v>
      </c>
      <c r="O4198" s="119" t="s">
        <v>65</v>
      </c>
      <c r="P4198" s="119"/>
      <c r="Q4198" s="119"/>
      <c r="R4198" s="119"/>
      <c r="S4198" s="119"/>
      <c r="T4198" s="149">
        <v>5083</v>
      </c>
      <c r="U4198" s="149" t="s">
        <v>9745</v>
      </c>
      <c r="V4198" s="122"/>
      <c r="W4198" s="119" t="s">
        <v>9746</v>
      </c>
      <c r="X4198" s="119"/>
      <c r="Y4198" s="119"/>
      <c r="Z4198" s="119"/>
      <c r="AA4198" s="119"/>
    </row>
    <row r="4199" spans="1:27" x14ac:dyDescent="0.25">
      <c r="A4199" s="119" t="s">
        <v>9845</v>
      </c>
      <c r="B4199" s="119" t="s">
        <v>9845</v>
      </c>
      <c r="C4199" s="119" t="s">
        <v>9846</v>
      </c>
      <c r="D4199" s="119" t="s">
        <v>9846</v>
      </c>
      <c r="E4199" s="119" t="s">
        <v>55</v>
      </c>
      <c r="F4199" s="119" t="s">
        <v>22</v>
      </c>
      <c r="G4199" s="119" t="s">
        <v>23</v>
      </c>
      <c r="H4199" s="119"/>
      <c r="I4199" s="119"/>
      <c r="J4199" s="119"/>
      <c r="K4199" s="124">
        <v>100240109000</v>
      </c>
      <c r="L4199" s="119" t="s">
        <v>9842</v>
      </c>
      <c r="M4199" s="119" t="s">
        <v>65</v>
      </c>
      <c r="N4199" s="119" t="s">
        <v>65</v>
      </c>
      <c r="O4199" s="119" t="s">
        <v>65</v>
      </c>
      <c r="P4199" s="119"/>
      <c r="Q4199" s="119"/>
      <c r="R4199" s="119"/>
      <c r="S4199" s="119"/>
      <c r="T4199" s="149">
        <v>7374</v>
      </c>
      <c r="U4199" s="149" t="s">
        <v>9745</v>
      </c>
      <c r="V4199" s="122"/>
      <c r="W4199" s="119" t="s">
        <v>9746</v>
      </c>
      <c r="X4199" s="119"/>
      <c r="Y4199" s="119"/>
      <c r="Z4199" s="119"/>
      <c r="AA4199" s="119"/>
    </row>
    <row r="4200" spans="1:27" x14ac:dyDescent="0.25">
      <c r="A4200" s="119" t="s">
        <v>9847</v>
      </c>
      <c r="B4200" s="119" t="s">
        <v>9847</v>
      </c>
      <c r="C4200" s="119" t="s">
        <v>9848</v>
      </c>
      <c r="D4200" s="119" t="s">
        <v>9848</v>
      </c>
      <c r="E4200" s="119" t="s">
        <v>55</v>
      </c>
      <c r="F4200" s="119" t="s">
        <v>22</v>
      </c>
      <c r="G4200" s="119" t="s">
        <v>23</v>
      </c>
      <c r="H4200" s="119"/>
      <c r="I4200" s="119"/>
      <c r="J4200" s="119"/>
      <c r="K4200" s="120">
        <v>100240109000</v>
      </c>
      <c r="L4200" s="119" t="s">
        <v>9842</v>
      </c>
      <c r="M4200" s="119" t="s">
        <v>65</v>
      </c>
      <c r="N4200" s="119" t="s">
        <v>65</v>
      </c>
      <c r="O4200" s="119" t="s">
        <v>65</v>
      </c>
      <c r="P4200" s="119"/>
      <c r="Q4200" s="119"/>
      <c r="R4200" s="119"/>
      <c r="S4200" s="119"/>
      <c r="T4200" s="149">
        <v>9753</v>
      </c>
      <c r="U4200" s="149" t="s">
        <v>9745</v>
      </c>
      <c r="V4200" s="122"/>
      <c r="W4200" s="119" t="s">
        <v>9746</v>
      </c>
      <c r="X4200" s="119"/>
      <c r="Y4200" s="119"/>
      <c r="Z4200" s="119"/>
      <c r="AA4200" s="119"/>
    </row>
    <row r="4201" spans="1:27" x14ac:dyDescent="0.25">
      <c r="A4201" s="119" t="s">
        <v>9849</v>
      </c>
      <c r="B4201" s="119" t="s">
        <v>9849</v>
      </c>
      <c r="C4201" s="119" t="s">
        <v>9850</v>
      </c>
      <c r="D4201" s="119" t="s">
        <v>9850</v>
      </c>
      <c r="E4201" s="119" t="s">
        <v>55</v>
      </c>
      <c r="F4201" s="119" t="s">
        <v>22</v>
      </c>
      <c r="G4201" s="119" t="s">
        <v>23</v>
      </c>
      <c r="H4201" s="119"/>
      <c r="I4201" s="119"/>
      <c r="J4201" s="119"/>
      <c r="K4201" s="120">
        <v>100240109000</v>
      </c>
      <c r="L4201" s="119" t="s">
        <v>9842</v>
      </c>
      <c r="M4201" s="119" t="s">
        <v>65</v>
      </c>
      <c r="N4201" s="119" t="s">
        <v>65</v>
      </c>
      <c r="O4201" s="119" t="s">
        <v>65</v>
      </c>
      <c r="P4201" s="119"/>
      <c r="Q4201" s="119"/>
      <c r="R4201" s="119"/>
      <c r="S4201" s="119"/>
      <c r="T4201" s="121">
        <v>983</v>
      </c>
      <c r="U4201" s="121">
        <v>800</v>
      </c>
      <c r="V4201" s="122">
        <v>0.18616480162767035</v>
      </c>
      <c r="W4201" s="119" t="s">
        <v>9744</v>
      </c>
      <c r="X4201" s="119"/>
      <c r="Y4201" s="119"/>
      <c r="Z4201" s="119"/>
      <c r="AA4201" s="119"/>
    </row>
    <row r="4202" spans="1:27" x14ac:dyDescent="0.25">
      <c r="A4202" s="119" t="s">
        <v>9851</v>
      </c>
      <c r="B4202" s="119" t="s">
        <v>9851</v>
      </c>
      <c r="C4202" s="119" t="s">
        <v>9852</v>
      </c>
      <c r="D4202" s="119" t="s">
        <v>9852</v>
      </c>
      <c r="E4202" s="119" t="s">
        <v>55</v>
      </c>
      <c r="F4202" s="119" t="s">
        <v>22</v>
      </c>
      <c r="G4202" s="119" t="s">
        <v>23</v>
      </c>
      <c r="H4202" s="119"/>
      <c r="I4202" s="119"/>
      <c r="J4202" s="119"/>
      <c r="K4202" s="120">
        <v>100240109000</v>
      </c>
      <c r="L4202" s="119" t="s">
        <v>9842</v>
      </c>
      <c r="M4202" s="119" t="s">
        <v>65</v>
      </c>
      <c r="N4202" s="119" t="s">
        <v>65</v>
      </c>
      <c r="O4202" s="119" t="s">
        <v>65</v>
      </c>
      <c r="P4202" s="119"/>
      <c r="Q4202" s="119"/>
      <c r="R4202" s="119"/>
      <c r="S4202" s="119"/>
      <c r="T4202" s="121">
        <v>2003</v>
      </c>
      <c r="U4202" s="121">
        <v>1630</v>
      </c>
      <c r="V4202" s="122">
        <v>0.18622066899650525</v>
      </c>
      <c r="W4202" s="119" t="s">
        <v>9744</v>
      </c>
      <c r="X4202" s="119"/>
      <c r="Y4202" s="119"/>
      <c r="Z4202" s="119"/>
      <c r="AA4202" s="119"/>
    </row>
    <row r="4203" spans="1:27" x14ac:dyDescent="0.25">
      <c r="A4203" s="119" t="s">
        <v>9853</v>
      </c>
      <c r="B4203" s="119" t="s">
        <v>9853</v>
      </c>
      <c r="C4203" s="119" t="s">
        <v>9854</v>
      </c>
      <c r="D4203" s="119" t="s">
        <v>9854</v>
      </c>
      <c r="E4203" s="119" t="s">
        <v>55</v>
      </c>
      <c r="F4203" s="119" t="s">
        <v>22</v>
      </c>
      <c r="G4203" s="119" t="s">
        <v>23</v>
      </c>
      <c r="H4203" s="119"/>
      <c r="I4203" s="119"/>
      <c r="J4203" s="119"/>
      <c r="K4203" s="120">
        <v>100240109000</v>
      </c>
      <c r="L4203" s="119" t="s">
        <v>9842</v>
      </c>
      <c r="M4203" s="119" t="s">
        <v>65</v>
      </c>
      <c r="N4203" s="119" t="s">
        <v>65</v>
      </c>
      <c r="O4203" s="119" t="s">
        <v>65</v>
      </c>
      <c r="P4203" s="119"/>
      <c r="Q4203" s="119"/>
      <c r="R4203" s="119"/>
      <c r="S4203" s="119"/>
      <c r="T4203" s="149">
        <v>1304</v>
      </c>
      <c r="U4203" s="149" t="s">
        <v>9745</v>
      </c>
      <c r="V4203" s="122"/>
      <c r="W4203" s="119" t="s">
        <v>9746</v>
      </c>
      <c r="X4203" s="119"/>
      <c r="Y4203" s="119"/>
      <c r="Z4203" s="119"/>
      <c r="AA4203" s="119"/>
    </row>
    <row r="4204" spans="1:27" x14ac:dyDescent="0.25">
      <c r="A4204" s="119" t="s">
        <v>9855</v>
      </c>
      <c r="B4204" s="119" t="s">
        <v>9855</v>
      </c>
      <c r="C4204" s="119" t="s">
        <v>9856</v>
      </c>
      <c r="D4204" s="119" t="s">
        <v>9856</v>
      </c>
      <c r="E4204" s="119" t="s">
        <v>55</v>
      </c>
      <c r="F4204" s="119" t="s">
        <v>22</v>
      </c>
      <c r="G4204" s="119" t="s">
        <v>23</v>
      </c>
      <c r="H4204" s="119"/>
      <c r="I4204" s="119"/>
      <c r="J4204" s="119"/>
      <c r="K4204" s="120">
        <v>100240109000</v>
      </c>
      <c r="L4204" s="119" t="s">
        <v>9842</v>
      </c>
      <c r="M4204" s="119" t="s">
        <v>65</v>
      </c>
      <c r="N4204" s="119" t="s">
        <v>65</v>
      </c>
      <c r="O4204" s="119" t="s">
        <v>65</v>
      </c>
      <c r="P4204" s="119"/>
      <c r="Q4204" s="119"/>
      <c r="R4204" s="119"/>
      <c r="S4204" s="119"/>
      <c r="T4204" s="149">
        <v>2093</v>
      </c>
      <c r="U4204" s="149" t="s">
        <v>9745</v>
      </c>
      <c r="V4204" s="122"/>
      <c r="W4204" s="119" t="s">
        <v>9746</v>
      </c>
      <c r="X4204" s="119"/>
      <c r="Y4204" s="119"/>
      <c r="Z4204" s="119"/>
      <c r="AA4204" s="119"/>
    </row>
    <row r="4205" spans="1:27" x14ac:dyDescent="0.25">
      <c r="A4205" s="119" t="s">
        <v>9857</v>
      </c>
      <c r="B4205" s="119" t="s">
        <v>9857</v>
      </c>
      <c r="C4205" s="119" t="s">
        <v>9858</v>
      </c>
      <c r="D4205" s="119" t="s">
        <v>9858</v>
      </c>
      <c r="E4205" s="119" t="s">
        <v>55</v>
      </c>
      <c r="F4205" s="119" t="s">
        <v>22</v>
      </c>
      <c r="G4205" s="119" t="s">
        <v>23</v>
      </c>
      <c r="H4205" s="119"/>
      <c r="I4205" s="119"/>
      <c r="J4205" s="119"/>
      <c r="K4205" s="120">
        <v>100240109000</v>
      </c>
      <c r="L4205" s="119" t="s">
        <v>9842</v>
      </c>
      <c r="M4205" s="119" t="s">
        <v>65</v>
      </c>
      <c r="N4205" s="119" t="s">
        <v>65</v>
      </c>
      <c r="O4205" s="119" t="s">
        <v>65</v>
      </c>
      <c r="P4205" s="119"/>
      <c r="Q4205" s="119"/>
      <c r="R4205" s="119"/>
      <c r="S4205" s="119"/>
      <c r="T4205" s="149">
        <v>2914</v>
      </c>
      <c r="U4205" s="149" t="s">
        <v>9745</v>
      </c>
      <c r="V4205" s="122"/>
      <c r="W4205" s="119" t="s">
        <v>9746</v>
      </c>
      <c r="X4205" s="119"/>
      <c r="Y4205" s="119"/>
      <c r="Z4205" s="119"/>
      <c r="AA4205" s="119"/>
    </row>
    <row r="4206" spans="1:27" x14ac:dyDescent="0.25">
      <c r="A4206" s="119" t="s">
        <v>9859</v>
      </c>
      <c r="B4206" s="119" t="s">
        <v>9859</v>
      </c>
      <c r="C4206" s="119" t="s">
        <v>9860</v>
      </c>
      <c r="D4206" s="119" t="s">
        <v>9860</v>
      </c>
      <c r="E4206" s="119" t="s">
        <v>55</v>
      </c>
      <c r="F4206" s="119" t="s">
        <v>22</v>
      </c>
      <c r="G4206" s="119" t="s">
        <v>23</v>
      </c>
      <c r="H4206" s="119"/>
      <c r="I4206" s="119"/>
      <c r="J4206" s="119"/>
      <c r="K4206" s="123">
        <v>100240109000</v>
      </c>
      <c r="L4206" s="119" t="s">
        <v>9842</v>
      </c>
      <c r="M4206" s="119" t="s">
        <v>65</v>
      </c>
      <c r="N4206" s="119" t="s">
        <v>65</v>
      </c>
      <c r="O4206" s="119" t="s">
        <v>65</v>
      </c>
      <c r="P4206" s="119"/>
      <c r="Q4206" s="119"/>
      <c r="R4206" s="119"/>
      <c r="S4206" s="119"/>
      <c r="T4206" s="149">
        <v>3765</v>
      </c>
      <c r="U4206" s="149" t="s">
        <v>9745</v>
      </c>
      <c r="V4206" s="122"/>
      <c r="W4206" s="119" t="s">
        <v>9746</v>
      </c>
      <c r="X4206" s="119"/>
      <c r="Y4206" s="119"/>
      <c r="Z4206" s="119"/>
      <c r="AA4206" s="119"/>
    </row>
    <row r="4207" spans="1:27" x14ac:dyDescent="0.25">
      <c r="A4207" s="119" t="s">
        <v>9861</v>
      </c>
      <c r="B4207" s="119" t="s">
        <v>9861</v>
      </c>
      <c r="C4207" s="119" t="s">
        <v>9862</v>
      </c>
      <c r="D4207" s="119" t="s">
        <v>9862</v>
      </c>
      <c r="E4207" s="119" t="s">
        <v>55</v>
      </c>
      <c r="F4207" s="119" t="s">
        <v>22</v>
      </c>
      <c r="G4207" s="119" t="s">
        <v>23</v>
      </c>
      <c r="H4207" s="119"/>
      <c r="I4207" s="119"/>
      <c r="J4207" s="119"/>
      <c r="K4207" s="123">
        <v>100240109000</v>
      </c>
      <c r="L4207" s="119" t="s">
        <v>9842</v>
      </c>
      <c r="M4207" s="119" t="s">
        <v>65</v>
      </c>
      <c r="N4207" s="119" t="s">
        <v>65</v>
      </c>
      <c r="O4207" s="119" t="s">
        <v>65</v>
      </c>
      <c r="P4207" s="119"/>
      <c r="Q4207" s="119"/>
      <c r="R4207" s="119"/>
      <c r="S4207" s="119"/>
      <c r="T4207" s="121">
        <v>198</v>
      </c>
      <c r="U4207" s="121">
        <v>170</v>
      </c>
      <c r="V4207" s="122">
        <v>0.14141414141414144</v>
      </c>
      <c r="W4207" s="119" t="s">
        <v>9744</v>
      </c>
      <c r="X4207" s="119"/>
      <c r="Y4207" s="119"/>
      <c r="Z4207" s="119"/>
      <c r="AA4207" s="119"/>
    </row>
    <row r="4208" spans="1:27" x14ac:dyDescent="0.25">
      <c r="A4208" s="119" t="s">
        <v>9863</v>
      </c>
      <c r="B4208" s="119" t="s">
        <v>9863</v>
      </c>
      <c r="C4208" s="119" t="s">
        <v>9864</v>
      </c>
      <c r="D4208" s="119" t="s">
        <v>9864</v>
      </c>
      <c r="E4208" s="119" t="s">
        <v>55</v>
      </c>
      <c r="F4208" s="119" t="s">
        <v>22</v>
      </c>
      <c r="G4208" s="119" t="s">
        <v>23</v>
      </c>
      <c r="H4208" s="119"/>
      <c r="I4208" s="119"/>
      <c r="J4208" s="119"/>
      <c r="K4208" s="123">
        <v>100240109000</v>
      </c>
      <c r="L4208" s="119" t="s">
        <v>9842</v>
      </c>
      <c r="M4208" s="119" t="s">
        <v>65</v>
      </c>
      <c r="N4208" s="119" t="s">
        <v>65</v>
      </c>
      <c r="O4208" s="119" t="s">
        <v>65</v>
      </c>
      <c r="P4208" s="119"/>
      <c r="Q4208" s="119"/>
      <c r="R4208" s="119"/>
      <c r="S4208" s="119"/>
      <c r="T4208" s="121">
        <v>403</v>
      </c>
      <c r="U4208" s="121">
        <v>330</v>
      </c>
      <c r="V4208" s="122">
        <v>0.18114143920595538</v>
      </c>
      <c r="W4208" s="119" t="s">
        <v>9744</v>
      </c>
      <c r="X4208" s="119"/>
      <c r="Y4208" s="119"/>
      <c r="Z4208" s="119"/>
      <c r="AA4208" s="119"/>
    </row>
    <row r="4209" spans="1:27" x14ac:dyDescent="0.25">
      <c r="A4209" s="119" t="s">
        <v>9865</v>
      </c>
      <c r="B4209" s="119" t="s">
        <v>9865</v>
      </c>
      <c r="C4209" s="119" t="s">
        <v>9866</v>
      </c>
      <c r="D4209" s="119" t="s">
        <v>9866</v>
      </c>
      <c r="E4209" s="119" t="s">
        <v>55</v>
      </c>
      <c r="F4209" s="119" t="s">
        <v>22</v>
      </c>
      <c r="G4209" s="119" t="s">
        <v>23</v>
      </c>
      <c r="H4209" s="119"/>
      <c r="I4209" s="119"/>
      <c r="J4209" s="119"/>
      <c r="K4209" s="124">
        <v>100240109000</v>
      </c>
      <c r="L4209" s="119" t="s">
        <v>9842</v>
      </c>
      <c r="M4209" s="119" t="s">
        <v>65</v>
      </c>
      <c r="N4209" s="119" t="s">
        <v>65</v>
      </c>
      <c r="O4209" s="119" t="s">
        <v>65</v>
      </c>
      <c r="P4209" s="119"/>
      <c r="Q4209" s="119"/>
      <c r="R4209" s="119"/>
      <c r="S4209" s="119"/>
      <c r="T4209" s="149">
        <v>3120</v>
      </c>
      <c r="U4209" s="149" t="s">
        <v>9745</v>
      </c>
      <c r="V4209" s="122"/>
      <c r="W4209" s="119" t="s">
        <v>9746</v>
      </c>
      <c r="X4209" s="119"/>
      <c r="Y4209" s="119"/>
      <c r="Z4209" s="119"/>
      <c r="AA4209" s="119"/>
    </row>
    <row r="4210" spans="1:27" x14ac:dyDescent="0.25">
      <c r="A4210" s="119" t="s">
        <v>9867</v>
      </c>
      <c r="B4210" s="119" t="s">
        <v>9867</v>
      </c>
      <c r="C4210" s="119" t="s">
        <v>9868</v>
      </c>
      <c r="D4210" s="119" t="s">
        <v>9868</v>
      </c>
      <c r="E4210" s="119" t="s">
        <v>55</v>
      </c>
      <c r="F4210" s="119" t="s">
        <v>22</v>
      </c>
      <c r="G4210" s="119" t="s">
        <v>23</v>
      </c>
      <c r="H4210" s="119"/>
      <c r="I4210" s="119"/>
      <c r="J4210" s="119"/>
      <c r="K4210" s="120">
        <v>100240109000</v>
      </c>
      <c r="L4210" s="119" t="s">
        <v>9842</v>
      </c>
      <c r="M4210" s="119" t="s">
        <v>65</v>
      </c>
      <c r="N4210" s="119" t="s">
        <v>65</v>
      </c>
      <c r="O4210" s="119" t="s">
        <v>65</v>
      </c>
      <c r="P4210" s="119"/>
      <c r="Q4210" s="119"/>
      <c r="R4210" s="119"/>
      <c r="S4210" s="119"/>
      <c r="T4210" s="149">
        <v>5572</v>
      </c>
      <c r="U4210" s="149" t="s">
        <v>9745</v>
      </c>
      <c r="V4210" s="122"/>
      <c r="W4210" s="119" t="s">
        <v>9746</v>
      </c>
      <c r="X4210" s="119"/>
      <c r="Y4210" s="119"/>
      <c r="Z4210" s="119"/>
      <c r="AA4210" s="119"/>
    </row>
    <row r="4211" spans="1:27" x14ac:dyDescent="0.25">
      <c r="A4211" s="119" t="s">
        <v>9869</v>
      </c>
      <c r="B4211" s="119" t="s">
        <v>9869</v>
      </c>
      <c r="C4211" s="119" t="s">
        <v>9870</v>
      </c>
      <c r="D4211" s="119" t="s">
        <v>9870</v>
      </c>
      <c r="E4211" s="119" t="s">
        <v>55</v>
      </c>
      <c r="F4211" s="119" t="s">
        <v>22</v>
      </c>
      <c r="G4211" s="119" t="s">
        <v>23</v>
      </c>
      <c r="H4211" s="119"/>
      <c r="I4211" s="119"/>
      <c r="J4211" s="119"/>
      <c r="K4211" s="120">
        <v>100240109000</v>
      </c>
      <c r="L4211" s="119" t="s">
        <v>9842</v>
      </c>
      <c r="M4211" s="119" t="s">
        <v>65</v>
      </c>
      <c r="N4211" s="119" t="s">
        <v>65</v>
      </c>
      <c r="O4211" s="119" t="s">
        <v>65</v>
      </c>
      <c r="P4211" s="119"/>
      <c r="Q4211" s="119"/>
      <c r="R4211" s="119"/>
      <c r="S4211" s="119"/>
      <c r="T4211" s="149">
        <v>8122</v>
      </c>
      <c r="U4211" s="149" t="s">
        <v>9745</v>
      </c>
      <c r="V4211" s="122"/>
      <c r="W4211" s="119" t="s">
        <v>9746</v>
      </c>
      <c r="X4211" s="119"/>
      <c r="Y4211" s="119"/>
      <c r="Z4211" s="119"/>
      <c r="AA4211" s="119"/>
    </row>
    <row r="4212" spans="1:27" x14ac:dyDescent="0.25">
      <c r="A4212" s="119" t="s">
        <v>9871</v>
      </c>
      <c r="B4212" s="119" t="s">
        <v>9871</v>
      </c>
      <c r="C4212" s="119" t="s">
        <v>9872</v>
      </c>
      <c r="D4212" s="119" t="s">
        <v>9872</v>
      </c>
      <c r="E4212" s="119" t="s">
        <v>55</v>
      </c>
      <c r="F4212" s="119" t="s">
        <v>22</v>
      </c>
      <c r="G4212" s="119" t="s">
        <v>23</v>
      </c>
      <c r="H4212" s="119"/>
      <c r="I4212" s="119"/>
      <c r="J4212" s="119"/>
      <c r="K4212" s="120">
        <v>100240109000</v>
      </c>
      <c r="L4212" s="119" t="s">
        <v>9842</v>
      </c>
      <c r="M4212" s="119" t="s">
        <v>65</v>
      </c>
      <c r="N4212" s="119" t="s">
        <v>65</v>
      </c>
      <c r="O4212" s="119" t="s">
        <v>65</v>
      </c>
      <c r="P4212" s="119"/>
      <c r="Q4212" s="119"/>
      <c r="R4212" s="119"/>
      <c r="S4212" s="119"/>
      <c r="T4212" s="149">
        <v>10771</v>
      </c>
      <c r="U4212" s="149" t="s">
        <v>9745</v>
      </c>
      <c r="V4212" s="122"/>
      <c r="W4212" s="119" t="s">
        <v>9746</v>
      </c>
      <c r="X4212" s="119"/>
      <c r="Y4212" s="119"/>
      <c r="Z4212" s="119"/>
      <c r="AA4212" s="119"/>
    </row>
    <row r="4213" spans="1:27" x14ac:dyDescent="0.25">
      <c r="A4213" s="119" t="s">
        <v>9873</v>
      </c>
      <c r="B4213" s="119" t="s">
        <v>9873</v>
      </c>
      <c r="C4213" s="119" t="s">
        <v>9874</v>
      </c>
      <c r="D4213" s="119" t="s">
        <v>9874</v>
      </c>
      <c r="E4213" s="119" t="s">
        <v>55</v>
      </c>
      <c r="F4213" s="119" t="s">
        <v>22</v>
      </c>
      <c r="G4213" s="119" t="s">
        <v>23</v>
      </c>
      <c r="H4213" s="119"/>
      <c r="I4213" s="119"/>
      <c r="J4213" s="119"/>
      <c r="K4213" s="120">
        <v>100240109000</v>
      </c>
      <c r="L4213" s="119" t="s">
        <v>9842</v>
      </c>
      <c r="M4213" s="119" t="s">
        <v>65</v>
      </c>
      <c r="N4213" s="119" t="s">
        <v>65</v>
      </c>
      <c r="O4213" s="119" t="s">
        <v>65</v>
      </c>
      <c r="P4213" s="119"/>
      <c r="Q4213" s="119"/>
      <c r="R4213" s="119"/>
      <c r="S4213" s="119"/>
      <c r="T4213" s="121">
        <v>1095</v>
      </c>
      <c r="U4213" s="121">
        <v>890</v>
      </c>
      <c r="V4213" s="122">
        <v>0.18721461187214616</v>
      </c>
      <c r="W4213" s="119" t="s">
        <v>9744</v>
      </c>
      <c r="X4213" s="119"/>
      <c r="Y4213" s="119"/>
      <c r="Z4213" s="119"/>
      <c r="AA4213" s="119"/>
    </row>
    <row r="4214" spans="1:27" x14ac:dyDescent="0.25">
      <c r="A4214" s="119" t="s">
        <v>9875</v>
      </c>
      <c r="B4214" s="119" t="s">
        <v>9875</v>
      </c>
      <c r="C4214" s="119" t="s">
        <v>9876</v>
      </c>
      <c r="D4214" s="119" t="s">
        <v>9876</v>
      </c>
      <c r="E4214" s="119" t="s">
        <v>55</v>
      </c>
      <c r="F4214" s="119" t="s">
        <v>22</v>
      </c>
      <c r="G4214" s="119" t="s">
        <v>23</v>
      </c>
      <c r="H4214" s="119"/>
      <c r="I4214" s="119"/>
      <c r="J4214" s="119"/>
      <c r="K4214" s="120">
        <v>100240109000</v>
      </c>
      <c r="L4214" s="119" t="s">
        <v>9842</v>
      </c>
      <c r="M4214" s="119" t="s">
        <v>65</v>
      </c>
      <c r="N4214" s="119" t="s">
        <v>65</v>
      </c>
      <c r="O4214" s="119" t="s">
        <v>65</v>
      </c>
      <c r="P4214" s="119"/>
      <c r="Q4214" s="119"/>
      <c r="R4214" s="119"/>
      <c r="S4214" s="119"/>
      <c r="T4214" s="121">
        <v>2232</v>
      </c>
      <c r="U4214" s="121">
        <v>1810</v>
      </c>
      <c r="V4214" s="122">
        <v>0.18906810035842292</v>
      </c>
      <c r="W4214" s="119" t="s">
        <v>9744</v>
      </c>
      <c r="X4214" s="119"/>
      <c r="Y4214" s="119"/>
      <c r="Z4214" s="119"/>
      <c r="AA4214" s="119"/>
    </row>
    <row r="4215" spans="1:27" x14ac:dyDescent="0.25">
      <c r="A4215" s="119" t="s">
        <v>9877</v>
      </c>
      <c r="B4215" s="119" t="s">
        <v>9877</v>
      </c>
      <c r="C4215" s="119" t="s">
        <v>9878</v>
      </c>
      <c r="D4215" s="119" t="s">
        <v>9878</v>
      </c>
      <c r="E4215" s="119" t="s">
        <v>55</v>
      </c>
      <c r="F4215" s="119" t="s">
        <v>22</v>
      </c>
      <c r="G4215" s="119" t="s">
        <v>23</v>
      </c>
      <c r="H4215" s="119"/>
      <c r="I4215" s="119"/>
      <c r="J4215" s="119"/>
      <c r="K4215" s="120">
        <v>100240109000</v>
      </c>
      <c r="L4215" s="119" t="s">
        <v>9842</v>
      </c>
      <c r="M4215" s="119" t="s">
        <v>65</v>
      </c>
      <c r="N4215" s="119" t="s">
        <v>65</v>
      </c>
      <c r="O4215" s="119" t="s">
        <v>65</v>
      </c>
      <c r="P4215" s="119"/>
      <c r="Q4215" s="119"/>
      <c r="R4215" s="119"/>
      <c r="S4215" s="119"/>
      <c r="T4215" s="149">
        <v>5129</v>
      </c>
      <c r="U4215" s="149" t="s">
        <v>9745</v>
      </c>
      <c r="V4215" s="122"/>
      <c r="W4215" s="119" t="s">
        <v>9746</v>
      </c>
      <c r="X4215" s="119"/>
      <c r="Y4215" s="119"/>
      <c r="Z4215" s="119"/>
      <c r="AA4215" s="119"/>
    </row>
    <row r="4216" spans="1:27" x14ac:dyDescent="0.25">
      <c r="A4216" s="119" t="s">
        <v>9879</v>
      </c>
      <c r="B4216" s="119" t="s">
        <v>9879</v>
      </c>
      <c r="C4216" s="119" t="s">
        <v>9880</v>
      </c>
      <c r="D4216" s="119" t="s">
        <v>9880</v>
      </c>
      <c r="E4216" s="119" t="s">
        <v>55</v>
      </c>
      <c r="F4216" s="119" t="s">
        <v>22</v>
      </c>
      <c r="G4216" s="119" t="s">
        <v>23</v>
      </c>
      <c r="H4216" s="119"/>
      <c r="I4216" s="119"/>
      <c r="J4216" s="119"/>
      <c r="K4216" s="123">
        <v>100240109000</v>
      </c>
      <c r="L4216" s="119" t="s">
        <v>9842</v>
      </c>
      <c r="M4216" s="119" t="s">
        <v>65</v>
      </c>
      <c r="N4216" s="119" t="s">
        <v>65</v>
      </c>
      <c r="O4216" s="119" t="s">
        <v>65</v>
      </c>
      <c r="P4216" s="119"/>
      <c r="Q4216" s="119"/>
      <c r="R4216" s="119"/>
      <c r="S4216" s="119"/>
      <c r="T4216" s="149">
        <v>9671</v>
      </c>
      <c r="U4216" s="149" t="s">
        <v>9745</v>
      </c>
      <c r="V4216" s="122"/>
      <c r="W4216" s="119" t="s">
        <v>9746</v>
      </c>
      <c r="X4216" s="119"/>
      <c r="Y4216" s="119"/>
      <c r="Z4216" s="119"/>
      <c r="AA4216" s="119"/>
    </row>
    <row r="4217" spans="1:27" x14ac:dyDescent="0.25">
      <c r="A4217" s="119" t="s">
        <v>9881</v>
      </c>
      <c r="B4217" s="119" t="s">
        <v>9881</v>
      </c>
      <c r="C4217" s="119" t="s">
        <v>9882</v>
      </c>
      <c r="D4217" s="119" t="s">
        <v>9882</v>
      </c>
      <c r="E4217" s="119" t="s">
        <v>55</v>
      </c>
      <c r="F4217" s="119" t="s">
        <v>22</v>
      </c>
      <c r="G4217" s="119" t="s">
        <v>23</v>
      </c>
      <c r="H4217" s="119"/>
      <c r="I4217" s="119"/>
      <c r="J4217" s="119"/>
      <c r="K4217" s="123">
        <v>100240109000</v>
      </c>
      <c r="L4217" s="119" t="s">
        <v>9842</v>
      </c>
      <c r="M4217" s="119" t="s">
        <v>65</v>
      </c>
      <c r="N4217" s="119" t="s">
        <v>65</v>
      </c>
      <c r="O4217" s="119" t="s">
        <v>65</v>
      </c>
      <c r="P4217" s="119"/>
      <c r="Q4217" s="119"/>
      <c r="R4217" s="119"/>
      <c r="S4217" s="119"/>
      <c r="T4217" s="149">
        <v>14394</v>
      </c>
      <c r="U4217" s="149" t="s">
        <v>9745</v>
      </c>
      <c r="V4217" s="122"/>
      <c r="W4217" s="119" t="s">
        <v>9746</v>
      </c>
      <c r="X4217" s="119"/>
      <c r="Y4217" s="119"/>
      <c r="Z4217" s="119"/>
      <c r="AA4217" s="119"/>
    </row>
    <row r="4218" spans="1:27" x14ac:dyDescent="0.25">
      <c r="A4218" s="119" t="s">
        <v>9883</v>
      </c>
      <c r="B4218" s="119" t="s">
        <v>9883</v>
      </c>
      <c r="C4218" s="119" t="s">
        <v>9884</v>
      </c>
      <c r="D4218" s="119" t="s">
        <v>9884</v>
      </c>
      <c r="E4218" s="119" t="s">
        <v>55</v>
      </c>
      <c r="F4218" s="119" t="s">
        <v>22</v>
      </c>
      <c r="G4218" s="119" t="s">
        <v>23</v>
      </c>
      <c r="H4218" s="119"/>
      <c r="I4218" s="119"/>
      <c r="J4218" s="119"/>
      <c r="K4218" s="123">
        <v>100240109000</v>
      </c>
      <c r="L4218" s="119" t="s">
        <v>9842</v>
      </c>
      <c r="M4218" s="119" t="s">
        <v>65</v>
      </c>
      <c r="N4218" s="119" t="s">
        <v>65</v>
      </c>
      <c r="O4218" s="119" t="s">
        <v>65</v>
      </c>
      <c r="P4218" s="119"/>
      <c r="Q4218" s="119"/>
      <c r="R4218" s="119"/>
      <c r="S4218" s="119"/>
      <c r="T4218" s="149">
        <v>19300</v>
      </c>
      <c r="U4218" s="149" t="s">
        <v>9745</v>
      </c>
      <c r="V4218" s="122"/>
      <c r="W4218" s="119" t="s">
        <v>9746</v>
      </c>
      <c r="X4218" s="119"/>
      <c r="Y4218" s="119"/>
      <c r="Z4218" s="119"/>
      <c r="AA4218" s="119"/>
    </row>
    <row r="4219" spans="1:27" x14ac:dyDescent="0.25">
      <c r="A4219" s="119" t="s">
        <v>9885</v>
      </c>
      <c r="B4219" s="119" t="s">
        <v>9885</v>
      </c>
      <c r="C4219" s="119" t="s">
        <v>9886</v>
      </c>
      <c r="D4219" s="119" t="s">
        <v>9886</v>
      </c>
      <c r="E4219" s="119" t="s">
        <v>55</v>
      </c>
      <c r="F4219" s="119" t="s">
        <v>22</v>
      </c>
      <c r="G4219" s="119" t="s">
        <v>23</v>
      </c>
      <c r="H4219" s="119"/>
      <c r="I4219" s="119"/>
      <c r="J4219" s="119"/>
      <c r="K4219" s="124">
        <v>100240109000</v>
      </c>
      <c r="L4219" s="119" t="s">
        <v>9842</v>
      </c>
      <c r="M4219" s="119" t="s">
        <v>65</v>
      </c>
      <c r="N4219" s="119" t="s">
        <v>65</v>
      </c>
      <c r="O4219" s="119" t="s">
        <v>65</v>
      </c>
      <c r="P4219" s="119"/>
      <c r="Q4219" s="119"/>
      <c r="R4219" s="119"/>
      <c r="S4219" s="119"/>
      <c r="T4219" s="121">
        <v>2032</v>
      </c>
      <c r="U4219" s="121">
        <v>1650</v>
      </c>
      <c r="V4219" s="122">
        <v>0.18799212598425197</v>
      </c>
      <c r="W4219" s="119" t="s">
        <v>9744</v>
      </c>
      <c r="X4219" s="119"/>
      <c r="Y4219" s="119"/>
      <c r="Z4219" s="119"/>
      <c r="AA4219" s="119"/>
    </row>
    <row r="4220" spans="1:27" x14ac:dyDescent="0.25">
      <c r="A4220" s="119" t="s">
        <v>9887</v>
      </c>
      <c r="B4220" s="119" t="s">
        <v>9887</v>
      </c>
      <c r="C4220" s="119" t="s">
        <v>9888</v>
      </c>
      <c r="D4220" s="119" t="s">
        <v>9888</v>
      </c>
      <c r="E4220" s="119" t="s">
        <v>55</v>
      </c>
      <c r="F4220" s="119" t="s">
        <v>22</v>
      </c>
      <c r="G4220" s="119" t="s">
        <v>23</v>
      </c>
      <c r="H4220" s="119"/>
      <c r="I4220" s="119"/>
      <c r="J4220" s="119"/>
      <c r="K4220" s="120">
        <v>100240109000</v>
      </c>
      <c r="L4220" s="119" t="s">
        <v>9842</v>
      </c>
      <c r="M4220" s="119" t="s">
        <v>65</v>
      </c>
      <c r="N4220" s="119" t="s">
        <v>65</v>
      </c>
      <c r="O4220" s="119" t="s">
        <v>65</v>
      </c>
      <c r="P4220" s="119"/>
      <c r="Q4220" s="119"/>
      <c r="R4220" s="119"/>
      <c r="S4220" s="119"/>
      <c r="T4220" s="121">
        <v>4144</v>
      </c>
      <c r="U4220" s="121">
        <v>3360</v>
      </c>
      <c r="V4220" s="122">
        <v>0.18918918918918914</v>
      </c>
      <c r="W4220" s="119" t="s">
        <v>9744</v>
      </c>
      <c r="X4220" s="119"/>
      <c r="Y4220" s="119"/>
      <c r="Z4220" s="119"/>
      <c r="AA4220" s="119"/>
    </row>
    <row r="4221" spans="1:27" x14ac:dyDescent="0.25">
      <c r="A4221" s="119" t="s">
        <v>9889</v>
      </c>
      <c r="B4221" s="119" t="s">
        <v>9889</v>
      </c>
      <c r="C4221" s="119" t="s">
        <v>9890</v>
      </c>
      <c r="D4221" s="119" t="s">
        <v>9890</v>
      </c>
      <c r="E4221" s="119" t="s">
        <v>55</v>
      </c>
      <c r="F4221" s="119" t="s">
        <v>22</v>
      </c>
      <c r="G4221" s="119" t="s">
        <v>23</v>
      </c>
      <c r="H4221" s="119"/>
      <c r="I4221" s="119"/>
      <c r="J4221" s="119"/>
      <c r="K4221" s="120">
        <v>100240109000</v>
      </c>
      <c r="L4221" s="119" t="s">
        <v>9842</v>
      </c>
      <c r="M4221" s="119" t="s">
        <v>65</v>
      </c>
      <c r="N4221" s="119" t="s">
        <v>65</v>
      </c>
      <c r="O4221" s="119" t="s">
        <v>65</v>
      </c>
      <c r="P4221" s="119"/>
      <c r="Q4221" s="119"/>
      <c r="R4221" s="119"/>
      <c r="S4221" s="119"/>
      <c r="T4221" s="149">
        <v>2031</v>
      </c>
      <c r="U4221" s="149" t="s">
        <v>9745</v>
      </c>
      <c r="V4221" s="122"/>
      <c r="W4221" s="119" t="s">
        <v>9746</v>
      </c>
      <c r="X4221" s="119"/>
      <c r="Y4221" s="119"/>
      <c r="Z4221" s="119"/>
      <c r="AA4221" s="119"/>
    </row>
    <row r="4222" spans="1:27" x14ac:dyDescent="0.25">
      <c r="A4222" s="119" t="s">
        <v>9891</v>
      </c>
      <c r="B4222" s="119" t="s">
        <v>9891</v>
      </c>
      <c r="C4222" s="119" t="s">
        <v>9892</v>
      </c>
      <c r="D4222" s="119" t="s">
        <v>9892</v>
      </c>
      <c r="E4222" s="119" t="s">
        <v>55</v>
      </c>
      <c r="F4222" s="119" t="s">
        <v>22</v>
      </c>
      <c r="G4222" s="119" t="s">
        <v>23</v>
      </c>
      <c r="H4222" s="119"/>
      <c r="I4222" s="119"/>
      <c r="J4222" s="119"/>
      <c r="K4222" s="120">
        <v>100240109000</v>
      </c>
      <c r="L4222" s="119" t="s">
        <v>9842</v>
      </c>
      <c r="M4222" s="119" t="s">
        <v>65</v>
      </c>
      <c r="N4222" s="119" t="s">
        <v>65</v>
      </c>
      <c r="O4222" s="119" t="s">
        <v>65</v>
      </c>
      <c r="P4222" s="119"/>
      <c r="Q4222" s="119"/>
      <c r="R4222" s="119"/>
      <c r="S4222" s="119"/>
      <c r="T4222" s="149">
        <v>3536</v>
      </c>
      <c r="U4222" s="149" t="s">
        <v>9745</v>
      </c>
      <c r="V4222" s="122"/>
      <c r="W4222" s="119" t="s">
        <v>9746</v>
      </c>
      <c r="X4222" s="119"/>
      <c r="Y4222" s="119"/>
      <c r="Z4222" s="119"/>
      <c r="AA4222" s="119"/>
    </row>
    <row r="4223" spans="1:27" x14ac:dyDescent="0.25">
      <c r="A4223" s="119" t="s">
        <v>9893</v>
      </c>
      <c r="B4223" s="119" t="s">
        <v>9893</v>
      </c>
      <c r="C4223" s="119" t="s">
        <v>9894</v>
      </c>
      <c r="D4223" s="119" t="s">
        <v>9894</v>
      </c>
      <c r="E4223" s="119" t="s">
        <v>55</v>
      </c>
      <c r="F4223" s="119" t="s">
        <v>22</v>
      </c>
      <c r="G4223" s="119" t="s">
        <v>23</v>
      </c>
      <c r="H4223" s="119"/>
      <c r="I4223" s="119"/>
      <c r="J4223" s="119"/>
      <c r="K4223" s="120">
        <v>100240109000</v>
      </c>
      <c r="L4223" s="119" t="s">
        <v>9842</v>
      </c>
      <c r="M4223" s="119" t="s">
        <v>65</v>
      </c>
      <c r="N4223" s="119" t="s">
        <v>65</v>
      </c>
      <c r="O4223" s="119" t="s">
        <v>65</v>
      </c>
      <c r="P4223" s="119"/>
      <c r="Q4223" s="119"/>
      <c r="R4223" s="119"/>
      <c r="S4223" s="119"/>
      <c r="T4223" s="149">
        <v>5100</v>
      </c>
      <c r="U4223" s="149" t="s">
        <v>9745</v>
      </c>
      <c r="V4223" s="122"/>
      <c r="W4223" s="119" t="s">
        <v>9746</v>
      </c>
      <c r="X4223" s="119"/>
      <c r="Y4223" s="119"/>
      <c r="Z4223" s="119"/>
      <c r="AA4223" s="119"/>
    </row>
    <row r="4224" spans="1:27" x14ac:dyDescent="0.25">
      <c r="A4224" s="119" t="s">
        <v>9895</v>
      </c>
      <c r="B4224" s="119" t="s">
        <v>9895</v>
      </c>
      <c r="C4224" s="119" t="s">
        <v>9896</v>
      </c>
      <c r="D4224" s="119" t="s">
        <v>9896</v>
      </c>
      <c r="E4224" s="119" t="s">
        <v>55</v>
      </c>
      <c r="F4224" s="119" t="s">
        <v>22</v>
      </c>
      <c r="G4224" s="119" t="s">
        <v>23</v>
      </c>
      <c r="H4224" s="119"/>
      <c r="I4224" s="119"/>
      <c r="J4224" s="119"/>
      <c r="K4224" s="120">
        <v>100240109000</v>
      </c>
      <c r="L4224" s="119" t="s">
        <v>9842</v>
      </c>
      <c r="M4224" s="119" t="s">
        <v>65</v>
      </c>
      <c r="N4224" s="119" t="s">
        <v>65</v>
      </c>
      <c r="O4224" s="119" t="s">
        <v>65</v>
      </c>
      <c r="P4224" s="119"/>
      <c r="Q4224" s="119"/>
      <c r="R4224" s="119"/>
      <c r="S4224" s="119"/>
      <c r="T4224" s="149">
        <v>6725</v>
      </c>
      <c r="U4224" s="149" t="s">
        <v>9745</v>
      </c>
      <c r="V4224" s="122"/>
      <c r="W4224" s="119" t="s">
        <v>9746</v>
      </c>
      <c r="X4224" s="119"/>
      <c r="Y4224" s="119"/>
      <c r="Z4224" s="119"/>
      <c r="AA4224" s="119"/>
    </row>
    <row r="4225" spans="1:27" x14ac:dyDescent="0.25">
      <c r="A4225" s="119" t="s">
        <v>9897</v>
      </c>
      <c r="B4225" s="119" t="s">
        <v>9897</v>
      </c>
      <c r="C4225" s="119" t="s">
        <v>9898</v>
      </c>
      <c r="D4225" s="119" t="s">
        <v>9898</v>
      </c>
      <c r="E4225" s="119" t="s">
        <v>55</v>
      </c>
      <c r="F4225" s="119" t="s">
        <v>22</v>
      </c>
      <c r="G4225" s="119" t="s">
        <v>23</v>
      </c>
      <c r="H4225" s="119"/>
      <c r="I4225" s="119"/>
      <c r="J4225" s="119"/>
      <c r="K4225" s="120">
        <v>100240109000</v>
      </c>
      <c r="L4225" s="119" t="s">
        <v>9842</v>
      </c>
      <c r="M4225" s="119" t="s">
        <v>65</v>
      </c>
      <c r="N4225" s="119" t="s">
        <v>65</v>
      </c>
      <c r="O4225" s="119" t="s">
        <v>65</v>
      </c>
      <c r="P4225" s="119"/>
      <c r="Q4225" s="119"/>
      <c r="R4225" s="119"/>
      <c r="S4225" s="119"/>
      <c r="T4225" s="121">
        <v>671</v>
      </c>
      <c r="U4225" s="121">
        <v>550</v>
      </c>
      <c r="V4225" s="122">
        <v>0.18032786885245899</v>
      </c>
      <c r="W4225" s="119" t="s">
        <v>9744</v>
      </c>
      <c r="X4225" s="119"/>
      <c r="Y4225" s="119"/>
      <c r="Z4225" s="119"/>
      <c r="AA4225" s="119"/>
    </row>
    <row r="4226" spans="1:27" x14ac:dyDescent="0.25">
      <c r="A4226" s="119" t="s">
        <v>9899</v>
      </c>
      <c r="B4226" s="119" t="s">
        <v>9899</v>
      </c>
      <c r="C4226" s="119" t="s">
        <v>9900</v>
      </c>
      <c r="D4226" s="119" t="s">
        <v>9900</v>
      </c>
      <c r="E4226" s="119" t="s">
        <v>55</v>
      </c>
      <c r="F4226" s="119" t="s">
        <v>22</v>
      </c>
      <c r="G4226" s="119" t="s">
        <v>23</v>
      </c>
      <c r="H4226" s="119"/>
      <c r="I4226" s="119"/>
      <c r="J4226" s="119"/>
      <c r="K4226" s="123">
        <v>100240109000</v>
      </c>
      <c r="L4226" s="119" t="s">
        <v>9842</v>
      </c>
      <c r="M4226" s="119" t="s">
        <v>65</v>
      </c>
      <c r="N4226" s="119" t="s">
        <v>65</v>
      </c>
      <c r="O4226" s="119" t="s">
        <v>65</v>
      </c>
      <c r="P4226" s="119"/>
      <c r="Q4226" s="119"/>
      <c r="R4226" s="119"/>
      <c r="S4226" s="119"/>
      <c r="T4226" s="121">
        <v>1367</v>
      </c>
      <c r="U4226" s="121">
        <v>1110</v>
      </c>
      <c r="V4226" s="122">
        <v>0.18800292611558156</v>
      </c>
      <c r="W4226" s="119" t="s">
        <v>9744</v>
      </c>
      <c r="X4226" s="119"/>
      <c r="Y4226" s="119"/>
      <c r="Z4226" s="119"/>
      <c r="AA4226" s="119"/>
    </row>
    <row r="4227" spans="1:27" x14ac:dyDescent="0.25">
      <c r="A4227" s="119" t="s">
        <v>9901</v>
      </c>
      <c r="B4227" s="119" t="s">
        <v>9901</v>
      </c>
      <c r="C4227" s="119" t="s">
        <v>9902</v>
      </c>
      <c r="D4227" s="119" t="s">
        <v>9902</v>
      </c>
      <c r="E4227" s="119" t="s">
        <v>55</v>
      </c>
      <c r="F4227" s="119" t="s">
        <v>22</v>
      </c>
      <c r="G4227" s="119" t="s">
        <v>23</v>
      </c>
      <c r="H4227" s="119"/>
      <c r="I4227" s="119"/>
      <c r="J4227" s="119"/>
      <c r="K4227" s="123">
        <v>100240109000</v>
      </c>
      <c r="L4227" s="119" t="s">
        <v>9842</v>
      </c>
      <c r="M4227" s="119" t="s">
        <v>65</v>
      </c>
      <c r="N4227" s="119" t="s">
        <v>65</v>
      </c>
      <c r="O4227" s="119" t="s">
        <v>65</v>
      </c>
      <c r="P4227" s="119"/>
      <c r="Q4227" s="119"/>
      <c r="R4227" s="119"/>
      <c r="S4227" s="119"/>
      <c r="T4227" s="149">
        <v>7184</v>
      </c>
      <c r="U4227" s="149" t="s">
        <v>9745</v>
      </c>
      <c r="V4227" s="122"/>
      <c r="W4227" s="119" t="s">
        <v>9746</v>
      </c>
      <c r="X4227" s="119"/>
      <c r="Y4227" s="119"/>
      <c r="Z4227" s="119"/>
      <c r="AA4227" s="119"/>
    </row>
    <row r="4228" spans="1:27" x14ac:dyDescent="0.25">
      <c r="A4228" s="119" t="s">
        <v>9903</v>
      </c>
      <c r="B4228" s="119" t="s">
        <v>9903</v>
      </c>
      <c r="C4228" s="119" t="s">
        <v>9904</v>
      </c>
      <c r="D4228" s="119" t="s">
        <v>9904</v>
      </c>
      <c r="E4228" s="119" t="s">
        <v>55</v>
      </c>
      <c r="F4228" s="119" t="s">
        <v>22</v>
      </c>
      <c r="G4228" s="119" t="s">
        <v>23</v>
      </c>
      <c r="H4228" s="119"/>
      <c r="I4228" s="119"/>
      <c r="J4228" s="119"/>
      <c r="K4228" s="123">
        <v>100240109000</v>
      </c>
      <c r="L4228" s="119" t="s">
        <v>9842</v>
      </c>
      <c r="M4228" s="119" t="s">
        <v>65</v>
      </c>
      <c r="N4228" s="119" t="s">
        <v>65</v>
      </c>
      <c r="O4228" s="119" t="s">
        <v>65</v>
      </c>
      <c r="P4228" s="119"/>
      <c r="Q4228" s="119"/>
      <c r="R4228" s="119"/>
      <c r="S4228" s="119"/>
      <c r="T4228" s="149">
        <v>13372</v>
      </c>
      <c r="U4228" s="149" t="s">
        <v>9745</v>
      </c>
      <c r="V4228" s="122"/>
      <c r="W4228" s="119" t="s">
        <v>9746</v>
      </c>
      <c r="X4228" s="119"/>
      <c r="Y4228" s="119"/>
      <c r="Z4228" s="119"/>
      <c r="AA4228" s="119"/>
    </row>
    <row r="4229" spans="1:27" x14ac:dyDescent="0.25">
      <c r="A4229" s="119" t="s">
        <v>9905</v>
      </c>
      <c r="B4229" s="119" t="s">
        <v>9905</v>
      </c>
      <c r="C4229" s="119" t="s">
        <v>9906</v>
      </c>
      <c r="D4229" s="119" t="s">
        <v>9906</v>
      </c>
      <c r="E4229" s="119" t="s">
        <v>55</v>
      </c>
      <c r="F4229" s="119" t="s">
        <v>22</v>
      </c>
      <c r="G4229" s="119" t="s">
        <v>23</v>
      </c>
      <c r="H4229" s="119"/>
      <c r="I4229" s="119"/>
      <c r="J4229" s="119"/>
      <c r="K4229" s="124">
        <v>100240109000</v>
      </c>
      <c r="L4229" s="119" t="s">
        <v>9842</v>
      </c>
      <c r="M4229" s="119" t="s">
        <v>65</v>
      </c>
      <c r="N4229" s="119" t="s">
        <v>65</v>
      </c>
      <c r="O4229" s="119" t="s">
        <v>65</v>
      </c>
      <c r="P4229" s="119"/>
      <c r="Q4229" s="119"/>
      <c r="R4229" s="119"/>
      <c r="S4229" s="119"/>
      <c r="T4229" s="149">
        <v>19804</v>
      </c>
      <c r="U4229" s="149" t="s">
        <v>9745</v>
      </c>
      <c r="V4229" s="122"/>
      <c r="W4229" s="119" t="s">
        <v>9746</v>
      </c>
      <c r="X4229" s="119"/>
      <c r="Y4229" s="119"/>
      <c r="Z4229" s="119"/>
      <c r="AA4229" s="119"/>
    </row>
    <row r="4230" spans="1:27" x14ac:dyDescent="0.25">
      <c r="A4230" s="119" t="s">
        <v>9907</v>
      </c>
      <c r="B4230" s="119" t="s">
        <v>9907</v>
      </c>
      <c r="C4230" s="119" t="s">
        <v>9908</v>
      </c>
      <c r="D4230" s="119" t="s">
        <v>9908</v>
      </c>
      <c r="E4230" s="119" t="s">
        <v>55</v>
      </c>
      <c r="F4230" s="119" t="s">
        <v>22</v>
      </c>
      <c r="G4230" s="119" t="s">
        <v>23</v>
      </c>
      <c r="H4230" s="119"/>
      <c r="I4230" s="119"/>
      <c r="J4230" s="119"/>
      <c r="K4230" s="120">
        <v>100240109000</v>
      </c>
      <c r="L4230" s="119" t="s">
        <v>9842</v>
      </c>
      <c r="M4230" s="119" t="s">
        <v>65</v>
      </c>
      <c r="N4230" s="119" t="s">
        <v>65</v>
      </c>
      <c r="O4230" s="119" t="s">
        <v>65</v>
      </c>
      <c r="P4230" s="119"/>
      <c r="Q4230" s="119"/>
      <c r="R4230" s="119"/>
      <c r="S4230" s="119"/>
      <c r="T4230" s="149">
        <v>26488</v>
      </c>
      <c r="U4230" s="149" t="s">
        <v>9745</v>
      </c>
      <c r="V4230" s="122"/>
      <c r="W4230" s="119" t="s">
        <v>9746</v>
      </c>
      <c r="X4230" s="119"/>
      <c r="Y4230" s="119"/>
      <c r="Z4230" s="119"/>
      <c r="AA4230" s="119"/>
    </row>
    <row r="4231" spans="1:27" x14ac:dyDescent="0.25">
      <c r="A4231" s="119" t="s">
        <v>9909</v>
      </c>
      <c r="B4231" s="119" t="s">
        <v>9909</v>
      </c>
      <c r="C4231" s="119" t="s">
        <v>9910</v>
      </c>
      <c r="D4231" s="119" t="s">
        <v>9910</v>
      </c>
      <c r="E4231" s="119" t="s">
        <v>55</v>
      </c>
      <c r="F4231" s="119" t="s">
        <v>22</v>
      </c>
      <c r="G4231" s="119" t="s">
        <v>23</v>
      </c>
      <c r="H4231" s="119"/>
      <c r="I4231" s="119"/>
      <c r="J4231" s="119"/>
      <c r="K4231" s="120">
        <v>100240109000</v>
      </c>
      <c r="L4231" s="119" t="s">
        <v>9842</v>
      </c>
      <c r="M4231" s="119" t="s">
        <v>65</v>
      </c>
      <c r="N4231" s="119" t="s">
        <v>65</v>
      </c>
      <c r="O4231" s="119" t="s">
        <v>65</v>
      </c>
      <c r="P4231" s="119"/>
      <c r="Q4231" s="119"/>
      <c r="R4231" s="119"/>
      <c r="S4231" s="119"/>
      <c r="T4231" s="121">
        <v>2593</v>
      </c>
      <c r="U4231" s="121">
        <v>2110</v>
      </c>
      <c r="V4231" s="122">
        <v>0.18627072888546081</v>
      </c>
      <c r="W4231" s="119" t="s">
        <v>9744</v>
      </c>
      <c r="X4231" s="119"/>
      <c r="Y4231" s="119"/>
      <c r="Z4231" s="119"/>
      <c r="AA4231" s="119"/>
    </row>
    <row r="4232" spans="1:27" x14ac:dyDescent="0.25">
      <c r="A4232" s="119" t="s">
        <v>9911</v>
      </c>
      <c r="B4232" s="119" t="s">
        <v>9911</v>
      </c>
      <c r="C4232" s="119" t="s">
        <v>9912</v>
      </c>
      <c r="D4232" s="119" t="s">
        <v>9912</v>
      </c>
      <c r="E4232" s="119" t="s">
        <v>55</v>
      </c>
      <c r="F4232" s="119" t="s">
        <v>22</v>
      </c>
      <c r="G4232" s="119" t="s">
        <v>23</v>
      </c>
      <c r="H4232" s="119"/>
      <c r="I4232" s="119"/>
      <c r="J4232" s="119"/>
      <c r="K4232" s="120">
        <v>100240109000</v>
      </c>
      <c r="L4232" s="119" t="s">
        <v>9842</v>
      </c>
      <c r="M4232" s="119" t="s">
        <v>65</v>
      </c>
      <c r="N4232" s="119" t="s">
        <v>65</v>
      </c>
      <c r="O4232" s="119" t="s">
        <v>65</v>
      </c>
      <c r="P4232" s="119"/>
      <c r="Q4232" s="119"/>
      <c r="R4232" s="119"/>
      <c r="S4232" s="119"/>
      <c r="T4232" s="121">
        <v>5289</v>
      </c>
      <c r="U4232" s="121">
        <v>4290</v>
      </c>
      <c r="V4232" s="122">
        <v>0.18888258650028356</v>
      </c>
      <c r="W4232" s="119" t="s">
        <v>9744</v>
      </c>
      <c r="X4232" s="119"/>
      <c r="Y4232" s="119"/>
      <c r="Z4232" s="119"/>
      <c r="AA4232" s="119"/>
    </row>
    <row r="4233" spans="1:27" x14ac:dyDescent="0.25">
      <c r="A4233" s="119" t="s">
        <v>9913</v>
      </c>
      <c r="B4233" s="119" t="s">
        <v>9913</v>
      </c>
      <c r="C4233" s="119" t="s">
        <v>9914</v>
      </c>
      <c r="D4233" s="119" t="s">
        <v>9914</v>
      </c>
      <c r="E4233" s="119" t="s">
        <v>55</v>
      </c>
      <c r="F4233" s="119" t="s">
        <v>22</v>
      </c>
      <c r="G4233" s="119" t="s">
        <v>23</v>
      </c>
      <c r="H4233" s="119"/>
      <c r="I4233" s="119"/>
      <c r="J4233" s="119"/>
      <c r="K4233" s="120">
        <v>100240109000</v>
      </c>
      <c r="L4233" s="119" t="s">
        <v>9842</v>
      </c>
      <c r="M4233" s="119" t="s">
        <v>65</v>
      </c>
      <c r="N4233" s="119" t="s">
        <v>65</v>
      </c>
      <c r="O4233" s="119" t="s">
        <v>65</v>
      </c>
      <c r="P4233" s="119"/>
      <c r="Q4233" s="119"/>
      <c r="R4233" s="119"/>
      <c r="S4233" s="119"/>
      <c r="T4233" s="149">
        <v>3346</v>
      </c>
      <c r="U4233" s="149" t="s">
        <v>9745</v>
      </c>
      <c r="V4233" s="122"/>
      <c r="W4233" s="119" t="s">
        <v>9746</v>
      </c>
      <c r="X4233" s="119"/>
      <c r="Y4233" s="119"/>
      <c r="Z4233" s="119"/>
      <c r="AA4233" s="119"/>
    </row>
    <row r="4234" spans="1:27" x14ac:dyDescent="0.25">
      <c r="A4234" s="119" t="s">
        <v>9915</v>
      </c>
      <c r="B4234" s="119" t="s">
        <v>9915</v>
      </c>
      <c r="C4234" s="119" t="s">
        <v>9916</v>
      </c>
      <c r="D4234" s="119" t="s">
        <v>9916</v>
      </c>
      <c r="E4234" s="119" t="s">
        <v>55</v>
      </c>
      <c r="F4234" s="119" t="s">
        <v>22</v>
      </c>
      <c r="G4234" s="119" t="s">
        <v>23</v>
      </c>
      <c r="H4234" s="119"/>
      <c r="I4234" s="119"/>
      <c r="J4234" s="119"/>
      <c r="K4234" s="120">
        <v>100240109000</v>
      </c>
      <c r="L4234" s="119" t="s">
        <v>9842</v>
      </c>
      <c r="M4234" s="119" t="s">
        <v>65</v>
      </c>
      <c r="N4234" s="119" t="s">
        <v>65</v>
      </c>
      <c r="O4234" s="119" t="s">
        <v>65</v>
      </c>
      <c r="P4234" s="119"/>
      <c r="Q4234" s="119"/>
      <c r="R4234" s="119"/>
      <c r="S4234" s="119"/>
      <c r="T4234" s="149">
        <v>5991</v>
      </c>
      <c r="U4234" s="149" t="s">
        <v>9745</v>
      </c>
      <c r="V4234" s="122"/>
      <c r="W4234" s="119" t="s">
        <v>9746</v>
      </c>
      <c r="X4234" s="119"/>
      <c r="Y4234" s="119"/>
      <c r="Z4234" s="119"/>
      <c r="AA4234" s="119"/>
    </row>
    <row r="4235" spans="1:27" x14ac:dyDescent="0.25">
      <c r="A4235" s="119" t="s">
        <v>9917</v>
      </c>
      <c r="B4235" s="119" t="s">
        <v>9917</v>
      </c>
      <c r="C4235" s="119" t="s">
        <v>9918</v>
      </c>
      <c r="D4235" s="119" t="s">
        <v>9918</v>
      </c>
      <c r="E4235" s="119" t="s">
        <v>55</v>
      </c>
      <c r="F4235" s="119" t="s">
        <v>22</v>
      </c>
      <c r="G4235" s="119" t="s">
        <v>23</v>
      </c>
      <c r="H4235" s="119"/>
      <c r="I4235" s="119"/>
      <c r="J4235" s="119"/>
      <c r="K4235" s="120">
        <v>100240109000</v>
      </c>
      <c r="L4235" s="119" t="s">
        <v>9842</v>
      </c>
      <c r="M4235" s="119" t="s">
        <v>65</v>
      </c>
      <c r="N4235" s="119" t="s">
        <v>65</v>
      </c>
      <c r="O4235" s="119" t="s">
        <v>65</v>
      </c>
      <c r="P4235" s="119"/>
      <c r="Q4235" s="119"/>
      <c r="R4235" s="119"/>
      <c r="S4235" s="119"/>
      <c r="T4235" s="149">
        <v>8740</v>
      </c>
      <c r="U4235" s="149" t="s">
        <v>9745</v>
      </c>
      <c r="V4235" s="122"/>
      <c r="W4235" s="119" t="s">
        <v>9746</v>
      </c>
      <c r="X4235" s="119"/>
      <c r="Y4235" s="119"/>
      <c r="Z4235" s="119"/>
      <c r="AA4235" s="119"/>
    </row>
    <row r="4236" spans="1:27" x14ac:dyDescent="0.25">
      <c r="A4236" s="119" t="s">
        <v>9919</v>
      </c>
      <c r="B4236" s="119" t="s">
        <v>9919</v>
      </c>
      <c r="C4236" s="119" t="s">
        <v>9920</v>
      </c>
      <c r="D4236" s="119" t="s">
        <v>9920</v>
      </c>
      <c r="E4236" s="119" t="s">
        <v>55</v>
      </c>
      <c r="F4236" s="119" t="s">
        <v>22</v>
      </c>
      <c r="G4236" s="119" t="s">
        <v>23</v>
      </c>
      <c r="H4236" s="119"/>
      <c r="I4236" s="119"/>
      <c r="J4236" s="119"/>
      <c r="K4236" s="123">
        <v>100240109000</v>
      </c>
      <c r="L4236" s="119" t="s">
        <v>9842</v>
      </c>
      <c r="M4236" s="119" t="s">
        <v>65</v>
      </c>
      <c r="N4236" s="119" t="s">
        <v>65</v>
      </c>
      <c r="O4236" s="119" t="s">
        <v>65</v>
      </c>
      <c r="P4236" s="119"/>
      <c r="Q4236" s="119"/>
      <c r="R4236" s="119"/>
      <c r="S4236" s="119"/>
      <c r="T4236" s="149">
        <v>11597</v>
      </c>
      <c r="U4236" s="149" t="s">
        <v>9745</v>
      </c>
      <c r="V4236" s="122"/>
      <c r="W4236" s="119" t="s">
        <v>9746</v>
      </c>
      <c r="X4236" s="119"/>
      <c r="Y4236" s="119"/>
      <c r="Z4236" s="119"/>
      <c r="AA4236" s="119"/>
    </row>
    <row r="4237" spans="1:27" x14ac:dyDescent="0.25">
      <c r="A4237" s="119" t="s">
        <v>9921</v>
      </c>
      <c r="B4237" s="119" t="s">
        <v>9921</v>
      </c>
      <c r="C4237" s="119" t="s">
        <v>9922</v>
      </c>
      <c r="D4237" s="119" t="s">
        <v>9922</v>
      </c>
      <c r="E4237" s="119" t="s">
        <v>55</v>
      </c>
      <c r="F4237" s="119" t="s">
        <v>22</v>
      </c>
      <c r="G4237" s="119" t="s">
        <v>23</v>
      </c>
      <c r="H4237" s="119"/>
      <c r="I4237" s="119"/>
      <c r="J4237" s="119"/>
      <c r="K4237" s="123">
        <v>100240109000</v>
      </c>
      <c r="L4237" s="119" t="s">
        <v>9842</v>
      </c>
      <c r="M4237" s="119" t="s">
        <v>65</v>
      </c>
      <c r="N4237" s="119" t="s">
        <v>65</v>
      </c>
      <c r="O4237" s="119" t="s">
        <v>65</v>
      </c>
      <c r="P4237" s="119"/>
      <c r="Q4237" s="119"/>
      <c r="R4237" s="119"/>
      <c r="S4237" s="119"/>
      <c r="T4237" s="121">
        <v>1181</v>
      </c>
      <c r="U4237" s="121">
        <v>960</v>
      </c>
      <c r="V4237" s="122">
        <v>0.18712955122777308</v>
      </c>
      <c r="W4237" s="119" t="s">
        <v>9744</v>
      </c>
      <c r="X4237" s="119"/>
      <c r="Y4237" s="119"/>
      <c r="Z4237" s="119"/>
      <c r="AA4237" s="119"/>
    </row>
    <row r="4238" spans="1:27" x14ac:dyDescent="0.25">
      <c r="A4238" s="119" t="s">
        <v>9923</v>
      </c>
      <c r="B4238" s="119" t="s">
        <v>9923</v>
      </c>
      <c r="C4238" s="119" t="s">
        <v>9924</v>
      </c>
      <c r="D4238" s="119" t="s">
        <v>9924</v>
      </c>
      <c r="E4238" s="119" t="s">
        <v>55</v>
      </c>
      <c r="F4238" s="119" t="s">
        <v>22</v>
      </c>
      <c r="G4238" s="119" t="s">
        <v>23</v>
      </c>
      <c r="H4238" s="119"/>
      <c r="I4238" s="119"/>
      <c r="J4238" s="119"/>
      <c r="K4238" s="123">
        <v>100240109000</v>
      </c>
      <c r="L4238" s="119" t="s">
        <v>9842</v>
      </c>
      <c r="M4238" s="119" t="s">
        <v>65</v>
      </c>
      <c r="N4238" s="119" t="s">
        <v>65</v>
      </c>
      <c r="O4238" s="119" t="s">
        <v>65</v>
      </c>
      <c r="P4238" s="119"/>
      <c r="Q4238" s="119"/>
      <c r="R4238" s="119"/>
      <c r="S4238" s="119"/>
      <c r="T4238" s="121">
        <v>2407</v>
      </c>
      <c r="U4238" s="121">
        <v>1950</v>
      </c>
      <c r="V4238" s="122">
        <v>0.18986289987536353</v>
      </c>
      <c r="W4238" s="119" t="s">
        <v>9744</v>
      </c>
      <c r="X4238" s="119"/>
      <c r="Y4238" s="119"/>
      <c r="Z4238" s="119"/>
      <c r="AA4238" s="119"/>
    </row>
    <row r="4239" spans="1:27" x14ac:dyDescent="0.25">
      <c r="A4239" s="119" t="s">
        <v>9925</v>
      </c>
      <c r="B4239" s="119" t="s">
        <v>9925</v>
      </c>
      <c r="C4239" s="119" t="s">
        <v>9926</v>
      </c>
      <c r="D4239" s="119" t="s">
        <v>9926</v>
      </c>
      <c r="E4239" s="119" t="s">
        <v>55</v>
      </c>
      <c r="F4239" s="119" t="s">
        <v>22</v>
      </c>
      <c r="G4239" s="119" t="s">
        <v>23</v>
      </c>
      <c r="H4239" s="119"/>
      <c r="I4239" s="119"/>
      <c r="J4239" s="119"/>
      <c r="K4239" s="124">
        <v>100240109000</v>
      </c>
      <c r="L4239" s="119" t="s">
        <v>9842</v>
      </c>
      <c r="M4239" s="119" t="s">
        <v>65</v>
      </c>
      <c r="N4239" s="119" t="s">
        <v>65</v>
      </c>
      <c r="O4239" s="119" t="s">
        <v>65</v>
      </c>
      <c r="P4239" s="119"/>
      <c r="Q4239" s="119"/>
      <c r="R4239" s="119"/>
      <c r="S4239" s="119"/>
      <c r="T4239" s="149">
        <v>1572</v>
      </c>
      <c r="U4239" s="149" t="s">
        <v>9745</v>
      </c>
      <c r="V4239" s="122"/>
      <c r="W4239" s="119" t="s">
        <v>9746</v>
      </c>
      <c r="X4239" s="119"/>
      <c r="Y4239" s="119"/>
      <c r="Z4239" s="119"/>
      <c r="AA4239" s="119"/>
    </row>
    <row r="4240" spans="1:27" x14ac:dyDescent="0.25">
      <c r="A4240" s="119" t="s">
        <v>9927</v>
      </c>
      <c r="B4240" s="119" t="s">
        <v>9927</v>
      </c>
      <c r="C4240" s="119" t="s">
        <v>9928</v>
      </c>
      <c r="D4240" s="119" t="s">
        <v>9928</v>
      </c>
      <c r="E4240" s="119" t="s">
        <v>55</v>
      </c>
      <c r="F4240" s="119" t="s">
        <v>22</v>
      </c>
      <c r="G4240" s="119" t="s">
        <v>23</v>
      </c>
      <c r="H4240" s="119"/>
      <c r="I4240" s="119"/>
      <c r="J4240" s="119"/>
      <c r="K4240" s="120">
        <v>100240109000</v>
      </c>
      <c r="L4240" s="119" t="s">
        <v>9842</v>
      </c>
      <c r="M4240" s="119" t="s">
        <v>65</v>
      </c>
      <c r="N4240" s="119" t="s">
        <v>65</v>
      </c>
      <c r="O4240" s="119" t="s">
        <v>65</v>
      </c>
      <c r="P4240" s="119"/>
      <c r="Q4240" s="119"/>
      <c r="R4240" s="119"/>
      <c r="S4240" s="119"/>
      <c r="T4240" s="149">
        <v>2599</v>
      </c>
      <c r="U4240" s="149" t="s">
        <v>9745</v>
      </c>
      <c r="V4240" s="122"/>
      <c r="W4240" s="119" t="s">
        <v>9746</v>
      </c>
      <c r="X4240" s="119"/>
      <c r="Y4240" s="119"/>
      <c r="Z4240" s="119"/>
      <c r="AA4240" s="119"/>
    </row>
    <row r="4241" spans="1:27" x14ac:dyDescent="0.25">
      <c r="A4241" s="119" t="s">
        <v>9929</v>
      </c>
      <c r="B4241" s="119" t="s">
        <v>9929</v>
      </c>
      <c r="C4241" s="119" t="s">
        <v>9930</v>
      </c>
      <c r="D4241" s="119" t="s">
        <v>9930</v>
      </c>
      <c r="E4241" s="119" t="s">
        <v>55</v>
      </c>
      <c r="F4241" s="119" t="s">
        <v>22</v>
      </c>
      <c r="G4241" s="119" t="s">
        <v>23</v>
      </c>
      <c r="H4241" s="119"/>
      <c r="I4241" s="119"/>
      <c r="J4241" s="119"/>
      <c r="K4241" s="120">
        <v>100240109000</v>
      </c>
      <c r="L4241" s="119" t="s">
        <v>9842</v>
      </c>
      <c r="M4241" s="119" t="s">
        <v>65</v>
      </c>
      <c r="N4241" s="119" t="s">
        <v>65</v>
      </c>
      <c r="O4241" s="119" t="s">
        <v>65</v>
      </c>
      <c r="P4241" s="119"/>
      <c r="Q4241" s="119"/>
      <c r="R4241" s="119"/>
      <c r="S4241" s="119"/>
      <c r="T4241" s="149">
        <v>3667</v>
      </c>
      <c r="U4241" s="149" t="s">
        <v>9745</v>
      </c>
      <c r="V4241" s="122"/>
      <c r="W4241" s="119" t="s">
        <v>9746</v>
      </c>
      <c r="X4241" s="119"/>
      <c r="Y4241" s="119"/>
      <c r="Z4241" s="119"/>
      <c r="AA4241" s="119"/>
    </row>
    <row r="4242" spans="1:27" x14ac:dyDescent="0.25">
      <c r="A4242" s="119" t="s">
        <v>9931</v>
      </c>
      <c r="B4242" s="119" t="s">
        <v>9931</v>
      </c>
      <c r="C4242" s="119" t="s">
        <v>9932</v>
      </c>
      <c r="D4242" s="119" t="s">
        <v>9932</v>
      </c>
      <c r="E4242" s="119" t="s">
        <v>55</v>
      </c>
      <c r="F4242" s="119" t="s">
        <v>22</v>
      </c>
      <c r="G4242" s="119" t="s">
        <v>23</v>
      </c>
      <c r="H4242" s="119"/>
      <c r="I4242" s="119"/>
      <c r="J4242" s="119"/>
      <c r="K4242" s="120">
        <v>100240109000</v>
      </c>
      <c r="L4242" s="119" t="s">
        <v>9842</v>
      </c>
      <c r="M4242" s="119" t="s">
        <v>65</v>
      </c>
      <c r="N4242" s="119" t="s">
        <v>65</v>
      </c>
      <c r="O4242" s="119" t="s">
        <v>65</v>
      </c>
      <c r="P4242" s="119"/>
      <c r="Q4242" s="119"/>
      <c r="R4242" s="119"/>
      <c r="S4242" s="119"/>
      <c r="T4242" s="149">
        <v>4776</v>
      </c>
      <c r="U4242" s="149" t="s">
        <v>9745</v>
      </c>
      <c r="V4242" s="122"/>
      <c r="W4242" s="119" t="s">
        <v>9746</v>
      </c>
      <c r="X4242" s="119"/>
      <c r="Y4242" s="119"/>
      <c r="Z4242" s="119"/>
      <c r="AA4242" s="119"/>
    </row>
    <row r="4243" spans="1:27" x14ac:dyDescent="0.25">
      <c r="A4243" s="119" t="s">
        <v>9933</v>
      </c>
      <c r="B4243" s="119" t="s">
        <v>9933</v>
      </c>
      <c r="C4243" s="119" t="s">
        <v>9934</v>
      </c>
      <c r="D4243" s="119" t="s">
        <v>9934</v>
      </c>
      <c r="E4243" s="119" t="s">
        <v>55</v>
      </c>
      <c r="F4243" s="119" t="s">
        <v>22</v>
      </c>
      <c r="G4243" s="119" t="s">
        <v>23</v>
      </c>
      <c r="H4243" s="119"/>
      <c r="I4243" s="119"/>
      <c r="J4243" s="119"/>
      <c r="K4243" s="120">
        <v>100240109000</v>
      </c>
      <c r="L4243" s="119" t="s">
        <v>9842</v>
      </c>
      <c r="M4243" s="119" t="s">
        <v>65</v>
      </c>
      <c r="N4243" s="119" t="s">
        <v>65</v>
      </c>
      <c r="O4243" s="119" t="s">
        <v>65</v>
      </c>
      <c r="P4243" s="119"/>
      <c r="Q4243" s="119"/>
      <c r="R4243" s="119"/>
      <c r="S4243" s="119"/>
      <c r="T4243" s="121">
        <v>290</v>
      </c>
      <c r="U4243" s="121">
        <v>240</v>
      </c>
      <c r="V4243" s="122">
        <v>0.17241379310344829</v>
      </c>
      <c r="W4243" s="119" t="s">
        <v>9744</v>
      </c>
      <c r="X4243" s="119"/>
      <c r="Y4243" s="119"/>
      <c r="Z4243" s="119"/>
      <c r="AA4243" s="119"/>
    </row>
    <row r="4244" spans="1:27" x14ac:dyDescent="0.25">
      <c r="A4244" s="119" t="s">
        <v>9935</v>
      </c>
      <c r="B4244" s="119" t="s">
        <v>9935</v>
      </c>
      <c r="C4244" s="119" t="s">
        <v>9936</v>
      </c>
      <c r="D4244" s="119" t="s">
        <v>9936</v>
      </c>
      <c r="E4244" s="119" t="s">
        <v>55</v>
      </c>
      <c r="F4244" s="119" t="s">
        <v>22</v>
      </c>
      <c r="G4244" s="119" t="s">
        <v>23</v>
      </c>
      <c r="H4244" s="119"/>
      <c r="I4244" s="119"/>
      <c r="J4244" s="119"/>
      <c r="K4244" s="120">
        <v>100240109000</v>
      </c>
      <c r="L4244" s="119" t="s">
        <v>9842</v>
      </c>
      <c r="M4244" s="119" t="s">
        <v>65</v>
      </c>
      <c r="N4244" s="119" t="s">
        <v>65</v>
      </c>
      <c r="O4244" s="119" t="s">
        <v>65</v>
      </c>
      <c r="P4244" s="119"/>
      <c r="Q4244" s="119"/>
      <c r="R4244" s="119"/>
      <c r="S4244" s="119"/>
      <c r="T4244" s="121">
        <v>591</v>
      </c>
      <c r="U4244" s="121">
        <v>480</v>
      </c>
      <c r="V4244" s="122">
        <v>0.18781725888324874</v>
      </c>
      <c r="W4244" s="119" t="s">
        <v>9744</v>
      </c>
      <c r="X4244" s="119"/>
      <c r="Y4244" s="119"/>
      <c r="Z4244" s="119"/>
      <c r="AA4244" s="119"/>
    </row>
    <row r="4245" spans="1:27" x14ac:dyDescent="0.25">
      <c r="A4245" s="119" t="s">
        <v>9937</v>
      </c>
      <c r="B4245" s="119" t="s">
        <v>9937</v>
      </c>
      <c r="C4245" s="119" t="s">
        <v>9938</v>
      </c>
      <c r="D4245" s="119" t="s">
        <v>9938</v>
      </c>
      <c r="E4245" s="119" t="s">
        <v>55</v>
      </c>
      <c r="F4245" s="119" t="s">
        <v>22</v>
      </c>
      <c r="G4245" s="119" t="s">
        <v>23</v>
      </c>
      <c r="H4245" s="119"/>
      <c r="I4245" s="119"/>
      <c r="J4245" s="119"/>
      <c r="K4245" s="120">
        <v>100240109000</v>
      </c>
      <c r="L4245" s="119" t="s">
        <v>9842</v>
      </c>
      <c r="M4245" s="119" t="s">
        <v>65</v>
      </c>
      <c r="N4245" s="119" t="s">
        <v>65</v>
      </c>
      <c r="O4245" s="119" t="s">
        <v>65</v>
      </c>
      <c r="P4245" s="119"/>
      <c r="Q4245" s="119"/>
      <c r="R4245" s="119"/>
      <c r="S4245" s="119"/>
      <c r="T4245" s="149">
        <v>4347</v>
      </c>
      <c r="U4245" s="149" t="s">
        <v>9745</v>
      </c>
      <c r="V4245" s="122"/>
      <c r="W4245" s="119" t="s">
        <v>9746</v>
      </c>
      <c r="X4245" s="119"/>
      <c r="Y4245" s="119"/>
      <c r="Z4245" s="119"/>
      <c r="AA4245" s="119"/>
    </row>
    <row r="4246" spans="1:27" x14ac:dyDescent="0.25">
      <c r="A4246" s="119" t="s">
        <v>9939</v>
      </c>
      <c r="B4246" s="119" t="s">
        <v>9939</v>
      </c>
      <c r="C4246" s="119" t="s">
        <v>9940</v>
      </c>
      <c r="D4246" s="119" t="s">
        <v>9940</v>
      </c>
      <c r="E4246" s="119" t="s">
        <v>55</v>
      </c>
      <c r="F4246" s="119" t="s">
        <v>22</v>
      </c>
      <c r="G4246" s="119" t="s">
        <v>23</v>
      </c>
      <c r="H4246" s="119"/>
      <c r="I4246" s="119"/>
      <c r="J4246" s="119"/>
      <c r="K4246" s="123">
        <v>100240109000</v>
      </c>
      <c r="L4246" s="119" t="s">
        <v>9842</v>
      </c>
      <c r="M4246" s="119" t="s">
        <v>65</v>
      </c>
      <c r="N4246" s="119" t="s">
        <v>65</v>
      </c>
      <c r="O4246" s="119" t="s">
        <v>65</v>
      </c>
      <c r="P4246" s="119"/>
      <c r="Q4246" s="119"/>
      <c r="R4246" s="119"/>
      <c r="S4246" s="119"/>
      <c r="T4246" s="149">
        <v>8032</v>
      </c>
      <c r="U4246" s="149" t="s">
        <v>9745</v>
      </c>
      <c r="V4246" s="122"/>
      <c r="W4246" s="119" t="s">
        <v>9746</v>
      </c>
      <c r="X4246" s="119"/>
      <c r="Y4246" s="119"/>
      <c r="Z4246" s="119"/>
      <c r="AA4246" s="119"/>
    </row>
    <row r="4247" spans="1:27" x14ac:dyDescent="0.25">
      <c r="A4247" s="119" t="s">
        <v>9941</v>
      </c>
      <c r="B4247" s="119" t="s">
        <v>9941</v>
      </c>
      <c r="C4247" s="119" t="s">
        <v>9942</v>
      </c>
      <c r="D4247" s="119" t="s">
        <v>9942</v>
      </c>
      <c r="E4247" s="119" t="s">
        <v>55</v>
      </c>
      <c r="F4247" s="119" t="s">
        <v>22</v>
      </c>
      <c r="G4247" s="119" t="s">
        <v>23</v>
      </c>
      <c r="H4247" s="119"/>
      <c r="I4247" s="119"/>
      <c r="J4247" s="119"/>
      <c r="K4247" s="123">
        <v>100240109000</v>
      </c>
      <c r="L4247" s="119" t="s">
        <v>9842</v>
      </c>
      <c r="M4247" s="119" t="s">
        <v>65</v>
      </c>
      <c r="N4247" s="119" t="s">
        <v>65</v>
      </c>
      <c r="O4247" s="119" t="s">
        <v>65</v>
      </c>
      <c r="P4247" s="119"/>
      <c r="Q4247" s="119"/>
      <c r="R4247" s="119"/>
      <c r="S4247" s="119"/>
      <c r="T4247" s="149">
        <v>11863</v>
      </c>
      <c r="U4247" s="149" t="s">
        <v>9745</v>
      </c>
      <c r="V4247" s="122"/>
      <c r="W4247" s="119" t="s">
        <v>9746</v>
      </c>
      <c r="X4247" s="119"/>
      <c r="Y4247" s="119"/>
      <c r="Z4247" s="119"/>
      <c r="AA4247" s="119"/>
    </row>
    <row r="4248" spans="1:27" x14ac:dyDescent="0.25">
      <c r="A4248" s="119" t="s">
        <v>9943</v>
      </c>
      <c r="B4248" s="119" t="s">
        <v>9943</v>
      </c>
      <c r="C4248" s="119" t="s">
        <v>9944</v>
      </c>
      <c r="D4248" s="119" t="s">
        <v>9944</v>
      </c>
      <c r="E4248" s="119" t="s">
        <v>55</v>
      </c>
      <c r="F4248" s="119" t="s">
        <v>22</v>
      </c>
      <c r="G4248" s="119" t="s">
        <v>23</v>
      </c>
      <c r="H4248" s="119"/>
      <c r="I4248" s="119"/>
      <c r="J4248" s="119"/>
      <c r="K4248" s="123">
        <v>100240109000</v>
      </c>
      <c r="L4248" s="119" t="s">
        <v>9842</v>
      </c>
      <c r="M4248" s="119" t="s">
        <v>65</v>
      </c>
      <c r="N4248" s="119" t="s">
        <v>65</v>
      </c>
      <c r="O4248" s="119" t="s">
        <v>65</v>
      </c>
      <c r="P4248" s="119"/>
      <c r="Q4248" s="119"/>
      <c r="R4248" s="119"/>
      <c r="S4248" s="119"/>
      <c r="T4248" s="149">
        <v>15844</v>
      </c>
      <c r="U4248" s="149" t="s">
        <v>9745</v>
      </c>
      <c r="V4248" s="122"/>
      <c r="W4248" s="119" t="s">
        <v>9746</v>
      </c>
      <c r="X4248" s="119"/>
      <c r="Y4248" s="119"/>
      <c r="Z4248" s="119"/>
      <c r="AA4248" s="119"/>
    </row>
    <row r="4249" spans="1:27" x14ac:dyDescent="0.25">
      <c r="A4249" s="119" t="s">
        <v>9945</v>
      </c>
      <c r="B4249" s="119" t="s">
        <v>9945</v>
      </c>
      <c r="C4249" s="119" t="s">
        <v>9946</v>
      </c>
      <c r="D4249" s="119" t="s">
        <v>9946</v>
      </c>
      <c r="E4249" s="119" t="s">
        <v>55</v>
      </c>
      <c r="F4249" s="119" t="s">
        <v>22</v>
      </c>
      <c r="G4249" s="119" t="s">
        <v>23</v>
      </c>
      <c r="H4249" s="119"/>
      <c r="I4249" s="119"/>
      <c r="J4249" s="119"/>
      <c r="K4249" s="124">
        <v>100240109000</v>
      </c>
      <c r="L4249" s="119" t="s">
        <v>9842</v>
      </c>
      <c r="M4249" s="119" t="s">
        <v>65</v>
      </c>
      <c r="N4249" s="119" t="s">
        <v>65</v>
      </c>
      <c r="O4249" s="119" t="s">
        <v>65</v>
      </c>
      <c r="P4249" s="119"/>
      <c r="Q4249" s="119"/>
      <c r="R4249" s="119"/>
      <c r="S4249" s="119"/>
      <c r="T4249" s="121">
        <v>1647</v>
      </c>
      <c r="U4249" s="121">
        <v>1340</v>
      </c>
      <c r="V4249" s="122">
        <v>0.18639951426836676</v>
      </c>
      <c r="W4249" s="119" t="s">
        <v>9744</v>
      </c>
      <c r="X4249" s="119"/>
      <c r="Y4249" s="119"/>
      <c r="Z4249" s="119"/>
      <c r="AA4249" s="119"/>
    </row>
    <row r="4250" spans="1:27" x14ac:dyDescent="0.25">
      <c r="A4250" s="119" t="s">
        <v>9947</v>
      </c>
      <c r="B4250" s="119" t="s">
        <v>9947</v>
      </c>
      <c r="C4250" s="119" t="s">
        <v>9948</v>
      </c>
      <c r="D4250" s="119" t="s">
        <v>9948</v>
      </c>
      <c r="E4250" s="119" t="s">
        <v>55</v>
      </c>
      <c r="F4250" s="119" t="s">
        <v>22</v>
      </c>
      <c r="G4250" s="119" t="s">
        <v>23</v>
      </c>
      <c r="H4250" s="119"/>
      <c r="I4250" s="119"/>
      <c r="J4250" s="119"/>
      <c r="K4250" s="120">
        <v>100240109000</v>
      </c>
      <c r="L4250" s="119" t="s">
        <v>9842</v>
      </c>
      <c r="M4250" s="119" t="s">
        <v>65</v>
      </c>
      <c r="N4250" s="119" t="s">
        <v>65</v>
      </c>
      <c r="O4250" s="119" t="s">
        <v>65</v>
      </c>
      <c r="P4250" s="119"/>
      <c r="Q4250" s="119"/>
      <c r="R4250" s="119"/>
      <c r="S4250" s="119"/>
      <c r="T4250" s="121">
        <v>3359</v>
      </c>
      <c r="U4250" s="121">
        <v>2730</v>
      </c>
      <c r="V4250" s="122">
        <v>0.18725811253349212</v>
      </c>
      <c r="W4250" s="119" t="s">
        <v>9744</v>
      </c>
      <c r="X4250" s="119"/>
      <c r="Y4250" s="119"/>
      <c r="Z4250" s="119"/>
      <c r="AA4250" s="119"/>
    </row>
    <row r="4251" spans="1:27" x14ac:dyDescent="0.25">
      <c r="A4251" s="119" t="s">
        <v>9949</v>
      </c>
      <c r="B4251" s="119" t="s">
        <v>9949</v>
      </c>
      <c r="C4251" s="119" t="s">
        <v>9950</v>
      </c>
      <c r="D4251" s="119" t="s">
        <v>9950</v>
      </c>
      <c r="E4251" s="119" t="s">
        <v>55</v>
      </c>
      <c r="F4251" s="119" t="s">
        <v>22</v>
      </c>
      <c r="G4251" s="119" t="s">
        <v>23</v>
      </c>
      <c r="H4251" s="119"/>
      <c r="I4251" s="119"/>
      <c r="J4251" s="119"/>
      <c r="K4251" s="120">
        <v>100240109000</v>
      </c>
      <c r="L4251" s="119" t="s">
        <v>9842</v>
      </c>
      <c r="M4251" s="119" t="s">
        <v>65</v>
      </c>
      <c r="N4251" s="119" t="s">
        <v>65</v>
      </c>
      <c r="O4251" s="119" t="s">
        <v>65</v>
      </c>
      <c r="P4251" s="119"/>
      <c r="Q4251" s="119"/>
      <c r="R4251" s="119"/>
      <c r="S4251" s="119"/>
      <c r="T4251" s="149">
        <v>6055</v>
      </c>
      <c r="U4251" s="149" t="s">
        <v>9745</v>
      </c>
      <c r="V4251" s="122"/>
      <c r="W4251" s="119" t="s">
        <v>9746</v>
      </c>
      <c r="X4251" s="119"/>
      <c r="Y4251" s="119"/>
      <c r="Z4251" s="119"/>
      <c r="AA4251" s="119"/>
    </row>
    <row r="4252" spans="1:27" x14ac:dyDescent="0.25">
      <c r="A4252" s="119" t="s">
        <v>9951</v>
      </c>
      <c r="B4252" s="119" t="s">
        <v>9951</v>
      </c>
      <c r="C4252" s="119" t="s">
        <v>9952</v>
      </c>
      <c r="D4252" s="119" t="s">
        <v>9952</v>
      </c>
      <c r="E4252" s="119" t="s">
        <v>55</v>
      </c>
      <c r="F4252" s="119" t="s">
        <v>22</v>
      </c>
      <c r="G4252" s="119" t="s">
        <v>23</v>
      </c>
      <c r="H4252" s="119"/>
      <c r="I4252" s="119"/>
      <c r="J4252" s="119"/>
      <c r="K4252" s="120">
        <v>100240109000</v>
      </c>
      <c r="L4252" s="119" t="s">
        <v>9842</v>
      </c>
      <c r="M4252" s="119" t="s">
        <v>65</v>
      </c>
      <c r="N4252" s="119" t="s">
        <v>65</v>
      </c>
      <c r="O4252" s="119" t="s">
        <v>65</v>
      </c>
      <c r="P4252" s="119"/>
      <c r="Q4252" s="119"/>
      <c r="R4252" s="119"/>
      <c r="S4252" s="119"/>
      <c r="T4252" s="149">
        <v>11428</v>
      </c>
      <c r="U4252" s="149" t="s">
        <v>9745</v>
      </c>
      <c r="V4252" s="122"/>
      <c r="W4252" s="119" t="s">
        <v>9746</v>
      </c>
      <c r="X4252" s="119"/>
      <c r="Y4252" s="119"/>
      <c r="Z4252" s="119"/>
      <c r="AA4252" s="119"/>
    </row>
    <row r="4253" spans="1:27" x14ac:dyDescent="0.25">
      <c r="A4253" s="119" t="s">
        <v>9953</v>
      </c>
      <c r="B4253" s="119" t="s">
        <v>9953</v>
      </c>
      <c r="C4253" s="119" t="s">
        <v>9954</v>
      </c>
      <c r="D4253" s="119" t="s">
        <v>9954</v>
      </c>
      <c r="E4253" s="119" t="s">
        <v>55</v>
      </c>
      <c r="F4253" s="119" t="s">
        <v>22</v>
      </c>
      <c r="G4253" s="119" t="s">
        <v>23</v>
      </c>
      <c r="H4253" s="119"/>
      <c r="I4253" s="119"/>
      <c r="J4253" s="119"/>
      <c r="K4253" s="120">
        <v>100240109000</v>
      </c>
      <c r="L4253" s="119" t="s">
        <v>9842</v>
      </c>
      <c r="M4253" s="119" t="s">
        <v>65</v>
      </c>
      <c r="N4253" s="119" t="s">
        <v>65</v>
      </c>
      <c r="O4253" s="119" t="s">
        <v>65</v>
      </c>
      <c r="P4253" s="119"/>
      <c r="Q4253" s="119"/>
      <c r="R4253" s="119"/>
      <c r="S4253" s="119"/>
      <c r="T4253" s="149">
        <v>17013</v>
      </c>
      <c r="U4253" s="149" t="s">
        <v>9745</v>
      </c>
      <c r="V4253" s="122"/>
      <c r="W4253" s="119" t="s">
        <v>9746</v>
      </c>
      <c r="X4253" s="119"/>
      <c r="Y4253" s="119"/>
      <c r="Z4253" s="119"/>
      <c r="AA4253" s="119"/>
    </row>
    <row r="4254" spans="1:27" x14ac:dyDescent="0.25">
      <c r="A4254" s="119" t="s">
        <v>9955</v>
      </c>
      <c r="B4254" s="119" t="s">
        <v>9955</v>
      </c>
      <c r="C4254" s="119" t="s">
        <v>9956</v>
      </c>
      <c r="D4254" s="119" t="s">
        <v>9956</v>
      </c>
      <c r="E4254" s="119" t="s">
        <v>55</v>
      </c>
      <c r="F4254" s="119" t="s">
        <v>22</v>
      </c>
      <c r="G4254" s="119" t="s">
        <v>23</v>
      </c>
      <c r="H4254" s="119"/>
      <c r="I4254" s="119"/>
      <c r="J4254" s="119"/>
      <c r="K4254" s="120">
        <v>100240109000</v>
      </c>
      <c r="L4254" s="119" t="s">
        <v>9842</v>
      </c>
      <c r="M4254" s="119" t="s">
        <v>65</v>
      </c>
      <c r="N4254" s="119" t="s">
        <v>65</v>
      </c>
      <c r="O4254" s="119" t="s">
        <v>65</v>
      </c>
      <c r="P4254" s="119"/>
      <c r="Q4254" s="119"/>
      <c r="R4254" s="119"/>
      <c r="S4254" s="119"/>
      <c r="T4254" s="149">
        <v>22816</v>
      </c>
      <c r="U4254" s="149" t="s">
        <v>9745</v>
      </c>
      <c r="V4254" s="122"/>
      <c r="W4254" s="119" t="s">
        <v>9746</v>
      </c>
      <c r="X4254" s="119"/>
      <c r="Y4254" s="119"/>
      <c r="Z4254" s="119"/>
      <c r="AA4254" s="119"/>
    </row>
    <row r="4255" spans="1:27" x14ac:dyDescent="0.25">
      <c r="A4255" s="119" t="s">
        <v>9957</v>
      </c>
      <c r="B4255" s="119" t="s">
        <v>9957</v>
      </c>
      <c r="C4255" s="119" t="s">
        <v>9958</v>
      </c>
      <c r="D4255" s="119" t="s">
        <v>9958</v>
      </c>
      <c r="E4255" s="119" t="s">
        <v>55</v>
      </c>
      <c r="F4255" s="119" t="s">
        <v>22</v>
      </c>
      <c r="G4255" s="119" t="s">
        <v>23</v>
      </c>
      <c r="H4255" s="119"/>
      <c r="I4255" s="119"/>
      <c r="J4255" s="119"/>
      <c r="K4255" s="120">
        <v>100240109000</v>
      </c>
      <c r="L4255" s="119" t="s">
        <v>9842</v>
      </c>
      <c r="M4255" s="119" t="s">
        <v>65</v>
      </c>
      <c r="N4255" s="119" t="s">
        <v>65</v>
      </c>
      <c r="O4255" s="119" t="s">
        <v>65</v>
      </c>
      <c r="P4255" s="119"/>
      <c r="Q4255" s="119"/>
      <c r="R4255" s="119"/>
      <c r="S4255" s="119"/>
      <c r="T4255" s="121">
        <v>2404</v>
      </c>
      <c r="U4255" s="121">
        <v>1950</v>
      </c>
      <c r="V4255" s="122">
        <v>0.18885191347753749</v>
      </c>
      <c r="W4255" s="119" t="s">
        <v>9744</v>
      </c>
      <c r="X4255" s="119"/>
      <c r="Y4255" s="119"/>
      <c r="Z4255" s="119"/>
      <c r="AA4255" s="119"/>
    </row>
    <row r="4256" spans="1:27" x14ac:dyDescent="0.25">
      <c r="A4256" s="119" t="s">
        <v>9959</v>
      </c>
      <c r="B4256" s="119" t="s">
        <v>9959</v>
      </c>
      <c r="C4256" s="119" t="s">
        <v>9960</v>
      </c>
      <c r="D4256" s="119" t="s">
        <v>9960</v>
      </c>
      <c r="E4256" s="119" t="s">
        <v>55</v>
      </c>
      <c r="F4256" s="119" t="s">
        <v>22</v>
      </c>
      <c r="G4256" s="119" t="s">
        <v>23</v>
      </c>
      <c r="H4256" s="119"/>
      <c r="I4256" s="119"/>
      <c r="J4256" s="119"/>
      <c r="K4256" s="123">
        <v>100240109000</v>
      </c>
      <c r="L4256" s="119" t="s">
        <v>9842</v>
      </c>
      <c r="M4256" s="119" t="s">
        <v>65</v>
      </c>
      <c r="N4256" s="119" t="s">
        <v>65</v>
      </c>
      <c r="O4256" s="119" t="s">
        <v>65</v>
      </c>
      <c r="P4256" s="119"/>
      <c r="Q4256" s="119"/>
      <c r="R4256" s="119"/>
      <c r="S4256" s="119"/>
      <c r="T4256" s="121">
        <v>4902</v>
      </c>
      <c r="U4256" s="121">
        <v>3980</v>
      </c>
      <c r="V4256" s="122">
        <v>0.18808649530803756</v>
      </c>
      <c r="W4256" s="119" t="s">
        <v>9744</v>
      </c>
      <c r="X4256" s="119"/>
      <c r="Y4256" s="119"/>
      <c r="Z4256" s="119"/>
      <c r="AA4256" s="119"/>
    </row>
    <row r="4257" spans="1:27" x14ac:dyDescent="0.25">
      <c r="A4257" s="119" t="s">
        <v>9961</v>
      </c>
      <c r="B4257" s="119" t="s">
        <v>9961</v>
      </c>
      <c r="C4257" s="119" t="s">
        <v>9962</v>
      </c>
      <c r="D4257" s="119" t="s">
        <v>9962</v>
      </c>
      <c r="E4257" s="119" t="s">
        <v>55</v>
      </c>
      <c r="F4257" s="119" t="s">
        <v>22</v>
      </c>
      <c r="G4257" s="119" t="s">
        <v>23</v>
      </c>
      <c r="H4257" s="119"/>
      <c r="I4257" s="119"/>
      <c r="J4257" s="119"/>
      <c r="K4257" s="123">
        <v>100240109000</v>
      </c>
      <c r="L4257" s="119" t="s">
        <v>9842</v>
      </c>
      <c r="M4257" s="119" t="s">
        <v>65</v>
      </c>
      <c r="N4257" s="119" t="s">
        <v>65</v>
      </c>
      <c r="O4257" s="119" t="s">
        <v>65</v>
      </c>
      <c r="P4257" s="119"/>
      <c r="Q4257" s="119"/>
      <c r="R4257" s="119"/>
      <c r="S4257" s="119"/>
      <c r="T4257" s="149">
        <v>2570</v>
      </c>
      <c r="U4257" s="149" t="s">
        <v>9745</v>
      </c>
      <c r="V4257" s="122"/>
      <c r="W4257" s="119" t="s">
        <v>9746</v>
      </c>
      <c r="X4257" s="119"/>
      <c r="Y4257" s="119"/>
      <c r="Z4257" s="119"/>
      <c r="AA4257" s="119"/>
    </row>
    <row r="4258" spans="1:27" x14ac:dyDescent="0.25">
      <c r="A4258" s="119" t="s">
        <v>9963</v>
      </c>
      <c r="B4258" s="119" t="s">
        <v>9963</v>
      </c>
      <c r="C4258" s="119" t="s">
        <v>9964</v>
      </c>
      <c r="D4258" s="119" t="s">
        <v>9964</v>
      </c>
      <c r="E4258" s="119" t="s">
        <v>55</v>
      </c>
      <c r="F4258" s="119" t="s">
        <v>22</v>
      </c>
      <c r="G4258" s="119" t="s">
        <v>23</v>
      </c>
      <c r="H4258" s="119"/>
      <c r="I4258" s="119"/>
      <c r="J4258" s="119"/>
      <c r="K4258" s="123">
        <v>100240109000</v>
      </c>
      <c r="L4258" s="119" t="s">
        <v>9842</v>
      </c>
      <c r="M4258" s="119" t="s">
        <v>65</v>
      </c>
      <c r="N4258" s="119" t="s">
        <v>65</v>
      </c>
      <c r="O4258" s="119" t="s">
        <v>65</v>
      </c>
      <c r="P4258" s="119"/>
      <c r="Q4258" s="119"/>
      <c r="R4258" s="119"/>
      <c r="S4258" s="119"/>
      <c r="T4258" s="149">
        <v>4594</v>
      </c>
      <c r="U4258" s="149" t="s">
        <v>9745</v>
      </c>
      <c r="V4258" s="122"/>
      <c r="W4258" s="119" t="s">
        <v>9746</v>
      </c>
      <c r="X4258" s="119"/>
      <c r="Y4258" s="119"/>
      <c r="Z4258" s="119"/>
      <c r="AA4258" s="119"/>
    </row>
    <row r="4259" spans="1:27" x14ac:dyDescent="0.25">
      <c r="A4259" s="119" t="s">
        <v>9965</v>
      </c>
      <c r="B4259" s="119" t="s">
        <v>9965</v>
      </c>
      <c r="C4259" s="119" t="s">
        <v>9966</v>
      </c>
      <c r="D4259" s="119" t="s">
        <v>9966</v>
      </c>
      <c r="E4259" s="119" t="s">
        <v>55</v>
      </c>
      <c r="F4259" s="119" t="s">
        <v>22</v>
      </c>
      <c r="G4259" s="119" t="s">
        <v>23</v>
      </c>
      <c r="H4259" s="119"/>
      <c r="I4259" s="119"/>
      <c r="J4259" s="119"/>
      <c r="K4259" s="124">
        <v>100240109000</v>
      </c>
      <c r="L4259" s="119" t="s">
        <v>9842</v>
      </c>
      <c r="M4259" s="119" t="s">
        <v>65</v>
      </c>
      <c r="N4259" s="119" t="s">
        <v>65</v>
      </c>
      <c r="O4259" s="119" t="s">
        <v>65</v>
      </c>
      <c r="P4259" s="119"/>
      <c r="Q4259" s="119"/>
      <c r="R4259" s="119"/>
      <c r="S4259" s="119"/>
      <c r="T4259" s="149">
        <v>6699</v>
      </c>
      <c r="U4259" s="149" t="s">
        <v>9745</v>
      </c>
      <c r="V4259" s="122"/>
      <c r="W4259" s="119" t="s">
        <v>9746</v>
      </c>
      <c r="X4259" s="119"/>
      <c r="Y4259" s="119"/>
      <c r="Z4259" s="119"/>
      <c r="AA4259" s="119"/>
    </row>
    <row r="4260" spans="1:27" x14ac:dyDescent="0.25">
      <c r="A4260" s="119" t="s">
        <v>9967</v>
      </c>
      <c r="B4260" s="119" t="s">
        <v>9967</v>
      </c>
      <c r="C4260" s="119" t="s">
        <v>9968</v>
      </c>
      <c r="D4260" s="119" t="s">
        <v>9968</v>
      </c>
      <c r="E4260" s="119" t="s">
        <v>55</v>
      </c>
      <c r="F4260" s="119" t="s">
        <v>22</v>
      </c>
      <c r="G4260" s="119" t="s">
        <v>23</v>
      </c>
      <c r="H4260" s="119"/>
      <c r="I4260" s="119"/>
      <c r="J4260" s="119"/>
      <c r="K4260" s="120">
        <v>100240109000</v>
      </c>
      <c r="L4260" s="119" t="s">
        <v>9842</v>
      </c>
      <c r="M4260" s="119" t="s">
        <v>65</v>
      </c>
      <c r="N4260" s="119" t="s">
        <v>65</v>
      </c>
      <c r="O4260" s="119" t="s">
        <v>65</v>
      </c>
      <c r="P4260" s="119"/>
      <c r="Q4260" s="119"/>
      <c r="R4260" s="119"/>
      <c r="S4260" s="119"/>
      <c r="T4260" s="149">
        <v>8885</v>
      </c>
      <c r="U4260" s="149" t="s">
        <v>9745</v>
      </c>
      <c r="V4260" s="122"/>
      <c r="W4260" s="119" t="s">
        <v>9746</v>
      </c>
      <c r="X4260" s="119"/>
      <c r="Y4260" s="119"/>
      <c r="Z4260" s="119"/>
      <c r="AA4260" s="119"/>
    </row>
    <row r="4261" spans="1:27" x14ac:dyDescent="0.25">
      <c r="A4261" s="119" t="s">
        <v>9969</v>
      </c>
      <c r="B4261" s="119" t="s">
        <v>9969</v>
      </c>
      <c r="C4261" s="119" t="s">
        <v>9970</v>
      </c>
      <c r="D4261" s="119" t="s">
        <v>9970</v>
      </c>
      <c r="E4261" s="119" t="s">
        <v>55</v>
      </c>
      <c r="F4261" s="119" t="s">
        <v>22</v>
      </c>
      <c r="G4261" s="119" t="s">
        <v>23</v>
      </c>
      <c r="H4261" s="119"/>
      <c r="I4261" s="119"/>
      <c r="J4261" s="119"/>
      <c r="K4261" s="120">
        <v>100240109000</v>
      </c>
      <c r="L4261" s="119" t="s">
        <v>9842</v>
      </c>
      <c r="M4261" s="119" t="s">
        <v>65</v>
      </c>
      <c r="N4261" s="119" t="s">
        <v>65</v>
      </c>
      <c r="O4261" s="119" t="s">
        <v>65</v>
      </c>
      <c r="P4261" s="119"/>
      <c r="Q4261" s="119"/>
      <c r="R4261" s="119"/>
      <c r="S4261" s="119"/>
      <c r="T4261" s="121">
        <v>760</v>
      </c>
      <c r="U4261" s="121">
        <v>620</v>
      </c>
      <c r="V4261" s="122">
        <v>0.18421052631578949</v>
      </c>
      <c r="W4261" s="119" t="s">
        <v>9744</v>
      </c>
      <c r="X4261" s="119"/>
      <c r="Y4261" s="119"/>
      <c r="Z4261" s="119"/>
      <c r="AA4261" s="119"/>
    </row>
    <row r="4262" spans="1:27" x14ac:dyDescent="0.25">
      <c r="A4262" s="119" t="s">
        <v>9971</v>
      </c>
      <c r="B4262" s="119" t="s">
        <v>9971</v>
      </c>
      <c r="C4262" s="119" t="s">
        <v>9972</v>
      </c>
      <c r="D4262" s="119" t="s">
        <v>9972</v>
      </c>
      <c r="E4262" s="119" t="s">
        <v>55</v>
      </c>
      <c r="F4262" s="119" t="s">
        <v>22</v>
      </c>
      <c r="G4262" s="119" t="s">
        <v>23</v>
      </c>
      <c r="H4262" s="119"/>
      <c r="I4262" s="119"/>
      <c r="J4262" s="119"/>
      <c r="K4262" s="120">
        <v>100240109000</v>
      </c>
      <c r="L4262" s="119" t="s">
        <v>9842</v>
      </c>
      <c r="M4262" s="119" t="s">
        <v>65</v>
      </c>
      <c r="N4262" s="119" t="s">
        <v>65</v>
      </c>
      <c r="O4262" s="119" t="s">
        <v>65</v>
      </c>
      <c r="P4262" s="119"/>
      <c r="Q4262" s="119"/>
      <c r="R4262" s="119"/>
      <c r="S4262" s="119"/>
      <c r="T4262" s="121">
        <v>1550</v>
      </c>
      <c r="U4262" s="121">
        <v>1260</v>
      </c>
      <c r="V4262" s="122">
        <v>0.18709677419354842</v>
      </c>
      <c r="W4262" s="119" t="s">
        <v>9744</v>
      </c>
      <c r="X4262" s="119"/>
      <c r="Y4262" s="119"/>
      <c r="Z4262" s="119"/>
      <c r="AA4262" s="119"/>
    </row>
    <row r="4263" spans="1:27" x14ac:dyDescent="0.25">
      <c r="A4263" s="119" t="s">
        <v>9973</v>
      </c>
      <c r="B4263" s="119" t="s">
        <v>9973</v>
      </c>
      <c r="C4263" s="119" t="s">
        <v>9974</v>
      </c>
      <c r="D4263" s="119" t="s">
        <v>9974</v>
      </c>
      <c r="E4263" s="119" t="s">
        <v>55</v>
      </c>
      <c r="F4263" s="119" t="s">
        <v>22</v>
      </c>
      <c r="G4263" s="119" t="s">
        <v>23</v>
      </c>
      <c r="H4263" s="119"/>
      <c r="I4263" s="119"/>
      <c r="J4263" s="119"/>
      <c r="K4263" s="120">
        <v>100240109000</v>
      </c>
      <c r="L4263" s="119" t="s">
        <v>9842</v>
      </c>
      <c r="M4263" s="119" t="s">
        <v>65</v>
      </c>
      <c r="N4263" s="119" t="s">
        <v>65</v>
      </c>
      <c r="O4263" s="119" t="s">
        <v>65</v>
      </c>
      <c r="P4263" s="119"/>
      <c r="Q4263" s="119"/>
      <c r="R4263" s="119"/>
      <c r="S4263" s="119"/>
      <c r="T4263" s="149">
        <v>11475</v>
      </c>
      <c r="U4263" s="149" t="s">
        <v>9745</v>
      </c>
      <c r="V4263" s="122"/>
      <c r="W4263" s="119" t="s">
        <v>9746</v>
      </c>
      <c r="X4263" s="119"/>
      <c r="Y4263" s="119"/>
      <c r="Z4263" s="119"/>
      <c r="AA4263" s="119"/>
    </row>
    <row r="4264" spans="1:27" x14ac:dyDescent="0.25">
      <c r="A4264" s="119" t="s">
        <v>9975</v>
      </c>
      <c r="B4264" s="119" t="s">
        <v>9975</v>
      </c>
      <c r="C4264" s="119" t="s">
        <v>9976</v>
      </c>
      <c r="D4264" s="119" t="s">
        <v>9976</v>
      </c>
      <c r="E4264" s="119" t="s">
        <v>55</v>
      </c>
      <c r="F4264" s="119" t="s">
        <v>22</v>
      </c>
      <c r="G4264" s="119" t="s">
        <v>23</v>
      </c>
      <c r="H4264" s="119"/>
      <c r="I4264" s="119"/>
      <c r="J4264" s="119"/>
      <c r="K4264" s="120">
        <v>100240109000</v>
      </c>
      <c r="L4264" s="119" t="s">
        <v>9842</v>
      </c>
      <c r="M4264" s="119" t="s">
        <v>65</v>
      </c>
      <c r="N4264" s="119" t="s">
        <v>65</v>
      </c>
      <c r="O4264" s="119" t="s">
        <v>65</v>
      </c>
      <c r="P4264" s="119"/>
      <c r="Q4264" s="119"/>
      <c r="R4264" s="119"/>
      <c r="S4264" s="119"/>
      <c r="T4264" s="149">
        <v>22064</v>
      </c>
      <c r="U4264" s="149" t="s">
        <v>9745</v>
      </c>
      <c r="V4264" s="122"/>
      <c r="W4264" s="119" t="s">
        <v>9746</v>
      </c>
      <c r="X4264" s="119"/>
      <c r="Y4264" s="119"/>
      <c r="Z4264" s="119"/>
      <c r="AA4264" s="119"/>
    </row>
    <row r="4265" spans="1:27" x14ac:dyDescent="0.25">
      <c r="A4265" s="119" t="s">
        <v>9977</v>
      </c>
      <c r="B4265" s="119" t="s">
        <v>9977</v>
      </c>
      <c r="C4265" s="119" t="s">
        <v>9978</v>
      </c>
      <c r="D4265" s="119" t="s">
        <v>9978</v>
      </c>
      <c r="E4265" s="119" t="s">
        <v>55</v>
      </c>
      <c r="F4265" s="119" t="s">
        <v>22</v>
      </c>
      <c r="G4265" s="119" t="s">
        <v>23</v>
      </c>
      <c r="H4265" s="119"/>
      <c r="I4265" s="119"/>
      <c r="J4265" s="119"/>
      <c r="K4265" s="120">
        <v>100240109000</v>
      </c>
      <c r="L4265" s="119" t="s">
        <v>9842</v>
      </c>
      <c r="M4265" s="119" t="s">
        <v>65</v>
      </c>
      <c r="N4265" s="119" t="s">
        <v>65</v>
      </c>
      <c r="O4265" s="119" t="s">
        <v>65</v>
      </c>
      <c r="P4265" s="119"/>
      <c r="Q4265" s="119"/>
      <c r="R4265" s="119"/>
      <c r="S4265" s="119"/>
      <c r="T4265" s="149">
        <v>33071</v>
      </c>
      <c r="U4265" s="149" t="s">
        <v>9745</v>
      </c>
      <c r="V4265" s="122"/>
      <c r="W4265" s="119" t="s">
        <v>9746</v>
      </c>
      <c r="X4265" s="119"/>
      <c r="Y4265" s="119"/>
      <c r="Z4265" s="119"/>
      <c r="AA4265" s="119"/>
    </row>
    <row r="4266" spans="1:27" x14ac:dyDescent="0.25">
      <c r="A4266" s="119" t="s">
        <v>9979</v>
      </c>
      <c r="B4266" s="119" t="s">
        <v>9979</v>
      </c>
      <c r="C4266" s="119" t="s">
        <v>9980</v>
      </c>
      <c r="D4266" s="119" t="s">
        <v>9980</v>
      </c>
      <c r="E4266" s="119" t="s">
        <v>55</v>
      </c>
      <c r="F4266" s="119" t="s">
        <v>22</v>
      </c>
      <c r="G4266" s="119" t="s">
        <v>23</v>
      </c>
      <c r="H4266" s="119"/>
      <c r="I4266" s="119"/>
      <c r="J4266" s="119"/>
      <c r="K4266" s="123">
        <v>100240109000</v>
      </c>
      <c r="L4266" s="119" t="s">
        <v>9842</v>
      </c>
      <c r="M4266" s="119" t="s">
        <v>65</v>
      </c>
      <c r="N4266" s="119" t="s">
        <v>65</v>
      </c>
      <c r="O4266" s="119" t="s">
        <v>65</v>
      </c>
      <c r="P4266" s="119"/>
      <c r="Q4266" s="119"/>
      <c r="R4266" s="119"/>
      <c r="S4266" s="119"/>
      <c r="T4266" s="149">
        <v>44510</v>
      </c>
      <c r="U4266" s="149" t="s">
        <v>9745</v>
      </c>
      <c r="V4266" s="122"/>
      <c r="W4266" s="119" t="s">
        <v>9746</v>
      </c>
      <c r="X4266" s="119"/>
      <c r="Y4266" s="119"/>
      <c r="Z4266" s="119"/>
      <c r="AA4266" s="119"/>
    </row>
    <row r="4267" spans="1:27" x14ac:dyDescent="0.25">
      <c r="A4267" s="119" t="s">
        <v>9981</v>
      </c>
      <c r="B4267" s="119" t="s">
        <v>9981</v>
      </c>
      <c r="C4267" s="119" t="s">
        <v>9982</v>
      </c>
      <c r="D4267" s="119" t="s">
        <v>9982</v>
      </c>
      <c r="E4267" s="119" t="s">
        <v>55</v>
      </c>
      <c r="F4267" s="119" t="s">
        <v>22</v>
      </c>
      <c r="G4267" s="119" t="s">
        <v>23</v>
      </c>
      <c r="H4267" s="119"/>
      <c r="I4267" s="119"/>
      <c r="J4267" s="119"/>
      <c r="K4267" s="123">
        <v>100240109000</v>
      </c>
      <c r="L4267" s="119" t="s">
        <v>9842</v>
      </c>
      <c r="M4267" s="119" t="s">
        <v>65</v>
      </c>
      <c r="N4267" s="119" t="s">
        <v>65</v>
      </c>
      <c r="O4267" s="119" t="s">
        <v>65</v>
      </c>
      <c r="P4267" s="119"/>
      <c r="Q4267" s="119"/>
      <c r="R4267" s="119"/>
      <c r="S4267" s="119"/>
      <c r="T4267" s="121">
        <v>4622</v>
      </c>
      <c r="U4267" s="121">
        <v>3750</v>
      </c>
      <c r="V4267" s="122">
        <v>0.18866291648636957</v>
      </c>
      <c r="W4267" s="119" t="s">
        <v>9744</v>
      </c>
      <c r="X4267" s="119"/>
      <c r="Y4267" s="119"/>
      <c r="Z4267" s="119"/>
      <c r="AA4267" s="119"/>
    </row>
    <row r="4268" spans="1:27" x14ac:dyDescent="0.25">
      <c r="A4268" s="119" t="s">
        <v>9983</v>
      </c>
      <c r="B4268" s="119" t="s">
        <v>9983</v>
      </c>
      <c r="C4268" s="119" t="s">
        <v>9984</v>
      </c>
      <c r="D4268" s="119" t="s">
        <v>9984</v>
      </c>
      <c r="E4268" s="119" t="s">
        <v>55</v>
      </c>
      <c r="F4268" s="119" t="s">
        <v>22</v>
      </c>
      <c r="G4268" s="119" t="s">
        <v>23</v>
      </c>
      <c r="H4268" s="119"/>
      <c r="I4268" s="119"/>
      <c r="J4268" s="119"/>
      <c r="K4268" s="123">
        <v>100240109000</v>
      </c>
      <c r="L4268" s="119" t="s">
        <v>9842</v>
      </c>
      <c r="M4268" s="119" t="s">
        <v>65</v>
      </c>
      <c r="N4268" s="119" t="s">
        <v>65</v>
      </c>
      <c r="O4268" s="119" t="s">
        <v>65</v>
      </c>
      <c r="P4268" s="119"/>
      <c r="Q4268" s="119"/>
      <c r="R4268" s="119"/>
      <c r="S4268" s="119"/>
      <c r="T4268" s="121">
        <v>9429</v>
      </c>
      <c r="U4268" s="121">
        <v>7640</v>
      </c>
      <c r="V4268" s="122">
        <v>0.18973379997878881</v>
      </c>
      <c r="W4268" s="119" t="s">
        <v>9744</v>
      </c>
      <c r="X4268" s="119"/>
      <c r="Y4268" s="119"/>
      <c r="Z4268" s="119"/>
      <c r="AA4268" s="119"/>
    </row>
    <row r="4269" spans="1:27" x14ac:dyDescent="0.25">
      <c r="A4269" s="119" t="s">
        <v>209</v>
      </c>
      <c r="B4269" s="119" t="s">
        <v>209</v>
      </c>
      <c r="C4269" s="134" t="s">
        <v>210</v>
      </c>
      <c r="D4269" s="135" t="s">
        <v>211</v>
      </c>
      <c r="E4269" s="135" t="s">
        <v>55</v>
      </c>
      <c r="F4269" s="135" t="s">
        <v>22</v>
      </c>
      <c r="G4269" s="135" t="s">
        <v>23</v>
      </c>
      <c r="H4269" s="135" t="s">
        <v>212</v>
      </c>
      <c r="I4269" s="136" t="s">
        <v>24</v>
      </c>
      <c r="J4269" s="119"/>
      <c r="K4269" s="120">
        <v>100240209000</v>
      </c>
      <c r="L4269" s="119" t="s">
        <v>56</v>
      </c>
      <c r="M4269" s="119" t="s">
        <v>57</v>
      </c>
      <c r="N4269" s="119" t="s">
        <v>57</v>
      </c>
      <c r="O4269" s="119" t="s">
        <v>57</v>
      </c>
      <c r="P4269" s="137" t="s">
        <v>9037</v>
      </c>
      <c r="Q4269" s="138"/>
      <c r="R4269" s="136" t="s">
        <v>28</v>
      </c>
      <c r="S4269" s="139"/>
      <c r="T4269" s="140">
        <v>1783</v>
      </c>
      <c r="U4269" s="141">
        <v>1330</v>
      </c>
      <c r="V4269" s="122">
        <v>0.2540661805945037</v>
      </c>
      <c r="W4269" s="136" t="s">
        <v>61</v>
      </c>
      <c r="X4269" s="136" t="s">
        <v>24</v>
      </c>
      <c r="Y4269" s="136" t="s">
        <v>30</v>
      </c>
      <c r="Z4269" s="136" t="s">
        <v>31</v>
      </c>
      <c r="AA4269" s="119"/>
    </row>
    <row r="4270" spans="1:27" x14ac:dyDescent="0.25">
      <c r="A4270" s="119" t="s">
        <v>213</v>
      </c>
      <c r="B4270" s="119" t="s">
        <v>213</v>
      </c>
      <c r="C4270" s="134" t="s">
        <v>214</v>
      </c>
      <c r="D4270" s="135" t="s">
        <v>215</v>
      </c>
      <c r="E4270" s="135" t="s">
        <v>55</v>
      </c>
      <c r="F4270" s="135" t="s">
        <v>22</v>
      </c>
      <c r="G4270" s="135" t="s">
        <v>23</v>
      </c>
      <c r="H4270" s="135" t="s">
        <v>212</v>
      </c>
      <c r="I4270" s="136" t="s">
        <v>24</v>
      </c>
      <c r="J4270" s="119"/>
      <c r="K4270" s="120">
        <v>100240209000</v>
      </c>
      <c r="L4270" s="119" t="s">
        <v>56</v>
      </c>
      <c r="M4270" s="119" t="s">
        <v>57</v>
      </c>
      <c r="N4270" s="119" t="s">
        <v>57</v>
      </c>
      <c r="O4270" s="119" t="s">
        <v>57</v>
      </c>
      <c r="P4270" s="137" t="s">
        <v>9037</v>
      </c>
      <c r="Q4270" s="138"/>
      <c r="R4270" s="136" t="s">
        <v>28</v>
      </c>
      <c r="S4270" s="139"/>
      <c r="T4270" s="140">
        <v>2055</v>
      </c>
      <c r="U4270" s="141">
        <v>1530</v>
      </c>
      <c r="V4270" s="122">
        <v>0.25547445255474455</v>
      </c>
      <c r="W4270" s="136" t="s">
        <v>61</v>
      </c>
      <c r="X4270" s="136" t="s">
        <v>24</v>
      </c>
      <c r="Y4270" s="136" t="s">
        <v>30</v>
      </c>
      <c r="Z4270" s="136" t="s">
        <v>31</v>
      </c>
      <c r="AA4270" s="119"/>
    </row>
    <row r="4271" spans="1:27" x14ac:dyDescent="0.25">
      <c r="A4271" s="119" t="s">
        <v>216</v>
      </c>
      <c r="B4271" s="119" t="s">
        <v>216</v>
      </c>
      <c r="C4271" s="134" t="s">
        <v>217</v>
      </c>
      <c r="D4271" s="135" t="s">
        <v>218</v>
      </c>
      <c r="E4271" s="135" t="s">
        <v>55</v>
      </c>
      <c r="F4271" s="135" t="s">
        <v>22</v>
      </c>
      <c r="G4271" s="135" t="s">
        <v>23</v>
      </c>
      <c r="H4271" s="135"/>
      <c r="I4271" s="136" t="s">
        <v>24</v>
      </c>
      <c r="J4271" s="119"/>
      <c r="K4271" s="120">
        <v>100240109000</v>
      </c>
      <c r="L4271" s="119" t="s">
        <v>56</v>
      </c>
      <c r="M4271" s="119" t="s">
        <v>65</v>
      </c>
      <c r="N4271" s="119" t="s">
        <v>65</v>
      </c>
      <c r="O4271" s="119" t="s">
        <v>65</v>
      </c>
      <c r="P4271" s="137" t="s">
        <v>9037</v>
      </c>
      <c r="Q4271" s="138"/>
      <c r="R4271" s="136" t="s">
        <v>28</v>
      </c>
      <c r="S4271" s="139"/>
      <c r="T4271" s="140">
        <v>2637</v>
      </c>
      <c r="U4271" s="141">
        <v>1960</v>
      </c>
      <c r="V4271" s="122">
        <v>0.25673113386423962</v>
      </c>
      <c r="W4271" s="136" t="s">
        <v>61</v>
      </c>
      <c r="X4271" s="136" t="s">
        <v>24</v>
      </c>
      <c r="Y4271" s="136" t="s">
        <v>30</v>
      </c>
      <c r="Z4271" s="136" t="s">
        <v>31</v>
      </c>
      <c r="AA4271" s="119"/>
    </row>
    <row r="4272" spans="1:27" x14ac:dyDescent="0.25">
      <c r="A4272" s="119" t="s">
        <v>219</v>
      </c>
      <c r="B4272" s="119" t="s">
        <v>219</v>
      </c>
      <c r="C4272" s="134" t="s">
        <v>220</v>
      </c>
      <c r="D4272" s="135" t="s">
        <v>221</v>
      </c>
      <c r="E4272" s="135" t="s">
        <v>55</v>
      </c>
      <c r="F4272" s="135" t="s">
        <v>22</v>
      </c>
      <c r="G4272" s="135" t="s">
        <v>23</v>
      </c>
      <c r="H4272" s="135"/>
      <c r="I4272" s="136" t="s">
        <v>24</v>
      </c>
      <c r="J4272" s="119"/>
      <c r="K4272" s="120">
        <v>100240109000</v>
      </c>
      <c r="L4272" s="119" t="s">
        <v>56</v>
      </c>
      <c r="M4272" s="119" t="s">
        <v>65</v>
      </c>
      <c r="N4272" s="119" t="s">
        <v>65</v>
      </c>
      <c r="O4272" s="119" t="s">
        <v>65</v>
      </c>
      <c r="P4272" s="137" t="s">
        <v>9037</v>
      </c>
      <c r="Q4272" s="138"/>
      <c r="R4272" s="136" t="s">
        <v>28</v>
      </c>
      <c r="S4272" s="139"/>
      <c r="T4272" s="140">
        <v>4035</v>
      </c>
      <c r="U4272" s="141">
        <v>2990</v>
      </c>
      <c r="V4272" s="122">
        <v>0.2589838909541512</v>
      </c>
      <c r="W4272" s="136" t="s">
        <v>61</v>
      </c>
      <c r="X4272" s="136" t="s">
        <v>24</v>
      </c>
      <c r="Y4272" s="136" t="s">
        <v>30</v>
      </c>
      <c r="Z4272" s="136" t="s">
        <v>31</v>
      </c>
      <c r="AA4272" s="119"/>
    </row>
    <row r="4273" spans="1:27" x14ac:dyDescent="0.25">
      <c r="A4273" s="119" t="s">
        <v>222</v>
      </c>
      <c r="B4273" s="119" t="s">
        <v>222</v>
      </c>
      <c r="C4273" s="134" t="s">
        <v>223</v>
      </c>
      <c r="D4273" s="135" t="s">
        <v>224</v>
      </c>
      <c r="E4273" s="135" t="s">
        <v>55</v>
      </c>
      <c r="F4273" s="135" t="s">
        <v>22</v>
      </c>
      <c r="G4273" s="135" t="s">
        <v>23</v>
      </c>
      <c r="H4273" s="135"/>
      <c r="I4273" s="136" t="s">
        <v>24</v>
      </c>
      <c r="J4273" s="119"/>
      <c r="K4273" s="120">
        <v>100240109000</v>
      </c>
      <c r="L4273" s="119" t="s">
        <v>56</v>
      </c>
      <c r="M4273" s="119" t="s">
        <v>65</v>
      </c>
      <c r="N4273" s="119" t="s">
        <v>65</v>
      </c>
      <c r="O4273" s="119" t="s">
        <v>65</v>
      </c>
      <c r="P4273" s="137" t="s">
        <v>9037</v>
      </c>
      <c r="Q4273" s="138"/>
      <c r="R4273" s="136" t="s">
        <v>28</v>
      </c>
      <c r="S4273" s="139"/>
      <c r="T4273" s="140">
        <v>5487</v>
      </c>
      <c r="U4273" s="141">
        <v>4070</v>
      </c>
      <c r="V4273" s="122">
        <v>0.25824676508110078</v>
      </c>
      <c r="W4273" s="126" t="s">
        <v>61</v>
      </c>
      <c r="X4273" s="136" t="s">
        <v>24</v>
      </c>
      <c r="Y4273" s="136" t="s">
        <v>30</v>
      </c>
      <c r="Z4273" s="136" t="s">
        <v>31</v>
      </c>
      <c r="AA4273" s="119"/>
    </row>
    <row r="4274" spans="1:27" x14ac:dyDescent="0.25">
      <c r="A4274" s="119" t="s">
        <v>225</v>
      </c>
      <c r="B4274" s="119" t="s">
        <v>225</v>
      </c>
      <c r="C4274" s="134" t="s">
        <v>226</v>
      </c>
      <c r="D4274" s="135" t="s">
        <v>227</v>
      </c>
      <c r="E4274" s="135" t="s">
        <v>55</v>
      </c>
      <c r="F4274" s="135" t="s">
        <v>22</v>
      </c>
      <c r="G4274" s="135" t="s">
        <v>23</v>
      </c>
      <c r="H4274" s="135"/>
      <c r="I4274" s="136" t="s">
        <v>24</v>
      </c>
      <c r="J4274" s="119"/>
      <c r="K4274" s="120">
        <v>100240109000</v>
      </c>
      <c r="L4274" s="119" t="s">
        <v>56</v>
      </c>
      <c r="M4274" s="119" t="s">
        <v>65</v>
      </c>
      <c r="N4274" s="119" t="s">
        <v>65</v>
      </c>
      <c r="O4274" s="119" t="s">
        <v>65</v>
      </c>
      <c r="P4274" s="137" t="s">
        <v>9037</v>
      </c>
      <c r="Q4274" s="138"/>
      <c r="R4274" s="136" t="s">
        <v>28</v>
      </c>
      <c r="S4274" s="139"/>
      <c r="T4274" s="140">
        <v>6995</v>
      </c>
      <c r="U4274" s="141">
        <v>5190</v>
      </c>
      <c r="V4274" s="122">
        <v>0.25804145818441748</v>
      </c>
      <c r="W4274" s="126" t="s">
        <v>61</v>
      </c>
      <c r="X4274" s="136" t="s">
        <v>24</v>
      </c>
      <c r="Y4274" s="136" t="s">
        <v>30</v>
      </c>
      <c r="Z4274" s="136" t="s">
        <v>31</v>
      </c>
      <c r="AA4274" s="119"/>
    </row>
    <row r="4275" spans="1:27" x14ac:dyDescent="0.25">
      <c r="A4275" s="119" t="s">
        <v>228</v>
      </c>
      <c r="B4275" s="119" t="s">
        <v>228</v>
      </c>
      <c r="C4275" s="134" t="s">
        <v>229</v>
      </c>
      <c r="D4275" s="135" t="s">
        <v>230</v>
      </c>
      <c r="E4275" s="135" t="s">
        <v>55</v>
      </c>
      <c r="F4275" s="135" t="s">
        <v>22</v>
      </c>
      <c r="G4275" s="135" t="s">
        <v>23</v>
      </c>
      <c r="H4275" s="135"/>
      <c r="I4275" s="136" t="s">
        <v>24</v>
      </c>
      <c r="J4275" s="119"/>
      <c r="K4275" s="120">
        <v>100240109000</v>
      </c>
      <c r="L4275" s="119" t="s">
        <v>56</v>
      </c>
      <c r="M4275" s="119" t="s">
        <v>65</v>
      </c>
      <c r="N4275" s="119" t="s">
        <v>65</v>
      </c>
      <c r="O4275" s="119" t="s">
        <v>65</v>
      </c>
      <c r="P4275" s="137" t="s">
        <v>9037</v>
      </c>
      <c r="Q4275" s="138"/>
      <c r="R4275" s="136" t="s">
        <v>28</v>
      </c>
      <c r="S4275" s="139"/>
      <c r="T4275" s="142">
        <v>6649</v>
      </c>
      <c r="U4275" s="143">
        <v>6520</v>
      </c>
      <c r="V4275" s="122">
        <v>1.9401413746428033E-2</v>
      </c>
      <c r="W4275" s="136" t="s">
        <v>61</v>
      </c>
      <c r="X4275" s="136" t="s">
        <v>24</v>
      </c>
      <c r="Y4275" s="136" t="s">
        <v>30</v>
      </c>
      <c r="Z4275" s="136" t="s">
        <v>31</v>
      </c>
      <c r="AA4275" s="119"/>
    </row>
    <row r="4276" spans="1:27" x14ac:dyDescent="0.25">
      <c r="A4276" s="119" t="s">
        <v>231</v>
      </c>
      <c r="B4276" s="119" t="s">
        <v>231</v>
      </c>
      <c r="C4276" s="134" t="s">
        <v>232</v>
      </c>
      <c r="D4276" s="135" t="s">
        <v>233</v>
      </c>
      <c r="E4276" s="135" t="s">
        <v>55</v>
      </c>
      <c r="F4276" s="135" t="s">
        <v>22</v>
      </c>
      <c r="G4276" s="135" t="s">
        <v>23</v>
      </c>
      <c r="H4276" s="135"/>
      <c r="I4276" s="136" t="s">
        <v>24</v>
      </c>
      <c r="J4276" s="119"/>
      <c r="K4276" s="120">
        <v>100240109000</v>
      </c>
      <c r="L4276" s="119" t="s">
        <v>56</v>
      </c>
      <c r="M4276" s="119" t="s">
        <v>65</v>
      </c>
      <c r="N4276" s="119" t="s">
        <v>65</v>
      </c>
      <c r="O4276" s="119" t="s">
        <v>65</v>
      </c>
      <c r="P4276" s="137" t="s">
        <v>9037</v>
      </c>
      <c r="Q4276" s="138"/>
      <c r="R4276" s="136" t="s">
        <v>28</v>
      </c>
      <c r="S4276" s="139"/>
      <c r="T4276" s="142">
        <v>12329</v>
      </c>
      <c r="U4276" s="143">
        <v>12090</v>
      </c>
      <c r="V4276" s="122">
        <v>1.9385189390867062E-2</v>
      </c>
      <c r="W4276" s="136" t="s">
        <v>61</v>
      </c>
      <c r="X4276" s="136" t="s">
        <v>24</v>
      </c>
      <c r="Y4276" s="136" t="s">
        <v>30</v>
      </c>
      <c r="Z4276" s="136" t="s">
        <v>31</v>
      </c>
      <c r="AA4276" s="119"/>
    </row>
    <row r="4277" spans="1:27" x14ac:dyDescent="0.25">
      <c r="A4277" s="119" t="s">
        <v>234</v>
      </c>
      <c r="B4277" s="119" t="s">
        <v>234</v>
      </c>
      <c r="C4277" s="134" t="s">
        <v>235</v>
      </c>
      <c r="D4277" s="135" t="s">
        <v>236</v>
      </c>
      <c r="E4277" s="135" t="s">
        <v>55</v>
      </c>
      <c r="F4277" s="135" t="s">
        <v>22</v>
      </c>
      <c r="G4277" s="135" t="s">
        <v>23</v>
      </c>
      <c r="H4277" s="135"/>
      <c r="I4277" s="136" t="s">
        <v>24</v>
      </c>
      <c r="J4277" s="119"/>
      <c r="K4277" s="120">
        <v>100240109000</v>
      </c>
      <c r="L4277" s="119" t="s">
        <v>56</v>
      </c>
      <c r="M4277" s="119" t="s">
        <v>65</v>
      </c>
      <c r="N4277" s="119" t="s">
        <v>65</v>
      </c>
      <c r="O4277" s="119" t="s">
        <v>65</v>
      </c>
      <c r="P4277" s="137" t="s">
        <v>9037</v>
      </c>
      <c r="Q4277" s="138"/>
      <c r="R4277" s="136" t="s">
        <v>28</v>
      </c>
      <c r="S4277" s="139"/>
      <c r="T4277" s="142">
        <v>18234</v>
      </c>
      <c r="U4277" s="143">
        <v>17870</v>
      </c>
      <c r="V4277" s="122">
        <v>1.9962707030821543E-2</v>
      </c>
      <c r="W4277" s="136" t="s">
        <v>61</v>
      </c>
      <c r="X4277" s="136" t="s">
        <v>24</v>
      </c>
      <c r="Y4277" s="136" t="s">
        <v>30</v>
      </c>
      <c r="Z4277" s="136" t="s">
        <v>31</v>
      </c>
      <c r="AA4277" s="119"/>
    </row>
    <row r="4278" spans="1:27" x14ac:dyDescent="0.25">
      <c r="A4278" s="119" t="s">
        <v>237</v>
      </c>
      <c r="B4278" s="119" t="s">
        <v>237</v>
      </c>
      <c r="C4278" s="134" t="s">
        <v>238</v>
      </c>
      <c r="D4278" s="135" t="s">
        <v>239</v>
      </c>
      <c r="E4278" s="135" t="s">
        <v>55</v>
      </c>
      <c r="F4278" s="135" t="s">
        <v>22</v>
      </c>
      <c r="G4278" s="135" t="s">
        <v>23</v>
      </c>
      <c r="H4278" s="135"/>
      <c r="I4278" s="136" t="s">
        <v>24</v>
      </c>
      <c r="J4278" s="119"/>
      <c r="K4278" s="120">
        <v>100240109000</v>
      </c>
      <c r="L4278" s="119" t="s">
        <v>56</v>
      </c>
      <c r="M4278" s="119" t="s">
        <v>65</v>
      </c>
      <c r="N4278" s="119" t="s">
        <v>65</v>
      </c>
      <c r="O4278" s="119" t="s">
        <v>65</v>
      </c>
      <c r="P4278" s="137" t="s">
        <v>9037</v>
      </c>
      <c r="Q4278" s="138"/>
      <c r="R4278" s="136" t="s">
        <v>28</v>
      </c>
      <c r="S4278" s="139"/>
      <c r="T4278" s="142">
        <v>24370</v>
      </c>
      <c r="U4278" s="143">
        <v>23890</v>
      </c>
      <c r="V4278" s="122">
        <v>1.9696347968814115E-2</v>
      </c>
      <c r="W4278" s="136" t="s">
        <v>61</v>
      </c>
      <c r="X4278" s="136" t="s">
        <v>24</v>
      </c>
      <c r="Y4278" s="136" t="s">
        <v>30</v>
      </c>
      <c r="Z4278" s="136" t="s">
        <v>31</v>
      </c>
      <c r="AA4278" s="119"/>
    </row>
    <row r="4279" spans="1:27" x14ac:dyDescent="0.25">
      <c r="A4279" s="119" t="s">
        <v>445</v>
      </c>
      <c r="B4279" s="119" t="s">
        <v>445</v>
      </c>
      <c r="C4279" s="134" t="s">
        <v>446</v>
      </c>
      <c r="D4279" s="135" t="s">
        <v>447</v>
      </c>
      <c r="E4279" s="135" t="s">
        <v>55</v>
      </c>
      <c r="F4279" s="135" t="s">
        <v>22</v>
      </c>
      <c r="G4279" s="135" t="s">
        <v>23</v>
      </c>
      <c r="H4279" s="135"/>
      <c r="I4279" s="136" t="s">
        <v>24</v>
      </c>
      <c r="J4279" s="119"/>
      <c r="K4279" s="120">
        <v>100240109000</v>
      </c>
      <c r="L4279" s="119" t="s">
        <v>56</v>
      </c>
      <c r="M4279" s="119" t="s">
        <v>65</v>
      </c>
      <c r="N4279" s="119" t="s">
        <v>65</v>
      </c>
      <c r="O4279" s="119" t="s">
        <v>65</v>
      </c>
      <c r="P4279" s="137" t="s">
        <v>9037</v>
      </c>
      <c r="Q4279" s="138"/>
      <c r="R4279" s="136" t="s">
        <v>28</v>
      </c>
      <c r="S4279" s="139"/>
      <c r="T4279" s="140">
        <v>9830</v>
      </c>
      <c r="U4279" s="141">
        <v>8320</v>
      </c>
      <c r="V4279" s="122">
        <v>0.15361139369277721</v>
      </c>
      <c r="W4279" s="136" t="s">
        <v>276</v>
      </c>
      <c r="X4279" s="136" t="s">
        <v>24</v>
      </c>
      <c r="Y4279" s="136" t="s">
        <v>30</v>
      </c>
      <c r="Z4279" s="136" t="s">
        <v>31</v>
      </c>
      <c r="AA4279" s="119"/>
    </row>
    <row r="4280" spans="1:27" x14ac:dyDescent="0.25">
      <c r="A4280" s="119" t="s">
        <v>448</v>
      </c>
      <c r="B4280" s="119" t="s">
        <v>448</v>
      </c>
      <c r="C4280" s="134" t="s">
        <v>449</v>
      </c>
      <c r="D4280" s="135" t="s">
        <v>450</v>
      </c>
      <c r="E4280" s="135" t="s">
        <v>55</v>
      </c>
      <c r="F4280" s="135" t="s">
        <v>22</v>
      </c>
      <c r="G4280" s="135" t="s">
        <v>23</v>
      </c>
      <c r="H4280" s="135"/>
      <c r="I4280" s="136" t="s">
        <v>24</v>
      </c>
      <c r="J4280" s="119"/>
      <c r="K4280" s="120">
        <v>100240109000</v>
      </c>
      <c r="L4280" s="119" t="s">
        <v>56</v>
      </c>
      <c r="M4280" s="119" t="s">
        <v>65</v>
      </c>
      <c r="N4280" s="119" t="s">
        <v>65</v>
      </c>
      <c r="O4280" s="119" t="s">
        <v>65</v>
      </c>
      <c r="P4280" s="137" t="s">
        <v>9037</v>
      </c>
      <c r="Q4280" s="138"/>
      <c r="R4280" s="136" t="s">
        <v>28</v>
      </c>
      <c r="S4280" s="139"/>
      <c r="T4280" s="140">
        <v>18783</v>
      </c>
      <c r="U4280" s="141">
        <v>15890</v>
      </c>
      <c r="V4280" s="122">
        <v>0.15402225416600113</v>
      </c>
      <c r="W4280" s="136" t="s">
        <v>276</v>
      </c>
      <c r="X4280" s="136" t="s">
        <v>24</v>
      </c>
      <c r="Y4280" s="136" t="s">
        <v>30</v>
      </c>
      <c r="Z4280" s="136" t="s">
        <v>31</v>
      </c>
      <c r="AA4280" s="119"/>
    </row>
    <row r="4281" spans="1:27" x14ac:dyDescent="0.25">
      <c r="A4281" s="119" t="s">
        <v>451</v>
      </c>
      <c r="B4281" s="119" t="s">
        <v>451</v>
      </c>
      <c r="C4281" s="134" t="s">
        <v>452</v>
      </c>
      <c r="D4281" s="135" t="s">
        <v>453</v>
      </c>
      <c r="E4281" s="135" t="s">
        <v>55</v>
      </c>
      <c r="F4281" s="135" t="s">
        <v>22</v>
      </c>
      <c r="G4281" s="135" t="s">
        <v>23</v>
      </c>
      <c r="H4281" s="135"/>
      <c r="I4281" s="136" t="s">
        <v>24</v>
      </c>
      <c r="J4281" s="119"/>
      <c r="K4281" s="120">
        <v>100240109000</v>
      </c>
      <c r="L4281" s="119" t="s">
        <v>56</v>
      </c>
      <c r="M4281" s="119" t="s">
        <v>65</v>
      </c>
      <c r="N4281" s="119" t="s">
        <v>65</v>
      </c>
      <c r="O4281" s="119" t="s">
        <v>65</v>
      </c>
      <c r="P4281" s="137" t="s">
        <v>9037</v>
      </c>
      <c r="Q4281" s="138"/>
      <c r="R4281" s="136" t="s">
        <v>28</v>
      </c>
      <c r="S4281" s="139"/>
      <c r="T4281" s="140">
        <v>28090</v>
      </c>
      <c r="U4281" s="141">
        <v>23760</v>
      </c>
      <c r="V4281" s="122">
        <v>0.15414738341046641</v>
      </c>
      <c r="W4281" s="136" t="s">
        <v>276</v>
      </c>
      <c r="X4281" s="136" t="s">
        <v>24</v>
      </c>
      <c r="Y4281" s="136" t="s">
        <v>30</v>
      </c>
      <c r="Z4281" s="136" t="s">
        <v>31</v>
      </c>
      <c r="AA4281" s="119"/>
    </row>
    <row r="4282" spans="1:27" x14ac:dyDescent="0.25">
      <c r="A4282" s="119" t="s">
        <v>454</v>
      </c>
      <c r="B4282" s="119" t="s">
        <v>454</v>
      </c>
      <c r="C4282" s="134" t="s">
        <v>455</v>
      </c>
      <c r="D4282" s="135" t="s">
        <v>456</v>
      </c>
      <c r="E4282" s="135" t="s">
        <v>55</v>
      </c>
      <c r="F4282" s="135" t="s">
        <v>22</v>
      </c>
      <c r="G4282" s="135" t="s">
        <v>23</v>
      </c>
      <c r="H4282" s="135"/>
      <c r="I4282" s="136" t="s">
        <v>24</v>
      </c>
      <c r="J4282" s="119"/>
      <c r="K4282" s="120">
        <v>100240109000</v>
      </c>
      <c r="L4282" s="119" t="s">
        <v>56</v>
      </c>
      <c r="M4282" s="119" t="s">
        <v>65</v>
      </c>
      <c r="N4282" s="119" t="s">
        <v>65</v>
      </c>
      <c r="O4282" s="119" t="s">
        <v>65</v>
      </c>
      <c r="P4282" s="137" t="s">
        <v>9037</v>
      </c>
      <c r="Q4282" s="138"/>
      <c r="R4282" s="136" t="s">
        <v>28</v>
      </c>
      <c r="S4282" s="139"/>
      <c r="T4282" s="140">
        <v>37760</v>
      </c>
      <c r="U4282" s="141">
        <v>31930</v>
      </c>
      <c r="V4282" s="122">
        <v>0.15439618644067798</v>
      </c>
      <c r="W4282" s="136" t="s">
        <v>276</v>
      </c>
      <c r="X4282" s="136" t="s">
        <v>24</v>
      </c>
      <c r="Y4282" s="136" t="s">
        <v>30</v>
      </c>
      <c r="Z4282" s="136" t="s">
        <v>31</v>
      </c>
      <c r="AA4282" s="119"/>
    </row>
    <row r="4283" spans="1:27" x14ac:dyDescent="0.25">
      <c r="A4283" s="119" t="s">
        <v>457</v>
      </c>
      <c r="B4283" s="119" t="s">
        <v>457</v>
      </c>
      <c r="C4283" s="134" t="s">
        <v>458</v>
      </c>
      <c r="D4283" s="135" t="s">
        <v>459</v>
      </c>
      <c r="E4283" s="135" t="s">
        <v>55</v>
      </c>
      <c r="F4283" s="150" t="s">
        <v>22</v>
      </c>
      <c r="G4283" s="135" t="s">
        <v>23</v>
      </c>
      <c r="H4283" s="135"/>
      <c r="I4283" s="136" t="s">
        <v>24</v>
      </c>
      <c r="J4283" s="119"/>
      <c r="K4283" s="120">
        <v>100240109000</v>
      </c>
      <c r="L4283" s="119" t="s">
        <v>56</v>
      </c>
      <c r="M4283" s="119" t="s">
        <v>65</v>
      </c>
      <c r="N4283" s="119" t="s">
        <v>65</v>
      </c>
      <c r="O4283" s="119" t="s">
        <v>65</v>
      </c>
      <c r="P4283" s="137" t="s">
        <v>9037</v>
      </c>
      <c r="Q4283" s="138"/>
      <c r="R4283" s="136" t="s">
        <v>28</v>
      </c>
      <c r="S4283" s="139"/>
      <c r="T4283" s="140">
        <v>10629</v>
      </c>
      <c r="U4283" s="141">
        <v>8990</v>
      </c>
      <c r="V4283" s="122">
        <v>0.15420077147426847</v>
      </c>
      <c r="W4283" s="136" t="s">
        <v>276</v>
      </c>
      <c r="X4283" s="136" t="s">
        <v>24</v>
      </c>
      <c r="Y4283" s="136" t="s">
        <v>30</v>
      </c>
      <c r="Z4283" s="136" t="s">
        <v>31</v>
      </c>
      <c r="AA4283" s="119"/>
    </row>
    <row r="4284" spans="1:27" x14ac:dyDescent="0.25">
      <c r="A4284" s="119" t="s">
        <v>460</v>
      </c>
      <c r="B4284" s="119" t="s">
        <v>460</v>
      </c>
      <c r="C4284" s="134" t="s">
        <v>461</v>
      </c>
      <c r="D4284" s="135" t="s">
        <v>462</v>
      </c>
      <c r="E4284" s="135" t="s">
        <v>55</v>
      </c>
      <c r="F4284" s="135" t="s">
        <v>22</v>
      </c>
      <c r="G4284" s="135" t="s">
        <v>23</v>
      </c>
      <c r="H4284" s="135"/>
      <c r="I4284" s="136" t="s">
        <v>24</v>
      </c>
      <c r="J4284" s="119"/>
      <c r="K4284" s="120">
        <v>100240109000</v>
      </c>
      <c r="L4284" s="119" t="s">
        <v>56</v>
      </c>
      <c r="M4284" s="119" t="s">
        <v>65</v>
      </c>
      <c r="N4284" s="119" t="s">
        <v>65</v>
      </c>
      <c r="O4284" s="119" t="s">
        <v>65</v>
      </c>
      <c r="P4284" s="137" t="s">
        <v>9037</v>
      </c>
      <c r="Q4284" s="138"/>
      <c r="R4284" s="136" t="s">
        <v>28</v>
      </c>
      <c r="S4284" s="139"/>
      <c r="T4284" s="140">
        <v>20412</v>
      </c>
      <c r="U4284" s="141">
        <v>17260</v>
      </c>
      <c r="V4284" s="122">
        <v>0.15441896923378406</v>
      </c>
      <c r="W4284" s="136" t="s">
        <v>276</v>
      </c>
      <c r="X4284" s="136" t="s">
        <v>24</v>
      </c>
      <c r="Y4284" s="136" t="s">
        <v>30</v>
      </c>
      <c r="Z4284" s="136" t="s">
        <v>31</v>
      </c>
      <c r="AA4284" s="119"/>
    </row>
    <row r="4285" spans="1:27" x14ac:dyDescent="0.25">
      <c r="A4285" s="119" t="s">
        <v>463</v>
      </c>
      <c r="B4285" s="119" t="s">
        <v>463</v>
      </c>
      <c r="C4285" s="134" t="s">
        <v>464</v>
      </c>
      <c r="D4285" s="135" t="s">
        <v>465</v>
      </c>
      <c r="E4285" s="135" t="s">
        <v>55</v>
      </c>
      <c r="F4285" s="135" t="s">
        <v>22</v>
      </c>
      <c r="G4285" s="135" t="s">
        <v>23</v>
      </c>
      <c r="H4285" s="135"/>
      <c r="I4285" s="136" t="s">
        <v>24</v>
      </c>
      <c r="J4285" s="119"/>
      <c r="K4285" s="120">
        <v>100240109000</v>
      </c>
      <c r="L4285" s="119" t="s">
        <v>56</v>
      </c>
      <c r="M4285" s="119" t="s">
        <v>65</v>
      </c>
      <c r="N4285" s="119" t="s">
        <v>65</v>
      </c>
      <c r="O4285" s="119" t="s">
        <v>65</v>
      </c>
      <c r="P4285" s="137" t="s">
        <v>9037</v>
      </c>
      <c r="Q4285" s="138"/>
      <c r="R4285" s="136" t="s">
        <v>28</v>
      </c>
      <c r="S4285" s="139"/>
      <c r="T4285" s="140">
        <v>30582</v>
      </c>
      <c r="U4285" s="141">
        <v>25860</v>
      </c>
      <c r="V4285" s="122">
        <v>0.15440455169707668</v>
      </c>
      <c r="W4285" s="136" t="s">
        <v>276</v>
      </c>
      <c r="X4285" s="136" t="s">
        <v>24</v>
      </c>
      <c r="Y4285" s="136" t="s">
        <v>30</v>
      </c>
      <c r="Z4285" s="136" t="s">
        <v>31</v>
      </c>
      <c r="AA4285" s="119"/>
    </row>
    <row r="4286" spans="1:27" x14ac:dyDescent="0.25">
      <c r="A4286" s="119" t="s">
        <v>466</v>
      </c>
      <c r="B4286" s="119" t="s">
        <v>466</v>
      </c>
      <c r="C4286" s="134" t="s">
        <v>467</v>
      </c>
      <c r="D4286" s="135" t="s">
        <v>468</v>
      </c>
      <c r="E4286" s="135" t="s">
        <v>55</v>
      </c>
      <c r="F4286" s="135" t="s">
        <v>22</v>
      </c>
      <c r="G4286" s="135" t="s">
        <v>23</v>
      </c>
      <c r="H4286" s="135"/>
      <c r="I4286" s="136" t="s">
        <v>24</v>
      </c>
      <c r="J4286" s="119"/>
      <c r="K4286" s="120">
        <v>100240109000</v>
      </c>
      <c r="L4286" s="119" t="s">
        <v>56</v>
      </c>
      <c r="M4286" s="119" t="s">
        <v>65</v>
      </c>
      <c r="N4286" s="119" t="s">
        <v>65</v>
      </c>
      <c r="O4286" s="119" t="s">
        <v>65</v>
      </c>
      <c r="P4286" s="137" t="s">
        <v>9037</v>
      </c>
      <c r="Q4286" s="138"/>
      <c r="R4286" s="136" t="s">
        <v>28</v>
      </c>
      <c r="S4286" s="139"/>
      <c r="T4286" s="140">
        <v>41151</v>
      </c>
      <c r="U4286" s="141">
        <v>34800</v>
      </c>
      <c r="V4286" s="122">
        <v>0.15433403805496826</v>
      </c>
      <c r="W4286" s="136" t="s">
        <v>276</v>
      </c>
      <c r="X4286" s="136" t="s">
        <v>24</v>
      </c>
      <c r="Y4286" s="136" t="s">
        <v>30</v>
      </c>
      <c r="Z4286" s="136" t="s">
        <v>31</v>
      </c>
      <c r="AA4286" s="119"/>
    </row>
    <row r="4287" spans="1:27" x14ac:dyDescent="0.25">
      <c r="A4287" s="119" t="s">
        <v>8670</v>
      </c>
      <c r="B4287" s="119" t="s">
        <v>8670</v>
      </c>
      <c r="C4287" s="134" t="s">
        <v>8671</v>
      </c>
      <c r="D4287" s="135" t="s">
        <v>8672</v>
      </c>
      <c r="E4287" s="135" t="s">
        <v>55</v>
      </c>
      <c r="F4287" s="135" t="s">
        <v>22</v>
      </c>
      <c r="G4287" s="135" t="s">
        <v>23</v>
      </c>
      <c r="H4287" s="135"/>
      <c r="I4287" s="136" t="s">
        <v>24</v>
      </c>
      <c r="J4287" s="119"/>
      <c r="K4287" s="120">
        <v>100240109000</v>
      </c>
      <c r="L4287" s="119" t="s">
        <v>56</v>
      </c>
      <c r="M4287" s="119" t="s">
        <v>65</v>
      </c>
      <c r="N4287" s="119" t="s">
        <v>65</v>
      </c>
      <c r="O4287" s="119" t="s">
        <v>65</v>
      </c>
      <c r="P4287" s="137" t="s">
        <v>9037</v>
      </c>
      <c r="Q4287" s="138"/>
      <c r="R4287" s="136" t="s">
        <v>28</v>
      </c>
      <c r="S4287" s="139"/>
      <c r="T4287" s="140">
        <v>4050</v>
      </c>
      <c r="U4287" s="141">
        <v>3290</v>
      </c>
      <c r="V4287" s="122">
        <v>0.18765432098765433</v>
      </c>
      <c r="W4287" s="136" t="s">
        <v>8673</v>
      </c>
      <c r="X4287" s="136" t="s">
        <v>24</v>
      </c>
      <c r="Y4287" s="136" t="s">
        <v>30</v>
      </c>
      <c r="Z4287" s="136" t="s">
        <v>31</v>
      </c>
      <c r="AA4287" s="119"/>
    </row>
    <row r="4288" spans="1:27" x14ac:dyDescent="0.25">
      <c r="A4288" s="119" t="s">
        <v>8674</v>
      </c>
      <c r="B4288" s="119" t="s">
        <v>8674</v>
      </c>
      <c r="C4288" s="134" t="s">
        <v>8675</v>
      </c>
      <c r="D4288" s="135" t="s">
        <v>8676</v>
      </c>
      <c r="E4288" s="135" t="s">
        <v>55</v>
      </c>
      <c r="F4288" s="135" t="s">
        <v>22</v>
      </c>
      <c r="G4288" s="135" t="s">
        <v>23</v>
      </c>
      <c r="H4288" s="135"/>
      <c r="I4288" s="136" t="s">
        <v>24</v>
      </c>
      <c r="J4288" s="119"/>
      <c r="K4288" s="120">
        <v>100240109000</v>
      </c>
      <c r="L4288" s="119" t="s">
        <v>56</v>
      </c>
      <c r="M4288" s="119" t="s">
        <v>65</v>
      </c>
      <c r="N4288" s="119" t="s">
        <v>65</v>
      </c>
      <c r="O4288" s="119" t="s">
        <v>65</v>
      </c>
      <c r="P4288" s="137" t="s">
        <v>9037</v>
      </c>
      <c r="Q4288" s="138"/>
      <c r="R4288" s="136" t="s">
        <v>28</v>
      </c>
      <c r="S4288" s="139"/>
      <c r="T4288" s="140">
        <v>8260</v>
      </c>
      <c r="U4288" s="141">
        <v>6700</v>
      </c>
      <c r="V4288" s="122">
        <v>0.18886198547215494</v>
      </c>
      <c r="W4288" s="136" t="s">
        <v>8673</v>
      </c>
      <c r="X4288" s="136" t="s">
        <v>24</v>
      </c>
      <c r="Y4288" s="136" t="s">
        <v>30</v>
      </c>
      <c r="Z4288" s="136" t="s">
        <v>31</v>
      </c>
      <c r="AA4288" s="119"/>
    </row>
    <row r="4289" spans="1:27" x14ac:dyDescent="0.25">
      <c r="A4289" s="119" t="s">
        <v>8677</v>
      </c>
      <c r="B4289" s="119" t="s">
        <v>8677</v>
      </c>
      <c r="C4289" s="134" t="s">
        <v>8678</v>
      </c>
      <c r="D4289" s="135" t="s">
        <v>8679</v>
      </c>
      <c r="E4289" s="135" t="s">
        <v>55</v>
      </c>
      <c r="F4289" s="135" t="s">
        <v>22</v>
      </c>
      <c r="G4289" s="135" t="s">
        <v>23</v>
      </c>
      <c r="H4289" s="135"/>
      <c r="I4289" s="136" t="s">
        <v>24</v>
      </c>
      <c r="J4289" s="119"/>
      <c r="K4289" s="120">
        <v>100240109000</v>
      </c>
      <c r="L4289" s="119" t="s">
        <v>56</v>
      </c>
      <c r="M4289" s="119" t="s">
        <v>65</v>
      </c>
      <c r="N4289" s="119" t="s">
        <v>65</v>
      </c>
      <c r="O4289" s="119" t="s">
        <v>65</v>
      </c>
      <c r="P4289" s="137" t="s">
        <v>9037</v>
      </c>
      <c r="Q4289" s="138"/>
      <c r="R4289" s="136" t="s">
        <v>28</v>
      </c>
      <c r="S4289" s="139"/>
      <c r="T4289" s="140">
        <v>12637</v>
      </c>
      <c r="U4289" s="141">
        <v>10240</v>
      </c>
      <c r="V4289" s="122">
        <v>0.18968109519664478</v>
      </c>
      <c r="W4289" s="136" t="s">
        <v>8673</v>
      </c>
      <c r="X4289" s="136" t="s">
        <v>24</v>
      </c>
      <c r="Y4289" s="136" t="s">
        <v>30</v>
      </c>
      <c r="Z4289" s="136" t="s">
        <v>31</v>
      </c>
      <c r="AA4289" s="119"/>
    </row>
    <row r="4290" spans="1:27" x14ac:dyDescent="0.25">
      <c r="A4290" s="119" t="s">
        <v>8680</v>
      </c>
      <c r="B4290" s="119" t="s">
        <v>8680</v>
      </c>
      <c r="C4290" s="134" t="s">
        <v>8681</v>
      </c>
      <c r="D4290" s="135" t="s">
        <v>8682</v>
      </c>
      <c r="E4290" s="135" t="s">
        <v>55</v>
      </c>
      <c r="F4290" s="135" t="s">
        <v>22</v>
      </c>
      <c r="G4290" s="135" t="s">
        <v>23</v>
      </c>
      <c r="H4290" s="135"/>
      <c r="I4290" s="136" t="s">
        <v>24</v>
      </c>
      <c r="J4290" s="119"/>
      <c r="K4290" s="120">
        <v>100240109000</v>
      </c>
      <c r="L4290" s="119" t="s">
        <v>56</v>
      </c>
      <c r="M4290" s="119" t="s">
        <v>65</v>
      </c>
      <c r="N4290" s="119" t="s">
        <v>65</v>
      </c>
      <c r="O4290" s="119" t="s">
        <v>65</v>
      </c>
      <c r="P4290" s="137" t="s">
        <v>9037</v>
      </c>
      <c r="Q4290" s="138"/>
      <c r="R4290" s="136" t="s">
        <v>28</v>
      </c>
      <c r="S4290" s="139"/>
      <c r="T4290" s="140">
        <v>17186</v>
      </c>
      <c r="U4290" s="141">
        <v>13930</v>
      </c>
      <c r="V4290" s="122">
        <v>0.18945653438845567</v>
      </c>
      <c r="W4290" s="136" t="s">
        <v>8673</v>
      </c>
      <c r="X4290" s="136" t="s">
        <v>24</v>
      </c>
      <c r="Y4290" s="136" t="s">
        <v>30</v>
      </c>
      <c r="Z4290" s="136" t="s">
        <v>31</v>
      </c>
      <c r="AA4290" s="119"/>
    </row>
    <row r="4291" spans="1:27" x14ac:dyDescent="0.25">
      <c r="A4291" s="119" t="s">
        <v>8683</v>
      </c>
      <c r="B4291" s="119" t="s">
        <v>8683</v>
      </c>
      <c r="C4291" s="134" t="s">
        <v>8684</v>
      </c>
      <c r="D4291" s="135" t="s">
        <v>8685</v>
      </c>
      <c r="E4291" s="135" t="s">
        <v>55</v>
      </c>
      <c r="F4291" s="135" t="s">
        <v>22</v>
      </c>
      <c r="G4291" s="135" t="s">
        <v>23</v>
      </c>
      <c r="H4291" s="135"/>
      <c r="I4291" s="136" t="s">
        <v>24</v>
      </c>
      <c r="J4291" s="119"/>
      <c r="K4291" s="120">
        <v>100240109000</v>
      </c>
      <c r="L4291" s="119" t="s">
        <v>56</v>
      </c>
      <c r="M4291" s="119" t="s">
        <v>65</v>
      </c>
      <c r="N4291" s="119" t="s">
        <v>65</v>
      </c>
      <c r="O4291" s="119" t="s">
        <v>65</v>
      </c>
      <c r="P4291" s="137" t="s">
        <v>9037</v>
      </c>
      <c r="Q4291" s="138"/>
      <c r="R4291" s="136" t="s">
        <v>28</v>
      </c>
      <c r="S4291" s="139"/>
      <c r="T4291" s="140">
        <v>5104</v>
      </c>
      <c r="U4291" s="141">
        <v>4140</v>
      </c>
      <c r="V4291" s="122">
        <v>0.18887147335423193</v>
      </c>
      <c r="W4291" s="136" t="s">
        <v>8673</v>
      </c>
      <c r="X4291" s="136" t="s">
        <v>24</v>
      </c>
      <c r="Y4291" s="136" t="s">
        <v>30</v>
      </c>
      <c r="Z4291" s="136" t="s">
        <v>31</v>
      </c>
      <c r="AA4291" s="119"/>
    </row>
    <row r="4292" spans="1:27" x14ac:dyDescent="0.25">
      <c r="A4292" s="119" t="s">
        <v>8686</v>
      </c>
      <c r="B4292" s="119" t="s">
        <v>8686</v>
      </c>
      <c r="C4292" s="134" t="s">
        <v>8687</v>
      </c>
      <c r="D4292" s="135" t="s">
        <v>8688</v>
      </c>
      <c r="E4292" s="135" t="s">
        <v>55</v>
      </c>
      <c r="F4292" s="135" t="s">
        <v>22</v>
      </c>
      <c r="G4292" s="135" t="s">
        <v>23</v>
      </c>
      <c r="H4292" s="135"/>
      <c r="I4292" s="136" t="s">
        <v>24</v>
      </c>
      <c r="J4292" s="119"/>
      <c r="K4292" s="120">
        <v>100240109000</v>
      </c>
      <c r="L4292" s="119" t="s">
        <v>56</v>
      </c>
      <c r="M4292" s="119" t="s">
        <v>65</v>
      </c>
      <c r="N4292" s="119" t="s">
        <v>65</v>
      </c>
      <c r="O4292" s="119" t="s">
        <v>65</v>
      </c>
      <c r="P4292" s="137" t="s">
        <v>9037</v>
      </c>
      <c r="Q4292" s="138"/>
      <c r="R4292" s="136" t="s">
        <v>28</v>
      </c>
      <c r="S4292" s="139"/>
      <c r="T4292" s="140">
        <v>10411</v>
      </c>
      <c r="U4292" s="141">
        <v>8440</v>
      </c>
      <c r="V4292" s="122">
        <v>0.18931898953030446</v>
      </c>
      <c r="W4292" s="136" t="s">
        <v>8673</v>
      </c>
      <c r="X4292" s="136" t="s">
        <v>24</v>
      </c>
      <c r="Y4292" s="136" t="s">
        <v>30</v>
      </c>
      <c r="Z4292" s="136" t="s">
        <v>31</v>
      </c>
      <c r="AA4292" s="119"/>
    </row>
    <row r="4293" spans="1:27" x14ac:dyDescent="0.25">
      <c r="A4293" s="119" t="s">
        <v>8689</v>
      </c>
      <c r="B4293" s="119" t="s">
        <v>8689</v>
      </c>
      <c r="C4293" s="134" t="s">
        <v>8690</v>
      </c>
      <c r="D4293" s="135" t="s">
        <v>8691</v>
      </c>
      <c r="E4293" s="135" t="s">
        <v>55</v>
      </c>
      <c r="F4293" s="135" t="s">
        <v>22</v>
      </c>
      <c r="G4293" s="135" t="s">
        <v>23</v>
      </c>
      <c r="H4293" s="135"/>
      <c r="I4293" s="136" t="s">
        <v>24</v>
      </c>
      <c r="J4293" s="119"/>
      <c r="K4293" s="120">
        <v>100240109000</v>
      </c>
      <c r="L4293" s="119" t="s">
        <v>56</v>
      </c>
      <c r="M4293" s="119" t="s">
        <v>65</v>
      </c>
      <c r="N4293" s="119" t="s">
        <v>65</v>
      </c>
      <c r="O4293" s="119" t="s">
        <v>65</v>
      </c>
      <c r="P4293" s="137" t="s">
        <v>9037</v>
      </c>
      <c r="Q4293" s="138"/>
      <c r="R4293" s="136" t="s">
        <v>28</v>
      </c>
      <c r="S4293" s="139"/>
      <c r="T4293" s="140">
        <v>15928</v>
      </c>
      <c r="U4293" s="141">
        <v>12910</v>
      </c>
      <c r="V4293" s="122">
        <v>0.18947764942240075</v>
      </c>
      <c r="W4293" s="136" t="s">
        <v>8673</v>
      </c>
      <c r="X4293" s="136" t="s">
        <v>24</v>
      </c>
      <c r="Y4293" s="136" t="s">
        <v>30</v>
      </c>
      <c r="Z4293" s="136" t="s">
        <v>31</v>
      </c>
      <c r="AA4293" s="119"/>
    </row>
    <row r="4294" spans="1:27" x14ac:dyDescent="0.25">
      <c r="A4294" s="119" t="s">
        <v>8692</v>
      </c>
      <c r="B4294" s="119" t="s">
        <v>8692</v>
      </c>
      <c r="C4294" s="134" t="s">
        <v>8693</v>
      </c>
      <c r="D4294" s="135" t="s">
        <v>8694</v>
      </c>
      <c r="E4294" s="135" t="s">
        <v>55</v>
      </c>
      <c r="F4294" s="135" t="s">
        <v>22</v>
      </c>
      <c r="G4294" s="135" t="s">
        <v>23</v>
      </c>
      <c r="H4294" s="135"/>
      <c r="I4294" s="136" t="s">
        <v>24</v>
      </c>
      <c r="J4294" s="119"/>
      <c r="K4294" s="120">
        <v>100240109000</v>
      </c>
      <c r="L4294" s="119" t="s">
        <v>56</v>
      </c>
      <c r="M4294" s="119" t="s">
        <v>65</v>
      </c>
      <c r="N4294" s="119" t="s">
        <v>65</v>
      </c>
      <c r="O4294" s="119" t="s">
        <v>65</v>
      </c>
      <c r="P4294" s="137" t="s">
        <v>9037</v>
      </c>
      <c r="Q4294" s="138"/>
      <c r="R4294" s="136" t="s">
        <v>28</v>
      </c>
      <c r="S4294" s="139"/>
      <c r="T4294" s="140">
        <v>21662</v>
      </c>
      <c r="U4294" s="141">
        <v>17550</v>
      </c>
      <c r="V4294" s="122">
        <v>0.18982550087711203</v>
      </c>
      <c r="W4294" s="136" t="s">
        <v>8673</v>
      </c>
      <c r="X4294" s="136" t="s">
        <v>24</v>
      </c>
      <c r="Y4294" s="136" t="s">
        <v>30</v>
      </c>
      <c r="Z4294" s="136" t="s">
        <v>31</v>
      </c>
      <c r="AA4294" s="119"/>
    </row>
    <row r="4295" spans="1:27" x14ac:dyDescent="0.25">
      <c r="A4295" s="119" t="s">
        <v>9985</v>
      </c>
      <c r="B4295" s="119" t="s">
        <v>9985</v>
      </c>
      <c r="C4295" s="119" t="s">
        <v>9986</v>
      </c>
      <c r="D4295" s="119" t="s">
        <v>9987</v>
      </c>
      <c r="E4295" s="119" t="s">
        <v>55</v>
      </c>
      <c r="F4295" s="119" t="s">
        <v>22</v>
      </c>
      <c r="G4295" s="119" t="s">
        <v>23</v>
      </c>
      <c r="H4295" s="119"/>
      <c r="I4295" s="119"/>
      <c r="J4295" s="119"/>
      <c r="K4295" s="124">
        <v>100240209000</v>
      </c>
      <c r="L4295" s="119" t="s">
        <v>56</v>
      </c>
      <c r="M4295" s="119" t="s">
        <v>57</v>
      </c>
      <c r="N4295" s="119" t="s">
        <v>57</v>
      </c>
      <c r="O4295" s="119" t="s">
        <v>57</v>
      </c>
      <c r="P4295" s="119"/>
      <c r="Q4295" s="119"/>
      <c r="R4295" s="119"/>
      <c r="S4295" s="119"/>
      <c r="T4295" s="149">
        <v>627</v>
      </c>
      <c r="U4295" s="149" t="s">
        <v>9745</v>
      </c>
      <c r="V4295" s="122"/>
      <c r="W4295" s="119" t="s">
        <v>9746</v>
      </c>
      <c r="X4295" s="119"/>
      <c r="Y4295" s="119"/>
      <c r="Z4295" s="119"/>
      <c r="AA4295" s="119"/>
    </row>
    <row r="4296" spans="1:27" x14ac:dyDescent="0.25">
      <c r="A4296" s="119" t="s">
        <v>9988</v>
      </c>
      <c r="B4296" s="119" t="s">
        <v>9988</v>
      </c>
      <c r="C4296" s="119" t="s">
        <v>9989</v>
      </c>
      <c r="D4296" s="119" t="s">
        <v>9990</v>
      </c>
      <c r="E4296" s="119" t="s">
        <v>55</v>
      </c>
      <c r="F4296" s="119" t="s">
        <v>22</v>
      </c>
      <c r="G4296" s="119" t="s">
        <v>23</v>
      </c>
      <c r="H4296" s="119"/>
      <c r="I4296" s="119"/>
      <c r="J4296" s="119"/>
      <c r="K4296" s="120">
        <v>100240209000</v>
      </c>
      <c r="L4296" s="119" t="s">
        <v>56</v>
      </c>
      <c r="M4296" s="119" t="s">
        <v>57</v>
      </c>
      <c r="N4296" s="119" t="s">
        <v>57</v>
      </c>
      <c r="O4296" s="119" t="s">
        <v>57</v>
      </c>
      <c r="P4296" s="119"/>
      <c r="Q4296" s="119"/>
      <c r="R4296" s="119"/>
      <c r="S4296" s="119"/>
      <c r="T4296" s="149">
        <v>730</v>
      </c>
      <c r="U4296" s="149" t="s">
        <v>9745</v>
      </c>
      <c r="V4296" s="122"/>
      <c r="W4296" s="119" t="s">
        <v>9746</v>
      </c>
      <c r="X4296" s="119"/>
      <c r="Y4296" s="119"/>
      <c r="Z4296" s="119"/>
      <c r="AA4296" s="119"/>
    </row>
    <row r="4297" spans="1:27" x14ac:dyDescent="0.25">
      <c r="A4297" s="119" t="s">
        <v>9991</v>
      </c>
      <c r="B4297" s="119" t="s">
        <v>9991</v>
      </c>
      <c r="C4297" s="119" t="s">
        <v>9992</v>
      </c>
      <c r="D4297" s="119" t="s">
        <v>9993</v>
      </c>
      <c r="E4297" s="119" t="s">
        <v>55</v>
      </c>
      <c r="F4297" s="119" t="s">
        <v>22</v>
      </c>
      <c r="G4297" s="119" t="s">
        <v>23</v>
      </c>
      <c r="H4297" s="119"/>
      <c r="I4297" s="119"/>
      <c r="J4297" s="119"/>
      <c r="K4297" s="120">
        <v>100240109000</v>
      </c>
      <c r="L4297" s="119" t="s">
        <v>56</v>
      </c>
      <c r="M4297" s="119" t="s">
        <v>65</v>
      </c>
      <c r="N4297" s="119" t="s">
        <v>65</v>
      </c>
      <c r="O4297" s="119" t="s">
        <v>65</v>
      </c>
      <c r="P4297" s="119"/>
      <c r="Q4297" s="119"/>
      <c r="R4297" s="119"/>
      <c r="S4297" s="119"/>
      <c r="T4297" s="149">
        <v>1290</v>
      </c>
      <c r="U4297" s="149" t="s">
        <v>9745</v>
      </c>
      <c r="V4297" s="122"/>
      <c r="W4297" s="119" t="s">
        <v>9746</v>
      </c>
      <c r="X4297" s="119"/>
      <c r="Y4297" s="119"/>
      <c r="Z4297" s="119"/>
      <c r="AA4297" s="119"/>
    </row>
    <row r="4298" spans="1:27" x14ac:dyDescent="0.25">
      <c r="A4298" s="119" t="s">
        <v>9994</v>
      </c>
      <c r="B4298" s="119" t="s">
        <v>9994</v>
      </c>
      <c r="C4298" s="119" t="s">
        <v>9995</v>
      </c>
      <c r="D4298" s="119" t="s">
        <v>9996</v>
      </c>
      <c r="E4298" s="119" t="s">
        <v>55</v>
      </c>
      <c r="F4298" s="119" t="s">
        <v>22</v>
      </c>
      <c r="G4298" s="119" t="s">
        <v>23</v>
      </c>
      <c r="H4298" s="119"/>
      <c r="I4298" s="119"/>
      <c r="J4298" s="119"/>
      <c r="K4298" s="120">
        <v>100240109000</v>
      </c>
      <c r="L4298" s="119" t="s">
        <v>56</v>
      </c>
      <c r="M4298" s="119" t="s">
        <v>65</v>
      </c>
      <c r="N4298" s="119" t="s">
        <v>65</v>
      </c>
      <c r="O4298" s="119" t="s">
        <v>65</v>
      </c>
      <c r="P4298" s="119"/>
      <c r="Q4298" s="119"/>
      <c r="R4298" s="119"/>
      <c r="S4298" s="119"/>
      <c r="T4298" s="149">
        <v>1973</v>
      </c>
      <c r="U4298" s="149" t="s">
        <v>9745</v>
      </c>
      <c r="V4298" s="122"/>
      <c r="W4298" s="119" t="s">
        <v>9746</v>
      </c>
      <c r="X4298" s="119"/>
      <c r="Y4298" s="119"/>
      <c r="Z4298" s="119"/>
      <c r="AA4298" s="119"/>
    </row>
    <row r="4299" spans="1:27" x14ac:dyDescent="0.25">
      <c r="A4299" s="119" t="s">
        <v>9997</v>
      </c>
      <c r="B4299" s="119" t="s">
        <v>9997</v>
      </c>
      <c r="C4299" s="119" t="s">
        <v>9998</v>
      </c>
      <c r="D4299" s="119" t="s">
        <v>9999</v>
      </c>
      <c r="E4299" s="119" t="s">
        <v>55</v>
      </c>
      <c r="F4299" s="119" t="s">
        <v>22</v>
      </c>
      <c r="G4299" s="119" t="s">
        <v>23</v>
      </c>
      <c r="H4299" s="119"/>
      <c r="I4299" s="119"/>
      <c r="J4299" s="119"/>
      <c r="K4299" s="120">
        <v>100240109000</v>
      </c>
      <c r="L4299" s="119" t="s">
        <v>56</v>
      </c>
      <c r="M4299" s="119" t="s">
        <v>65</v>
      </c>
      <c r="N4299" s="119" t="s">
        <v>65</v>
      </c>
      <c r="O4299" s="119" t="s">
        <v>65</v>
      </c>
      <c r="P4299" s="119"/>
      <c r="Q4299" s="119"/>
      <c r="R4299" s="119"/>
      <c r="S4299" s="119"/>
      <c r="T4299" s="149">
        <v>2683</v>
      </c>
      <c r="U4299" s="149" t="s">
        <v>9745</v>
      </c>
      <c r="V4299" s="122"/>
      <c r="W4299" s="119" t="s">
        <v>9746</v>
      </c>
      <c r="X4299" s="119"/>
      <c r="Y4299" s="119"/>
      <c r="Z4299" s="119"/>
      <c r="AA4299" s="119"/>
    </row>
    <row r="4300" spans="1:27" x14ac:dyDescent="0.25">
      <c r="A4300" s="119" t="s">
        <v>10000</v>
      </c>
      <c r="B4300" s="119" t="s">
        <v>10000</v>
      </c>
      <c r="C4300" s="119" t="s">
        <v>10001</v>
      </c>
      <c r="D4300" s="119" t="s">
        <v>10002</v>
      </c>
      <c r="E4300" s="119" t="s">
        <v>55</v>
      </c>
      <c r="F4300" s="119" t="s">
        <v>22</v>
      </c>
      <c r="G4300" s="119" t="s">
        <v>23</v>
      </c>
      <c r="H4300" s="119"/>
      <c r="I4300" s="119"/>
      <c r="J4300" s="119"/>
      <c r="K4300" s="120">
        <v>100240109000</v>
      </c>
      <c r="L4300" s="119" t="s">
        <v>56</v>
      </c>
      <c r="M4300" s="119" t="s">
        <v>65</v>
      </c>
      <c r="N4300" s="119" t="s">
        <v>65</v>
      </c>
      <c r="O4300" s="119" t="s">
        <v>65</v>
      </c>
      <c r="P4300" s="119"/>
      <c r="Q4300" s="119"/>
      <c r="R4300" s="119"/>
      <c r="S4300" s="119"/>
      <c r="T4300" s="149">
        <v>3420</v>
      </c>
      <c r="U4300" s="149" t="s">
        <v>9745</v>
      </c>
      <c r="V4300" s="122"/>
      <c r="W4300" s="119" t="s">
        <v>9746</v>
      </c>
      <c r="X4300" s="119"/>
      <c r="Y4300" s="119"/>
      <c r="Z4300" s="119"/>
      <c r="AA4300" s="119"/>
    </row>
    <row r="4301" spans="1:27" x14ac:dyDescent="0.25">
      <c r="A4301" s="119" t="s">
        <v>10003</v>
      </c>
      <c r="B4301" s="119" t="s">
        <v>10003</v>
      </c>
      <c r="C4301" s="119" t="s">
        <v>10004</v>
      </c>
      <c r="D4301" s="119" t="s">
        <v>10005</v>
      </c>
      <c r="E4301" s="119" t="s">
        <v>55</v>
      </c>
      <c r="F4301" s="119" t="s">
        <v>22</v>
      </c>
      <c r="G4301" s="119" t="s">
        <v>23</v>
      </c>
      <c r="H4301" s="119"/>
      <c r="I4301" s="119"/>
      <c r="J4301" s="119"/>
      <c r="K4301" s="120">
        <v>100240109000</v>
      </c>
      <c r="L4301" s="119" t="s">
        <v>56</v>
      </c>
      <c r="M4301" s="119" t="s">
        <v>65</v>
      </c>
      <c r="N4301" s="119" t="s">
        <v>65</v>
      </c>
      <c r="O4301" s="119" t="s">
        <v>65</v>
      </c>
      <c r="P4301" s="119"/>
      <c r="Q4301" s="119"/>
      <c r="R4301" s="119"/>
      <c r="S4301" s="119"/>
      <c r="T4301" s="149">
        <v>1577</v>
      </c>
      <c r="U4301" s="149" t="s">
        <v>9745</v>
      </c>
      <c r="V4301" s="122"/>
      <c r="W4301" s="119" t="s">
        <v>9746</v>
      </c>
      <c r="X4301" s="119"/>
      <c r="Y4301" s="119"/>
      <c r="Z4301" s="119"/>
      <c r="AA4301" s="119"/>
    </row>
    <row r="4302" spans="1:27" x14ac:dyDescent="0.25">
      <c r="A4302" s="119" t="s">
        <v>10006</v>
      </c>
      <c r="B4302" s="119" t="s">
        <v>10006</v>
      </c>
      <c r="C4302" s="119" t="s">
        <v>10007</v>
      </c>
      <c r="D4302" s="119" t="s">
        <v>10008</v>
      </c>
      <c r="E4302" s="119" t="s">
        <v>55</v>
      </c>
      <c r="F4302" s="119" t="s">
        <v>22</v>
      </c>
      <c r="G4302" s="119" t="s">
        <v>23</v>
      </c>
      <c r="H4302" s="119"/>
      <c r="I4302" s="119"/>
      <c r="J4302" s="119"/>
      <c r="K4302" s="123">
        <v>100240109000</v>
      </c>
      <c r="L4302" s="119" t="s">
        <v>56</v>
      </c>
      <c r="M4302" s="119" t="s">
        <v>65</v>
      </c>
      <c r="N4302" s="119" t="s">
        <v>65</v>
      </c>
      <c r="O4302" s="119" t="s">
        <v>65</v>
      </c>
      <c r="P4302" s="119"/>
      <c r="Q4302" s="119"/>
      <c r="R4302" s="119"/>
      <c r="S4302" s="119"/>
      <c r="T4302" s="149">
        <v>2596</v>
      </c>
      <c r="U4302" s="149" t="s">
        <v>9745</v>
      </c>
      <c r="V4302" s="122"/>
      <c r="W4302" s="119" t="s">
        <v>9746</v>
      </c>
      <c r="X4302" s="119"/>
      <c r="Y4302" s="119"/>
      <c r="Z4302" s="119"/>
      <c r="AA4302" s="119"/>
    </row>
    <row r="4303" spans="1:27" x14ac:dyDescent="0.25">
      <c r="A4303" s="119" t="s">
        <v>10009</v>
      </c>
      <c r="B4303" s="119" t="s">
        <v>10009</v>
      </c>
      <c r="C4303" s="119" t="s">
        <v>10010</v>
      </c>
      <c r="D4303" s="119" t="s">
        <v>10011</v>
      </c>
      <c r="E4303" s="119" t="s">
        <v>55</v>
      </c>
      <c r="F4303" s="119" t="s">
        <v>22</v>
      </c>
      <c r="G4303" s="119" t="s">
        <v>23</v>
      </c>
      <c r="H4303" s="119"/>
      <c r="I4303" s="119"/>
      <c r="J4303" s="119"/>
      <c r="K4303" s="123">
        <v>100240109000</v>
      </c>
      <c r="L4303" s="119" t="s">
        <v>56</v>
      </c>
      <c r="M4303" s="119" t="s">
        <v>65</v>
      </c>
      <c r="N4303" s="119" t="s">
        <v>65</v>
      </c>
      <c r="O4303" s="119" t="s">
        <v>65</v>
      </c>
      <c r="P4303" s="119"/>
      <c r="Q4303" s="119"/>
      <c r="R4303" s="119"/>
      <c r="S4303" s="119"/>
      <c r="T4303" s="149">
        <v>3656</v>
      </c>
      <c r="U4303" s="149" t="s">
        <v>9745</v>
      </c>
      <c r="V4303" s="122"/>
      <c r="W4303" s="119" t="s">
        <v>9746</v>
      </c>
      <c r="X4303" s="119"/>
      <c r="Y4303" s="119"/>
      <c r="Z4303" s="119"/>
      <c r="AA4303" s="119"/>
    </row>
    <row r="4304" spans="1:27" x14ac:dyDescent="0.25">
      <c r="A4304" s="119" t="s">
        <v>10012</v>
      </c>
      <c r="B4304" s="119" t="s">
        <v>10012</v>
      </c>
      <c r="C4304" s="119" t="s">
        <v>10013</v>
      </c>
      <c r="D4304" s="119" t="s">
        <v>10014</v>
      </c>
      <c r="E4304" s="119" t="s">
        <v>55</v>
      </c>
      <c r="F4304" s="119" t="s">
        <v>22</v>
      </c>
      <c r="G4304" s="119" t="s">
        <v>23</v>
      </c>
      <c r="H4304" s="119"/>
      <c r="I4304" s="119"/>
      <c r="J4304" s="119"/>
      <c r="K4304" s="123">
        <v>100240109000</v>
      </c>
      <c r="L4304" s="119" t="s">
        <v>56</v>
      </c>
      <c r="M4304" s="119" t="s">
        <v>65</v>
      </c>
      <c r="N4304" s="119" t="s">
        <v>65</v>
      </c>
      <c r="O4304" s="119" t="s">
        <v>65</v>
      </c>
      <c r="P4304" s="119"/>
      <c r="Q4304" s="119"/>
      <c r="R4304" s="119"/>
      <c r="S4304" s="119"/>
      <c r="T4304" s="149">
        <v>4757</v>
      </c>
      <c r="U4304" s="149" t="s">
        <v>9745</v>
      </c>
      <c r="V4304" s="122"/>
      <c r="W4304" s="119" t="s">
        <v>9746</v>
      </c>
      <c r="X4304" s="119"/>
      <c r="Y4304" s="119"/>
      <c r="Z4304" s="119"/>
      <c r="AA4304" s="119"/>
    </row>
    <row r="4305" spans="1:27" x14ac:dyDescent="0.25">
      <c r="A4305" s="119" t="s">
        <v>240</v>
      </c>
      <c r="B4305" s="119" t="s">
        <v>240</v>
      </c>
      <c r="C4305" s="134" t="s">
        <v>241</v>
      </c>
      <c r="D4305" s="135" t="s">
        <v>242</v>
      </c>
      <c r="E4305" s="135" t="s">
        <v>55</v>
      </c>
      <c r="F4305" s="135" t="s">
        <v>22</v>
      </c>
      <c r="G4305" s="135" t="s">
        <v>23</v>
      </c>
      <c r="H4305" s="135"/>
      <c r="I4305" s="136" t="s">
        <v>24</v>
      </c>
      <c r="J4305" s="119"/>
      <c r="K4305" s="120">
        <v>100240209000</v>
      </c>
      <c r="L4305" s="119" t="s">
        <v>56</v>
      </c>
      <c r="M4305" s="119" t="s">
        <v>57</v>
      </c>
      <c r="N4305" s="119" t="s">
        <v>57</v>
      </c>
      <c r="O4305" s="119" t="s">
        <v>57</v>
      </c>
      <c r="P4305" s="137" t="s">
        <v>9037</v>
      </c>
      <c r="Q4305" s="138"/>
      <c r="R4305" s="136" t="s">
        <v>28</v>
      </c>
      <c r="S4305" s="139"/>
      <c r="T4305" s="140">
        <v>5661</v>
      </c>
      <c r="U4305" s="141">
        <v>4200</v>
      </c>
      <c r="V4305" s="122">
        <v>0.25808161102278748</v>
      </c>
      <c r="W4305" s="136" t="s">
        <v>61</v>
      </c>
      <c r="X4305" s="136" t="s">
        <v>24</v>
      </c>
      <c r="Y4305" s="136" t="s">
        <v>30</v>
      </c>
      <c r="Z4305" s="136" t="s">
        <v>31</v>
      </c>
      <c r="AA4305" s="119"/>
    </row>
    <row r="4306" spans="1:27" x14ac:dyDescent="0.25">
      <c r="A4306" s="135" t="s">
        <v>655</v>
      </c>
      <c r="B4306" s="135" t="s">
        <v>655</v>
      </c>
      <c r="C4306" s="134" t="s">
        <v>656</v>
      </c>
      <c r="D4306" s="135" t="s">
        <v>657</v>
      </c>
      <c r="E4306" s="135" t="s">
        <v>55</v>
      </c>
      <c r="F4306" s="135" t="s">
        <v>22</v>
      </c>
      <c r="G4306" s="135" t="s">
        <v>23</v>
      </c>
      <c r="H4306" s="135"/>
      <c r="I4306" s="136" t="s">
        <v>24</v>
      </c>
      <c r="J4306" s="119"/>
      <c r="K4306" s="123">
        <v>100240209000</v>
      </c>
      <c r="L4306" s="135" t="s">
        <v>56</v>
      </c>
      <c r="M4306" s="135" t="s">
        <v>57</v>
      </c>
      <c r="N4306" s="135" t="s">
        <v>57</v>
      </c>
      <c r="O4306" s="135" t="s">
        <v>57</v>
      </c>
      <c r="P4306" s="137" t="s">
        <v>9037</v>
      </c>
      <c r="Q4306" s="138"/>
      <c r="R4306" s="136" t="s">
        <v>28</v>
      </c>
      <c r="S4306" s="139"/>
      <c r="T4306" s="140">
        <v>1935</v>
      </c>
      <c r="U4306" s="141">
        <v>1840</v>
      </c>
      <c r="V4306" s="122">
        <v>4.9095607235142169E-2</v>
      </c>
      <c r="W4306" s="126" t="s">
        <v>614</v>
      </c>
      <c r="X4306" s="136" t="s">
        <v>24</v>
      </c>
      <c r="Y4306" s="136" t="s">
        <v>30</v>
      </c>
      <c r="Z4306" s="136" t="s">
        <v>31</v>
      </c>
      <c r="AA4306" s="119"/>
    </row>
    <row r="4307" spans="1:27" x14ac:dyDescent="0.25">
      <c r="A4307" s="119" t="s">
        <v>243</v>
      </c>
      <c r="B4307" s="119" t="s">
        <v>243</v>
      </c>
      <c r="C4307" s="134" t="s">
        <v>244</v>
      </c>
      <c r="D4307" s="135" t="s">
        <v>245</v>
      </c>
      <c r="E4307" s="135" t="s">
        <v>55</v>
      </c>
      <c r="F4307" s="135" t="s">
        <v>22</v>
      </c>
      <c r="G4307" s="135" t="s">
        <v>23</v>
      </c>
      <c r="H4307" s="135"/>
      <c r="I4307" s="136" t="s">
        <v>24</v>
      </c>
      <c r="J4307" s="119"/>
      <c r="K4307" s="120">
        <v>100240109000</v>
      </c>
      <c r="L4307" s="119" t="s">
        <v>56</v>
      </c>
      <c r="M4307" s="119" t="s">
        <v>65</v>
      </c>
      <c r="N4307" s="119" t="s">
        <v>65</v>
      </c>
      <c r="O4307" s="119" t="s">
        <v>65</v>
      </c>
      <c r="P4307" s="137" t="s">
        <v>9037</v>
      </c>
      <c r="Q4307" s="138"/>
      <c r="R4307" s="136" t="s">
        <v>28</v>
      </c>
      <c r="S4307" s="139"/>
      <c r="T4307" s="140">
        <v>10477</v>
      </c>
      <c r="U4307" s="141">
        <v>7770</v>
      </c>
      <c r="V4307" s="122">
        <v>0.25837548916674624</v>
      </c>
      <c r="W4307" s="136" t="s">
        <v>61</v>
      </c>
      <c r="X4307" s="136" t="s">
        <v>24</v>
      </c>
      <c r="Y4307" s="136" t="s">
        <v>30</v>
      </c>
      <c r="Z4307" s="136" t="s">
        <v>31</v>
      </c>
      <c r="AA4307" s="119"/>
    </row>
    <row r="4308" spans="1:27" x14ac:dyDescent="0.25">
      <c r="A4308" s="119" t="s">
        <v>246</v>
      </c>
      <c r="B4308" s="119" t="s">
        <v>246</v>
      </c>
      <c r="C4308" s="134" t="s">
        <v>247</v>
      </c>
      <c r="D4308" s="135" t="s">
        <v>248</v>
      </c>
      <c r="E4308" s="135" t="s">
        <v>55</v>
      </c>
      <c r="F4308" s="135" t="s">
        <v>22</v>
      </c>
      <c r="G4308" s="135" t="s">
        <v>23</v>
      </c>
      <c r="H4308" s="135"/>
      <c r="I4308" s="136" t="s">
        <v>24</v>
      </c>
      <c r="J4308" s="119"/>
      <c r="K4308" s="120">
        <v>100240109000</v>
      </c>
      <c r="L4308" s="119" t="s">
        <v>56</v>
      </c>
      <c r="M4308" s="119" t="s">
        <v>65</v>
      </c>
      <c r="N4308" s="119" t="s">
        <v>65</v>
      </c>
      <c r="O4308" s="119" t="s">
        <v>65</v>
      </c>
      <c r="P4308" s="137" t="s">
        <v>9037</v>
      </c>
      <c r="Q4308" s="129"/>
      <c r="R4308" s="136" t="s">
        <v>28</v>
      </c>
      <c r="S4308" s="130"/>
      <c r="T4308" s="140">
        <v>14245</v>
      </c>
      <c r="U4308" s="141">
        <v>10560</v>
      </c>
      <c r="V4308" s="122">
        <v>0.25868725868725873</v>
      </c>
      <c r="W4308" s="136" t="s">
        <v>61</v>
      </c>
      <c r="X4308" s="136" t="s">
        <v>24</v>
      </c>
      <c r="Y4308" s="136" t="s">
        <v>30</v>
      </c>
      <c r="Z4308" s="136" t="s">
        <v>31</v>
      </c>
      <c r="AA4308" s="119"/>
    </row>
    <row r="4309" spans="1:27" x14ac:dyDescent="0.25">
      <c r="A4309" s="119" t="s">
        <v>249</v>
      </c>
      <c r="B4309" s="119" t="s">
        <v>249</v>
      </c>
      <c r="C4309" s="134" t="s">
        <v>250</v>
      </c>
      <c r="D4309" s="135" t="s">
        <v>251</v>
      </c>
      <c r="E4309" s="135" t="s">
        <v>55</v>
      </c>
      <c r="F4309" s="135" t="s">
        <v>22</v>
      </c>
      <c r="G4309" s="135" t="s">
        <v>23</v>
      </c>
      <c r="H4309" s="135"/>
      <c r="I4309" s="136" t="s">
        <v>24</v>
      </c>
      <c r="J4309" s="119"/>
      <c r="K4309" s="120">
        <v>100240109000</v>
      </c>
      <c r="L4309" s="119" t="s">
        <v>56</v>
      </c>
      <c r="M4309" s="119" t="s">
        <v>65</v>
      </c>
      <c r="N4309" s="119" t="s">
        <v>65</v>
      </c>
      <c r="O4309" s="119" t="s">
        <v>65</v>
      </c>
      <c r="P4309" s="137" t="s">
        <v>9037</v>
      </c>
      <c r="Q4309" s="129"/>
      <c r="R4309" s="136" t="s">
        <v>28</v>
      </c>
      <c r="S4309" s="130"/>
      <c r="T4309" s="140">
        <v>18166</v>
      </c>
      <c r="U4309" s="141">
        <v>13470</v>
      </c>
      <c r="V4309" s="122">
        <v>0.2585048992623582</v>
      </c>
      <c r="W4309" s="136" t="s">
        <v>61</v>
      </c>
      <c r="X4309" s="136" t="s">
        <v>24</v>
      </c>
      <c r="Y4309" s="136" t="s">
        <v>30</v>
      </c>
      <c r="Z4309" s="136" t="s">
        <v>31</v>
      </c>
      <c r="AA4309" s="119"/>
    </row>
    <row r="4310" spans="1:27" x14ac:dyDescent="0.25">
      <c r="A4310" s="119" t="s">
        <v>252</v>
      </c>
      <c r="B4310" s="119" t="s">
        <v>252</v>
      </c>
      <c r="C4310" s="134" t="s">
        <v>253</v>
      </c>
      <c r="D4310" s="135" t="s">
        <v>254</v>
      </c>
      <c r="E4310" s="135" t="s">
        <v>55</v>
      </c>
      <c r="F4310" s="135" t="s">
        <v>22</v>
      </c>
      <c r="G4310" s="135" t="s">
        <v>23</v>
      </c>
      <c r="H4310" s="135"/>
      <c r="I4310" s="136" t="s">
        <v>24</v>
      </c>
      <c r="J4310" s="119"/>
      <c r="K4310" s="120">
        <v>100240109000</v>
      </c>
      <c r="L4310" s="119" t="s">
        <v>56</v>
      </c>
      <c r="M4310" s="119" t="s">
        <v>65</v>
      </c>
      <c r="N4310" s="119" t="s">
        <v>65</v>
      </c>
      <c r="O4310" s="119" t="s">
        <v>65</v>
      </c>
      <c r="P4310" s="137" t="s">
        <v>9037</v>
      </c>
      <c r="Q4310" s="138"/>
      <c r="R4310" s="136" t="s">
        <v>28</v>
      </c>
      <c r="S4310" s="139"/>
      <c r="T4310" s="140">
        <v>22236</v>
      </c>
      <c r="U4310" s="141">
        <v>16480</v>
      </c>
      <c r="V4310" s="122">
        <v>0.25885950710559458</v>
      </c>
      <c r="W4310" s="136" t="s">
        <v>61</v>
      </c>
      <c r="X4310" s="136" t="s">
        <v>24</v>
      </c>
      <c r="Y4310" s="136" t="s">
        <v>30</v>
      </c>
      <c r="Z4310" s="136" t="s">
        <v>31</v>
      </c>
      <c r="AA4310" s="119"/>
    </row>
    <row r="4311" spans="1:27" x14ac:dyDescent="0.25">
      <c r="A4311" s="119" t="s">
        <v>469</v>
      </c>
      <c r="B4311" s="119" t="s">
        <v>469</v>
      </c>
      <c r="C4311" s="134" t="s">
        <v>470</v>
      </c>
      <c r="D4311" s="135" t="s">
        <v>471</v>
      </c>
      <c r="E4311" s="135" t="s">
        <v>55</v>
      </c>
      <c r="F4311" s="135" t="s">
        <v>22</v>
      </c>
      <c r="G4311" s="135" t="s">
        <v>23</v>
      </c>
      <c r="H4311" s="135"/>
      <c r="I4311" s="136" t="s">
        <v>24</v>
      </c>
      <c r="J4311" s="119"/>
      <c r="K4311" s="120">
        <v>100240109000</v>
      </c>
      <c r="L4311" s="119" t="s">
        <v>56</v>
      </c>
      <c r="M4311" s="119" t="s">
        <v>65</v>
      </c>
      <c r="N4311" s="119" t="s">
        <v>65</v>
      </c>
      <c r="O4311" s="119" t="s">
        <v>65</v>
      </c>
      <c r="P4311" s="137" t="s">
        <v>9037</v>
      </c>
      <c r="Q4311" s="138"/>
      <c r="R4311" s="136" t="s">
        <v>28</v>
      </c>
      <c r="S4311" s="139"/>
      <c r="T4311" s="140">
        <v>18886</v>
      </c>
      <c r="U4311" s="141">
        <v>15970</v>
      </c>
      <c r="V4311" s="122">
        <v>0.15440008471883937</v>
      </c>
      <c r="W4311" s="136" t="s">
        <v>276</v>
      </c>
      <c r="X4311" s="136" t="s">
        <v>24</v>
      </c>
      <c r="Y4311" s="136" t="s">
        <v>30</v>
      </c>
      <c r="Z4311" s="136" t="s">
        <v>31</v>
      </c>
      <c r="AA4311" s="119"/>
    </row>
    <row r="4312" spans="1:27" x14ac:dyDescent="0.25">
      <c r="A4312" s="119" t="s">
        <v>472</v>
      </c>
      <c r="B4312" s="119" t="s">
        <v>472</v>
      </c>
      <c r="C4312" s="134" t="s">
        <v>473</v>
      </c>
      <c r="D4312" s="135" t="s">
        <v>474</v>
      </c>
      <c r="E4312" s="135" t="s">
        <v>55</v>
      </c>
      <c r="F4312" s="135" t="s">
        <v>22</v>
      </c>
      <c r="G4312" s="135" t="s">
        <v>23</v>
      </c>
      <c r="H4312" s="135"/>
      <c r="I4312" s="136" t="s">
        <v>24</v>
      </c>
      <c r="J4312" s="119"/>
      <c r="K4312" s="120">
        <v>100240109000</v>
      </c>
      <c r="L4312" s="119" t="s">
        <v>56</v>
      </c>
      <c r="M4312" s="119" t="s">
        <v>65</v>
      </c>
      <c r="N4312" s="119" t="s">
        <v>65</v>
      </c>
      <c r="O4312" s="119" t="s">
        <v>65</v>
      </c>
      <c r="P4312" s="137" t="s">
        <v>9037</v>
      </c>
      <c r="Q4312" s="138"/>
      <c r="R4312" s="136" t="s">
        <v>28</v>
      </c>
      <c r="S4312" s="139"/>
      <c r="T4312" s="140">
        <v>31797</v>
      </c>
      <c r="U4312" s="141">
        <v>26890</v>
      </c>
      <c r="V4312" s="122">
        <v>0.15432273484919956</v>
      </c>
      <c r="W4312" s="136" t="s">
        <v>276</v>
      </c>
      <c r="X4312" s="136" t="s">
        <v>24</v>
      </c>
      <c r="Y4312" s="136" t="s">
        <v>30</v>
      </c>
      <c r="Z4312" s="136" t="s">
        <v>31</v>
      </c>
      <c r="AA4312" s="119"/>
    </row>
    <row r="4313" spans="1:27" x14ac:dyDescent="0.25">
      <c r="A4313" s="119" t="s">
        <v>475</v>
      </c>
      <c r="B4313" s="119" t="s">
        <v>475</v>
      </c>
      <c r="C4313" s="134" t="s">
        <v>476</v>
      </c>
      <c r="D4313" s="135" t="s">
        <v>477</v>
      </c>
      <c r="E4313" s="135" t="s">
        <v>55</v>
      </c>
      <c r="F4313" s="135" t="s">
        <v>22</v>
      </c>
      <c r="G4313" s="135" t="s">
        <v>23</v>
      </c>
      <c r="H4313" s="135"/>
      <c r="I4313" s="136" t="s">
        <v>24</v>
      </c>
      <c r="J4313" s="119"/>
      <c r="K4313" s="120">
        <v>100240109000</v>
      </c>
      <c r="L4313" s="119" t="s">
        <v>56</v>
      </c>
      <c r="M4313" s="119" t="s">
        <v>65</v>
      </c>
      <c r="N4313" s="119" t="s">
        <v>65</v>
      </c>
      <c r="O4313" s="119" t="s">
        <v>65</v>
      </c>
      <c r="P4313" s="137" t="s">
        <v>9037</v>
      </c>
      <c r="Q4313" s="138"/>
      <c r="R4313" s="136" t="s">
        <v>28</v>
      </c>
      <c r="S4313" s="139"/>
      <c r="T4313" s="140">
        <v>45218</v>
      </c>
      <c r="U4313" s="141">
        <v>38240</v>
      </c>
      <c r="V4313" s="122">
        <v>0.15431907647397058</v>
      </c>
      <c r="W4313" s="136" t="s">
        <v>276</v>
      </c>
      <c r="X4313" s="136" t="s">
        <v>24</v>
      </c>
      <c r="Y4313" s="136" t="s">
        <v>30</v>
      </c>
      <c r="Z4313" s="136" t="s">
        <v>31</v>
      </c>
      <c r="AA4313" s="119"/>
    </row>
    <row r="4314" spans="1:27" x14ac:dyDescent="0.25">
      <c r="A4314" s="119" t="s">
        <v>478</v>
      </c>
      <c r="B4314" s="119" t="s">
        <v>478</v>
      </c>
      <c r="C4314" s="134" t="s">
        <v>479</v>
      </c>
      <c r="D4314" s="135" t="s">
        <v>480</v>
      </c>
      <c r="E4314" s="135" t="s">
        <v>55</v>
      </c>
      <c r="F4314" s="135" t="s">
        <v>22</v>
      </c>
      <c r="G4314" s="135" t="s">
        <v>23</v>
      </c>
      <c r="H4314" s="135"/>
      <c r="I4314" s="136" t="s">
        <v>24</v>
      </c>
      <c r="J4314" s="119"/>
      <c r="K4314" s="120">
        <v>100240109000</v>
      </c>
      <c r="L4314" s="119" t="s">
        <v>56</v>
      </c>
      <c r="M4314" s="119" t="s">
        <v>65</v>
      </c>
      <c r="N4314" s="119" t="s">
        <v>65</v>
      </c>
      <c r="O4314" s="119" t="s">
        <v>65</v>
      </c>
      <c r="P4314" s="137" t="s">
        <v>9037</v>
      </c>
      <c r="Q4314" s="138"/>
      <c r="R4314" s="136" t="s">
        <v>28</v>
      </c>
      <c r="S4314" s="139"/>
      <c r="T4314" s="140">
        <v>59162</v>
      </c>
      <c r="U4314" s="141">
        <v>50030</v>
      </c>
      <c r="V4314" s="122">
        <v>0.15435583651668305</v>
      </c>
      <c r="W4314" s="136" t="s">
        <v>276</v>
      </c>
      <c r="X4314" s="136" t="s">
        <v>24</v>
      </c>
      <c r="Y4314" s="136" t="s">
        <v>30</v>
      </c>
      <c r="Z4314" s="136" t="s">
        <v>31</v>
      </c>
      <c r="AA4314" s="119"/>
    </row>
    <row r="4315" spans="1:27" x14ac:dyDescent="0.25">
      <c r="A4315" s="119" t="s">
        <v>10015</v>
      </c>
      <c r="B4315" s="119" t="s">
        <v>10015</v>
      </c>
      <c r="C4315" s="119" t="s">
        <v>10016</v>
      </c>
      <c r="D4315" s="119" t="s">
        <v>10017</v>
      </c>
      <c r="E4315" s="119" t="s">
        <v>55</v>
      </c>
      <c r="F4315" s="119" t="s">
        <v>22</v>
      </c>
      <c r="G4315" s="119" t="s">
        <v>23</v>
      </c>
      <c r="H4315" s="119"/>
      <c r="I4315" s="119"/>
      <c r="J4315" s="119"/>
      <c r="K4315" s="124">
        <v>100240109000</v>
      </c>
      <c r="L4315" s="119" t="s">
        <v>56</v>
      </c>
      <c r="M4315" s="119" t="s">
        <v>65</v>
      </c>
      <c r="N4315" s="119" t="s">
        <v>65</v>
      </c>
      <c r="O4315" s="119" t="s">
        <v>65</v>
      </c>
      <c r="P4315" s="119"/>
      <c r="Q4315" s="119"/>
      <c r="R4315" s="119"/>
      <c r="S4315" s="119"/>
      <c r="T4315" s="149">
        <v>31330</v>
      </c>
      <c r="U4315" s="149" t="s">
        <v>9745</v>
      </c>
      <c r="V4315" s="122"/>
      <c r="W4315" s="119" t="s">
        <v>9746</v>
      </c>
      <c r="X4315" s="119"/>
      <c r="Y4315" s="119"/>
      <c r="Z4315" s="119"/>
      <c r="AA4315" s="119"/>
    </row>
    <row r="4316" spans="1:27" x14ac:dyDescent="0.25">
      <c r="A4316" s="119" t="s">
        <v>10018</v>
      </c>
      <c r="B4316" s="119" t="s">
        <v>10018</v>
      </c>
      <c r="C4316" s="119" t="s">
        <v>10019</v>
      </c>
      <c r="D4316" s="119" t="s">
        <v>10020</v>
      </c>
      <c r="E4316" s="119" t="s">
        <v>55</v>
      </c>
      <c r="F4316" s="119" t="s">
        <v>22</v>
      </c>
      <c r="G4316" s="119" t="s">
        <v>23</v>
      </c>
      <c r="H4316" s="119"/>
      <c r="I4316" s="119"/>
      <c r="J4316" s="119"/>
      <c r="K4316" s="120">
        <v>100240109000</v>
      </c>
      <c r="L4316" s="119" t="s">
        <v>56</v>
      </c>
      <c r="M4316" s="119" t="s">
        <v>65</v>
      </c>
      <c r="N4316" s="119" t="s">
        <v>65</v>
      </c>
      <c r="O4316" s="119" t="s">
        <v>65</v>
      </c>
      <c r="P4316" s="119"/>
      <c r="Q4316" s="119"/>
      <c r="R4316" s="119"/>
      <c r="S4316" s="119"/>
      <c r="T4316" s="149">
        <v>60548</v>
      </c>
      <c r="U4316" s="149" t="s">
        <v>9745</v>
      </c>
      <c r="V4316" s="122"/>
      <c r="W4316" s="119" t="s">
        <v>9746</v>
      </c>
      <c r="X4316" s="119"/>
      <c r="Y4316" s="119"/>
      <c r="Z4316" s="119"/>
      <c r="AA4316" s="119"/>
    </row>
    <row r="4317" spans="1:27" x14ac:dyDescent="0.25">
      <c r="A4317" s="119" t="s">
        <v>10021</v>
      </c>
      <c r="B4317" s="119" t="s">
        <v>10021</v>
      </c>
      <c r="C4317" s="119" t="s">
        <v>10022</v>
      </c>
      <c r="D4317" s="119" t="s">
        <v>10023</v>
      </c>
      <c r="E4317" s="119" t="s">
        <v>55</v>
      </c>
      <c r="F4317" s="119" t="s">
        <v>22</v>
      </c>
      <c r="G4317" s="119" t="s">
        <v>23</v>
      </c>
      <c r="H4317" s="119"/>
      <c r="I4317" s="119"/>
      <c r="J4317" s="119"/>
      <c r="K4317" s="120">
        <v>100240109000</v>
      </c>
      <c r="L4317" s="119" t="s">
        <v>56</v>
      </c>
      <c r="M4317" s="119" t="s">
        <v>65</v>
      </c>
      <c r="N4317" s="119" t="s">
        <v>65</v>
      </c>
      <c r="O4317" s="119" t="s">
        <v>65</v>
      </c>
      <c r="P4317" s="119"/>
      <c r="Q4317" s="119"/>
      <c r="R4317" s="119"/>
      <c r="S4317" s="119"/>
      <c r="T4317" s="149">
        <v>90922</v>
      </c>
      <c r="U4317" s="149" t="s">
        <v>9745</v>
      </c>
      <c r="V4317" s="122"/>
      <c r="W4317" s="119" t="s">
        <v>9746</v>
      </c>
      <c r="X4317" s="119"/>
      <c r="Y4317" s="119"/>
      <c r="Z4317" s="119"/>
      <c r="AA4317" s="119"/>
    </row>
    <row r="4318" spans="1:27" x14ac:dyDescent="0.25">
      <c r="A4318" s="119" t="s">
        <v>10024</v>
      </c>
      <c r="B4318" s="119" t="s">
        <v>10024</v>
      </c>
      <c r="C4318" s="119" t="s">
        <v>10025</v>
      </c>
      <c r="D4318" s="119" t="s">
        <v>10026</v>
      </c>
      <c r="E4318" s="119" t="s">
        <v>55</v>
      </c>
      <c r="F4318" s="119" t="s">
        <v>22</v>
      </c>
      <c r="G4318" s="119" t="s">
        <v>23</v>
      </c>
      <c r="H4318" s="119"/>
      <c r="I4318" s="119"/>
      <c r="J4318" s="119"/>
      <c r="K4318" s="120">
        <v>100240109000</v>
      </c>
      <c r="L4318" s="119" t="s">
        <v>56</v>
      </c>
      <c r="M4318" s="119" t="s">
        <v>65</v>
      </c>
      <c r="N4318" s="119" t="s">
        <v>65</v>
      </c>
      <c r="O4318" s="119" t="s">
        <v>65</v>
      </c>
      <c r="P4318" s="119"/>
      <c r="Q4318" s="119"/>
      <c r="R4318" s="119"/>
      <c r="S4318" s="119"/>
      <c r="T4318" s="149">
        <v>122486</v>
      </c>
      <c r="U4318" s="149" t="s">
        <v>9745</v>
      </c>
      <c r="V4318" s="122"/>
      <c r="W4318" s="119" t="s">
        <v>9746</v>
      </c>
      <c r="X4318" s="119"/>
      <c r="Y4318" s="119"/>
      <c r="Z4318" s="119"/>
      <c r="AA4318" s="119"/>
    </row>
    <row r="4319" spans="1:27" x14ac:dyDescent="0.25">
      <c r="A4319" s="119" t="s">
        <v>481</v>
      </c>
      <c r="B4319" s="119" t="s">
        <v>481</v>
      </c>
      <c r="C4319" s="134" t="s">
        <v>482</v>
      </c>
      <c r="D4319" s="135" t="s">
        <v>483</v>
      </c>
      <c r="E4319" s="135" t="s">
        <v>55</v>
      </c>
      <c r="F4319" s="135" t="s">
        <v>22</v>
      </c>
      <c r="G4319" s="135" t="s">
        <v>23</v>
      </c>
      <c r="H4319" s="135"/>
      <c r="I4319" s="136" t="s">
        <v>24</v>
      </c>
      <c r="J4319" s="119"/>
      <c r="K4319" s="120">
        <v>100240109000</v>
      </c>
      <c r="L4319" s="119" t="s">
        <v>56</v>
      </c>
      <c r="M4319" s="119" t="s">
        <v>65</v>
      </c>
      <c r="N4319" s="119" t="s">
        <v>65</v>
      </c>
      <c r="O4319" s="119" t="s">
        <v>65</v>
      </c>
      <c r="P4319" s="137" t="s">
        <v>9037</v>
      </c>
      <c r="Q4319" s="138"/>
      <c r="R4319" s="136" t="s">
        <v>28</v>
      </c>
      <c r="S4319" s="139"/>
      <c r="T4319" s="140">
        <v>62601</v>
      </c>
      <c r="U4319" s="141">
        <v>52930</v>
      </c>
      <c r="V4319" s="122">
        <v>0.1544863500583058</v>
      </c>
      <c r="W4319" s="136" t="s">
        <v>276</v>
      </c>
      <c r="X4319" s="136" t="s">
        <v>24</v>
      </c>
      <c r="Y4319" s="136" t="s">
        <v>30</v>
      </c>
      <c r="Z4319" s="136" t="s">
        <v>31</v>
      </c>
      <c r="AA4319" s="119"/>
    </row>
    <row r="4320" spans="1:27" x14ac:dyDescent="0.25">
      <c r="A4320" s="119" t="s">
        <v>484</v>
      </c>
      <c r="B4320" s="119" t="s">
        <v>484</v>
      </c>
      <c r="C4320" s="134" t="s">
        <v>485</v>
      </c>
      <c r="D4320" s="135" t="s">
        <v>486</v>
      </c>
      <c r="E4320" s="135" t="s">
        <v>55</v>
      </c>
      <c r="F4320" s="135" t="s">
        <v>22</v>
      </c>
      <c r="G4320" s="135" t="s">
        <v>23</v>
      </c>
      <c r="H4320" s="135"/>
      <c r="I4320" s="136" t="s">
        <v>24</v>
      </c>
      <c r="J4320" s="119"/>
      <c r="K4320" s="120">
        <v>100240109000</v>
      </c>
      <c r="L4320" s="119" t="s">
        <v>56</v>
      </c>
      <c r="M4320" s="119" t="s">
        <v>65</v>
      </c>
      <c r="N4320" s="119" t="s">
        <v>65</v>
      </c>
      <c r="O4320" s="119" t="s">
        <v>65</v>
      </c>
      <c r="P4320" s="137" t="s">
        <v>9037</v>
      </c>
      <c r="Q4320" s="138"/>
      <c r="R4320" s="136" t="s">
        <v>28</v>
      </c>
      <c r="S4320" s="139"/>
      <c r="T4320" s="140">
        <v>117112</v>
      </c>
      <c r="U4320" s="141">
        <v>99020</v>
      </c>
      <c r="V4320" s="122">
        <v>0.15448459594234576</v>
      </c>
      <c r="W4320" s="136" t="s">
        <v>276</v>
      </c>
      <c r="X4320" s="136" t="s">
        <v>24</v>
      </c>
      <c r="Y4320" s="136" t="s">
        <v>30</v>
      </c>
      <c r="Z4320" s="136" t="s">
        <v>31</v>
      </c>
      <c r="AA4320" s="119"/>
    </row>
    <row r="4321" spans="1:27" x14ac:dyDescent="0.25">
      <c r="A4321" s="119" t="s">
        <v>487</v>
      </c>
      <c r="B4321" s="119" t="s">
        <v>487</v>
      </c>
      <c r="C4321" s="134" t="s">
        <v>488</v>
      </c>
      <c r="D4321" s="135" t="s">
        <v>489</v>
      </c>
      <c r="E4321" s="135" t="s">
        <v>55</v>
      </c>
      <c r="F4321" s="135" t="s">
        <v>22</v>
      </c>
      <c r="G4321" s="135" t="s">
        <v>23</v>
      </c>
      <c r="H4321" s="135"/>
      <c r="I4321" s="136" t="s">
        <v>24</v>
      </c>
      <c r="J4321" s="119"/>
      <c r="K4321" s="120">
        <v>100240109000</v>
      </c>
      <c r="L4321" s="119" t="s">
        <v>56</v>
      </c>
      <c r="M4321" s="119" t="s">
        <v>65</v>
      </c>
      <c r="N4321" s="119" t="s">
        <v>65</v>
      </c>
      <c r="O4321" s="119" t="s">
        <v>65</v>
      </c>
      <c r="P4321" s="137" t="s">
        <v>9037</v>
      </c>
      <c r="Q4321" s="138"/>
      <c r="R4321" s="136" t="s">
        <v>28</v>
      </c>
      <c r="S4321" s="139"/>
      <c r="T4321" s="140">
        <v>172496</v>
      </c>
      <c r="U4321" s="141">
        <v>145850</v>
      </c>
      <c r="V4321" s="122">
        <v>0.15447314720341343</v>
      </c>
      <c r="W4321" s="136" t="s">
        <v>276</v>
      </c>
      <c r="X4321" s="136" t="s">
        <v>24</v>
      </c>
      <c r="Y4321" s="136" t="s">
        <v>30</v>
      </c>
      <c r="Z4321" s="136" t="s">
        <v>31</v>
      </c>
      <c r="AA4321" s="119"/>
    </row>
    <row r="4322" spans="1:27" x14ac:dyDescent="0.25">
      <c r="A4322" s="119" t="s">
        <v>490</v>
      </c>
      <c r="B4322" s="119" t="s">
        <v>490</v>
      </c>
      <c r="C4322" s="134" t="s">
        <v>491</v>
      </c>
      <c r="D4322" s="135" t="s">
        <v>492</v>
      </c>
      <c r="E4322" s="135" t="s">
        <v>55</v>
      </c>
      <c r="F4322" s="135" t="s">
        <v>22</v>
      </c>
      <c r="G4322" s="135" t="s">
        <v>23</v>
      </c>
      <c r="H4322" s="135"/>
      <c r="I4322" s="136" t="s">
        <v>24</v>
      </c>
      <c r="J4322" s="119"/>
      <c r="K4322" s="120">
        <v>100240109000</v>
      </c>
      <c r="L4322" s="119" t="s">
        <v>56</v>
      </c>
      <c r="M4322" s="119" t="s">
        <v>65</v>
      </c>
      <c r="N4322" s="119" t="s">
        <v>65</v>
      </c>
      <c r="O4322" s="119" t="s">
        <v>65</v>
      </c>
      <c r="P4322" s="137" t="s">
        <v>9037</v>
      </c>
      <c r="Q4322" s="138"/>
      <c r="R4322" s="136" t="s">
        <v>28</v>
      </c>
      <c r="S4322" s="139"/>
      <c r="T4322" s="140">
        <v>230817</v>
      </c>
      <c r="U4322" s="141">
        <v>195160</v>
      </c>
      <c r="V4322" s="122">
        <v>0.15448168895705261</v>
      </c>
      <c r="W4322" s="136" t="s">
        <v>276</v>
      </c>
      <c r="X4322" s="136" t="s">
        <v>24</v>
      </c>
      <c r="Y4322" s="136" t="s">
        <v>30</v>
      </c>
      <c r="Z4322" s="136" t="s">
        <v>31</v>
      </c>
      <c r="AA4322" s="119"/>
    </row>
    <row r="4323" spans="1:27" x14ac:dyDescent="0.25">
      <c r="A4323" s="119" t="s">
        <v>9368</v>
      </c>
      <c r="B4323" s="119" t="s">
        <v>9368</v>
      </c>
      <c r="C4323" s="134" t="s">
        <v>9369</v>
      </c>
      <c r="D4323" s="135" t="s">
        <v>9369</v>
      </c>
      <c r="E4323" s="135" t="s">
        <v>55</v>
      </c>
      <c r="F4323" s="135" t="s">
        <v>22</v>
      </c>
      <c r="G4323" s="135" t="s">
        <v>23</v>
      </c>
      <c r="H4323" s="135"/>
      <c r="I4323" s="136" t="s">
        <v>24</v>
      </c>
      <c r="J4323" s="119"/>
      <c r="K4323" s="120">
        <v>100240209000</v>
      </c>
      <c r="L4323" s="119" t="s">
        <v>56</v>
      </c>
      <c r="M4323" s="119" t="s">
        <v>57</v>
      </c>
      <c r="N4323" s="119" t="s">
        <v>57</v>
      </c>
      <c r="O4323" s="119" t="s">
        <v>57</v>
      </c>
      <c r="P4323" s="137" t="s">
        <v>9037</v>
      </c>
      <c r="Q4323" s="138"/>
      <c r="R4323" s="136" t="s">
        <v>28</v>
      </c>
      <c r="S4323" s="139"/>
      <c r="T4323" s="140">
        <v>1935</v>
      </c>
      <c r="U4323" s="141">
        <v>1840</v>
      </c>
      <c r="V4323" s="122">
        <v>4.9095607235142169E-2</v>
      </c>
      <c r="W4323" s="136" t="s">
        <v>544</v>
      </c>
      <c r="X4323" s="136" t="s">
        <v>24</v>
      </c>
      <c r="Y4323" s="136" t="s">
        <v>30</v>
      </c>
      <c r="Z4323" s="136" t="s">
        <v>31</v>
      </c>
      <c r="AA4323" s="119"/>
    </row>
    <row r="4324" spans="1:27" x14ac:dyDescent="0.25">
      <c r="A4324" s="119" t="s">
        <v>10027</v>
      </c>
      <c r="B4324" s="119" t="s">
        <v>10027</v>
      </c>
      <c r="C4324" s="119" t="s">
        <v>10028</v>
      </c>
      <c r="D4324" s="119" t="s">
        <v>10029</v>
      </c>
      <c r="E4324" s="119" t="s">
        <v>55</v>
      </c>
      <c r="F4324" s="119" t="s">
        <v>22</v>
      </c>
      <c r="G4324" s="119" t="s">
        <v>23</v>
      </c>
      <c r="H4324" s="119"/>
      <c r="I4324" s="119"/>
      <c r="J4324" s="119"/>
      <c r="K4324" s="120">
        <v>100240209000</v>
      </c>
      <c r="L4324" s="119" t="s">
        <v>56</v>
      </c>
      <c r="M4324" s="119" t="s">
        <v>57</v>
      </c>
      <c r="N4324" s="119" t="s">
        <v>57</v>
      </c>
      <c r="O4324" s="119" t="s">
        <v>57</v>
      </c>
      <c r="P4324" s="119"/>
      <c r="Q4324" s="119"/>
      <c r="R4324" s="119"/>
      <c r="S4324" s="119"/>
      <c r="T4324" s="149">
        <v>1783</v>
      </c>
      <c r="U4324" s="149" t="s">
        <v>9745</v>
      </c>
      <c r="V4324" s="122"/>
      <c r="W4324" s="119" t="s">
        <v>9746</v>
      </c>
      <c r="X4324" s="119"/>
      <c r="Y4324" s="119"/>
      <c r="Z4324" s="119"/>
      <c r="AA4324" s="119"/>
    </row>
    <row r="4325" spans="1:27" x14ac:dyDescent="0.25">
      <c r="A4325" s="119" t="s">
        <v>10030</v>
      </c>
      <c r="B4325" s="119" t="s">
        <v>10030</v>
      </c>
      <c r="C4325" s="119" t="s">
        <v>10031</v>
      </c>
      <c r="D4325" s="119" t="s">
        <v>10032</v>
      </c>
      <c r="E4325" s="119" t="s">
        <v>55</v>
      </c>
      <c r="F4325" s="119" t="s">
        <v>22</v>
      </c>
      <c r="G4325" s="119" t="s">
        <v>23</v>
      </c>
      <c r="H4325" s="119"/>
      <c r="I4325" s="119"/>
      <c r="J4325" s="119"/>
      <c r="K4325" s="120">
        <v>100240209000</v>
      </c>
      <c r="L4325" s="119" t="s">
        <v>56</v>
      </c>
      <c r="M4325" s="119" t="s">
        <v>57</v>
      </c>
      <c r="N4325" s="119" t="s">
        <v>57</v>
      </c>
      <c r="O4325" s="119" t="s">
        <v>57</v>
      </c>
      <c r="P4325" s="119"/>
      <c r="Q4325" s="119"/>
      <c r="R4325" s="119"/>
      <c r="S4325" s="119"/>
      <c r="T4325" s="149">
        <v>1171</v>
      </c>
      <c r="U4325" s="149" t="s">
        <v>9745</v>
      </c>
      <c r="V4325" s="122"/>
      <c r="W4325" s="119" t="s">
        <v>9746</v>
      </c>
      <c r="X4325" s="119"/>
      <c r="Y4325" s="119"/>
      <c r="Z4325" s="119"/>
      <c r="AA4325" s="119"/>
    </row>
    <row r="4326" spans="1:27" x14ac:dyDescent="0.25">
      <c r="A4326" s="119" t="s">
        <v>10033</v>
      </c>
      <c r="B4326" s="119" t="s">
        <v>10033</v>
      </c>
      <c r="C4326" s="119" t="s">
        <v>10034</v>
      </c>
      <c r="D4326" s="119" t="s">
        <v>10035</v>
      </c>
      <c r="E4326" s="119" t="s">
        <v>55</v>
      </c>
      <c r="F4326" s="119" t="s">
        <v>22</v>
      </c>
      <c r="G4326" s="119" t="s">
        <v>23</v>
      </c>
      <c r="H4326" s="119"/>
      <c r="I4326" s="119"/>
      <c r="J4326" s="119"/>
      <c r="K4326" s="120">
        <v>100240209000</v>
      </c>
      <c r="L4326" s="119" t="s">
        <v>56</v>
      </c>
      <c r="M4326" s="119" t="s">
        <v>57</v>
      </c>
      <c r="N4326" s="119" t="s">
        <v>57</v>
      </c>
      <c r="O4326" s="119" t="s">
        <v>57</v>
      </c>
      <c r="P4326" s="119"/>
      <c r="Q4326" s="119"/>
      <c r="R4326" s="119"/>
      <c r="S4326" s="119"/>
      <c r="T4326" s="149">
        <v>1783</v>
      </c>
      <c r="U4326" s="149" t="s">
        <v>9745</v>
      </c>
      <c r="V4326" s="122"/>
      <c r="W4326" s="119" t="s">
        <v>9746</v>
      </c>
      <c r="X4326" s="119"/>
      <c r="Y4326" s="119"/>
      <c r="Z4326" s="119"/>
      <c r="AA4326" s="119"/>
    </row>
    <row r="4327" spans="1:27" x14ac:dyDescent="0.25">
      <c r="A4327" s="119" t="s">
        <v>10036</v>
      </c>
      <c r="B4327" s="119" t="s">
        <v>10036</v>
      </c>
      <c r="C4327" s="119" t="s">
        <v>10037</v>
      </c>
      <c r="D4327" s="119" t="s">
        <v>10038</v>
      </c>
      <c r="E4327" s="119" t="s">
        <v>55</v>
      </c>
      <c r="F4327" s="119" t="s">
        <v>22</v>
      </c>
      <c r="G4327" s="119" t="s">
        <v>23</v>
      </c>
      <c r="H4327" s="119"/>
      <c r="I4327" s="119"/>
      <c r="J4327" s="119"/>
      <c r="K4327" s="123">
        <v>100240209000</v>
      </c>
      <c r="L4327" s="119" t="s">
        <v>56</v>
      </c>
      <c r="M4327" s="119" t="s">
        <v>57</v>
      </c>
      <c r="N4327" s="119" t="s">
        <v>57</v>
      </c>
      <c r="O4327" s="119" t="s">
        <v>57</v>
      </c>
      <c r="P4327" s="119"/>
      <c r="Q4327" s="119"/>
      <c r="R4327" s="119"/>
      <c r="S4327" s="119"/>
      <c r="T4327" s="149">
        <v>1647</v>
      </c>
      <c r="U4327" s="149" t="s">
        <v>9745</v>
      </c>
      <c r="V4327" s="122"/>
      <c r="W4327" s="119" t="s">
        <v>9746</v>
      </c>
      <c r="X4327" s="119"/>
      <c r="Y4327" s="119"/>
      <c r="Z4327" s="119"/>
      <c r="AA4327" s="119"/>
    </row>
    <row r="4328" spans="1:27" x14ac:dyDescent="0.25">
      <c r="A4328" s="119" t="s">
        <v>10039</v>
      </c>
      <c r="B4328" s="119" t="s">
        <v>10039</v>
      </c>
      <c r="C4328" s="119" t="s">
        <v>10040</v>
      </c>
      <c r="D4328" s="119" t="s">
        <v>10041</v>
      </c>
      <c r="E4328" s="119" t="s">
        <v>55</v>
      </c>
      <c r="F4328" s="119" t="s">
        <v>22</v>
      </c>
      <c r="G4328" s="119" t="s">
        <v>23</v>
      </c>
      <c r="H4328" s="119"/>
      <c r="I4328" s="119"/>
      <c r="J4328" s="119"/>
      <c r="K4328" s="123">
        <v>100240209000</v>
      </c>
      <c r="L4328" s="119" t="s">
        <v>56</v>
      </c>
      <c r="M4328" s="119" t="s">
        <v>57</v>
      </c>
      <c r="N4328" s="119" t="s">
        <v>57</v>
      </c>
      <c r="O4328" s="119" t="s">
        <v>57</v>
      </c>
      <c r="P4328" s="119"/>
      <c r="Q4328" s="119"/>
      <c r="R4328" s="119"/>
      <c r="S4328" s="119"/>
      <c r="T4328" s="149">
        <v>1647</v>
      </c>
      <c r="U4328" s="149" t="s">
        <v>9745</v>
      </c>
      <c r="V4328" s="122"/>
      <c r="W4328" s="119" t="s">
        <v>9746</v>
      </c>
      <c r="X4328" s="119"/>
      <c r="Y4328" s="119"/>
      <c r="Z4328" s="119"/>
      <c r="AA4328" s="119"/>
    </row>
    <row r="4329" spans="1:27" x14ac:dyDescent="0.25">
      <c r="A4329" s="119" t="s">
        <v>52</v>
      </c>
      <c r="B4329" s="119" t="s">
        <v>52</v>
      </c>
      <c r="C4329" s="134" t="s">
        <v>53</v>
      </c>
      <c r="D4329" s="135" t="s">
        <v>54</v>
      </c>
      <c r="E4329" s="135" t="s">
        <v>55</v>
      </c>
      <c r="F4329" s="135" t="s">
        <v>40</v>
      </c>
      <c r="G4329" s="135" t="s">
        <v>23</v>
      </c>
      <c r="H4329" s="135"/>
      <c r="I4329" s="136" t="s">
        <v>24</v>
      </c>
      <c r="J4329" s="119"/>
      <c r="K4329" s="120">
        <v>107040209000</v>
      </c>
      <c r="L4329" s="119" t="s">
        <v>56</v>
      </c>
      <c r="M4329" s="119" t="s">
        <v>57</v>
      </c>
      <c r="N4329" s="119" t="s">
        <v>57</v>
      </c>
      <c r="O4329" s="119" t="s">
        <v>57</v>
      </c>
      <c r="P4329" s="137" t="s">
        <v>9037</v>
      </c>
      <c r="Q4329" s="138"/>
      <c r="R4329" s="136" t="s">
        <v>28</v>
      </c>
      <c r="S4329" s="139"/>
      <c r="T4329" s="142">
        <v>7355</v>
      </c>
      <c r="U4329" s="143">
        <v>7210</v>
      </c>
      <c r="V4329" s="122">
        <v>1.9714479945615229E-2</v>
      </c>
      <c r="W4329" s="136" t="s">
        <v>29</v>
      </c>
      <c r="X4329" s="136" t="s">
        <v>24</v>
      </c>
      <c r="Y4329" s="136" t="s">
        <v>30</v>
      </c>
      <c r="Z4329" s="136" t="s">
        <v>31</v>
      </c>
      <c r="AA4329" s="119"/>
    </row>
    <row r="4330" spans="1:27" x14ac:dyDescent="0.25">
      <c r="A4330" s="119" t="s">
        <v>9358</v>
      </c>
      <c r="B4330" s="119" t="s">
        <v>9358</v>
      </c>
      <c r="C4330" s="134" t="s">
        <v>9359</v>
      </c>
      <c r="D4330" s="135" t="s">
        <v>9359</v>
      </c>
      <c r="E4330" s="135" t="s">
        <v>55</v>
      </c>
      <c r="F4330" s="135" t="s">
        <v>22</v>
      </c>
      <c r="G4330" s="135" t="s">
        <v>23</v>
      </c>
      <c r="H4330" s="135"/>
      <c r="I4330" s="136" t="s">
        <v>24</v>
      </c>
      <c r="J4330" s="119"/>
      <c r="K4330" s="120">
        <v>100240209000</v>
      </c>
      <c r="L4330" s="119" t="s">
        <v>56</v>
      </c>
      <c r="M4330" s="119" t="s">
        <v>57</v>
      </c>
      <c r="N4330" s="119" t="s">
        <v>57</v>
      </c>
      <c r="O4330" s="119" t="s">
        <v>57</v>
      </c>
      <c r="P4330" s="137" t="s">
        <v>9037</v>
      </c>
      <c r="Q4330" s="138"/>
      <c r="R4330" s="136" t="s">
        <v>28</v>
      </c>
      <c r="S4330" s="139"/>
      <c r="T4330" s="140">
        <v>5117</v>
      </c>
      <c r="U4330" s="141">
        <v>3800</v>
      </c>
      <c r="V4330" s="122">
        <v>0.25737736955247215</v>
      </c>
      <c r="W4330" s="136" t="s">
        <v>61</v>
      </c>
      <c r="X4330" s="136" t="s">
        <v>24</v>
      </c>
      <c r="Y4330" s="136" t="s">
        <v>30</v>
      </c>
      <c r="Z4330" s="136" t="s">
        <v>31</v>
      </c>
      <c r="AA4330" s="119"/>
    </row>
    <row r="4331" spans="1:27" x14ac:dyDescent="0.25">
      <c r="A4331" s="119" t="s">
        <v>9360</v>
      </c>
      <c r="B4331" s="119" t="s">
        <v>9360</v>
      </c>
      <c r="C4331" s="134" t="s">
        <v>9361</v>
      </c>
      <c r="D4331" s="135" t="s">
        <v>9361</v>
      </c>
      <c r="E4331" s="135" t="s">
        <v>55</v>
      </c>
      <c r="F4331" s="135" t="s">
        <v>22</v>
      </c>
      <c r="G4331" s="135" t="s">
        <v>23</v>
      </c>
      <c r="H4331" s="135"/>
      <c r="I4331" s="136" t="s">
        <v>24</v>
      </c>
      <c r="J4331" s="119"/>
      <c r="K4331" s="120">
        <v>100240209000</v>
      </c>
      <c r="L4331" s="119" t="s">
        <v>56</v>
      </c>
      <c r="M4331" s="119" t="s">
        <v>57</v>
      </c>
      <c r="N4331" s="119" t="s">
        <v>57</v>
      </c>
      <c r="O4331" s="119" t="s">
        <v>57</v>
      </c>
      <c r="P4331" s="137" t="s">
        <v>9037</v>
      </c>
      <c r="Q4331" s="138"/>
      <c r="R4331" s="136" t="s">
        <v>28</v>
      </c>
      <c r="S4331" s="139"/>
      <c r="T4331" s="140">
        <v>5661</v>
      </c>
      <c r="U4331" s="141">
        <v>4200</v>
      </c>
      <c r="V4331" s="122">
        <v>0.25808161102278748</v>
      </c>
      <c r="W4331" s="136" t="s">
        <v>61</v>
      </c>
      <c r="X4331" s="136" t="s">
        <v>24</v>
      </c>
      <c r="Y4331" s="136" t="s">
        <v>30</v>
      </c>
      <c r="Z4331" s="136" t="s">
        <v>31</v>
      </c>
      <c r="AA4331" s="119"/>
    </row>
    <row r="4332" spans="1:27" x14ac:dyDescent="0.25">
      <c r="A4332" s="119" t="s">
        <v>9362</v>
      </c>
      <c r="B4332" s="119" t="s">
        <v>9362</v>
      </c>
      <c r="C4332" s="134" t="s">
        <v>9363</v>
      </c>
      <c r="D4332" s="135" t="s">
        <v>9363</v>
      </c>
      <c r="E4332" s="135" t="s">
        <v>55</v>
      </c>
      <c r="F4332" s="135" t="s">
        <v>22</v>
      </c>
      <c r="G4332" s="135" t="s">
        <v>23</v>
      </c>
      <c r="H4332" s="135"/>
      <c r="I4332" s="136" t="s">
        <v>24</v>
      </c>
      <c r="J4332" s="119"/>
      <c r="K4332" s="120">
        <v>100240209000</v>
      </c>
      <c r="L4332" s="119" t="s">
        <v>56</v>
      </c>
      <c r="M4332" s="119" t="s">
        <v>57</v>
      </c>
      <c r="N4332" s="119" t="s">
        <v>57</v>
      </c>
      <c r="O4332" s="119" t="s">
        <v>57</v>
      </c>
      <c r="P4332" s="137" t="s">
        <v>9037</v>
      </c>
      <c r="Q4332" s="138"/>
      <c r="R4332" s="136" t="s">
        <v>28</v>
      </c>
      <c r="S4332" s="139"/>
      <c r="T4332" s="140">
        <v>2055</v>
      </c>
      <c r="U4332" s="141">
        <v>1530</v>
      </c>
      <c r="V4332" s="122">
        <v>0.25547445255474455</v>
      </c>
      <c r="W4332" s="136" t="s">
        <v>61</v>
      </c>
      <c r="X4332" s="136" t="s">
        <v>24</v>
      </c>
      <c r="Y4332" s="136" t="s">
        <v>30</v>
      </c>
      <c r="Z4332" s="136" t="s">
        <v>31</v>
      </c>
      <c r="AA4332" s="119"/>
    </row>
    <row r="4333" spans="1:27" x14ac:dyDescent="0.25">
      <c r="A4333" s="119" t="s">
        <v>9254</v>
      </c>
      <c r="B4333" s="119" t="s">
        <v>9254</v>
      </c>
      <c r="C4333" s="134" t="s">
        <v>9255</v>
      </c>
      <c r="D4333" s="135" t="s">
        <v>9255</v>
      </c>
      <c r="E4333" s="135" t="s">
        <v>55</v>
      </c>
      <c r="F4333" s="135" t="s">
        <v>22</v>
      </c>
      <c r="G4333" s="135" t="s">
        <v>23</v>
      </c>
      <c r="H4333" s="135"/>
      <c r="I4333" s="136" t="s">
        <v>24</v>
      </c>
      <c r="J4333" s="119"/>
      <c r="K4333" s="120">
        <v>100240109000</v>
      </c>
      <c r="L4333" s="119" t="s">
        <v>56</v>
      </c>
      <c r="M4333" s="119" t="s">
        <v>65</v>
      </c>
      <c r="N4333" s="119" t="s">
        <v>65</v>
      </c>
      <c r="O4333" s="119" t="s">
        <v>65</v>
      </c>
      <c r="P4333" s="137" t="s">
        <v>9037</v>
      </c>
      <c r="Q4333" s="138"/>
      <c r="R4333" s="136" t="s">
        <v>28</v>
      </c>
      <c r="S4333" s="139"/>
      <c r="T4333" s="140">
        <v>4085</v>
      </c>
      <c r="U4333" s="141">
        <v>3030</v>
      </c>
      <c r="V4333" s="122">
        <v>0.25826193390452878</v>
      </c>
      <c r="W4333" s="136" t="s">
        <v>61</v>
      </c>
      <c r="X4333" s="136" t="s">
        <v>24</v>
      </c>
      <c r="Y4333" s="136" t="s">
        <v>30</v>
      </c>
      <c r="Z4333" s="136" t="s">
        <v>31</v>
      </c>
      <c r="AA4333" s="119"/>
    </row>
    <row r="4334" spans="1:27" x14ac:dyDescent="0.25">
      <c r="A4334" s="119" t="s">
        <v>9256</v>
      </c>
      <c r="B4334" s="119" t="s">
        <v>9256</v>
      </c>
      <c r="C4334" s="134" t="s">
        <v>9257</v>
      </c>
      <c r="D4334" s="135" t="s">
        <v>9257</v>
      </c>
      <c r="E4334" s="135" t="s">
        <v>55</v>
      </c>
      <c r="F4334" s="135" t="s">
        <v>22</v>
      </c>
      <c r="G4334" s="135" t="s">
        <v>23</v>
      </c>
      <c r="H4334" s="135"/>
      <c r="I4334" s="136" t="s">
        <v>24</v>
      </c>
      <c r="J4334" s="119"/>
      <c r="K4334" s="120">
        <v>100240109000</v>
      </c>
      <c r="L4334" s="119" t="s">
        <v>56</v>
      </c>
      <c r="M4334" s="119" t="s">
        <v>65</v>
      </c>
      <c r="N4334" s="119" t="s">
        <v>65</v>
      </c>
      <c r="O4334" s="119" t="s">
        <v>65</v>
      </c>
      <c r="P4334" s="137" t="s">
        <v>9037</v>
      </c>
      <c r="Q4334" s="138"/>
      <c r="R4334" s="136" t="s">
        <v>28</v>
      </c>
      <c r="S4334" s="139"/>
      <c r="T4334" s="140">
        <v>6248</v>
      </c>
      <c r="U4334" s="141">
        <v>4630</v>
      </c>
      <c r="V4334" s="122">
        <v>0.25896286811779767</v>
      </c>
      <c r="W4334" s="136" t="s">
        <v>61</v>
      </c>
      <c r="X4334" s="136" t="s">
        <v>24</v>
      </c>
      <c r="Y4334" s="136" t="s">
        <v>30</v>
      </c>
      <c r="Z4334" s="136" t="s">
        <v>31</v>
      </c>
      <c r="AA4334" s="119"/>
    </row>
    <row r="4335" spans="1:27" x14ac:dyDescent="0.25">
      <c r="A4335" s="119" t="s">
        <v>9258</v>
      </c>
      <c r="B4335" s="119" t="s">
        <v>9258</v>
      </c>
      <c r="C4335" s="134" t="s">
        <v>9259</v>
      </c>
      <c r="D4335" s="135" t="s">
        <v>9259</v>
      </c>
      <c r="E4335" s="135" t="s">
        <v>55</v>
      </c>
      <c r="F4335" s="135" t="s">
        <v>22</v>
      </c>
      <c r="G4335" s="135" t="s">
        <v>23</v>
      </c>
      <c r="H4335" s="135"/>
      <c r="I4335" s="136" t="s">
        <v>24</v>
      </c>
      <c r="J4335" s="119"/>
      <c r="K4335" s="120">
        <v>100240109000</v>
      </c>
      <c r="L4335" s="119" t="s">
        <v>56</v>
      </c>
      <c r="M4335" s="119" t="s">
        <v>65</v>
      </c>
      <c r="N4335" s="119" t="s">
        <v>65</v>
      </c>
      <c r="O4335" s="119" t="s">
        <v>65</v>
      </c>
      <c r="P4335" s="137" t="s">
        <v>9037</v>
      </c>
      <c r="Q4335" s="138"/>
      <c r="R4335" s="136" t="s">
        <v>28</v>
      </c>
      <c r="S4335" s="139"/>
      <c r="T4335" s="140">
        <v>8498</v>
      </c>
      <c r="U4335" s="141">
        <v>6300</v>
      </c>
      <c r="V4335" s="122">
        <v>0.25864909390444812</v>
      </c>
      <c r="W4335" s="136" t="s">
        <v>61</v>
      </c>
      <c r="X4335" s="136" t="s">
        <v>24</v>
      </c>
      <c r="Y4335" s="136" t="s">
        <v>30</v>
      </c>
      <c r="Z4335" s="136" t="s">
        <v>31</v>
      </c>
      <c r="AA4335" s="119"/>
    </row>
    <row r="4336" spans="1:27" x14ac:dyDescent="0.25">
      <c r="A4336" s="119" t="s">
        <v>9260</v>
      </c>
      <c r="B4336" s="119" t="s">
        <v>9260</v>
      </c>
      <c r="C4336" s="134" t="s">
        <v>9261</v>
      </c>
      <c r="D4336" s="135" t="s">
        <v>9261</v>
      </c>
      <c r="E4336" s="135" t="s">
        <v>55</v>
      </c>
      <c r="F4336" s="135" t="s">
        <v>22</v>
      </c>
      <c r="G4336" s="135" t="s">
        <v>23</v>
      </c>
      <c r="H4336" s="135"/>
      <c r="I4336" s="136" t="s">
        <v>24</v>
      </c>
      <c r="J4336" s="119"/>
      <c r="K4336" s="120">
        <v>100240109000</v>
      </c>
      <c r="L4336" s="119" t="s">
        <v>56</v>
      </c>
      <c r="M4336" s="119" t="s">
        <v>65</v>
      </c>
      <c r="N4336" s="119" t="s">
        <v>65</v>
      </c>
      <c r="O4336" s="119" t="s">
        <v>65</v>
      </c>
      <c r="P4336" s="137" t="s">
        <v>9037</v>
      </c>
      <c r="Q4336" s="138"/>
      <c r="R4336" s="136" t="s">
        <v>28</v>
      </c>
      <c r="S4336" s="139"/>
      <c r="T4336" s="140">
        <v>10833</v>
      </c>
      <c r="U4336" s="141">
        <v>8030</v>
      </c>
      <c r="V4336" s="122">
        <v>0.25874642296686057</v>
      </c>
      <c r="W4336" s="136" t="s">
        <v>61</v>
      </c>
      <c r="X4336" s="136" t="s">
        <v>24</v>
      </c>
      <c r="Y4336" s="136" t="s">
        <v>30</v>
      </c>
      <c r="Z4336" s="136" t="s">
        <v>31</v>
      </c>
      <c r="AA4336" s="119"/>
    </row>
    <row r="4337" spans="1:27" x14ac:dyDescent="0.25">
      <c r="A4337" s="119" t="s">
        <v>9262</v>
      </c>
      <c r="B4337" s="119" t="s">
        <v>9262</v>
      </c>
      <c r="C4337" s="134" t="s">
        <v>9263</v>
      </c>
      <c r="D4337" s="135" t="s">
        <v>9263</v>
      </c>
      <c r="E4337" s="135" t="s">
        <v>55</v>
      </c>
      <c r="F4337" s="135" t="s">
        <v>22</v>
      </c>
      <c r="G4337" s="135" t="s">
        <v>23</v>
      </c>
      <c r="H4337" s="135"/>
      <c r="I4337" s="136" t="s">
        <v>24</v>
      </c>
      <c r="J4337" s="119"/>
      <c r="K4337" s="120">
        <v>100240109000</v>
      </c>
      <c r="L4337" s="119" t="s">
        <v>56</v>
      </c>
      <c r="M4337" s="119" t="s">
        <v>65</v>
      </c>
      <c r="N4337" s="119" t="s">
        <v>65</v>
      </c>
      <c r="O4337" s="119" t="s">
        <v>65</v>
      </c>
      <c r="P4337" s="137" t="s">
        <v>9037</v>
      </c>
      <c r="Q4337" s="138"/>
      <c r="R4337" s="136" t="s">
        <v>28</v>
      </c>
      <c r="S4337" s="139"/>
      <c r="T4337" s="140">
        <v>6144</v>
      </c>
      <c r="U4337" s="141">
        <v>4560</v>
      </c>
      <c r="V4337" s="122">
        <v>0.2578125</v>
      </c>
      <c r="W4337" s="136" t="s">
        <v>61</v>
      </c>
      <c r="X4337" s="136" t="s">
        <v>24</v>
      </c>
      <c r="Y4337" s="136" t="s">
        <v>30</v>
      </c>
      <c r="Z4337" s="136" t="s">
        <v>31</v>
      </c>
      <c r="AA4337" s="119"/>
    </row>
    <row r="4338" spans="1:27" x14ac:dyDescent="0.25">
      <c r="A4338" s="119" t="s">
        <v>9264</v>
      </c>
      <c r="B4338" s="119" t="s">
        <v>9264</v>
      </c>
      <c r="C4338" s="134" t="s">
        <v>9265</v>
      </c>
      <c r="D4338" s="135" t="s">
        <v>9265</v>
      </c>
      <c r="E4338" s="135" t="s">
        <v>55</v>
      </c>
      <c r="F4338" s="135" t="s">
        <v>22</v>
      </c>
      <c r="G4338" s="135" t="s">
        <v>23</v>
      </c>
      <c r="H4338" s="135"/>
      <c r="I4338" s="136" t="s">
        <v>24</v>
      </c>
      <c r="J4338" s="119"/>
      <c r="K4338" s="120">
        <v>100240109000</v>
      </c>
      <c r="L4338" s="119" t="s">
        <v>56</v>
      </c>
      <c r="M4338" s="119" t="s">
        <v>65</v>
      </c>
      <c r="N4338" s="119" t="s">
        <v>65</v>
      </c>
      <c r="O4338" s="119" t="s">
        <v>65</v>
      </c>
      <c r="P4338" s="137" t="s">
        <v>9037</v>
      </c>
      <c r="Q4338" s="138"/>
      <c r="R4338" s="136" t="s">
        <v>28</v>
      </c>
      <c r="S4338" s="139"/>
      <c r="T4338" s="140">
        <v>9401</v>
      </c>
      <c r="U4338" s="141">
        <v>6970</v>
      </c>
      <c r="V4338" s="122">
        <v>0.25858951175406875</v>
      </c>
      <c r="W4338" s="136" t="s">
        <v>61</v>
      </c>
      <c r="X4338" s="136" t="s">
        <v>24</v>
      </c>
      <c r="Y4338" s="136" t="s">
        <v>30</v>
      </c>
      <c r="Z4338" s="136" t="s">
        <v>31</v>
      </c>
      <c r="AA4338" s="119"/>
    </row>
    <row r="4339" spans="1:27" x14ac:dyDescent="0.25">
      <c r="A4339" s="119" t="s">
        <v>9266</v>
      </c>
      <c r="B4339" s="119" t="s">
        <v>9266</v>
      </c>
      <c r="C4339" s="134" t="s">
        <v>9267</v>
      </c>
      <c r="D4339" s="135" t="s">
        <v>9267</v>
      </c>
      <c r="E4339" s="135" t="s">
        <v>55</v>
      </c>
      <c r="F4339" s="135" t="s">
        <v>22</v>
      </c>
      <c r="G4339" s="135" t="s">
        <v>23</v>
      </c>
      <c r="H4339" s="135"/>
      <c r="I4339" s="136" t="s">
        <v>24</v>
      </c>
      <c r="J4339" s="119"/>
      <c r="K4339" s="120">
        <v>100240109000</v>
      </c>
      <c r="L4339" s="119" t="s">
        <v>56</v>
      </c>
      <c r="M4339" s="119" t="s">
        <v>65</v>
      </c>
      <c r="N4339" s="119" t="s">
        <v>65</v>
      </c>
      <c r="O4339" s="119" t="s">
        <v>65</v>
      </c>
      <c r="P4339" s="137" t="s">
        <v>9037</v>
      </c>
      <c r="Q4339" s="138"/>
      <c r="R4339" s="136" t="s">
        <v>28</v>
      </c>
      <c r="S4339" s="139"/>
      <c r="T4339" s="140">
        <v>12784</v>
      </c>
      <c r="U4339" s="141">
        <v>9480</v>
      </c>
      <c r="V4339" s="122">
        <v>0.25844806007509391</v>
      </c>
      <c r="W4339" s="136" t="s">
        <v>61</v>
      </c>
      <c r="X4339" s="136" t="s">
        <v>24</v>
      </c>
      <c r="Y4339" s="136" t="s">
        <v>30</v>
      </c>
      <c r="Z4339" s="136" t="s">
        <v>31</v>
      </c>
      <c r="AA4339" s="119"/>
    </row>
    <row r="4340" spans="1:27" x14ac:dyDescent="0.25">
      <c r="A4340" s="119" t="s">
        <v>9268</v>
      </c>
      <c r="B4340" s="119" t="s">
        <v>9268</v>
      </c>
      <c r="C4340" s="134" t="s">
        <v>9269</v>
      </c>
      <c r="D4340" s="135" t="s">
        <v>9269</v>
      </c>
      <c r="E4340" s="135" t="s">
        <v>55</v>
      </c>
      <c r="F4340" s="135" t="s">
        <v>22</v>
      </c>
      <c r="G4340" s="135" t="s">
        <v>23</v>
      </c>
      <c r="H4340" s="135"/>
      <c r="I4340" s="136" t="s">
        <v>24</v>
      </c>
      <c r="J4340" s="119"/>
      <c r="K4340" s="120">
        <v>100240109000</v>
      </c>
      <c r="L4340" s="119" t="s">
        <v>56</v>
      </c>
      <c r="M4340" s="119" t="s">
        <v>65</v>
      </c>
      <c r="N4340" s="119" t="s">
        <v>65</v>
      </c>
      <c r="O4340" s="119" t="s">
        <v>65</v>
      </c>
      <c r="P4340" s="137" t="s">
        <v>9037</v>
      </c>
      <c r="Q4340" s="138"/>
      <c r="R4340" s="136" t="s">
        <v>28</v>
      </c>
      <c r="S4340" s="139"/>
      <c r="T4340" s="140">
        <v>16299</v>
      </c>
      <c r="U4340" s="141">
        <v>12080</v>
      </c>
      <c r="V4340" s="122">
        <v>0.25885023621081049</v>
      </c>
      <c r="W4340" s="136" t="s">
        <v>61</v>
      </c>
      <c r="X4340" s="136" t="s">
        <v>24</v>
      </c>
      <c r="Y4340" s="136" t="s">
        <v>30</v>
      </c>
      <c r="Z4340" s="136" t="s">
        <v>31</v>
      </c>
      <c r="AA4340" s="119"/>
    </row>
    <row r="4341" spans="1:27" x14ac:dyDescent="0.25">
      <c r="A4341" s="119" t="s">
        <v>9270</v>
      </c>
      <c r="B4341" s="119" t="s">
        <v>9270</v>
      </c>
      <c r="C4341" s="134" t="s">
        <v>9271</v>
      </c>
      <c r="D4341" s="135" t="s">
        <v>9271</v>
      </c>
      <c r="E4341" s="135" t="s">
        <v>55</v>
      </c>
      <c r="F4341" s="135" t="s">
        <v>22</v>
      </c>
      <c r="G4341" s="135" t="s">
        <v>23</v>
      </c>
      <c r="H4341" s="135"/>
      <c r="I4341" s="136" t="s">
        <v>24</v>
      </c>
      <c r="J4341" s="119"/>
      <c r="K4341" s="120">
        <v>100240109000</v>
      </c>
      <c r="L4341" s="119" t="s">
        <v>56</v>
      </c>
      <c r="M4341" s="119" t="s">
        <v>65</v>
      </c>
      <c r="N4341" s="119" t="s">
        <v>65</v>
      </c>
      <c r="O4341" s="119" t="s">
        <v>65</v>
      </c>
      <c r="P4341" s="137" t="s">
        <v>9037</v>
      </c>
      <c r="Q4341" s="138"/>
      <c r="R4341" s="136" t="s">
        <v>28</v>
      </c>
      <c r="S4341" s="139"/>
      <c r="T4341" s="140">
        <v>16131</v>
      </c>
      <c r="U4341" s="141">
        <v>11960</v>
      </c>
      <c r="V4341" s="122">
        <v>0.25857045440456261</v>
      </c>
      <c r="W4341" s="136" t="s">
        <v>61</v>
      </c>
      <c r="X4341" s="136" t="s">
        <v>24</v>
      </c>
      <c r="Y4341" s="136" t="s">
        <v>30</v>
      </c>
      <c r="Z4341" s="136" t="s">
        <v>31</v>
      </c>
      <c r="AA4341" s="119"/>
    </row>
    <row r="4342" spans="1:27" x14ac:dyDescent="0.25">
      <c r="A4342" s="119" t="s">
        <v>9272</v>
      </c>
      <c r="B4342" s="119" t="s">
        <v>9272</v>
      </c>
      <c r="C4342" s="134" t="s">
        <v>9273</v>
      </c>
      <c r="D4342" s="135" t="s">
        <v>9273</v>
      </c>
      <c r="E4342" s="135" t="s">
        <v>55</v>
      </c>
      <c r="F4342" s="135" t="s">
        <v>22</v>
      </c>
      <c r="G4342" s="135" t="s">
        <v>23</v>
      </c>
      <c r="H4342" s="135"/>
      <c r="I4342" s="136" t="s">
        <v>24</v>
      </c>
      <c r="J4342" s="119"/>
      <c r="K4342" s="120">
        <v>100240109000</v>
      </c>
      <c r="L4342" s="119" t="s">
        <v>56</v>
      </c>
      <c r="M4342" s="119" t="s">
        <v>65</v>
      </c>
      <c r="N4342" s="119" t="s">
        <v>65</v>
      </c>
      <c r="O4342" s="119" t="s">
        <v>65</v>
      </c>
      <c r="P4342" s="137" t="s">
        <v>9037</v>
      </c>
      <c r="Q4342" s="138"/>
      <c r="R4342" s="136" t="s">
        <v>28</v>
      </c>
      <c r="S4342" s="139"/>
      <c r="T4342" s="140">
        <v>30939</v>
      </c>
      <c r="U4342" s="141">
        <v>22930</v>
      </c>
      <c r="V4342" s="122">
        <v>0.25886421668444359</v>
      </c>
      <c r="W4342" s="136" t="s">
        <v>61</v>
      </c>
      <c r="X4342" s="136" t="s">
        <v>24</v>
      </c>
      <c r="Y4342" s="136" t="s">
        <v>30</v>
      </c>
      <c r="Z4342" s="136" t="s">
        <v>31</v>
      </c>
      <c r="AA4342" s="119"/>
    </row>
    <row r="4343" spans="1:27" x14ac:dyDescent="0.25">
      <c r="A4343" s="119" t="s">
        <v>9274</v>
      </c>
      <c r="B4343" s="119" t="s">
        <v>9274</v>
      </c>
      <c r="C4343" s="134" t="s">
        <v>9275</v>
      </c>
      <c r="D4343" s="135" t="s">
        <v>9275</v>
      </c>
      <c r="E4343" s="135" t="s">
        <v>55</v>
      </c>
      <c r="F4343" s="135" t="s">
        <v>22</v>
      </c>
      <c r="G4343" s="135" t="s">
        <v>23</v>
      </c>
      <c r="H4343" s="135"/>
      <c r="I4343" s="136" t="s">
        <v>24</v>
      </c>
      <c r="J4343" s="119"/>
      <c r="K4343" s="120">
        <v>100240109000</v>
      </c>
      <c r="L4343" s="119" t="s">
        <v>56</v>
      </c>
      <c r="M4343" s="119" t="s">
        <v>65</v>
      </c>
      <c r="N4343" s="119" t="s">
        <v>65</v>
      </c>
      <c r="O4343" s="119" t="s">
        <v>65</v>
      </c>
      <c r="P4343" s="137" t="s">
        <v>9037</v>
      </c>
      <c r="Q4343" s="138"/>
      <c r="R4343" s="136" t="s">
        <v>28</v>
      </c>
      <c r="S4343" s="139"/>
      <c r="T4343" s="140">
        <v>46334</v>
      </c>
      <c r="U4343" s="141">
        <v>34340</v>
      </c>
      <c r="V4343" s="122">
        <v>0.25885958475417625</v>
      </c>
      <c r="W4343" s="136" t="s">
        <v>61</v>
      </c>
      <c r="X4343" s="136" t="s">
        <v>24</v>
      </c>
      <c r="Y4343" s="136" t="s">
        <v>30</v>
      </c>
      <c r="Z4343" s="136" t="s">
        <v>31</v>
      </c>
      <c r="AA4343" s="119"/>
    </row>
    <row r="4344" spans="1:27" x14ac:dyDescent="0.25">
      <c r="A4344" s="119" t="s">
        <v>9276</v>
      </c>
      <c r="B4344" s="119" t="s">
        <v>9276</v>
      </c>
      <c r="C4344" s="134" t="s">
        <v>9277</v>
      </c>
      <c r="D4344" s="135" t="s">
        <v>9277</v>
      </c>
      <c r="E4344" s="135" t="s">
        <v>55</v>
      </c>
      <c r="F4344" s="135" t="s">
        <v>22</v>
      </c>
      <c r="G4344" s="135" t="s">
        <v>23</v>
      </c>
      <c r="H4344" s="135"/>
      <c r="I4344" s="136" t="s">
        <v>24</v>
      </c>
      <c r="J4344" s="119"/>
      <c r="K4344" s="120">
        <v>100240109000</v>
      </c>
      <c r="L4344" s="119" t="s">
        <v>56</v>
      </c>
      <c r="M4344" s="119" t="s">
        <v>65</v>
      </c>
      <c r="N4344" s="119" t="s">
        <v>65</v>
      </c>
      <c r="O4344" s="119" t="s">
        <v>65</v>
      </c>
      <c r="P4344" s="137" t="s">
        <v>9037</v>
      </c>
      <c r="Q4344" s="138"/>
      <c r="R4344" s="136" t="s">
        <v>28</v>
      </c>
      <c r="S4344" s="139"/>
      <c r="T4344" s="140">
        <v>62331</v>
      </c>
      <c r="U4344" s="141">
        <v>46190</v>
      </c>
      <c r="V4344" s="122">
        <v>0.25895621761242404</v>
      </c>
      <c r="W4344" s="136" t="s">
        <v>61</v>
      </c>
      <c r="X4344" s="136" t="s">
        <v>24</v>
      </c>
      <c r="Y4344" s="136" t="s">
        <v>30</v>
      </c>
      <c r="Z4344" s="136" t="s">
        <v>31</v>
      </c>
      <c r="AA4344" s="119"/>
    </row>
    <row r="4345" spans="1:27" x14ac:dyDescent="0.25">
      <c r="A4345" s="119" t="s">
        <v>9278</v>
      </c>
      <c r="B4345" s="119" t="s">
        <v>9278</v>
      </c>
      <c r="C4345" s="134" t="s">
        <v>9279</v>
      </c>
      <c r="D4345" s="135" t="s">
        <v>9279</v>
      </c>
      <c r="E4345" s="135" t="s">
        <v>55</v>
      </c>
      <c r="F4345" s="135" t="s">
        <v>22</v>
      </c>
      <c r="G4345" s="135" t="s">
        <v>23</v>
      </c>
      <c r="H4345" s="135"/>
      <c r="I4345" s="136" t="s">
        <v>24</v>
      </c>
      <c r="J4345" s="119"/>
      <c r="K4345" s="120">
        <v>100240109000</v>
      </c>
      <c r="L4345" s="119" t="s">
        <v>56</v>
      </c>
      <c r="M4345" s="119" t="s">
        <v>65</v>
      </c>
      <c r="N4345" s="119" t="s">
        <v>65</v>
      </c>
      <c r="O4345" s="119" t="s">
        <v>65</v>
      </c>
      <c r="P4345" s="137" t="s">
        <v>9037</v>
      </c>
      <c r="Q4345" s="138"/>
      <c r="R4345" s="136" t="s">
        <v>28</v>
      </c>
      <c r="S4345" s="139"/>
      <c r="T4345" s="140">
        <v>28805</v>
      </c>
      <c r="U4345" s="141">
        <v>21350</v>
      </c>
      <c r="V4345" s="122">
        <v>0.25880923450789795</v>
      </c>
      <c r="W4345" s="136" t="s">
        <v>61</v>
      </c>
      <c r="X4345" s="136" t="s">
        <v>24</v>
      </c>
      <c r="Y4345" s="136" t="s">
        <v>30</v>
      </c>
      <c r="Z4345" s="136" t="s">
        <v>31</v>
      </c>
      <c r="AA4345" s="119"/>
    </row>
    <row r="4346" spans="1:27" x14ac:dyDescent="0.25">
      <c r="A4346" s="119" t="s">
        <v>9280</v>
      </c>
      <c r="B4346" s="119" t="s">
        <v>9280</v>
      </c>
      <c r="C4346" s="134" t="s">
        <v>9281</v>
      </c>
      <c r="D4346" s="135" t="s">
        <v>9281</v>
      </c>
      <c r="E4346" s="135" t="s">
        <v>55</v>
      </c>
      <c r="F4346" s="135" t="s">
        <v>22</v>
      </c>
      <c r="G4346" s="135" t="s">
        <v>23</v>
      </c>
      <c r="H4346" s="135"/>
      <c r="I4346" s="136" t="s">
        <v>24</v>
      </c>
      <c r="J4346" s="119"/>
      <c r="K4346" s="120">
        <v>100240109000</v>
      </c>
      <c r="L4346" s="119" t="s">
        <v>56</v>
      </c>
      <c r="M4346" s="119" t="s">
        <v>65</v>
      </c>
      <c r="N4346" s="119" t="s">
        <v>65</v>
      </c>
      <c r="O4346" s="119" t="s">
        <v>65</v>
      </c>
      <c r="P4346" s="137" t="s">
        <v>9037</v>
      </c>
      <c r="Q4346" s="138"/>
      <c r="R4346" s="136" t="s">
        <v>28</v>
      </c>
      <c r="S4346" s="139"/>
      <c r="T4346" s="140">
        <v>55802</v>
      </c>
      <c r="U4346" s="141">
        <v>41350</v>
      </c>
      <c r="V4346" s="122">
        <v>0.25898713307766752</v>
      </c>
      <c r="W4346" s="136" t="s">
        <v>61</v>
      </c>
      <c r="X4346" s="136" t="s">
        <v>24</v>
      </c>
      <c r="Y4346" s="136" t="s">
        <v>30</v>
      </c>
      <c r="Z4346" s="136" t="s">
        <v>31</v>
      </c>
      <c r="AA4346" s="119"/>
    </row>
    <row r="4347" spans="1:27" x14ac:dyDescent="0.25">
      <c r="A4347" s="119" t="s">
        <v>9282</v>
      </c>
      <c r="B4347" s="119" t="s">
        <v>9282</v>
      </c>
      <c r="C4347" s="134" t="s">
        <v>9283</v>
      </c>
      <c r="D4347" s="135" t="s">
        <v>9283</v>
      </c>
      <c r="E4347" s="135" t="s">
        <v>55</v>
      </c>
      <c r="F4347" s="135" t="s">
        <v>22</v>
      </c>
      <c r="G4347" s="135" t="s">
        <v>23</v>
      </c>
      <c r="H4347" s="135"/>
      <c r="I4347" s="136" t="s">
        <v>24</v>
      </c>
      <c r="J4347" s="119"/>
      <c r="K4347" s="120">
        <v>100240109000</v>
      </c>
      <c r="L4347" s="119" t="s">
        <v>56</v>
      </c>
      <c r="M4347" s="119" t="s">
        <v>65</v>
      </c>
      <c r="N4347" s="119" t="s">
        <v>65</v>
      </c>
      <c r="O4347" s="119" t="s">
        <v>65</v>
      </c>
      <c r="P4347" s="137" t="s">
        <v>9037</v>
      </c>
      <c r="Q4347" s="138"/>
      <c r="R4347" s="136" t="s">
        <v>28</v>
      </c>
      <c r="S4347" s="139"/>
      <c r="T4347" s="140">
        <v>83868</v>
      </c>
      <c r="U4347" s="141">
        <v>62150</v>
      </c>
      <c r="V4347" s="122">
        <v>0.25895454762245429</v>
      </c>
      <c r="W4347" s="136" t="s">
        <v>61</v>
      </c>
      <c r="X4347" s="136" t="s">
        <v>24</v>
      </c>
      <c r="Y4347" s="136" t="s">
        <v>30</v>
      </c>
      <c r="Z4347" s="136" t="s">
        <v>31</v>
      </c>
      <c r="AA4347" s="119"/>
    </row>
    <row r="4348" spans="1:27" x14ac:dyDescent="0.25">
      <c r="A4348" s="119" t="s">
        <v>9284</v>
      </c>
      <c r="B4348" s="119" t="s">
        <v>9284</v>
      </c>
      <c r="C4348" s="134" t="s">
        <v>9285</v>
      </c>
      <c r="D4348" s="135" t="s">
        <v>9285</v>
      </c>
      <c r="E4348" s="135" t="s">
        <v>55</v>
      </c>
      <c r="F4348" s="135" t="s">
        <v>22</v>
      </c>
      <c r="G4348" s="135" t="s">
        <v>23</v>
      </c>
      <c r="H4348" s="135"/>
      <c r="I4348" s="136" t="s">
        <v>24</v>
      </c>
      <c r="J4348" s="119"/>
      <c r="K4348" s="120">
        <v>100240109000</v>
      </c>
      <c r="L4348" s="119" t="s">
        <v>56</v>
      </c>
      <c r="M4348" s="119" t="s">
        <v>65</v>
      </c>
      <c r="N4348" s="119" t="s">
        <v>65</v>
      </c>
      <c r="O4348" s="119" t="s">
        <v>65</v>
      </c>
      <c r="P4348" s="137" t="s">
        <v>9037</v>
      </c>
      <c r="Q4348" s="138"/>
      <c r="R4348" s="136" t="s">
        <v>28</v>
      </c>
      <c r="S4348" s="139"/>
      <c r="T4348" s="140">
        <v>113033</v>
      </c>
      <c r="U4348" s="141">
        <v>83760</v>
      </c>
      <c r="V4348" s="122">
        <v>0.25897746675749556</v>
      </c>
      <c r="W4348" s="136" t="s">
        <v>61</v>
      </c>
      <c r="X4348" s="136" t="s">
        <v>24</v>
      </c>
      <c r="Y4348" s="136" t="s">
        <v>30</v>
      </c>
      <c r="Z4348" s="136" t="s">
        <v>31</v>
      </c>
      <c r="AA4348" s="119"/>
    </row>
    <row r="4349" spans="1:27" x14ac:dyDescent="0.25">
      <c r="A4349" s="119" t="s">
        <v>255</v>
      </c>
      <c r="B4349" s="119" t="s">
        <v>255</v>
      </c>
      <c r="C4349" s="134" t="s">
        <v>256</v>
      </c>
      <c r="D4349" s="135" t="s">
        <v>257</v>
      </c>
      <c r="E4349" s="135" t="s">
        <v>55</v>
      </c>
      <c r="F4349" s="135" t="s">
        <v>22</v>
      </c>
      <c r="G4349" s="135" t="s">
        <v>23</v>
      </c>
      <c r="H4349" s="135"/>
      <c r="I4349" s="136" t="s">
        <v>24</v>
      </c>
      <c r="J4349" s="119"/>
      <c r="K4349" s="120">
        <v>100240209000</v>
      </c>
      <c r="L4349" s="119" t="s">
        <v>56</v>
      </c>
      <c r="M4349" s="119" t="s">
        <v>57</v>
      </c>
      <c r="N4349" s="119" t="s">
        <v>57</v>
      </c>
      <c r="O4349" s="119" t="s">
        <v>57</v>
      </c>
      <c r="P4349" s="137" t="s">
        <v>9037</v>
      </c>
      <c r="Q4349" s="138"/>
      <c r="R4349" s="136" t="s">
        <v>28</v>
      </c>
      <c r="S4349" s="139"/>
      <c r="T4349" s="151">
        <v>7872</v>
      </c>
      <c r="U4349" s="121">
        <v>5840</v>
      </c>
      <c r="V4349" s="132">
        <v>0.25813008130081305</v>
      </c>
      <c r="W4349" s="136" t="s">
        <v>61</v>
      </c>
      <c r="X4349" s="136" t="s">
        <v>24</v>
      </c>
      <c r="Y4349" s="136" t="s">
        <v>30</v>
      </c>
      <c r="Z4349" s="136" t="s">
        <v>31</v>
      </c>
      <c r="AA4349" s="119"/>
    </row>
    <row r="4350" spans="1:27" x14ac:dyDescent="0.25">
      <c r="A4350" s="119" t="s">
        <v>258</v>
      </c>
      <c r="B4350" s="119" t="s">
        <v>258</v>
      </c>
      <c r="C4350" s="134" t="s">
        <v>259</v>
      </c>
      <c r="D4350" s="135" t="s">
        <v>260</v>
      </c>
      <c r="E4350" s="135" t="s">
        <v>55</v>
      </c>
      <c r="F4350" s="135" t="s">
        <v>22</v>
      </c>
      <c r="G4350" s="135" t="s">
        <v>23</v>
      </c>
      <c r="H4350" s="135"/>
      <c r="I4350" s="136" t="s">
        <v>24</v>
      </c>
      <c r="J4350" s="119"/>
      <c r="K4350" s="120">
        <v>100240209000</v>
      </c>
      <c r="L4350" s="119" t="s">
        <v>56</v>
      </c>
      <c r="M4350" s="119" t="s">
        <v>57</v>
      </c>
      <c r="N4350" s="119" t="s">
        <v>57</v>
      </c>
      <c r="O4350" s="119" t="s">
        <v>57</v>
      </c>
      <c r="P4350" s="137" t="s">
        <v>9037</v>
      </c>
      <c r="Q4350" s="138"/>
      <c r="R4350" s="136" t="s">
        <v>28</v>
      </c>
      <c r="S4350" s="139"/>
      <c r="T4350" s="140">
        <v>2770</v>
      </c>
      <c r="U4350" s="141">
        <v>2060</v>
      </c>
      <c r="V4350" s="122">
        <v>0.2563176895306859</v>
      </c>
      <c r="W4350" s="136" t="s">
        <v>61</v>
      </c>
      <c r="X4350" s="136" t="s">
        <v>24</v>
      </c>
      <c r="Y4350" s="136" t="s">
        <v>30</v>
      </c>
      <c r="Z4350" s="136" t="s">
        <v>31</v>
      </c>
      <c r="AA4350" s="119"/>
    </row>
    <row r="4351" spans="1:27" x14ac:dyDescent="0.25">
      <c r="A4351" s="119" t="s">
        <v>261</v>
      </c>
      <c r="B4351" s="119" t="s">
        <v>261</v>
      </c>
      <c r="C4351" s="134" t="s">
        <v>262</v>
      </c>
      <c r="D4351" s="135" t="s">
        <v>263</v>
      </c>
      <c r="E4351" s="135" t="s">
        <v>55</v>
      </c>
      <c r="F4351" s="135" t="s">
        <v>22</v>
      </c>
      <c r="G4351" s="135" t="s">
        <v>23</v>
      </c>
      <c r="H4351" s="135"/>
      <c r="I4351" s="136" t="s">
        <v>24</v>
      </c>
      <c r="J4351" s="119"/>
      <c r="K4351" s="120">
        <v>100240209000</v>
      </c>
      <c r="L4351" s="119" t="s">
        <v>56</v>
      </c>
      <c r="M4351" s="119" t="s">
        <v>57</v>
      </c>
      <c r="N4351" s="119" t="s">
        <v>57</v>
      </c>
      <c r="O4351" s="119" t="s">
        <v>57</v>
      </c>
      <c r="P4351" s="137" t="s">
        <v>9037</v>
      </c>
      <c r="Q4351" s="138"/>
      <c r="R4351" s="136" t="s">
        <v>28</v>
      </c>
      <c r="S4351" s="139"/>
      <c r="T4351" s="140">
        <v>2770</v>
      </c>
      <c r="U4351" s="141">
        <v>2060</v>
      </c>
      <c r="V4351" s="122">
        <v>0.2563176895306859</v>
      </c>
      <c r="W4351" s="136" t="s">
        <v>61</v>
      </c>
      <c r="X4351" s="136" t="s">
        <v>24</v>
      </c>
      <c r="Y4351" s="136" t="s">
        <v>30</v>
      </c>
      <c r="Z4351" s="136" t="s">
        <v>31</v>
      </c>
      <c r="AA4351" s="119"/>
    </row>
    <row r="4352" spans="1:27" x14ac:dyDescent="0.25">
      <c r="A4352" s="119" t="s">
        <v>264</v>
      </c>
      <c r="B4352" s="119" t="s">
        <v>264</v>
      </c>
      <c r="C4352" s="134" t="s">
        <v>265</v>
      </c>
      <c r="D4352" s="135" t="s">
        <v>266</v>
      </c>
      <c r="E4352" s="135" t="s">
        <v>55</v>
      </c>
      <c r="F4352" s="135" t="s">
        <v>22</v>
      </c>
      <c r="G4352" s="135" t="s">
        <v>23</v>
      </c>
      <c r="H4352" s="135"/>
      <c r="I4352" s="136" t="s">
        <v>24</v>
      </c>
      <c r="J4352" s="119"/>
      <c r="K4352" s="120">
        <v>100240109000</v>
      </c>
      <c r="L4352" s="119" t="s">
        <v>56</v>
      </c>
      <c r="M4352" s="119" t="s">
        <v>65</v>
      </c>
      <c r="N4352" s="119" t="s">
        <v>65</v>
      </c>
      <c r="O4352" s="119" t="s">
        <v>65</v>
      </c>
      <c r="P4352" s="137" t="s">
        <v>9037</v>
      </c>
      <c r="Q4352" s="138"/>
      <c r="R4352" s="136" t="s">
        <v>28</v>
      </c>
      <c r="S4352" s="139"/>
      <c r="T4352" s="140">
        <v>6006</v>
      </c>
      <c r="U4352" s="141">
        <v>4460</v>
      </c>
      <c r="V4352" s="122">
        <v>0.25740925740925746</v>
      </c>
      <c r="W4352" s="136" t="s">
        <v>61</v>
      </c>
      <c r="X4352" s="136" t="s">
        <v>24</v>
      </c>
      <c r="Y4352" s="136" t="s">
        <v>30</v>
      </c>
      <c r="Z4352" s="136" t="s">
        <v>31</v>
      </c>
      <c r="AA4352" s="119"/>
    </row>
    <row r="4353" spans="1:27" x14ac:dyDescent="0.25">
      <c r="A4353" s="119" t="s">
        <v>267</v>
      </c>
      <c r="B4353" s="119" t="s">
        <v>267</v>
      </c>
      <c r="C4353" s="134" t="s">
        <v>268</v>
      </c>
      <c r="D4353" s="135" t="s">
        <v>269</v>
      </c>
      <c r="E4353" s="135" t="s">
        <v>55</v>
      </c>
      <c r="F4353" s="135" t="s">
        <v>22</v>
      </c>
      <c r="G4353" s="135" t="s">
        <v>23</v>
      </c>
      <c r="H4353" s="135"/>
      <c r="I4353" s="136" t="s">
        <v>24</v>
      </c>
      <c r="J4353" s="119"/>
      <c r="K4353" s="120">
        <v>100240109000</v>
      </c>
      <c r="L4353" s="119" t="s">
        <v>56</v>
      </c>
      <c r="M4353" s="119" t="s">
        <v>65</v>
      </c>
      <c r="N4353" s="119" t="s">
        <v>65</v>
      </c>
      <c r="O4353" s="119" t="s">
        <v>65</v>
      </c>
      <c r="P4353" s="137" t="s">
        <v>9037</v>
      </c>
      <c r="Q4353" s="138"/>
      <c r="R4353" s="136" t="s">
        <v>28</v>
      </c>
      <c r="S4353" s="139"/>
      <c r="T4353" s="140">
        <v>9189</v>
      </c>
      <c r="U4353" s="141">
        <v>6810</v>
      </c>
      <c r="V4353" s="122">
        <v>0.25889650669278486</v>
      </c>
      <c r="W4353" s="136" t="s">
        <v>61</v>
      </c>
      <c r="X4353" s="136" t="s">
        <v>24</v>
      </c>
      <c r="Y4353" s="136" t="s">
        <v>30</v>
      </c>
      <c r="Z4353" s="136" t="s">
        <v>31</v>
      </c>
      <c r="AA4353" s="119"/>
    </row>
    <row r="4354" spans="1:27" x14ac:dyDescent="0.25">
      <c r="A4354" s="119" t="s">
        <v>270</v>
      </c>
      <c r="B4354" s="119" t="s">
        <v>270</v>
      </c>
      <c r="C4354" s="134" t="s">
        <v>271</v>
      </c>
      <c r="D4354" s="135" t="s">
        <v>272</v>
      </c>
      <c r="E4354" s="135" t="s">
        <v>55</v>
      </c>
      <c r="F4354" s="135" t="s">
        <v>22</v>
      </c>
      <c r="G4354" s="135" t="s">
        <v>23</v>
      </c>
      <c r="H4354" s="135"/>
      <c r="I4354" s="136" t="s">
        <v>24</v>
      </c>
      <c r="J4354" s="119"/>
      <c r="K4354" s="120">
        <v>100240109000</v>
      </c>
      <c r="L4354" s="119" t="s">
        <v>56</v>
      </c>
      <c r="M4354" s="119" t="s">
        <v>65</v>
      </c>
      <c r="N4354" s="119" t="s">
        <v>65</v>
      </c>
      <c r="O4354" s="119" t="s">
        <v>65</v>
      </c>
      <c r="P4354" s="137" t="s">
        <v>9037</v>
      </c>
      <c r="Q4354" s="138"/>
      <c r="R4354" s="136" t="s">
        <v>28</v>
      </c>
      <c r="S4354" s="139"/>
      <c r="T4354" s="140">
        <v>12497</v>
      </c>
      <c r="U4354" s="141">
        <v>9270</v>
      </c>
      <c r="V4354" s="122">
        <v>0.25822197327358565</v>
      </c>
      <c r="W4354" s="136" t="s">
        <v>61</v>
      </c>
      <c r="X4354" s="136" t="s">
        <v>24</v>
      </c>
      <c r="Y4354" s="136" t="s">
        <v>30</v>
      </c>
      <c r="Z4354" s="136" t="s">
        <v>31</v>
      </c>
      <c r="AA4354" s="119"/>
    </row>
    <row r="4355" spans="1:27" x14ac:dyDescent="0.25">
      <c r="A4355" s="119" t="s">
        <v>273</v>
      </c>
      <c r="B4355" s="119" t="s">
        <v>273</v>
      </c>
      <c r="C4355" s="134" t="s">
        <v>274</v>
      </c>
      <c r="D4355" s="135" t="s">
        <v>275</v>
      </c>
      <c r="E4355" s="135" t="s">
        <v>55</v>
      </c>
      <c r="F4355" s="135" t="s">
        <v>22</v>
      </c>
      <c r="G4355" s="135" t="s">
        <v>23</v>
      </c>
      <c r="H4355" s="135"/>
      <c r="I4355" s="136" t="s">
        <v>24</v>
      </c>
      <c r="J4355" s="119"/>
      <c r="K4355" s="120">
        <v>100240109000</v>
      </c>
      <c r="L4355" s="119" t="s">
        <v>56</v>
      </c>
      <c r="M4355" s="119" t="s">
        <v>65</v>
      </c>
      <c r="N4355" s="119" t="s">
        <v>65</v>
      </c>
      <c r="O4355" s="119" t="s">
        <v>65</v>
      </c>
      <c r="P4355" s="137" t="s">
        <v>9037</v>
      </c>
      <c r="Q4355" s="138"/>
      <c r="R4355" s="136" t="s">
        <v>28</v>
      </c>
      <c r="S4355" s="139"/>
      <c r="T4355" s="140">
        <v>15934</v>
      </c>
      <c r="U4355" s="141">
        <v>11810</v>
      </c>
      <c r="V4355" s="122">
        <v>0.25881762269361119</v>
      </c>
      <c r="W4355" s="136" t="s">
        <v>61</v>
      </c>
      <c r="X4355" s="136" t="s">
        <v>24</v>
      </c>
      <c r="Y4355" s="136" t="s">
        <v>30</v>
      </c>
      <c r="Z4355" s="136" t="s">
        <v>31</v>
      </c>
      <c r="AA4355" s="119"/>
    </row>
    <row r="4356" spans="1:27" x14ac:dyDescent="0.25">
      <c r="A4356" s="119" t="s">
        <v>493</v>
      </c>
      <c r="B4356" s="119" t="s">
        <v>493</v>
      </c>
      <c r="C4356" s="134" t="s">
        <v>494</v>
      </c>
      <c r="D4356" s="135" t="s">
        <v>495</v>
      </c>
      <c r="E4356" s="135" t="s">
        <v>55</v>
      </c>
      <c r="F4356" s="135" t="s">
        <v>22</v>
      </c>
      <c r="G4356" s="135" t="s">
        <v>23</v>
      </c>
      <c r="H4356" s="135"/>
      <c r="I4356" s="136" t="s">
        <v>24</v>
      </c>
      <c r="J4356" s="119"/>
      <c r="K4356" s="120">
        <v>100240109000</v>
      </c>
      <c r="L4356" s="119" t="s">
        <v>56</v>
      </c>
      <c r="M4356" s="119" t="s">
        <v>65</v>
      </c>
      <c r="N4356" s="119" t="s">
        <v>65</v>
      </c>
      <c r="O4356" s="119" t="s">
        <v>65</v>
      </c>
      <c r="P4356" s="137" t="s">
        <v>9037</v>
      </c>
      <c r="Q4356" s="138"/>
      <c r="R4356" s="136" t="s">
        <v>28</v>
      </c>
      <c r="S4356" s="139"/>
      <c r="T4356" s="140">
        <v>20426</v>
      </c>
      <c r="U4356" s="141">
        <v>17280</v>
      </c>
      <c r="V4356" s="122">
        <v>0.15401938705571327</v>
      </c>
      <c r="W4356" s="136" t="s">
        <v>276</v>
      </c>
      <c r="X4356" s="136" t="s">
        <v>24</v>
      </c>
      <c r="Y4356" s="136" t="s">
        <v>30</v>
      </c>
      <c r="Z4356" s="136" t="s">
        <v>31</v>
      </c>
      <c r="AA4356" s="119"/>
    </row>
    <row r="4357" spans="1:27" x14ac:dyDescent="0.25">
      <c r="A4357" s="119" t="s">
        <v>496</v>
      </c>
      <c r="B4357" s="119" t="s">
        <v>496</v>
      </c>
      <c r="C4357" s="134" t="s">
        <v>497</v>
      </c>
      <c r="D4357" s="135" t="s">
        <v>498</v>
      </c>
      <c r="E4357" s="135" t="s">
        <v>55</v>
      </c>
      <c r="F4357" s="135" t="s">
        <v>22</v>
      </c>
      <c r="G4357" s="135" t="s">
        <v>23</v>
      </c>
      <c r="H4357" s="135"/>
      <c r="I4357" s="136" t="s">
        <v>24</v>
      </c>
      <c r="J4357" s="119"/>
      <c r="K4357" s="120">
        <v>100240109000</v>
      </c>
      <c r="L4357" s="119" t="s">
        <v>56</v>
      </c>
      <c r="M4357" s="119" t="s">
        <v>65</v>
      </c>
      <c r="N4357" s="119" t="s">
        <v>65</v>
      </c>
      <c r="O4357" s="119" t="s">
        <v>65</v>
      </c>
      <c r="P4357" s="137" t="s">
        <v>9037</v>
      </c>
      <c r="Q4357" s="138"/>
      <c r="R4357" s="136" t="s">
        <v>28</v>
      </c>
      <c r="S4357" s="139"/>
      <c r="T4357" s="140">
        <v>38775</v>
      </c>
      <c r="U4357" s="141">
        <v>32790</v>
      </c>
      <c r="V4357" s="122">
        <v>0.15435203094777561</v>
      </c>
      <c r="W4357" s="136" t="s">
        <v>276</v>
      </c>
      <c r="X4357" s="136" t="s">
        <v>24</v>
      </c>
      <c r="Y4357" s="136" t="s">
        <v>30</v>
      </c>
      <c r="Z4357" s="136" t="s">
        <v>31</v>
      </c>
      <c r="AA4357" s="119"/>
    </row>
    <row r="4358" spans="1:27" x14ac:dyDescent="0.25">
      <c r="A4358" s="119" t="s">
        <v>499</v>
      </c>
      <c r="B4358" s="119" t="s">
        <v>499</v>
      </c>
      <c r="C4358" s="134" t="s">
        <v>500</v>
      </c>
      <c r="D4358" s="135" t="s">
        <v>501</v>
      </c>
      <c r="E4358" s="135" t="s">
        <v>55</v>
      </c>
      <c r="F4358" s="135" t="s">
        <v>22</v>
      </c>
      <c r="G4358" s="135" t="s">
        <v>23</v>
      </c>
      <c r="H4358" s="135"/>
      <c r="I4358" s="136" t="s">
        <v>24</v>
      </c>
      <c r="J4358" s="119"/>
      <c r="K4358" s="120">
        <v>100240109000</v>
      </c>
      <c r="L4358" s="119" t="s">
        <v>56</v>
      </c>
      <c r="M4358" s="119" t="s">
        <v>65</v>
      </c>
      <c r="N4358" s="119" t="s">
        <v>65</v>
      </c>
      <c r="O4358" s="119" t="s">
        <v>65</v>
      </c>
      <c r="P4358" s="137" t="s">
        <v>9037</v>
      </c>
      <c r="Q4358" s="138"/>
      <c r="R4358" s="136" t="s">
        <v>28</v>
      </c>
      <c r="S4358" s="139"/>
      <c r="T4358" s="140">
        <v>57850</v>
      </c>
      <c r="U4358" s="141">
        <v>48920</v>
      </c>
      <c r="V4358" s="122">
        <v>0.15436473638720827</v>
      </c>
      <c r="W4358" s="136" t="s">
        <v>276</v>
      </c>
      <c r="X4358" s="136" t="s">
        <v>24</v>
      </c>
      <c r="Y4358" s="136" t="s">
        <v>30</v>
      </c>
      <c r="Z4358" s="136" t="s">
        <v>31</v>
      </c>
      <c r="AA4358" s="119"/>
    </row>
    <row r="4359" spans="1:27" x14ac:dyDescent="0.25">
      <c r="A4359" s="119" t="s">
        <v>502</v>
      </c>
      <c r="B4359" s="119" t="s">
        <v>502</v>
      </c>
      <c r="C4359" s="134" t="s">
        <v>503</v>
      </c>
      <c r="D4359" s="135" t="s">
        <v>504</v>
      </c>
      <c r="E4359" s="135" t="s">
        <v>55</v>
      </c>
      <c r="F4359" s="135" t="s">
        <v>22</v>
      </c>
      <c r="G4359" s="135" t="s">
        <v>23</v>
      </c>
      <c r="H4359" s="135"/>
      <c r="I4359" s="136" t="s">
        <v>24</v>
      </c>
      <c r="J4359" s="119"/>
      <c r="K4359" s="120">
        <v>100240109000</v>
      </c>
      <c r="L4359" s="119" t="s">
        <v>56</v>
      </c>
      <c r="M4359" s="119" t="s">
        <v>65</v>
      </c>
      <c r="N4359" s="119" t="s">
        <v>65</v>
      </c>
      <c r="O4359" s="119" t="s">
        <v>65</v>
      </c>
      <c r="P4359" s="137" t="s">
        <v>9037</v>
      </c>
      <c r="Q4359" s="138"/>
      <c r="R4359" s="136" t="s">
        <v>28</v>
      </c>
      <c r="S4359" s="139"/>
      <c r="T4359" s="140">
        <v>77673</v>
      </c>
      <c r="U4359" s="141">
        <v>65680</v>
      </c>
      <c r="V4359" s="122">
        <v>0.1544037181517387</v>
      </c>
      <c r="W4359" s="136" t="s">
        <v>276</v>
      </c>
      <c r="X4359" s="136" t="s">
        <v>24</v>
      </c>
      <c r="Y4359" s="136" t="s">
        <v>30</v>
      </c>
      <c r="Z4359" s="136" t="s">
        <v>31</v>
      </c>
      <c r="AA4359" s="119"/>
    </row>
    <row r="4360" spans="1:27" x14ac:dyDescent="0.25">
      <c r="A4360" s="119" t="s">
        <v>505</v>
      </c>
      <c r="B4360" s="119" t="s">
        <v>505</v>
      </c>
      <c r="C4360" s="134" t="s">
        <v>506</v>
      </c>
      <c r="D4360" s="135" t="s">
        <v>507</v>
      </c>
      <c r="E4360" s="135" t="s">
        <v>55</v>
      </c>
      <c r="F4360" s="135" t="s">
        <v>22</v>
      </c>
      <c r="G4360" s="135" t="s">
        <v>23</v>
      </c>
      <c r="H4360" s="135"/>
      <c r="I4360" s="136" t="s">
        <v>24</v>
      </c>
      <c r="J4360" s="119"/>
      <c r="K4360" s="120">
        <v>100240109000</v>
      </c>
      <c r="L4360" s="119" t="s">
        <v>56</v>
      </c>
      <c r="M4360" s="119" t="s">
        <v>65</v>
      </c>
      <c r="N4360" s="119" t="s">
        <v>65</v>
      </c>
      <c r="O4360" s="119" t="s">
        <v>65</v>
      </c>
      <c r="P4360" s="137" t="s">
        <v>9037</v>
      </c>
      <c r="Q4360" s="138"/>
      <c r="R4360" s="136" t="s">
        <v>28</v>
      </c>
      <c r="S4360" s="139"/>
      <c r="T4360" s="140">
        <v>26349</v>
      </c>
      <c r="U4360" s="141">
        <v>22280</v>
      </c>
      <c r="V4360" s="122">
        <v>0.15442711298341494</v>
      </c>
      <c r="W4360" s="136" t="s">
        <v>276</v>
      </c>
      <c r="X4360" s="136" t="s">
        <v>24</v>
      </c>
      <c r="Y4360" s="136" t="s">
        <v>30</v>
      </c>
      <c r="Z4360" s="136" t="s">
        <v>31</v>
      </c>
      <c r="AA4360" s="119"/>
    </row>
    <row r="4361" spans="1:27" x14ac:dyDescent="0.25">
      <c r="A4361" s="119" t="s">
        <v>508</v>
      </c>
      <c r="B4361" s="119" t="s">
        <v>508</v>
      </c>
      <c r="C4361" s="134" t="s">
        <v>509</v>
      </c>
      <c r="D4361" s="135" t="s">
        <v>510</v>
      </c>
      <c r="E4361" s="135" t="s">
        <v>55</v>
      </c>
      <c r="F4361" s="135" t="s">
        <v>22</v>
      </c>
      <c r="G4361" s="135" t="s">
        <v>23</v>
      </c>
      <c r="H4361" s="135"/>
      <c r="I4361" s="136" t="s">
        <v>24</v>
      </c>
      <c r="J4361" s="119"/>
      <c r="K4361" s="120">
        <v>100240109000</v>
      </c>
      <c r="L4361" s="119" t="s">
        <v>56</v>
      </c>
      <c r="M4361" s="119" t="s">
        <v>65</v>
      </c>
      <c r="N4361" s="119" t="s">
        <v>65</v>
      </c>
      <c r="O4361" s="119" t="s">
        <v>65</v>
      </c>
      <c r="P4361" s="137" t="s">
        <v>9037</v>
      </c>
      <c r="Q4361" s="138"/>
      <c r="R4361" s="136" t="s">
        <v>28</v>
      </c>
      <c r="S4361" s="139"/>
      <c r="T4361" s="140">
        <v>50859</v>
      </c>
      <c r="U4361" s="141">
        <v>43010</v>
      </c>
      <c r="V4361" s="122">
        <v>0.15432863406673347</v>
      </c>
      <c r="W4361" s="136" t="s">
        <v>276</v>
      </c>
      <c r="X4361" s="136" t="s">
        <v>24</v>
      </c>
      <c r="Y4361" s="136" t="s">
        <v>30</v>
      </c>
      <c r="Z4361" s="136" t="s">
        <v>31</v>
      </c>
      <c r="AA4361" s="119"/>
    </row>
    <row r="4362" spans="1:27" x14ac:dyDescent="0.25">
      <c r="A4362" s="119" t="s">
        <v>511</v>
      </c>
      <c r="B4362" s="119" t="s">
        <v>511</v>
      </c>
      <c r="C4362" s="134" t="s">
        <v>512</v>
      </c>
      <c r="D4362" s="135" t="s">
        <v>513</v>
      </c>
      <c r="E4362" s="135" t="s">
        <v>55</v>
      </c>
      <c r="F4362" s="135" t="s">
        <v>22</v>
      </c>
      <c r="G4362" s="135" t="s">
        <v>23</v>
      </c>
      <c r="H4362" s="135"/>
      <c r="I4362" s="136" t="s">
        <v>24</v>
      </c>
      <c r="J4362" s="119"/>
      <c r="K4362" s="120">
        <v>100240109000</v>
      </c>
      <c r="L4362" s="119" t="s">
        <v>56</v>
      </c>
      <c r="M4362" s="119" t="s">
        <v>65</v>
      </c>
      <c r="N4362" s="119" t="s">
        <v>65</v>
      </c>
      <c r="O4362" s="119" t="s">
        <v>65</v>
      </c>
      <c r="P4362" s="137" t="s">
        <v>9037</v>
      </c>
      <c r="Q4362" s="138"/>
      <c r="R4362" s="136" t="s">
        <v>28</v>
      </c>
      <c r="S4362" s="139"/>
      <c r="T4362" s="140">
        <v>76340</v>
      </c>
      <c r="U4362" s="141">
        <v>64550</v>
      </c>
      <c r="V4362" s="122">
        <v>0.15444066020434899</v>
      </c>
      <c r="W4362" s="136" t="s">
        <v>276</v>
      </c>
      <c r="X4362" s="136" t="s">
        <v>24</v>
      </c>
      <c r="Y4362" s="136" t="s">
        <v>30</v>
      </c>
      <c r="Z4362" s="136" t="s">
        <v>31</v>
      </c>
      <c r="AA4362" s="119"/>
    </row>
    <row r="4363" spans="1:27" x14ac:dyDescent="0.25">
      <c r="A4363" s="119" t="s">
        <v>514</v>
      </c>
      <c r="B4363" s="119" t="s">
        <v>514</v>
      </c>
      <c r="C4363" s="134" t="s">
        <v>515</v>
      </c>
      <c r="D4363" s="135" t="s">
        <v>516</v>
      </c>
      <c r="E4363" s="135" t="s">
        <v>55</v>
      </c>
      <c r="F4363" s="135" t="s">
        <v>22</v>
      </c>
      <c r="G4363" s="135" t="s">
        <v>23</v>
      </c>
      <c r="H4363" s="135"/>
      <c r="I4363" s="136" t="s">
        <v>24</v>
      </c>
      <c r="J4363" s="119"/>
      <c r="K4363" s="120">
        <v>100240109000</v>
      </c>
      <c r="L4363" s="119" t="s">
        <v>56</v>
      </c>
      <c r="M4363" s="119" t="s">
        <v>65</v>
      </c>
      <c r="N4363" s="119" t="s">
        <v>65</v>
      </c>
      <c r="O4363" s="119" t="s">
        <v>65</v>
      </c>
      <c r="P4363" s="137" t="s">
        <v>9037</v>
      </c>
      <c r="Q4363" s="138"/>
      <c r="R4363" s="136" t="s">
        <v>28</v>
      </c>
      <c r="S4363" s="139"/>
      <c r="T4363" s="140">
        <v>102817</v>
      </c>
      <c r="U4363" s="141">
        <v>86940</v>
      </c>
      <c r="V4363" s="122">
        <v>0.15441998891233943</v>
      </c>
      <c r="W4363" s="136" t="s">
        <v>276</v>
      </c>
      <c r="X4363" s="136" t="s">
        <v>24</v>
      </c>
      <c r="Y4363" s="136" t="s">
        <v>30</v>
      </c>
      <c r="Z4363" s="136" t="s">
        <v>31</v>
      </c>
      <c r="AA4363" s="119"/>
    </row>
    <row r="4364" spans="1:27" x14ac:dyDescent="0.25">
      <c r="A4364" s="119" t="s">
        <v>517</v>
      </c>
      <c r="B4364" s="119" t="s">
        <v>517</v>
      </c>
      <c r="C4364" s="134" t="s">
        <v>518</v>
      </c>
      <c r="D4364" s="135" t="s">
        <v>519</v>
      </c>
      <c r="E4364" s="135" t="s">
        <v>55</v>
      </c>
      <c r="F4364" s="135" t="s">
        <v>22</v>
      </c>
      <c r="G4364" s="135" t="s">
        <v>23</v>
      </c>
      <c r="H4364" s="135"/>
      <c r="I4364" s="136" t="s">
        <v>24</v>
      </c>
      <c r="J4364" s="119"/>
      <c r="K4364" s="120">
        <v>100240109000</v>
      </c>
      <c r="L4364" s="119" t="s">
        <v>56</v>
      </c>
      <c r="M4364" s="119" t="s">
        <v>65</v>
      </c>
      <c r="N4364" s="119" t="s">
        <v>65</v>
      </c>
      <c r="O4364" s="119" t="s">
        <v>65</v>
      </c>
      <c r="P4364" s="137" t="s">
        <v>9037</v>
      </c>
      <c r="Q4364" s="138"/>
      <c r="R4364" s="136" t="s">
        <v>28</v>
      </c>
      <c r="S4364" s="139"/>
      <c r="T4364" s="140">
        <v>28040</v>
      </c>
      <c r="U4364" s="141">
        <v>23710</v>
      </c>
      <c r="V4364" s="122">
        <v>0.15442225392296716</v>
      </c>
      <c r="W4364" s="136" t="s">
        <v>276</v>
      </c>
      <c r="X4364" s="136" t="s">
        <v>24</v>
      </c>
      <c r="Y4364" s="136" t="s">
        <v>30</v>
      </c>
      <c r="Z4364" s="136" t="s">
        <v>31</v>
      </c>
      <c r="AA4364" s="119"/>
    </row>
    <row r="4365" spans="1:27" x14ac:dyDescent="0.25">
      <c r="A4365" s="119" t="s">
        <v>520</v>
      </c>
      <c r="B4365" s="119" t="s">
        <v>520</v>
      </c>
      <c r="C4365" s="134" t="s">
        <v>521</v>
      </c>
      <c r="D4365" s="135" t="s">
        <v>522</v>
      </c>
      <c r="E4365" s="135" t="s">
        <v>55</v>
      </c>
      <c r="F4365" s="135" t="s">
        <v>22</v>
      </c>
      <c r="G4365" s="135" t="s">
        <v>23</v>
      </c>
      <c r="H4365" s="135"/>
      <c r="I4365" s="136" t="s">
        <v>24</v>
      </c>
      <c r="J4365" s="119"/>
      <c r="K4365" s="120">
        <v>100240109000</v>
      </c>
      <c r="L4365" s="119" t="s">
        <v>56</v>
      </c>
      <c r="M4365" s="119" t="s">
        <v>65</v>
      </c>
      <c r="N4365" s="119" t="s">
        <v>65</v>
      </c>
      <c r="O4365" s="119" t="s">
        <v>65</v>
      </c>
      <c r="P4365" s="137" t="s">
        <v>9037</v>
      </c>
      <c r="Q4365" s="138"/>
      <c r="R4365" s="136" t="s">
        <v>28</v>
      </c>
      <c r="S4365" s="139"/>
      <c r="T4365" s="140">
        <v>54309</v>
      </c>
      <c r="U4365" s="141">
        <v>45920</v>
      </c>
      <c r="V4365" s="122">
        <v>0.15446795190484086</v>
      </c>
      <c r="W4365" s="136" t="s">
        <v>276</v>
      </c>
      <c r="X4365" s="136" t="s">
        <v>24</v>
      </c>
      <c r="Y4365" s="136" t="s">
        <v>30</v>
      </c>
      <c r="Z4365" s="136" t="s">
        <v>31</v>
      </c>
      <c r="AA4365" s="119"/>
    </row>
    <row r="4366" spans="1:27" x14ac:dyDescent="0.25">
      <c r="A4366" s="119" t="s">
        <v>523</v>
      </c>
      <c r="B4366" s="119" t="s">
        <v>523</v>
      </c>
      <c r="C4366" s="134" t="s">
        <v>524</v>
      </c>
      <c r="D4366" s="135" t="s">
        <v>525</v>
      </c>
      <c r="E4366" s="135" t="s">
        <v>55</v>
      </c>
      <c r="F4366" s="135" t="s">
        <v>22</v>
      </c>
      <c r="G4366" s="135" t="s">
        <v>23</v>
      </c>
      <c r="H4366" s="135"/>
      <c r="I4366" s="136" t="s">
        <v>24</v>
      </c>
      <c r="J4366" s="119"/>
      <c r="K4366" s="120">
        <v>100240109000</v>
      </c>
      <c r="L4366" s="119" t="s">
        <v>56</v>
      </c>
      <c r="M4366" s="119" t="s">
        <v>65</v>
      </c>
      <c r="N4366" s="119" t="s">
        <v>65</v>
      </c>
      <c r="O4366" s="119" t="s">
        <v>65</v>
      </c>
      <c r="P4366" s="137" t="s">
        <v>9037</v>
      </c>
      <c r="Q4366" s="138"/>
      <c r="R4366" s="136" t="s">
        <v>28</v>
      </c>
      <c r="S4366" s="139"/>
      <c r="T4366" s="140">
        <v>81618</v>
      </c>
      <c r="U4366" s="141">
        <v>69010</v>
      </c>
      <c r="V4366" s="122">
        <v>0.15447572839324664</v>
      </c>
      <c r="W4366" s="136" t="s">
        <v>276</v>
      </c>
      <c r="X4366" s="136" t="s">
        <v>24</v>
      </c>
      <c r="Y4366" s="136" t="s">
        <v>30</v>
      </c>
      <c r="Z4366" s="136" t="s">
        <v>31</v>
      </c>
      <c r="AA4366" s="119"/>
    </row>
    <row r="4367" spans="1:27" x14ac:dyDescent="0.25">
      <c r="A4367" s="119" t="s">
        <v>526</v>
      </c>
      <c r="B4367" s="119" t="s">
        <v>526</v>
      </c>
      <c r="C4367" s="134" t="s">
        <v>527</v>
      </c>
      <c r="D4367" s="135" t="s">
        <v>528</v>
      </c>
      <c r="E4367" s="135" t="s">
        <v>55</v>
      </c>
      <c r="F4367" s="135" t="s">
        <v>22</v>
      </c>
      <c r="G4367" s="135" t="s">
        <v>23</v>
      </c>
      <c r="H4367" s="135"/>
      <c r="I4367" s="136" t="s">
        <v>24</v>
      </c>
      <c r="J4367" s="119"/>
      <c r="K4367" s="120">
        <v>100240109000</v>
      </c>
      <c r="L4367" s="119" t="s">
        <v>56</v>
      </c>
      <c r="M4367" s="119" t="s">
        <v>65</v>
      </c>
      <c r="N4367" s="119" t="s">
        <v>65</v>
      </c>
      <c r="O4367" s="119" t="s">
        <v>65</v>
      </c>
      <c r="P4367" s="137" t="s">
        <v>9037</v>
      </c>
      <c r="Q4367" s="138"/>
      <c r="R4367" s="136" t="s">
        <v>28</v>
      </c>
      <c r="S4367" s="139"/>
      <c r="T4367" s="140">
        <v>109996</v>
      </c>
      <c r="U4367" s="141">
        <v>93010</v>
      </c>
      <c r="V4367" s="122">
        <v>0.15442379722899013</v>
      </c>
      <c r="W4367" s="136" t="s">
        <v>276</v>
      </c>
      <c r="X4367" s="136" t="s">
        <v>24</v>
      </c>
      <c r="Y4367" s="136" t="s">
        <v>30</v>
      </c>
      <c r="Z4367" s="136" t="s">
        <v>31</v>
      </c>
      <c r="AA4367" s="119"/>
    </row>
    <row r="4368" spans="1:27" x14ac:dyDescent="0.25">
      <c r="A4368" s="119" t="s">
        <v>529</v>
      </c>
      <c r="B4368" s="119" t="s">
        <v>529</v>
      </c>
      <c r="C4368" s="134" t="s">
        <v>530</v>
      </c>
      <c r="D4368" s="135" t="s">
        <v>531</v>
      </c>
      <c r="E4368" s="135" t="s">
        <v>55</v>
      </c>
      <c r="F4368" s="135" t="s">
        <v>22</v>
      </c>
      <c r="G4368" s="135" t="s">
        <v>23</v>
      </c>
      <c r="H4368" s="135"/>
      <c r="I4368" s="136" t="s">
        <v>24</v>
      </c>
      <c r="J4368" s="119"/>
      <c r="K4368" s="120">
        <v>100240109000</v>
      </c>
      <c r="L4368" s="119" t="s">
        <v>56</v>
      </c>
      <c r="M4368" s="119" t="s">
        <v>65</v>
      </c>
      <c r="N4368" s="119" t="s">
        <v>65</v>
      </c>
      <c r="O4368" s="119" t="s">
        <v>65</v>
      </c>
      <c r="P4368" s="137" t="s">
        <v>9037</v>
      </c>
      <c r="Q4368" s="138"/>
      <c r="R4368" s="136" t="s">
        <v>28</v>
      </c>
      <c r="S4368" s="139"/>
      <c r="T4368" s="140">
        <v>32695</v>
      </c>
      <c r="U4368" s="141">
        <v>27650</v>
      </c>
      <c r="V4368" s="122">
        <v>0.15430493959321001</v>
      </c>
      <c r="W4368" s="136" t="s">
        <v>276</v>
      </c>
      <c r="X4368" s="136" t="s">
        <v>24</v>
      </c>
      <c r="Y4368" s="136" t="s">
        <v>30</v>
      </c>
      <c r="Z4368" s="136" t="s">
        <v>31</v>
      </c>
      <c r="AA4368" s="119"/>
    </row>
    <row r="4369" spans="1:27" x14ac:dyDescent="0.25">
      <c r="A4369" s="119" t="s">
        <v>532</v>
      </c>
      <c r="B4369" s="119" t="s">
        <v>532</v>
      </c>
      <c r="C4369" s="134" t="s">
        <v>533</v>
      </c>
      <c r="D4369" s="135" t="s">
        <v>534</v>
      </c>
      <c r="E4369" s="135" t="s">
        <v>55</v>
      </c>
      <c r="F4369" s="135" t="s">
        <v>22</v>
      </c>
      <c r="G4369" s="135" t="s">
        <v>23</v>
      </c>
      <c r="H4369" s="135"/>
      <c r="I4369" s="136" t="s">
        <v>24</v>
      </c>
      <c r="J4369" s="119"/>
      <c r="K4369" s="120">
        <v>100240109000</v>
      </c>
      <c r="L4369" s="119" t="s">
        <v>56</v>
      </c>
      <c r="M4369" s="119" t="s">
        <v>65</v>
      </c>
      <c r="N4369" s="119" t="s">
        <v>65</v>
      </c>
      <c r="O4369" s="119" t="s">
        <v>65</v>
      </c>
      <c r="P4369" s="137" t="s">
        <v>9037</v>
      </c>
      <c r="Q4369" s="138"/>
      <c r="R4369" s="136" t="s">
        <v>28</v>
      </c>
      <c r="S4369" s="139"/>
      <c r="T4369" s="140">
        <v>63802</v>
      </c>
      <c r="U4369" s="141">
        <v>53950</v>
      </c>
      <c r="V4369" s="122">
        <v>0.15441522209335135</v>
      </c>
      <c r="W4369" s="136" t="s">
        <v>276</v>
      </c>
      <c r="X4369" s="136" t="s">
        <v>24</v>
      </c>
      <c r="Y4369" s="136" t="s">
        <v>30</v>
      </c>
      <c r="Z4369" s="136" t="s">
        <v>31</v>
      </c>
      <c r="AA4369" s="119"/>
    </row>
    <row r="4370" spans="1:27" x14ac:dyDescent="0.25">
      <c r="A4370" s="119" t="s">
        <v>535</v>
      </c>
      <c r="B4370" s="119" t="s">
        <v>535</v>
      </c>
      <c r="C4370" s="134" t="s">
        <v>536</v>
      </c>
      <c r="D4370" s="135" t="s">
        <v>537</v>
      </c>
      <c r="E4370" s="135" t="s">
        <v>55</v>
      </c>
      <c r="F4370" s="135" t="s">
        <v>22</v>
      </c>
      <c r="G4370" s="135" t="s">
        <v>23</v>
      </c>
      <c r="H4370" s="135"/>
      <c r="I4370" s="136" t="s">
        <v>24</v>
      </c>
      <c r="J4370" s="119"/>
      <c r="K4370" s="120">
        <v>100240109000</v>
      </c>
      <c r="L4370" s="119" t="s">
        <v>56</v>
      </c>
      <c r="M4370" s="119" t="s">
        <v>65</v>
      </c>
      <c r="N4370" s="119" t="s">
        <v>65</v>
      </c>
      <c r="O4370" s="119" t="s">
        <v>65</v>
      </c>
      <c r="P4370" s="137" t="s">
        <v>9037</v>
      </c>
      <c r="Q4370" s="138"/>
      <c r="R4370" s="136" t="s">
        <v>28</v>
      </c>
      <c r="S4370" s="139"/>
      <c r="T4370" s="140">
        <v>96142</v>
      </c>
      <c r="U4370" s="141">
        <v>81290</v>
      </c>
      <c r="V4370" s="122">
        <v>0.15447983191529191</v>
      </c>
      <c r="W4370" s="136" t="s">
        <v>276</v>
      </c>
      <c r="X4370" s="136" t="s">
        <v>24</v>
      </c>
      <c r="Y4370" s="136" t="s">
        <v>30</v>
      </c>
      <c r="Z4370" s="136" t="s">
        <v>31</v>
      </c>
      <c r="AA4370" s="119"/>
    </row>
    <row r="4371" spans="1:27" x14ac:dyDescent="0.25">
      <c r="A4371" s="119" t="s">
        <v>538</v>
      </c>
      <c r="B4371" s="119" t="s">
        <v>538</v>
      </c>
      <c r="C4371" s="134" t="s">
        <v>539</v>
      </c>
      <c r="D4371" s="135" t="s">
        <v>540</v>
      </c>
      <c r="E4371" s="135" t="s">
        <v>55</v>
      </c>
      <c r="F4371" s="135" t="s">
        <v>22</v>
      </c>
      <c r="G4371" s="135" t="s">
        <v>23</v>
      </c>
      <c r="H4371" s="135"/>
      <c r="I4371" s="136" t="s">
        <v>24</v>
      </c>
      <c r="J4371" s="119"/>
      <c r="K4371" s="120">
        <v>100240109000</v>
      </c>
      <c r="L4371" s="119" t="s">
        <v>56</v>
      </c>
      <c r="M4371" s="119" t="s">
        <v>65</v>
      </c>
      <c r="N4371" s="119" t="s">
        <v>65</v>
      </c>
      <c r="O4371" s="119" t="s">
        <v>65</v>
      </c>
      <c r="P4371" s="137" t="s">
        <v>9037</v>
      </c>
      <c r="Q4371" s="138"/>
      <c r="R4371" s="136" t="s">
        <v>28</v>
      </c>
      <c r="S4371" s="139"/>
      <c r="T4371" s="140">
        <v>129749</v>
      </c>
      <c r="U4371" s="141">
        <v>109710</v>
      </c>
      <c r="V4371" s="122">
        <v>0.15444435024547398</v>
      </c>
      <c r="W4371" s="136" t="s">
        <v>276</v>
      </c>
      <c r="X4371" s="136" t="s">
        <v>24</v>
      </c>
      <c r="Y4371" s="136" t="s">
        <v>30</v>
      </c>
      <c r="Z4371" s="136" t="s">
        <v>31</v>
      </c>
      <c r="AA4371" s="119"/>
    </row>
    <row r="4372" spans="1:27" x14ac:dyDescent="0.25">
      <c r="A4372" s="135" t="s">
        <v>658</v>
      </c>
      <c r="B4372" s="135" t="s">
        <v>658</v>
      </c>
      <c r="C4372" s="134" t="s">
        <v>659</v>
      </c>
      <c r="D4372" s="135" t="s">
        <v>660</v>
      </c>
      <c r="E4372" s="135" t="s">
        <v>55</v>
      </c>
      <c r="F4372" s="135" t="s">
        <v>22</v>
      </c>
      <c r="G4372" s="135" t="s">
        <v>23</v>
      </c>
      <c r="H4372" s="135"/>
      <c r="I4372" s="136" t="s">
        <v>24</v>
      </c>
      <c r="J4372" s="119"/>
      <c r="K4372" s="123">
        <v>100240209000</v>
      </c>
      <c r="L4372" s="135" t="s">
        <v>56</v>
      </c>
      <c r="M4372" s="135" t="s">
        <v>57</v>
      </c>
      <c r="N4372" s="135" t="s">
        <v>57</v>
      </c>
      <c r="O4372" s="135" t="s">
        <v>57</v>
      </c>
      <c r="P4372" s="137" t="s">
        <v>9037</v>
      </c>
      <c r="Q4372" s="138"/>
      <c r="R4372" s="136" t="s">
        <v>28</v>
      </c>
      <c r="S4372" s="139"/>
      <c r="T4372" s="140">
        <v>34258</v>
      </c>
      <c r="U4372" s="141">
        <v>32550</v>
      </c>
      <c r="V4372" s="122">
        <v>4.9856967715570133E-2</v>
      </c>
      <c r="W4372" s="126" t="s">
        <v>614</v>
      </c>
      <c r="X4372" s="136" t="s">
        <v>24</v>
      </c>
      <c r="Y4372" s="136" t="s">
        <v>30</v>
      </c>
      <c r="Z4372" s="136" t="s">
        <v>31</v>
      </c>
      <c r="AA4372" s="119"/>
    </row>
    <row r="4373" spans="1:27" x14ac:dyDescent="0.25">
      <c r="A4373" s="135" t="s">
        <v>661</v>
      </c>
      <c r="B4373" s="135" t="s">
        <v>661</v>
      </c>
      <c r="C4373" s="134" t="s">
        <v>662</v>
      </c>
      <c r="D4373" s="135" t="s">
        <v>660</v>
      </c>
      <c r="E4373" s="135" t="s">
        <v>55</v>
      </c>
      <c r="F4373" s="135" t="s">
        <v>22</v>
      </c>
      <c r="G4373" s="135" t="s">
        <v>23</v>
      </c>
      <c r="H4373" s="135"/>
      <c r="I4373" s="136" t="s">
        <v>24</v>
      </c>
      <c r="J4373" s="119"/>
      <c r="K4373" s="123">
        <v>100240209000</v>
      </c>
      <c r="L4373" s="135" t="s">
        <v>56</v>
      </c>
      <c r="M4373" s="135" t="s">
        <v>57</v>
      </c>
      <c r="N4373" s="135" t="s">
        <v>57</v>
      </c>
      <c r="O4373" s="135" t="s">
        <v>57</v>
      </c>
      <c r="P4373" s="137" t="s">
        <v>9037</v>
      </c>
      <c r="Q4373" s="138"/>
      <c r="R4373" s="136" t="s">
        <v>28</v>
      </c>
      <c r="S4373" s="139"/>
      <c r="T4373" s="140">
        <v>41299</v>
      </c>
      <c r="U4373" s="141">
        <v>39240</v>
      </c>
      <c r="V4373" s="122">
        <v>4.9855928714981013E-2</v>
      </c>
      <c r="W4373" s="136" t="s">
        <v>614</v>
      </c>
      <c r="X4373" s="136" t="s">
        <v>24</v>
      </c>
      <c r="Y4373" s="136" t="s">
        <v>30</v>
      </c>
      <c r="Z4373" s="136" t="s">
        <v>31</v>
      </c>
      <c r="AA4373" s="119"/>
    </row>
    <row r="4374" spans="1:27" x14ac:dyDescent="0.25">
      <c r="A4374" s="135" t="s">
        <v>663</v>
      </c>
      <c r="B4374" s="135" t="s">
        <v>663</v>
      </c>
      <c r="C4374" s="134" t="s">
        <v>664</v>
      </c>
      <c r="D4374" s="135" t="s">
        <v>665</v>
      </c>
      <c r="E4374" s="135" t="s">
        <v>55</v>
      </c>
      <c r="F4374" s="135" t="s">
        <v>22</v>
      </c>
      <c r="G4374" s="135" t="s">
        <v>23</v>
      </c>
      <c r="H4374" s="135"/>
      <c r="I4374" s="136" t="s">
        <v>24</v>
      </c>
      <c r="J4374" s="119"/>
      <c r="K4374" s="123">
        <v>100240109000</v>
      </c>
      <c r="L4374" s="135" t="s">
        <v>56</v>
      </c>
      <c r="M4374" s="135" t="s">
        <v>65</v>
      </c>
      <c r="N4374" s="135" t="s">
        <v>65</v>
      </c>
      <c r="O4374" s="135" t="s">
        <v>65</v>
      </c>
      <c r="P4374" s="137" t="s">
        <v>9037</v>
      </c>
      <c r="Q4374" s="138"/>
      <c r="R4374" s="136" t="s">
        <v>28</v>
      </c>
      <c r="S4374" s="139"/>
      <c r="T4374" s="140">
        <v>12253</v>
      </c>
      <c r="U4374" s="141">
        <v>11650</v>
      </c>
      <c r="V4374" s="122">
        <v>4.921243777034201E-2</v>
      </c>
      <c r="W4374" s="126" t="s">
        <v>614</v>
      </c>
      <c r="X4374" s="136" t="s">
        <v>24</v>
      </c>
      <c r="Y4374" s="136" t="s">
        <v>30</v>
      </c>
      <c r="Z4374" s="136" t="s">
        <v>31</v>
      </c>
      <c r="AA4374" s="119"/>
    </row>
    <row r="4375" spans="1:27" x14ac:dyDescent="0.25">
      <c r="A4375" s="133" t="s">
        <v>666</v>
      </c>
      <c r="B4375" s="133" t="s">
        <v>666</v>
      </c>
      <c r="C4375" s="134" t="s">
        <v>667</v>
      </c>
      <c r="D4375" s="135" t="s">
        <v>668</v>
      </c>
      <c r="E4375" s="136" t="s">
        <v>55</v>
      </c>
      <c r="F4375" s="136" t="s">
        <v>22</v>
      </c>
      <c r="G4375" s="136" t="s">
        <v>23</v>
      </c>
      <c r="H4375" s="136"/>
      <c r="I4375" s="136" t="s">
        <v>24</v>
      </c>
      <c r="J4375" s="119"/>
      <c r="K4375" s="124">
        <v>100240109000</v>
      </c>
      <c r="L4375" s="133" t="s">
        <v>56</v>
      </c>
      <c r="M4375" s="133" t="s">
        <v>65</v>
      </c>
      <c r="N4375" s="133" t="s">
        <v>65</v>
      </c>
      <c r="O4375" s="133" t="s">
        <v>65</v>
      </c>
      <c r="P4375" s="137" t="s">
        <v>9037</v>
      </c>
      <c r="Q4375" s="138"/>
      <c r="R4375" s="136" t="s">
        <v>28</v>
      </c>
      <c r="S4375" s="139"/>
      <c r="T4375" s="140">
        <v>18746</v>
      </c>
      <c r="U4375" s="141">
        <v>17810</v>
      </c>
      <c r="V4375" s="122">
        <v>4.9930651872399423E-2</v>
      </c>
      <c r="W4375" s="136" t="s">
        <v>614</v>
      </c>
      <c r="X4375" s="136" t="s">
        <v>24</v>
      </c>
      <c r="Y4375" s="136" t="s">
        <v>30</v>
      </c>
      <c r="Z4375" s="136" t="s">
        <v>31</v>
      </c>
      <c r="AA4375" s="119"/>
    </row>
    <row r="4376" spans="1:27" x14ac:dyDescent="0.25">
      <c r="A4376" s="133" t="s">
        <v>669</v>
      </c>
      <c r="B4376" s="133" t="s">
        <v>669</v>
      </c>
      <c r="C4376" s="134" t="s">
        <v>670</v>
      </c>
      <c r="D4376" s="135" t="s">
        <v>671</v>
      </c>
      <c r="E4376" s="136" t="s">
        <v>55</v>
      </c>
      <c r="F4376" s="136" t="s">
        <v>22</v>
      </c>
      <c r="G4376" s="136" t="s">
        <v>23</v>
      </c>
      <c r="H4376" s="136"/>
      <c r="I4376" s="136" t="s">
        <v>24</v>
      </c>
      <c r="J4376" s="119"/>
      <c r="K4376" s="124">
        <v>100240109000</v>
      </c>
      <c r="L4376" s="133" t="s">
        <v>56</v>
      </c>
      <c r="M4376" s="133" t="s">
        <v>65</v>
      </c>
      <c r="N4376" s="133" t="s">
        <v>65</v>
      </c>
      <c r="O4376" s="133" t="s">
        <v>65</v>
      </c>
      <c r="P4376" s="137" t="s">
        <v>9037</v>
      </c>
      <c r="Q4376" s="138"/>
      <c r="R4376" s="136" t="s">
        <v>28</v>
      </c>
      <c r="S4376" s="139"/>
      <c r="T4376" s="140">
        <v>25494</v>
      </c>
      <c r="U4376" s="141">
        <v>24220</v>
      </c>
      <c r="V4376" s="122">
        <v>4.9972542559033495E-2</v>
      </c>
      <c r="W4376" s="136" t="s">
        <v>614</v>
      </c>
      <c r="X4376" s="136" t="s">
        <v>24</v>
      </c>
      <c r="Y4376" s="136" t="s">
        <v>30</v>
      </c>
      <c r="Z4376" s="136" t="s">
        <v>31</v>
      </c>
      <c r="AA4376" s="119"/>
    </row>
    <row r="4377" spans="1:27" x14ac:dyDescent="0.25">
      <c r="A4377" s="133" t="s">
        <v>672</v>
      </c>
      <c r="B4377" s="133" t="s">
        <v>672</v>
      </c>
      <c r="C4377" s="134" t="s">
        <v>673</v>
      </c>
      <c r="D4377" s="135" t="s">
        <v>674</v>
      </c>
      <c r="E4377" s="136" t="s">
        <v>55</v>
      </c>
      <c r="F4377" s="136" t="s">
        <v>22</v>
      </c>
      <c r="G4377" s="136" t="s">
        <v>23</v>
      </c>
      <c r="H4377" s="136"/>
      <c r="I4377" s="136" t="s">
        <v>24</v>
      </c>
      <c r="J4377" s="119"/>
      <c r="K4377" s="124">
        <v>100240109000</v>
      </c>
      <c r="L4377" s="133" t="s">
        <v>56</v>
      </c>
      <c r="M4377" s="133" t="s">
        <v>65</v>
      </c>
      <c r="N4377" s="133" t="s">
        <v>65</v>
      </c>
      <c r="O4377" s="133" t="s">
        <v>65</v>
      </c>
      <c r="P4377" s="137" t="s">
        <v>9037</v>
      </c>
      <c r="Q4377" s="138"/>
      <c r="R4377" s="136" t="s">
        <v>28</v>
      </c>
      <c r="S4377" s="139"/>
      <c r="T4377" s="140">
        <v>32505</v>
      </c>
      <c r="U4377" s="141">
        <v>30880</v>
      </c>
      <c r="V4377" s="122">
        <v>4.9992308875557612E-2</v>
      </c>
      <c r="W4377" s="136" t="s">
        <v>614</v>
      </c>
      <c r="X4377" s="136" t="s">
        <v>24</v>
      </c>
      <c r="Y4377" s="136" t="s">
        <v>30</v>
      </c>
      <c r="Z4377" s="136" t="s">
        <v>31</v>
      </c>
      <c r="AA4377" s="119"/>
    </row>
    <row r="4378" spans="1:27" x14ac:dyDescent="0.25">
      <c r="A4378" s="133" t="s">
        <v>675</v>
      </c>
      <c r="B4378" s="133" t="s">
        <v>675</v>
      </c>
      <c r="C4378" s="134" t="s">
        <v>676</v>
      </c>
      <c r="D4378" s="135" t="s">
        <v>677</v>
      </c>
      <c r="E4378" s="136" t="s">
        <v>55</v>
      </c>
      <c r="F4378" s="136" t="s">
        <v>22</v>
      </c>
      <c r="G4378" s="136" t="s">
        <v>23</v>
      </c>
      <c r="H4378" s="136"/>
      <c r="I4378" s="136" t="s">
        <v>24</v>
      </c>
      <c r="J4378" s="119"/>
      <c r="K4378" s="124">
        <v>100240109000</v>
      </c>
      <c r="L4378" s="133" t="s">
        <v>56</v>
      </c>
      <c r="M4378" s="133" t="s">
        <v>65</v>
      </c>
      <c r="N4378" s="133" t="s">
        <v>65</v>
      </c>
      <c r="O4378" s="133" t="s">
        <v>65</v>
      </c>
      <c r="P4378" s="137" t="s">
        <v>9037</v>
      </c>
      <c r="Q4378" s="138"/>
      <c r="R4378" s="136" t="s">
        <v>28</v>
      </c>
      <c r="S4378" s="139"/>
      <c r="T4378" s="140">
        <v>18782</v>
      </c>
      <c r="U4378" s="141">
        <v>17850</v>
      </c>
      <c r="V4378" s="122">
        <v>4.9621978490043683E-2</v>
      </c>
      <c r="W4378" s="136" t="s">
        <v>614</v>
      </c>
      <c r="X4378" s="136" t="s">
        <v>24</v>
      </c>
      <c r="Y4378" s="136" t="s">
        <v>30</v>
      </c>
      <c r="Z4378" s="136" t="s">
        <v>31</v>
      </c>
      <c r="AA4378" s="119"/>
    </row>
    <row r="4379" spans="1:27" x14ac:dyDescent="0.25">
      <c r="A4379" s="133" t="s">
        <v>678</v>
      </c>
      <c r="B4379" s="133" t="s">
        <v>678</v>
      </c>
      <c r="C4379" s="134" t="s">
        <v>679</v>
      </c>
      <c r="D4379" s="135" t="s">
        <v>680</v>
      </c>
      <c r="E4379" s="136" t="s">
        <v>55</v>
      </c>
      <c r="F4379" s="136" t="s">
        <v>22</v>
      </c>
      <c r="G4379" s="136" t="s">
        <v>23</v>
      </c>
      <c r="H4379" s="136"/>
      <c r="I4379" s="136" t="s">
        <v>24</v>
      </c>
      <c r="J4379" s="119"/>
      <c r="K4379" s="124">
        <v>100240109000</v>
      </c>
      <c r="L4379" s="133" t="s">
        <v>56</v>
      </c>
      <c r="M4379" s="133" t="s">
        <v>65</v>
      </c>
      <c r="N4379" s="133" t="s">
        <v>65</v>
      </c>
      <c r="O4379" s="133" t="s">
        <v>65</v>
      </c>
      <c r="P4379" s="137" t="s">
        <v>9037</v>
      </c>
      <c r="Q4379" s="138"/>
      <c r="R4379" s="136" t="s">
        <v>28</v>
      </c>
      <c r="S4379" s="139"/>
      <c r="T4379" s="140">
        <v>28735</v>
      </c>
      <c r="U4379" s="141">
        <v>27300</v>
      </c>
      <c r="V4379" s="122">
        <v>4.9939098660170544E-2</v>
      </c>
      <c r="W4379" s="136" t="s">
        <v>614</v>
      </c>
      <c r="X4379" s="136" t="s">
        <v>24</v>
      </c>
      <c r="Y4379" s="136" t="s">
        <v>30</v>
      </c>
      <c r="Z4379" s="136" t="s">
        <v>31</v>
      </c>
      <c r="AA4379" s="119"/>
    </row>
    <row r="4380" spans="1:27" x14ac:dyDescent="0.25">
      <c r="A4380" s="133" t="s">
        <v>681</v>
      </c>
      <c r="B4380" s="133" t="s">
        <v>681</v>
      </c>
      <c r="C4380" s="134" t="s">
        <v>682</v>
      </c>
      <c r="D4380" s="135" t="s">
        <v>683</v>
      </c>
      <c r="E4380" s="136" t="s">
        <v>55</v>
      </c>
      <c r="F4380" s="136" t="s">
        <v>22</v>
      </c>
      <c r="G4380" s="136" t="s">
        <v>23</v>
      </c>
      <c r="H4380" s="136"/>
      <c r="I4380" s="136" t="s">
        <v>24</v>
      </c>
      <c r="J4380" s="119"/>
      <c r="K4380" s="124">
        <v>100240109000</v>
      </c>
      <c r="L4380" s="133" t="s">
        <v>56</v>
      </c>
      <c r="M4380" s="133" t="s">
        <v>65</v>
      </c>
      <c r="N4380" s="133" t="s">
        <v>65</v>
      </c>
      <c r="O4380" s="133" t="s">
        <v>65</v>
      </c>
      <c r="P4380" s="137" t="s">
        <v>9037</v>
      </c>
      <c r="Q4380" s="138"/>
      <c r="R4380" s="136" t="s">
        <v>28</v>
      </c>
      <c r="S4380" s="139"/>
      <c r="T4380" s="140">
        <v>39079</v>
      </c>
      <c r="U4380" s="141">
        <v>37130</v>
      </c>
      <c r="V4380" s="122">
        <v>4.9873333503927975E-2</v>
      </c>
      <c r="W4380" s="136" t="s">
        <v>614</v>
      </c>
      <c r="X4380" s="136" t="s">
        <v>24</v>
      </c>
      <c r="Y4380" s="136" t="s">
        <v>30</v>
      </c>
      <c r="Z4380" s="136" t="s">
        <v>31</v>
      </c>
      <c r="AA4380" s="119"/>
    </row>
    <row r="4381" spans="1:27" x14ac:dyDescent="0.25">
      <c r="A4381" s="133" t="s">
        <v>684</v>
      </c>
      <c r="B4381" s="133" t="s">
        <v>684</v>
      </c>
      <c r="C4381" s="134" t="s">
        <v>685</v>
      </c>
      <c r="D4381" s="135" t="s">
        <v>686</v>
      </c>
      <c r="E4381" s="136" t="s">
        <v>55</v>
      </c>
      <c r="F4381" s="136" t="s">
        <v>22</v>
      </c>
      <c r="G4381" s="136" t="s">
        <v>23</v>
      </c>
      <c r="H4381" s="136"/>
      <c r="I4381" s="136" t="s">
        <v>24</v>
      </c>
      <c r="J4381" s="119"/>
      <c r="K4381" s="124">
        <v>100240109000</v>
      </c>
      <c r="L4381" s="133" t="s">
        <v>56</v>
      </c>
      <c r="M4381" s="133" t="s">
        <v>65</v>
      </c>
      <c r="N4381" s="133" t="s">
        <v>65</v>
      </c>
      <c r="O4381" s="133" t="s">
        <v>65</v>
      </c>
      <c r="P4381" s="137" t="s">
        <v>9037</v>
      </c>
      <c r="Q4381" s="138"/>
      <c r="R4381" s="136" t="s">
        <v>28</v>
      </c>
      <c r="S4381" s="139"/>
      <c r="T4381" s="140">
        <v>49826</v>
      </c>
      <c r="U4381" s="141">
        <v>47340</v>
      </c>
      <c r="V4381" s="122">
        <v>4.9893629831814668E-2</v>
      </c>
      <c r="W4381" s="136" t="s">
        <v>614</v>
      </c>
      <c r="X4381" s="136" t="s">
        <v>24</v>
      </c>
      <c r="Y4381" s="136" t="s">
        <v>30</v>
      </c>
      <c r="Z4381" s="136" t="s">
        <v>31</v>
      </c>
      <c r="AA4381" s="119"/>
    </row>
    <row r="4382" spans="1:27" x14ac:dyDescent="0.25">
      <c r="A4382" s="119" t="s">
        <v>575</v>
      </c>
      <c r="B4382" s="119" t="s">
        <v>575</v>
      </c>
      <c r="C4382" s="134" t="s">
        <v>576</v>
      </c>
      <c r="D4382" s="135" t="s">
        <v>577</v>
      </c>
      <c r="E4382" s="135" t="s">
        <v>55</v>
      </c>
      <c r="F4382" s="135" t="s">
        <v>22</v>
      </c>
      <c r="G4382" s="135" t="s">
        <v>23</v>
      </c>
      <c r="H4382" s="135"/>
      <c r="I4382" s="136" t="s">
        <v>24</v>
      </c>
      <c r="J4382" s="119"/>
      <c r="K4382" s="120">
        <v>100240109000</v>
      </c>
      <c r="L4382" s="119" t="s">
        <v>56</v>
      </c>
      <c r="M4382" s="119" t="s">
        <v>65</v>
      </c>
      <c r="N4382" s="119" t="s">
        <v>65</v>
      </c>
      <c r="O4382" s="119" t="s">
        <v>65</v>
      </c>
      <c r="P4382" s="137" t="s">
        <v>9037</v>
      </c>
      <c r="Q4382" s="138"/>
      <c r="R4382" s="136" t="s">
        <v>28</v>
      </c>
      <c r="S4382" s="139"/>
      <c r="T4382" s="140">
        <v>48140</v>
      </c>
      <c r="U4382" s="141">
        <v>43910</v>
      </c>
      <c r="V4382" s="122">
        <v>8.7868716244287493E-2</v>
      </c>
      <c r="W4382" s="136" t="s">
        <v>544</v>
      </c>
      <c r="X4382" s="136" t="s">
        <v>24</v>
      </c>
      <c r="Y4382" s="136" t="s">
        <v>30</v>
      </c>
      <c r="Z4382" s="136" t="s">
        <v>31</v>
      </c>
      <c r="AA4382" s="119"/>
    </row>
    <row r="4383" spans="1:27" x14ac:dyDescent="0.25">
      <c r="A4383" s="119" t="s">
        <v>578</v>
      </c>
      <c r="B4383" s="119" t="s">
        <v>578</v>
      </c>
      <c r="C4383" s="134" t="s">
        <v>579</v>
      </c>
      <c r="D4383" s="135" t="s">
        <v>580</v>
      </c>
      <c r="E4383" s="135" t="s">
        <v>55</v>
      </c>
      <c r="F4383" s="135" t="s">
        <v>22</v>
      </c>
      <c r="G4383" s="135" t="s">
        <v>23</v>
      </c>
      <c r="H4383" s="135"/>
      <c r="I4383" s="136" t="s">
        <v>24</v>
      </c>
      <c r="J4383" s="119"/>
      <c r="K4383" s="120">
        <v>100240109000</v>
      </c>
      <c r="L4383" s="119" t="s">
        <v>56</v>
      </c>
      <c r="M4383" s="119" t="s">
        <v>65</v>
      </c>
      <c r="N4383" s="119" t="s">
        <v>65</v>
      </c>
      <c r="O4383" s="119" t="s">
        <v>65</v>
      </c>
      <c r="P4383" s="137" t="s">
        <v>9037</v>
      </c>
      <c r="Q4383" s="138"/>
      <c r="R4383" s="136" t="s">
        <v>28</v>
      </c>
      <c r="S4383" s="139"/>
      <c r="T4383" s="140">
        <v>92305</v>
      </c>
      <c r="U4383" s="141">
        <v>84190</v>
      </c>
      <c r="V4383" s="122">
        <v>8.7915064189372227E-2</v>
      </c>
      <c r="W4383" s="136" t="s">
        <v>544</v>
      </c>
      <c r="X4383" s="136" t="s">
        <v>24</v>
      </c>
      <c r="Y4383" s="136" t="s">
        <v>30</v>
      </c>
      <c r="Z4383" s="136" t="s">
        <v>31</v>
      </c>
      <c r="AA4383" s="119"/>
    </row>
    <row r="4384" spans="1:27" x14ac:dyDescent="0.25">
      <c r="A4384" s="119" t="s">
        <v>581</v>
      </c>
      <c r="B4384" s="119" t="s">
        <v>581</v>
      </c>
      <c r="C4384" s="134" t="s">
        <v>582</v>
      </c>
      <c r="D4384" s="135" t="s">
        <v>583</v>
      </c>
      <c r="E4384" s="135" t="s">
        <v>55</v>
      </c>
      <c r="F4384" s="135" t="s">
        <v>22</v>
      </c>
      <c r="G4384" s="135" t="s">
        <v>23</v>
      </c>
      <c r="H4384" s="135"/>
      <c r="I4384" s="136" t="s">
        <v>24</v>
      </c>
      <c r="J4384" s="119"/>
      <c r="K4384" s="120">
        <v>100240109000</v>
      </c>
      <c r="L4384" s="119" t="s">
        <v>56</v>
      </c>
      <c r="M4384" s="119" t="s">
        <v>65</v>
      </c>
      <c r="N4384" s="119" t="s">
        <v>65</v>
      </c>
      <c r="O4384" s="119" t="s">
        <v>65</v>
      </c>
      <c r="P4384" s="137" t="s">
        <v>9037</v>
      </c>
      <c r="Q4384" s="138"/>
      <c r="R4384" s="136" t="s">
        <v>28</v>
      </c>
      <c r="S4384" s="139"/>
      <c r="T4384" s="140">
        <v>138216</v>
      </c>
      <c r="U4384" s="141">
        <v>126060</v>
      </c>
      <c r="V4384" s="122">
        <v>8.7949296752908523E-2</v>
      </c>
      <c r="W4384" s="136" t="s">
        <v>544</v>
      </c>
      <c r="X4384" s="136" t="s">
        <v>24</v>
      </c>
      <c r="Y4384" s="136" t="s">
        <v>30</v>
      </c>
      <c r="Z4384" s="136" t="s">
        <v>31</v>
      </c>
      <c r="AA4384" s="119"/>
    </row>
    <row r="4385" spans="1:27" x14ac:dyDescent="0.25">
      <c r="A4385" s="119" t="s">
        <v>584</v>
      </c>
      <c r="B4385" s="119" t="s">
        <v>584</v>
      </c>
      <c r="C4385" s="134" t="s">
        <v>585</v>
      </c>
      <c r="D4385" s="135" t="s">
        <v>586</v>
      </c>
      <c r="E4385" s="135" t="s">
        <v>55</v>
      </c>
      <c r="F4385" s="135" t="s">
        <v>22</v>
      </c>
      <c r="G4385" s="135" t="s">
        <v>23</v>
      </c>
      <c r="H4385" s="135"/>
      <c r="I4385" s="136" t="s">
        <v>24</v>
      </c>
      <c r="J4385" s="119"/>
      <c r="K4385" s="120">
        <v>100240109000</v>
      </c>
      <c r="L4385" s="119" t="s">
        <v>56</v>
      </c>
      <c r="M4385" s="119" t="s">
        <v>65</v>
      </c>
      <c r="N4385" s="119" t="s">
        <v>65</v>
      </c>
      <c r="O4385" s="119" t="s">
        <v>65</v>
      </c>
      <c r="P4385" s="137" t="s">
        <v>9037</v>
      </c>
      <c r="Q4385" s="138"/>
      <c r="R4385" s="136" t="s">
        <v>28</v>
      </c>
      <c r="S4385" s="139"/>
      <c r="T4385" s="140">
        <v>185927</v>
      </c>
      <c r="U4385" s="141">
        <v>169570</v>
      </c>
      <c r="V4385" s="122">
        <v>8.7975388189988513E-2</v>
      </c>
      <c r="W4385" s="136" t="s">
        <v>544</v>
      </c>
      <c r="X4385" s="136" t="s">
        <v>24</v>
      </c>
      <c r="Y4385" s="136" t="s">
        <v>30</v>
      </c>
      <c r="Z4385" s="136" t="s">
        <v>31</v>
      </c>
      <c r="AA4385" s="119"/>
    </row>
    <row r="4386" spans="1:27" x14ac:dyDescent="0.25">
      <c r="A4386" s="119" t="s">
        <v>587</v>
      </c>
      <c r="B4386" s="119" t="s">
        <v>587</v>
      </c>
      <c r="C4386" s="134" t="s">
        <v>588</v>
      </c>
      <c r="D4386" s="135" t="s">
        <v>589</v>
      </c>
      <c r="E4386" s="135" t="s">
        <v>55</v>
      </c>
      <c r="F4386" s="135" t="s">
        <v>22</v>
      </c>
      <c r="G4386" s="135" t="s">
        <v>23</v>
      </c>
      <c r="H4386" s="135"/>
      <c r="I4386" s="136" t="s">
        <v>24</v>
      </c>
      <c r="J4386" s="119"/>
      <c r="K4386" s="120">
        <v>100240109000</v>
      </c>
      <c r="L4386" s="119" t="s">
        <v>56</v>
      </c>
      <c r="M4386" s="119" t="s">
        <v>65</v>
      </c>
      <c r="N4386" s="119" t="s">
        <v>65</v>
      </c>
      <c r="O4386" s="119" t="s">
        <v>65</v>
      </c>
      <c r="P4386" s="137" t="s">
        <v>9037</v>
      </c>
      <c r="Q4386" s="138"/>
      <c r="R4386" s="136" t="s">
        <v>28</v>
      </c>
      <c r="S4386" s="139"/>
      <c r="T4386" s="140">
        <v>58220</v>
      </c>
      <c r="U4386" s="141">
        <v>53100</v>
      </c>
      <c r="V4386" s="122">
        <v>8.7942287873582936E-2</v>
      </c>
      <c r="W4386" s="136" t="s">
        <v>544</v>
      </c>
      <c r="X4386" s="136" t="s">
        <v>24</v>
      </c>
      <c r="Y4386" s="136" t="s">
        <v>30</v>
      </c>
      <c r="Z4386" s="136" t="s">
        <v>31</v>
      </c>
      <c r="AA4386" s="119"/>
    </row>
    <row r="4387" spans="1:27" x14ac:dyDescent="0.25">
      <c r="A4387" s="119" t="s">
        <v>590</v>
      </c>
      <c r="B4387" s="119" t="s">
        <v>590</v>
      </c>
      <c r="C4387" s="134" t="s">
        <v>591</v>
      </c>
      <c r="D4387" s="135" t="s">
        <v>592</v>
      </c>
      <c r="E4387" s="135" t="s">
        <v>55</v>
      </c>
      <c r="F4387" s="135" t="s">
        <v>22</v>
      </c>
      <c r="G4387" s="135" t="s">
        <v>23</v>
      </c>
      <c r="H4387" s="135"/>
      <c r="I4387" s="136" t="s">
        <v>24</v>
      </c>
      <c r="J4387" s="119"/>
      <c r="K4387" s="120">
        <v>100240109000</v>
      </c>
      <c r="L4387" s="119" t="s">
        <v>56</v>
      </c>
      <c r="M4387" s="119" t="s">
        <v>65</v>
      </c>
      <c r="N4387" s="119" t="s">
        <v>65</v>
      </c>
      <c r="O4387" s="119" t="s">
        <v>65</v>
      </c>
      <c r="P4387" s="137" t="s">
        <v>9037</v>
      </c>
      <c r="Q4387" s="138"/>
      <c r="R4387" s="136" t="s">
        <v>28</v>
      </c>
      <c r="S4387" s="139"/>
      <c r="T4387" s="140">
        <v>109722</v>
      </c>
      <c r="U4387" s="141">
        <v>100070</v>
      </c>
      <c r="V4387" s="122">
        <v>8.7967773099287272E-2</v>
      </c>
      <c r="W4387" s="136" t="s">
        <v>544</v>
      </c>
      <c r="X4387" s="136" t="s">
        <v>24</v>
      </c>
      <c r="Y4387" s="136" t="s">
        <v>30</v>
      </c>
      <c r="Z4387" s="136" t="s">
        <v>31</v>
      </c>
      <c r="AA4387" s="119"/>
    </row>
    <row r="4388" spans="1:27" x14ac:dyDescent="0.25">
      <c r="A4388" s="119" t="s">
        <v>593</v>
      </c>
      <c r="B4388" s="119" t="s">
        <v>593</v>
      </c>
      <c r="C4388" s="134" t="s">
        <v>594</v>
      </c>
      <c r="D4388" s="135" t="s">
        <v>595</v>
      </c>
      <c r="E4388" s="135" t="s">
        <v>55</v>
      </c>
      <c r="F4388" s="135" t="s">
        <v>22</v>
      </c>
      <c r="G4388" s="135" t="s">
        <v>23</v>
      </c>
      <c r="H4388" s="135"/>
      <c r="I4388" s="136" t="s">
        <v>24</v>
      </c>
      <c r="J4388" s="119"/>
      <c r="K4388" s="120">
        <v>100240109000</v>
      </c>
      <c r="L4388" s="119" t="s">
        <v>56</v>
      </c>
      <c r="M4388" s="119" t="s">
        <v>65</v>
      </c>
      <c r="N4388" s="119" t="s">
        <v>65</v>
      </c>
      <c r="O4388" s="119" t="s">
        <v>65</v>
      </c>
      <c r="P4388" s="137" t="s">
        <v>9037</v>
      </c>
      <c r="Q4388" s="138"/>
      <c r="R4388" s="136" t="s">
        <v>28</v>
      </c>
      <c r="S4388" s="139"/>
      <c r="T4388" s="140">
        <v>163261</v>
      </c>
      <c r="U4388" s="141">
        <v>148900</v>
      </c>
      <c r="V4388" s="122">
        <v>8.7963445035862842E-2</v>
      </c>
      <c r="W4388" s="136" t="s">
        <v>544</v>
      </c>
      <c r="X4388" s="136" t="s">
        <v>24</v>
      </c>
      <c r="Y4388" s="136" t="s">
        <v>30</v>
      </c>
      <c r="Z4388" s="136" t="s">
        <v>31</v>
      </c>
      <c r="AA4388" s="119"/>
    </row>
    <row r="4389" spans="1:27" x14ac:dyDescent="0.25">
      <c r="A4389" s="119" t="s">
        <v>596</v>
      </c>
      <c r="B4389" s="119" t="s">
        <v>596</v>
      </c>
      <c r="C4389" s="134" t="s">
        <v>597</v>
      </c>
      <c r="D4389" s="135" t="s">
        <v>598</v>
      </c>
      <c r="E4389" s="135" t="s">
        <v>55</v>
      </c>
      <c r="F4389" s="135" t="s">
        <v>22</v>
      </c>
      <c r="G4389" s="135" t="s">
        <v>23</v>
      </c>
      <c r="H4389" s="135"/>
      <c r="I4389" s="136" t="s">
        <v>24</v>
      </c>
      <c r="J4389" s="119"/>
      <c r="K4389" s="120">
        <v>100240109000</v>
      </c>
      <c r="L4389" s="119" t="s">
        <v>56</v>
      </c>
      <c r="M4389" s="119" t="s">
        <v>65</v>
      </c>
      <c r="N4389" s="119" t="s">
        <v>65</v>
      </c>
      <c r="O4389" s="119" t="s">
        <v>65</v>
      </c>
      <c r="P4389" s="137" t="s">
        <v>9037</v>
      </c>
      <c r="Q4389" s="138"/>
      <c r="R4389" s="136" t="s">
        <v>28</v>
      </c>
      <c r="S4389" s="139"/>
      <c r="T4389" s="140">
        <v>218898</v>
      </c>
      <c r="U4389" s="141">
        <v>199640</v>
      </c>
      <c r="V4389" s="122">
        <v>8.797704867107059E-2</v>
      </c>
      <c r="W4389" s="136" t="s">
        <v>544</v>
      </c>
      <c r="X4389" s="136" t="s">
        <v>24</v>
      </c>
      <c r="Y4389" s="136" t="s">
        <v>30</v>
      </c>
      <c r="Z4389" s="136" t="s">
        <v>31</v>
      </c>
      <c r="AA4389" s="119"/>
    </row>
    <row r="4390" spans="1:27" x14ac:dyDescent="0.25">
      <c r="A4390" s="133" t="s">
        <v>687</v>
      </c>
      <c r="B4390" s="133" t="s">
        <v>687</v>
      </c>
      <c r="C4390" s="134" t="s">
        <v>688</v>
      </c>
      <c r="D4390" s="135" t="s">
        <v>660</v>
      </c>
      <c r="E4390" s="136" t="s">
        <v>55</v>
      </c>
      <c r="F4390" s="136" t="s">
        <v>22</v>
      </c>
      <c r="G4390" s="136" t="s">
        <v>23</v>
      </c>
      <c r="H4390" s="136"/>
      <c r="I4390" s="136" t="s">
        <v>24</v>
      </c>
      <c r="J4390" s="119"/>
      <c r="K4390" s="124">
        <v>100240209000</v>
      </c>
      <c r="L4390" s="133" t="s">
        <v>56</v>
      </c>
      <c r="M4390" s="133" t="s">
        <v>57</v>
      </c>
      <c r="N4390" s="133" t="s">
        <v>57</v>
      </c>
      <c r="O4390" s="133" t="s">
        <v>57</v>
      </c>
      <c r="P4390" s="137" t="s">
        <v>9037</v>
      </c>
      <c r="Q4390" s="138"/>
      <c r="R4390" s="136" t="s">
        <v>28</v>
      </c>
      <c r="S4390" s="139"/>
      <c r="T4390" s="140">
        <v>45993</v>
      </c>
      <c r="U4390" s="141">
        <v>43700</v>
      </c>
      <c r="V4390" s="122">
        <v>4.9855412780205666E-2</v>
      </c>
      <c r="W4390" s="136" t="s">
        <v>614</v>
      </c>
      <c r="X4390" s="136" t="s">
        <v>24</v>
      </c>
      <c r="Y4390" s="136" t="s">
        <v>30</v>
      </c>
      <c r="Z4390" s="136" t="s">
        <v>31</v>
      </c>
      <c r="AA4390" s="119"/>
    </row>
    <row r="4391" spans="1:27" x14ac:dyDescent="0.25">
      <c r="A4391" s="133" t="s">
        <v>689</v>
      </c>
      <c r="B4391" s="133" t="s">
        <v>689</v>
      </c>
      <c r="C4391" s="134" t="s">
        <v>690</v>
      </c>
      <c r="D4391" s="135" t="s">
        <v>691</v>
      </c>
      <c r="E4391" s="136" t="s">
        <v>55</v>
      </c>
      <c r="F4391" s="136" t="s">
        <v>22</v>
      </c>
      <c r="G4391" s="136" t="s">
        <v>23</v>
      </c>
      <c r="H4391" s="136"/>
      <c r="I4391" s="136" t="s">
        <v>24</v>
      </c>
      <c r="J4391" s="119"/>
      <c r="K4391" s="124">
        <v>100240109000</v>
      </c>
      <c r="L4391" s="133" t="s">
        <v>56</v>
      </c>
      <c r="M4391" s="133" t="s">
        <v>65</v>
      </c>
      <c r="N4391" s="133" t="s">
        <v>65</v>
      </c>
      <c r="O4391" s="133" t="s">
        <v>65</v>
      </c>
      <c r="P4391" s="137" t="s">
        <v>9037</v>
      </c>
      <c r="Q4391" s="138"/>
      <c r="R4391" s="136" t="s">
        <v>28</v>
      </c>
      <c r="S4391" s="139"/>
      <c r="T4391" s="140">
        <v>22289</v>
      </c>
      <c r="U4391" s="141">
        <v>21180</v>
      </c>
      <c r="V4391" s="122">
        <v>4.9755484768271296E-2</v>
      </c>
      <c r="W4391" s="136" t="s">
        <v>614</v>
      </c>
      <c r="X4391" s="136" t="s">
        <v>24</v>
      </c>
      <c r="Y4391" s="136" t="s">
        <v>30</v>
      </c>
      <c r="Z4391" s="136" t="s">
        <v>31</v>
      </c>
      <c r="AA4391" s="119"/>
    </row>
    <row r="4392" spans="1:27" x14ac:dyDescent="0.25">
      <c r="A4392" s="133" t="s">
        <v>692</v>
      </c>
      <c r="B4392" s="133" t="s">
        <v>692</v>
      </c>
      <c r="C4392" s="134" t="s">
        <v>693</v>
      </c>
      <c r="D4392" s="135" t="s">
        <v>694</v>
      </c>
      <c r="E4392" s="136" t="s">
        <v>55</v>
      </c>
      <c r="F4392" s="136" t="s">
        <v>22</v>
      </c>
      <c r="G4392" s="136" t="s">
        <v>23</v>
      </c>
      <c r="H4392" s="136"/>
      <c r="I4392" s="136" t="s">
        <v>24</v>
      </c>
      <c r="J4392" s="119"/>
      <c r="K4392" s="124">
        <v>100240109000</v>
      </c>
      <c r="L4392" s="133" t="s">
        <v>56</v>
      </c>
      <c r="M4392" s="133" t="s">
        <v>65</v>
      </c>
      <c r="N4392" s="133" t="s">
        <v>65</v>
      </c>
      <c r="O4392" s="133" t="s">
        <v>65</v>
      </c>
      <c r="P4392" s="137" t="s">
        <v>9037</v>
      </c>
      <c r="Q4392" s="138"/>
      <c r="R4392" s="136" t="s">
        <v>28</v>
      </c>
      <c r="S4392" s="139"/>
      <c r="T4392" s="140">
        <v>34101</v>
      </c>
      <c r="U4392" s="141">
        <v>32400</v>
      </c>
      <c r="V4392" s="122">
        <v>4.9881235154394354E-2</v>
      </c>
      <c r="W4392" s="136" t="s">
        <v>614</v>
      </c>
      <c r="X4392" s="136" t="s">
        <v>24</v>
      </c>
      <c r="Y4392" s="136" t="s">
        <v>30</v>
      </c>
      <c r="Z4392" s="136" t="s">
        <v>31</v>
      </c>
      <c r="AA4392" s="119"/>
    </row>
    <row r="4393" spans="1:27" x14ac:dyDescent="0.25">
      <c r="A4393" s="119" t="s">
        <v>695</v>
      </c>
      <c r="B4393" s="119" t="s">
        <v>695</v>
      </c>
      <c r="C4393" s="134" t="s">
        <v>696</v>
      </c>
      <c r="D4393" s="135" t="s">
        <v>697</v>
      </c>
      <c r="E4393" s="135" t="s">
        <v>55</v>
      </c>
      <c r="F4393" s="135" t="s">
        <v>22</v>
      </c>
      <c r="G4393" s="135" t="s">
        <v>23</v>
      </c>
      <c r="H4393" s="135"/>
      <c r="I4393" s="136" t="s">
        <v>24</v>
      </c>
      <c r="J4393" s="119"/>
      <c r="K4393" s="120">
        <v>100240109000</v>
      </c>
      <c r="L4393" s="119" t="s">
        <v>56</v>
      </c>
      <c r="M4393" s="119" t="s">
        <v>65</v>
      </c>
      <c r="N4393" s="119" t="s">
        <v>65</v>
      </c>
      <c r="O4393" s="119" t="s">
        <v>65</v>
      </c>
      <c r="P4393" s="137" t="s">
        <v>9037</v>
      </c>
      <c r="Q4393" s="138"/>
      <c r="R4393" s="136" t="s">
        <v>28</v>
      </c>
      <c r="S4393" s="139"/>
      <c r="T4393" s="140">
        <v>46376</v>
      </c>
      <c r="U4393" s="141">
        <v>44060</v>
      </c>
      <c r="V4393" s="122">
        <v>4.9939623943418998E-2</v>
      </c>
      <c r="W4393" s="136" t="s">
        <v>614</v>
      </c>
      <c r="X4393" s="136" t="s">
        <v>24</v>
      </c>
      <c r="Y4393" s="136" t="s">
        <v>30</v>
      </c>
      <c r="Z4393" s="136" t="s">
        <v>31</v>
      </c>
      <c r="AA4393" s="119"/>
    </row>
    <row r="4394" spans="1:27" x14ac:dyDescent="0.25">
      <c r="A4394" s="133" t="s">
        <v>698</v>
      </c>
      <c r="B4394" s="133" t="s">
        <v>698</v>
      </c>
      <c r="C4394" s="134" t="s">
        <v>699</v>
      </c>
      <c r="D4394" s="135" t="s">
        <v>700</v>
      </c>
      <c r="E4394" s="136" t="s">
        <v>55</v>
      </c>
      <c r="F4394" s="136" t="s">
        <v>22</v>
      </c>
      <c r="G4394" s="136" t="s">
        <v>23</v>
      </c>
      <c r="H4394" s="136"/>
      <c r="I4394" s="136" t="s">
        <v>24</v>
      </c>
      <c r="J4394" s="119"/>
      <c r="K4394" s="124">
        <v>100240109000</v>
      </c>
      <c r="L4394" s="133" t="s">
        <v>56</v>
      </c>
      <c r="M4394" s="133" t="s">
        <v>65</v>
      </c>
      <c r="N4394" s="133" t="s">
        <v>65</v>
      </c>
      <c r="O4394" s="133" t="s">
        <v>65</v>
      </c>
      <c r="P4394" s="137" t="s">
        <v>9037</v>
      </c>
      <c r="Q4394" s="138"/>
      <c r="R4394" s="136" t="s">
        <v>28</v>
      </c>
      <c r="S4394" s="139"/>
      <c r="T4394" s="140">
        <v>59129</v>
      </c>
      <c r="U4394" s="141">
        <v>56180</v>
      </c>
      <c r="V4394" s="122">
        <v>4.9874004295692442E-2</v>
      </c>
      <c r="W4394" s="136" t="s">
        <v>614</v>
      </c>
      <c r="X4394" s="136" t="s">
        <v>24</v>
      </c>
      <c r="Y4394" s="136" t="s">
        <v>30</v>
      </c>
      <c r="Z4394" s="136" t="s">
        <v>31</v>
      </c>
      <c r="AA4394" s="119"/>
    </row>
    <row r="4395" spans="1:27" x14ac:dyDescent="0.25">
      <c r="A4395" s="119" t="s">
        <v>599</v>
      </c>
      <c r="B4395" s="119" t="s">
        <v>599</v>
      </c>
      <c r="C4395" s="134" t="s">
        <v>600</v>
      </c>
      <c r="D4395" s="135" t="s">
        <v>601</v>
      </c>
      <c r="E4395" s="135" t="s">
        <v>55</v>
      </c>
      <c r="F4395" s="135" t="s">
        <v>22</v>
      </c>
      <c r="G4395" s="136" t="s">
        <v>23</v>
      </c>
      <c r="H4395" s="135"/>
      <c r="I4395" s="136" t="s">
        <v>24</v>
      </c>
      <c r="J4395" s="119"/>
      <c r="K4395" s="120">
        <v>100240109000</v>
      </c>
      <c r="L4395" s="119" t="s">
        <v>56</v>
      </c>
      <c r="M4395" s="119" t="s">
        <v>65</v>
      </c>
      <c r="N4395" s="119" t="s">
        <v>65</v>
      </c>
      <c r="O4395" s="119" t="s">
        <v>65</v>
      </c>
      <c r="P4395" s="137" t="s">
        <v>9037</v>
      </c>
      <c r="Q4395" s="138"/>
      <c r="R4395" s="136" t="s">
        <v>28</v>
      </c>
      <c r="S4395" s="139"/>
      <c r="T4395" s="140">
        <v>65331</v>
      </c>
      <c r="U4395" s="141">
        <v>59590</v>
      </c>
      <c r="V4395" s="122">
        <v>8.7875587393427268E-2</v>
      </c>
      <c r="W4395" s="136" t="s">
        <v>544</v>
      </c>
      <c r="X4395" s="136" t="s">
        <v>24</v>
      </c>
      <c r="Y4395" s="136" t="s">
        <v>30</v>
      </c>
      <c r="Z4395" s="136" t="s">
        <v>31</v>
      </c>
      <c r="AA4395" s="119"/>
    </row>
    <row r="4396" spans="1:27" x14ac:dyDescent="0.25">
      <c r="A4396" s="119" t="s">
        <v>602</v>
      </c>
      <c r="B4396" s="119" t="s">
        <v>602</v>
      </c>
      <c r="C4396" s="134" t="s">
        <v>603</v>
      </c>
      <c r="D4396" s="135" t="s">
        <v>604</v>
      </c>
      <c r="E4396" s="135" t="s">
        <v>55</v>
      </c>
      <c r="F4396" s="135" t="s">
        <v>22</v>
      </c>
      <c r="G4396" s="135" t="s">
        <v>23</v>
      </c>
      <c r="H4396" s="135"/>
      <c r="I4396" s="136" t="s">
        <v>24</v>
      </c>
      <c r="J4396" s="119"/>
      <c r="K4396" s="120">
        <v>100240109000</v>
      </c>
      <c r="L4396" s="119" t="s">
        <v>56</v>
      </c>
      <c r="M4396" s="119" t="s">
        <v>65</v>
      </c>
      <c r="N4396" s="119" t="s">
        <v>65</v>
      </c>
      <c r="O4396" s="119" t="s">
        <v>65</v>
      </c>
      <c r="P4396" s="137" t="s">
        <v>9037</v>
      </c>
      <c r="Q4396" s="138"/>
      <c r="R4396" s="136" t="s">
        <v>28</v>
      </c>
      <c r="S4396" s="139"/>
      <c r="T4396" s="140">
        <v>122540</v>
      </c>
      <c r="U4396" s="141">
        <v>111760</v>
      </c>
      <c r="V4396" s="122">
        <v>8.7971274685816891E-2</v>
      </c>
      <c r="W4396" s="136" t="s">
        <v>544</v>
      </c>
      <c r="X4396" s="136" t="s">
        <v>24</v>
      </c>
      <c r="Y4396" s="136" t="s">
        <v>30</v>
      </c>
      <c r="Z4396" s="136" t="s">
        <v>31</v>
      </c>
      <c r="AA4396" s="119"/>
    </row>
    <row r="4397" spans="1:27" x14ac:dyDescent="0.25">
      <c r="A4397" s="119" t="s">
        <v>605</v>
      </c>
      <c r="B4397" s="119" t="s">
        <v>605</v>
      </c>
      <c r="C4397" s="134" t="s">
        <v>606</v>
      </c>
      <c r="D4397" s="135" t="s">
        <v>607</v>
      </c>
      <c r="E4397" s="135" t="s">
        <v>55</v>
      </c>
      <c r="F4397" s="135" t="s">
        <v>22</v>
      </c>
      <c r="G4397" s="136" t="s">
        <v>23</v>
      </c>
      <c r="H4397" s="135"/>
      <c r="I4397" s="136" t="s">
        <v>24</v>
      </c>
      <c r="J4397" s="119"/>
      <c r="K4397" s="120">
        <v>100240109000</v>
      </c>
      <c r="L4397" s="119" t="s">
        <v>56</v>
      </c>
      <c r="M4397" s="119" t="s">
        <v>65</v>
      </c>
      <c r="N4397" s="119" t="s">
        <v>65</v>
      </c>
      <c r="O4397" s="119" t="s">
        <v>65</v>
      </c>
      <c r="P4397" s="137" t="s">
        <v>9037</v>
      </c>
      <c r="Q4397" s="138"/>
      <c r="R4397" s="136" t="s">
        <v>28</v>
      </c>
      <c r="S4397" s="139"/>
      <c r="T4397" s="140">
        <v>182010</v>
      </c>
      <c r="U4397" s="141">
        <v>166000</v>
      </c>
      <c r="V4397" s="122">
        <v>8.7962199879127567E-2</v>
      </c>
      <c r="W4397" s="136" t="s">
        <v>544</v>
      </c>
      <c r="X4397" s="136" t="s">
        <v>24</v>
      </c>
      <c r="Y4397" s="136" t="s">
        <v>30</v>
      </c>
      <c r="Z4397" s="136" t="s">
        <v>31</v>
      </c>
      <c r="AA4397" s="119"/>
    </row>
    <row r="4398" spans="1:27" x14ac:dyDescent="0.25">
      <c r="A4398" s="119" t="s">
        <v>608</v>
      </c>
      <c r="B4398" s="119" t="s">
        <v>608</v>
      </c>
      <c r="C4398" s="134" t="s">
        <v>609</v>
      </c>
      <c r="D4398" s="135" t="s">
        <v>610</v>
      </c>
      <c r="E4398" s="135" t="s">
        <v>55</v>
      </c>
      <c r="F4398" s="135" t="s">
        <v>22</v>
      </c>
      <c r="G4398" s="135" t="s">
        <v>23</v>
      </c>
      <c r="H4398" s="135"/>
      <c r="I4398" s="136" t="s">
        <v>24</v>
      </c>
      <c r="J4398" s="119"/>
      <c r="K4398" s="120">
        <v>100240109000</v>
      </c>
      <c r="L4398" s="119" t="s">
        <v>56</v>
      </c>
      <c r="M4398" s="119" t="s">
        <v>65</v>
      </c>
      <c r="N4398" s="119" t="s">
        <v>65</v>
      </c>
      <c r="O4398" s="119" t="s">
        <v>65</v>
      </c>
      <c r="P4398" s="137" t="s">
        <v>9037</v>
      </c>
      <c r="Q4398" s="138"/>
      <c r="R4398" s="136" t="s">
        <v>28</v>
      </c>
      <c r="S4398" s="139"/>
      <c r="T4398" s="140">
        <v>243811</v>
      </c>
      <c r="U4398" s="141">
        <v>222360</v>
      </c>
      <c r="V4398" s="122">
        <v>8.7982084483472889E-2</v>
      </c>
      <c r="W4398" s="136" t="s">
        <v>544</v>
      </c>
      <c r="X4398" s="136" t="s">
        <v>24</v>
      </c>
      <c r="Y4398" s="136" t="s">
        <v>30</v>
      </c>
      <c r="Z4398" s="136" t="s">
        <v>31</v>
      </c>
      <c r="AA4398" s="119"/>
    </row>
    <row r="4399" spans="1:27" x14ac:dyDescent="0.25">
      <c r="A4399" s="119" t="s">
        <v>9286</v>
      </c>
      <c r="B4399" s="119" t="s">
        <v>9286</v>
      </c>
      <c r="C4399" s="134" t="s">
        <v>9287</v>
      </c>
      <c r="D4399" s="135" t="s">
        <v>9287</v>
      </c>
      <c r="E4399" s="135" t="s">
        <v>55</v>
      </c>
      <c r="F4399" s="135" t="s">
        <v>22</v>
      </c>
      <c r="G4399" s="135" t="s">
        <v>23</v>
      </c>
      <c r="H4399" s="135"/>
      <c r="I4399" s="136" t="s">
        <v>24</v>
      </c>
      <c r="J4399" s="119"/>
      <c r="K4399" s="120">
        <v>100240109000</v>
      </c>
      <c r="L4399" s="119" t="s">
        <v>56</v>
      </c>
      <c r="M4399" s="119" t="s">
        <v>65</v>
      </c>
      <c r="N4399" s="119" t="s">
        <v>65</v>
      </c>
      <c r="O4399" s="119" t="s">
        <v>65</v>
      </c>
      <c r="P4399" s="137" t="s">
        <v>9037</v>
      </c>
      <c r="Q4399" s="138"/>
      <c r="R4399" s="136" t="s">
        <v>28</v>
      </c>
      <c r="S4399" s="139"/>
      <c r="T4399" s="140">
        <v>11678</v>
      </c>
      <c r="U4399" s="141">
        <v>9460</v>
      </c>
      <c r="V4399" s="122">
        <v>0.18992978249700287</v>
      </c>
      <c r="W4399" s="136" t="s">
        <v>8673</v>
      </c>
      <c r="X4399" s="136" t="s">
        <v>24</v>
      </c>
      <c r="Y4399" s="136" t="s">
        <v>30</v>
      </c>
      <c r="Z4399" s="136" t="s">
        <v>31</v>
      </c>
      <c r="AA4399" s="119"/>
    </row>
    <row r="4400" spans="1:27" x14ac:dyDescent="0.25">
      <c r="A4400" s="119" t="s">
        <v>9288</v>
      </c>
      <c r="B4400" s="119" t="s">
        <v>9288</v>
      </c>
      <c r="C4400" s="134" t="s">
        <v>9289</v>
      </c>
      <c r="D4400" s="135" t="s">
        <v>9289</v>
      </c>
      <c r="E4400" s="135" t="s">
        <v>55</v>
      </c>
      <c r="F4400" s="135" t="s">
        <v>22</v>
      </c>
      <c r="G4400" s="135" t="s">
        <v>23</v>
      </c>
      <c r="H4400" s="135"/>
      <c r="I4400" s="136" t="s">
        <v>24</v>
      </c>
      <c r="J4400" s="119"/>
      <c r="K4400" s="120">
        <v>100240109000</v>
      </c>
      <c r="L4400" s="119" t="s">
        <v>56</v>
      </c>
      <c r="M4400" s="119" t="s">
        <v>65</v>
      </c>
      <c r="N4400" s="119" t="s">
        <v>65</v>
      </c>
      <c r="O4400" s="119" t="s">
        <v>65</v>
      </c>
      <c r="P4400" s="137" t="s">
        <v>9037</v>
      </c>
      <c r="Q4400" s="138"/>
      <c r="R4400" s="136" t="s">
        <v>28</v>
      </c>
      <c r="S4400" s="139"/>
      <c r="T4400" s="140">
        <v>23823</v>
      </c>
      <c r="U4400" s="141">
        <v>19300</v>
      </c>
      <c r="V4400" s="122">
        <v>0.18985854006632241</v>
      </c>
      <c r="W4400" s="136" t="s">
        <v>8673</v>
      </c>
      <c r="X4400" s="136">
        <v>99999999999</v>
      </c>
      <c r="Y4400" s="136" t="s">
        <v>30</v>
      </c>
      <c r="Z4400" s="136" t="s">
        <v>31</v>
      </c>
      <c r="AA4400" s="119"/>
    </row>
    <row r="4401" spans="1:27" x14ac:dyDescent="0.25">
      <c r="A4401" s="119" t="s">
        <v>9290</v>
      </c>
      <c r="B4401" s="119" t="s">
        <v>9290</v>
      </c>
      <c r="C4401" s="134" t="s">
        <v>9291</v>
      </c>
      <c r="D4401" s="135" t="s">
        <v>9291</v>
      </c>
      <c r="E4401" s="135" t="s">
        <v>55</v>
      </c>
      <c r="F4401" s="135" t="s">
        <v>22</v>
      </c>
      <c r="G4401" s="135" t="s">
        <v>23</v>
      </c>
      <c r="H4401" s="135"/>
      <c r="I4401" s="136" t="s">
        <v>24</v>
      </c>
      <c r="J4401" s="119"/>
      <c r="K4401" s="120">
        <v>100240109000</v>
      </c>
      <c r="L4401" s="119" t="s">
        <v>56</v>
      </c>
      <c r="M4401" s="119" t="s">
        <v>65</v>
      </c>
      <c r="N4401" s="119" t="s">
        <v>65</v>
      </c>
      <c r="O4401" s="119" t="s">
        <v>65</v>
      </c>
      <c r="P4401" s="137" t="s">
        <v>9037</v>
      </c>
      <c r="Q4401" s="138"/>
      <c r="R4401" s="136" t="s">
        <v>28</v>
      </c>
      <c r="S4401" s="139"/>
      <c r="T4401" s="140">
        <v>36448</v>
      </c>
      <c r="U4401" s="141">
        <v>29530</v>
      </c>
      <c r="V4401" s="122">
        <v>0.18980465320456541</v>
      </c>
      <c r="W4401" s="136" t="s">
        <v>8673</v>
      </c>
      <c r="X4401" s="136">
        <v>99999999999</v>
      </c>
      <c r="Y4401" s="136" t="s">
        <v>30</v>
      </c>
      <c r="Z4401" s="136" t="s">
        <v>31</v>
      </c>
      <c r="AA4401" s="119"/>
    </row>
    <row r="4402" spans="1:27" x14ac:dyDescent="0.25">
      <c r="A4402" s="119" t="s">
        <v>9292</v>
      </c>
      <c r="B4402" s="119" t="s">
        <v>9292</v>
      </c>
      <c r="C4402" s="134" t="s">
        <v>9293</v>
      </c>
      <c r="D4402" s="135" t="s">
        <v>9293</v>
      </c>
      <c r="E4402" s="135" t="s">
        <v>55</v>
      </c>
      <c r="F4402" s="135" t="s">
        <v>22</v>
      </c>
      <c r="G4402" s="135" t="s">
        <v>23</v>
      </c>
      <c r="H4402" s="135"/>
      <c r="I4402" s="136" t="s">
        <v>24</v>
      </c>
      <c r="J4402" s="119"/>
      <c r="K4402" s="120">
        <v>100240109000</v>
      </c>
      <c r="L4402" s="119" t="s">
        <v>56</v>
      </c>
      <c r="M4402" s="119" t="s">
        <v>65</v>
      </c>
      <c r="N4402" s="119" t="s">
        <v>65</v>
      </c>
      <c r="O4402" s="119" t="s">
        <v>65</v>
      </c>
      <c r="P4402" s="137" t="s">
        <v>9037</v>
      </c>
      <c r="Q4402" s="138"/>
      <c r="R4402" s="136" t="s">
        <v>28</v>
      </c>
      <c r="S4402" s="139"/>
      <c r="T4402" s="140">
        <v>49568</v>
      </c>
      <c r="U4402" s="141">
        <v>40160</v>
      </c>
      <c r="V4402" s="122">
        <v>0.18979987088444161</v>
      </c>
      <c r="W4402" s="136" t="s">
        <v>8673</v>
      </c>
      <c r="X4402" s="136" t="s">
        <v>24</v>
      </c>
      <c r="Y4402" s="136" t="s">
        <v>30</v>
      </c>
      <c r="Z4402" s="136" t="s">
        <v>31</v>
      </c>
      <c r="AA4402" s="119"/>
    </row>
    <row r="4403" spans="1:27" x14ac:dyDescent="0.25">
      <c r="A4403" s="119" t="s">
        <v>9294</v>
      </c>
      <c r="B4403" s="119" t="s">
        <v>9294</v>
      </c>
      <c r="C4403" s="134" t="s">
        <v>9295</v>
      </c>
      <c r="D4403" s="135" t="s">
        <v>9295</v>
      </c>
      <c r="E4403" s="135" t="s">
        <v>55</v>
      </c>
      <c r="F4403" s="135" t="s">
        <v>22</v>
      </c>
      <c r="G4403" s="135" t="s">
        <v>23</v>
      </c>
      <c r="H4403" s="135"/>
      <c r="I4403" s="136" t="s">
        <v>24</v>
      </c>
      <c r="J4403" s="119"/>
      <c r="K4403" s="120">
        <v>100240109000</v>
      </c>
      <c r="L4403" s="119" t="s">
        <v>56</v>
      </c>
      <c r="M4403" s="119" t="s">
        <v>65</v>
      </c>
      <c r="N4403" s="119" t="s">
        <v>65</v>
      </c>
      <c r="O4403" s="119" t="s">
        <v>65</v>
      </c>
      <c r="P4403" s="137" t="s">
        <v>9037</v>
      </c>
      <c r="Q4403" s="138"/>
      <c r="R4403" s="136" t="s">
        <v>28</v>
      </c>
      <c r="S4403" s="139"/>
      <c r="T4403" s="140">
        <v>15012</v>
      </c>
      <c r="U4403" s="141">
        <v>12160</v>
      </c>
      <c r="V4403" s="122">
        <v>0.18998134825472957</v>
      </c>
      <c r="W4403" s="136" t="s">
        <v>8673</v>
      </c>
      <c r="X4403" s="136" t="s">
        <v>24</v>
      </c>
      <c r="Y4403" s="136" t="s">
        <v>30</v>
      </c>
      <c r="Z4403" s="136" t="s">
        <v>31</v>
      </c>
      <c r="AA4403" s="119"/>
    </row>
    <row r="4404" spans="1:27" x14ac:dyDescent="0.25">
      <c r="A4404" s="119" t="s">
        <v>9296</v>
      </c>
      <c r="B4404" s="119" t="s">
        <v>9296</v>
      </c>
      <c r="C4404" s="134" t="s">
        <v>9297</v>
      </c>
      <c r="D4404" s="135" t="s">
        <v>9297</v>
      </c>
      <c r="E4404" s="135" t="s">
        <v>55</v>
      </c>
      <c r="F4404" s="135" t="s">
        <v>22</v>
      </c>
      <c r="G4404" s="135" t="s">
        <v>23</v>
      </c>
      <c r="H4404" s="135"/>
      <c r="I4404" s="136" t="s">
        <v>24</v>
      </c>
      <c r="J4404" s="119"/>
      <c r="K4404" s="120">
        <v>100240109000</v>
      </c>
      <c r="L4404" s="119" t="s">
        <v>56</v>
      </c>
      <c r="M4404" s="119" t="s">
        <v>65</v>
      </c>
      <c r="N4404" s="119" t="s">
        <v>65</v>
      </c>
      <c r="O4404" s="119" t="s">
        <v>65</v>
      </c>
      <c r="P4404" s="137" t="s">
        <v>9037</v>
      </c>
      <c r="Q4404" s="138"/>
      <c r="R4404" s="136" t="s">
        <v>28</v>
      </c>
      <c r="S4404" s="139"/>
      <c r="T4404" s="140">
        <v>30623</v>
      </c>
      <c r="U4404" s="141">
        <v>24810</v>
      </c>
      <c r="V4404" s="122">
        <v>0.18982464160924795</v>
      </c>
      <c r="W4404" s="136" t="s">
        <v>8673</v>
      </c>
      <c r="X4404" s="136">
        <v>99999999999</v>
      </c>
      <c r="Y4404" s="136" t="s">
        <v>30</v>
      </c>
      <c r="Z4404" s="136" t="s">
        <v>31</v>
      </c>
      <c r="AA4404" s="119"/>
    </row>
    <row r="4405" spans="1:27" x14ac:dyDescent="0.25">
      <c r="A4405" s="119" t="s">
        <v>9298</v>
      </c>
      <c r="B4405" s="119" t="s">
        <v>9298</v>
      </c>
      <c r="C4405" s="134" t="s">
        <v>9299</v>
      </c>
      <c r="D4405" s="135" t="s">
        <v>9299</v>
      </c>
      <c r="E4405" s="135" t="s">
        <v>55</v>
      </c>
      <c r="F4405" s="135" t="s">
        <v>22</v>
      </c>
      <c r="G4405" s="135" t="s">
        <v>23</v>
      </c>
      <c r="H4405" s="135"/>
      <c r="I4405" s="136" t="s">
        <v>24</v>
      </c>
      <c r="J4405" s="119"/>
      <c r="K4405" s="120">
        <v>100240109000</v>
      </c>
      <c r="L4405" s="119" t="s">
        <v>56</v>
      </c>
      <c r="M4405" s="119" t="s">
        <v>65</v>
      </c>
      <c r="N4405" s="119" t="s">
        <v>65</v>
      </c>
      <c r="O4405" s="119" t="s">
        <v>65</v>
      </c>
      <c r="P4405" s="137" t="s">
        <v>9037</v>
      </c>
      <c r="Q4405" s="138"/>
      <c r="R4405" s="136" t="s">
        <v>28</v>
      </c>
      <c r="S4405" s="139"/>
      <c r="T4405" s="140">
        <v>46852</v>
      </c>
      <c r="U4405" s="141">
        <v>37960</v>
      </c>
      <c r="V4405" s="122">
        <v>0.18978912319644836</v>
      </c>
      <c r="W4405" s="136" t="s">
        <v>8673</v>
      </c>
      <c r="X4405" s="136" t="s">
        <v>24</v>
      </c>
      <c r="Y4405" s="136" t="s">
        <v>30</v>
      </c>
      <c r="Z4405" s="136" t="s">
        <v>31</v>
      </c>
      <c r="AA4405" s="119"/>
    </row>
    <row r="4406" spans="1:27" x14ac:dyDescent="0.25">
      <c r="A4406" s="119" t="s">
        <v>9300</v>
      </c>
      <c r="B4406" s="119" t="s">
        <v>9300</v>
      </c>
      <c r="C4406" s="134" t="s">
        <v>9301</v>
      </c>
      <c r="D4406" s="135" t="s">
        <v>9301</v>
      </c>
      <c r="E4406" s="135" t="s">
        <v>55</v>
      </c>
      <c r="F4406" s="135" t="s">
        <v>22</v>
      </c>
      <c r="G4406" s="135" t="s">
        <v>23</v>
      </c>
      <c r="H4406" s="135"/>
      <c r="I4406" s="136" t="s">
        <v>24</v>
      </c>
      <c r="J4406" s="119"/>
      <c r="K4406" s="120">
        <v>100240109000</v>
      </c>
      <c r="L4406" s="119" t="s">
        <v>56</v>
      </c>
      <c r="M4406" s="119" t="s">
        <v>65</v>
      </c>
      <c r="N4406" s="119" t="s">
        <v>65</v>
      </c>
      <c r="O4406" s="119" t="s">
        <v>65</v>
      </c>
      <c r="P4406" s="137" t="s">
        <v>9037</v>
      </c>
      <c r="Q4406" s="138"/>
      <c r="R4406" s="136" t="s">
        <v>28</v>
      </c>
      <c r="S4406" s="139"/>
      <c r="T4406" s="140">
        <v>63718</v>
      </c>
      <c r="U4406" s="141">
        <v>51620</v>
      </c>
      <c r="V4406" s="122">
        <v>0.18986785523713867</v>
      </c>
      <c r="W4406" s="136" t="s">
        <v>8673</v>
      </c>
      <c r="X4406" s="136" t="s">
        <v>24</v>
      </c>
      <c r="Y4406" s="136" t="s">
        <v>30</v>
      </c>
      <c r="Z4406" s="136" t="s">
        <v>31</v>
      </c>
      <c r="AA4406" s="119"/>
    </row>
    <row r="4407" spans="1:27" x14ac:dyDescent="0.25">
      <c r="A4407" s="119" t="s">
        <v>10042</v>
      </c>
      <c r="B4407" s="119" t="s">
        <v>10042</v>
      </c>
      <c r="C4407" s="119" t="s">
        <v>10043</v>
      </c>
      <c r="D4407" s="119" t="s">
        <v>10043</v>
      </c>
      <c r="E4407" s="119" t="s">
        <v>55</v>
      </c>
      <c r="F4407" s="119" t="s">
        <v>22</v>
      </c>
      <c r="G4407" s="119" t="s">
        <v>23</v>
      </c>
      <c r="H4407" s="119"/>
      <c r="I4407" s="119"/>
      <c r="J4407" s="119"/>
      <c r="K4407" s="123">
        <v>100240209000</v>
      </c>
      <c r="L4407" s="119" t="s">
        <v>56</v>
      </c>
      <c r="M4407" s="119" t="s">
        <v>57</v>
      </c>
      <c r="N4407" s="119" t="s">
        <v>57</v>
      </c>
      <c r="O4407" s="119" t="s">
        <v>57</v>
      </c>
      <c r="P4407" s="119"/>
      <c r="Q4407" s="119"/>
      <c r="R4407" s="119"/>
      <c r="S4407" s="119"/>
      <c r="T4407" s="149">
        <v>2055</v>
      </c>
      <c r="U4407" s="149" t="s">
        <v>9745</v>
      </c>
      <c r="V4407" s="122"/>
      <c r="W4407" s="119" t="s">
        <v>9746</v>
      </c>
      <c r="X4407" s="119"/>
      <c r="Y4407" s="119"/>
      <c r="Z4407" s="119"/>
      <c r="AA4407" s="119"/>
    </row>
    <row r="4408" spans="1:27" x14ac:dyDescent="0.25">
      <c r="A4408" s="119" t="s">
        <v>10044</v>
      </c>
      <c r="B4408" s="119" t="s">
        <v>10044</v>
      </c>
      <c r="C4408" s="119" t="s">
        <v>10045</v>
      </c>
      <c r="D4408" s="119" t="s">
        <v>10045</v>
      </c>
      <c r="E4408" s="119" t="s">
        <v>55</v>
      </c>
      <c r="F4408" s="119" t="s">
        <v>22</v>
      </c>
      <c r="G4408" s="119" t="s">
        <v>23</v>
      </c>
      <c r="H4408" s="119"/>
      <c r="I4408" s="119"/>
      <c r="J4408" s="119"/>
      <c r="K4408" s="124">
        <v>100240209000</v>
      </c>
      <c r="L4408" s="119" t="s">
        <v>56</v>
      </c>
      <c r="M4408" s="119" t="s">
        <v>57</v>
      </c>
      <c r="N4408" s="119" t="s">
        <v>57</v>
      </c>
      <c r="O4408" s="119" t="s">
        <v>57</v>
      </c>
      <c r="P4408" s="119"/>
      <c r="Q4408" s="119"/>
      <c r="R4408" s="119"/>
      <c r="S4408" s="119"/>
      <c r="T4408" s="149">
        <v>5117</v>
      </c>
      <c r="U4408" s="149" t="s">
        <v>9745</v>
      </c>
      <c r="V4408" s="122"/>
      <c r="W4408" s="119" t="s">
        <v>9746</v>
      </c>
      <c r="X4408" s="119"/>
      <c r="Y4408" s="119"/>
      <c r="Z4408" s="119"/>
      <c r="AA4408" s="119"/>
    </row>
    <row r="4409" spans="1:27" x14ac:dyDescent="0.25">
      <c r="A4409" s="119" t="s">
        <v>10046</v>
      </c>
      <c r="B4409" s="119" t="s">
        <v>10046</v>
      </c>
      <c r="C4409" s="119" t="s">
        <v>10047</v>
      </c>
      <c r="D4409" s="119" t="s">
        <v>10048</v>
      </c>
      <c r="E4409" s="119" t="s">
        <v>55</v>
      </c>
      <c r="F4409" s="119" t="s">
        <v>22</v>
      </c>
      <c r="G4409" s="119" t="s">
        <v>23</v>
      </c>
      <c r="H4409" s="119"/>
      <c r="I4409" s="119"/>
      <c r="J4409" s="119"/>
      <c r="K4409" s="120">
        <v>100240109000</v>
      </c>
      <c r="L4409" s="119" t="s">
        <v>56</v>
      </c>
      <c r="M4409" s="119" t="s">
        <v>65</v>
      </c>
      <c r="N4409" s="119" t="s">
        <v>65</v>
      </c>
      <c r="O4409" s="119" t="s">
        <v>65</v>
      </c>
      <c r="P4409" s="119"/>
      <c r="Q4409" s="119"/>
      <c r="R4409" s="119"/>
      <c r="S4409" s="119"/>
      <c r="T4409" s="149">
        <v>8409</v>
      </c>
      <c r="U4409" s="149" t="s">
        <v>9745</v>
      </c>
      <c r="V4409" s="122"/>
      <c r="W4409" s="119" t="s">
        <v>9746</v>
      </c>
      <c r="X4409" s="119"/>
      <c r="Y4409" s="119"/>
      <c r="Z4409" s="119"/>
      <c r="AA4409" s="119"/>
    </row>
    <row r="4410" spans="1:27" x14ac:dyDescent="0.25">
      <c r="A4410" s="119" t="s">
        <v>10049</v>
      </c>
      <c r="B4410" s="119" t="s">
        <v>10049</v>
      </c>
      <c r="C4410" s="119" t="s">
        <v>10050</v>
      </c>
      <c r="D4410" s="119" t="s">
        <v>10051</v>
      </c>
      <c r="E4410" s="119" t="s">
        <v>55</v>
      </c>
      <c r="F4410" s="119" t="s">
        <v>22</v>
      </c>
      <c r="G4410" s="119" t="s">
        <v>23</v>
      </c>
      <c r="H4410" s="119"/>
      <c r="I4410" s="119"/>
      <c r="J4410" s="119"/>
      <c r="K4410" s="120">
        <v>100240109000</v>
      </c>
      <c r="L4410" s="119" t="s">
        <v>56</v>
      </c>
      <c r="M4410" s="119" t="s">
        <v>65</v>
      </c>
      <c r="N4410" s="119" t="s">
        <v>65</v>
      </c>
      <c r="O4410" s="119" t="s">
        <v>65</v>
      </c>
      <c r="P4410" s="119"/>
      <c r="Q4410" s="119"/>
      <c r="R4410" s="119"/>
      <c r="S4410" s="119"/>
      <c r="T4410" s="149">
        <v>12866</v>
      </c>
      <c r="U4410" s="149" t="s">
        <v>9745</v>
      </c>
      <c r="V4410" s="122"/>
      <c r="W4410" s="119" t="s">
        <v>9746</v>
      </c>
      <c r="X4410" s="119"/>
      <c r="Y4410" s="119"/>
      <c r="Z4410" s="119"/>
      <c r="AA4410" s="119"/>
    </row>
    <row r="4411" spans="1:27" x14ac:dyDescent="0.25">
      <c r="A4411" s="119" t="s">
        <v>10052</v>
      </c>
      <c r="B4411" s="119" t="s">
        <v>10052</v>
      </c>
      <c r="C4411" s="119" t="s">
        <v>10053</v>
      </c>
      <c r="D4411" s="119" t="s">
        <v>10054</v>
      </c>
      <c r="E4411" s="119" t="s">
        <v>55</v>
      </c>
      <c r="F4411" s="119" t="s">
        <v>22</v>
      </c>
      <c r="G4411" s="119" t="s">
        <v>23</v>
      </c>
      <c r="H4411" s="119"/>
      <c r="I4411" s="119"/>
      <c r="J4411" s="119"/>
      <c r="K4411" s="120">
        <v>100240109000</v>
      </c>
      <c r="L4411" s="119" t="s">
        <v>56</v>
      </c>
      <c r="M4411" s="119" t="s">
        <v>65</v>
      </c>
      <c r="N4411" s="119" t="s">
        <v>65</v>
      </c>
      <c r="O4411" s="119" t="s">
        <v>65</v>
      </c>
      <c r="P4411" s="119"/>
      <c r="Q4411" s="119"/>
      <c r="R4411" s="119"/>
      <c r="S4411" s="119"/>
      <c r="T4411" s="149">
        <v>17498</v>
      </c>
      <c r="U4411" s="149" t="s">
        <v>9745</v>
      </c>
      <c r="V4411" s="122"/>
      <c r="W4411" s="119" t="s">
        <v>9746</v>
      </c>
      <c r="X4411" s="119"/>
      <c r="Y4411" s="119"/>
      <c r="Z4411" s="119"/>
      <c r="AA4411" s="119"/>
    </row>
    <row r="4412" spans="1:27" x14ac:dyDescent="0.25">
      <c r="A4412" s="119" t="s">
        <v>10055</v>
      </c>
      <c r="B4412" s="119" t="s">
        <v>10055</v>
      </c>
      <c r="C4412" s="119" t="s">
        <v>10056</v>
      </c>
      <c r="D4412" s="119" t="s">
        <v>10057</v>
      </c>
      <c r="E4412" s="119" t="s">
        <v>55</v>
      </c>
      <c r="F4412" s="119" t="s">
        <v>22</v>
      </c>
      <c r="G4412" s="119" t="s">
        <v>23</v>
      </c>
      <c r="H4412" s="119"/>
      <c r="I4412" s="119"/>
      <c r="J4412" s="119"/>
      <c r="K4412" s="120">
        <v>100240109000</v>
      </c>
      <c r="L4412" s="119" t="s">
        <v>56</v>
      </c>
      <c r="M4412" s="119" t="s">
        <v>65</v>
      </c>
      <c r="N4412" s="119" t="s">
        <v>65</v>
      </c>
      <c r="O4412" s="119" t="s">
        <v>65</v>
      </c>
      <c r="P4412" s="119"/>
      <c r="Q4412" s="119"/>
      <c r="R4412" s="119"/>
      <c r="S4412" s="119"/>
      <c r="T4412" s="149">
        <v>22309</v>
      </c>
      <c r="U4412" s="149" t="s">
        <v>9745</v>
      </c>
      <c r="V4412" s="122"/>
      <c r="W4412" s="119" t="s">
        <v>9746</v>
      </c>
      <c r="X4412" s="119"/>
      <c r="Y4412" s="119"/>
      <c r="Z4412" s="119"/>
      <c r="AA4412" s="119"/>
    </row>
    <row r="4413" spans="1:27" x14ac:dyDescent="0.25">
      <c r="A4413" s="119" t="s">
        <v>10058</v>
      </c>
      <c r="B4413" s="119" t="s">
        <v>10058</v>
      </c>
      <c r="C4413" s="119" t="s">
        <v>10059</v>
      </c>
      <c r="D4413" s="119" t="s">
        <v>10059</v>
      </c>
      <c r="E4413" s="119" t="s">
        <v>55</v>
      </c>
      <c r="F4413" s="119" t="s">
        <v>22</v>
      </c>
      <c r="G4413" s="119" t="s">
        <v>23</v>
      </c>
      <c r="H4413" s="119"/>
      <c r="I4413" s="119"/>
      <c r="J4413" s="119"/>
      <c r="K4413" s="120">
        <v>100240209000</v>
      </c>
      <c r="L4413" s="119" t="s">
        <v>56</v>
      </c>
      <c r="M4413" s="119" t="s">
        <v>57</v>
      </c>
      <c r="N4413" s="119" t="s">
        <v>57</v>
      </c>
      <c r="O4413" s="119" t="s">
        <v>57</v>
      </c>
      <c r="P4413" s="119"/>
      <c r="Q4413" s="119"/>
      <c r="R4413" s="119"/>
      <c r="S4413" s="119"/>
      <c r="T4413" s="149">
        <v>1647</v>
      </c>
      <c r="U4413" s="149" t="s">
        <v>9745</v>
      </c>
      <c r="V4413" s="122"/>
      <c r="W4413" s="119" t="s">
        <v>9746</v>
      </c>
      <c r="X4413" s="119"/>
      <c r="Y4413" s="119"/>
      <c r="Z4413" s="119"/>
      <c r="AA4413" s="119"/>
    </row>
    <row r="4414" spans="1:27" x14ac:dyDescent="0.25">
      <c r="A4414" s="119" t="s">
        <v>10060</v>
      </c>
      <c r="B4414" s="119" t="s">
        <v>10060</v>
      </c>
      <c r="C4414" s="119" t="s">
        <v>10061</v>
      </c>
      <c r="D4414" s="119" t="s">
        <v>10061</v>
      </c>
      <c r="E4414" s="119" t="s">
        <v>55</v>
      </c>
      <c r="F4414" s="119" t="s">
        <v>22</v>
      </c>
      <c r="G4414" s="119" t="s">
        <v>23</v>
      </c>
      <c r="H4414" s="119"/>
      <c r="I4414" s="119"/>
      <c r="J4414" s="119"/>
      <c r="K4414" s="120">
        <v>100240209000</v>
      </c>
      <c r="L4414" s="119" t="s">
        <v>56</v>
      </c>
      <c r="M4414" s="119" t="s">
        <v>57</v>
      </c>
      <c r="N4414" s="119" t="s">
        <v>57</v>
      </c>
      <c r="O4414" s="119" t="s">
        <v>57</v>
      </c>
      <c r="P4414" s="119"/>
      <c r="Q4414" s="119"/>
      <c r="R4414" s="119"/>
      <c r="S4414" s="119"/>
      <c r="T4414" s="149">
        <v>1239</v>
      </c>
      <c r="U4414" s="149" t="s">
        <v>9745</v>
      </c>
      <c r="V4414" s="122"/>
      <c r="W4414" s="119" t="s">
        <v>9746</v>
      </c>
      <c r="X4414" s="119"/>
      <c r="Y4414" s="119"/>
      <c r="Z4414" s="119"/>
      <c r="AA4414" s="119"/>
    </row>
    <row r="4415" spans="1:27" x14ac:dyDescent="0.25">
      <c r="A4415" s="119" t="s">
        <v>10062</v>
      </c>
      <c r="B4415" s="119" t="s">
        <v>10062</v>
      </c>
      <c r="C4415" s="119" t="s">
        <v>10063</v>
      </c>
      <c r="D4415" s="119" t="s">
        <v>10063</v>
      </c>
      <c r="E4415" s="119" t="s">
        <v>55</v>
      </c>
      <c r="F4415" s="119" t="s">
        <v>22</v>
      </c>
      <c r="G4415" s="119" t="s">
        <v>23</v>
      </c>
      <c r="H4415" s="119"/>
      <c r="I4415" s="119"/>
      <c r="J4415" s="119"/>
      <c r="K4415" s="123">
        <v>100240209000</v>
      </c>
      <c r="L4415" s="119" t="s">
        <v>56</v>
      </c>
      <c r="M4415" s="119" t="s">
        <v>57</v>
      </c>
      <c r="N4415" s="119" t="s">
        <v>57</v>
      </c>
      <c r="O4415" s="119" t="s">
        <v>57</v>
      </c>
      <c r="P4415" s="119"/>
      <c r="Q4415" s="119"/>
      <c r="R4415" s="119"/>
      <c r="S4415" s="119"/>
      <c r="T4415" s="149">
        <v>1878</v>
      </c>
      <c r="U4415" s="149" t="s">
        <v>9745</v>
      </c>
      <c r="V4415" s="122"/>
      <c r="W4415" s="119" t="s">
        <v>9746</v>
      </c>
      <c r="X4415" s="119"/>
      <c r="Y4415" s="119"/>
      <c r="Z4415" s="119"/>
      <c r="AA4415" s="119"/>
    </row>
    <row r="4416" spans="1:27" x14ac:dyDescent="0.25">
      <c r="A4416" s="119" t="s">
        <v>10064</v>
      </c>
      <c r="B4416" s="119" t="s">
        <v>10064</v>
      </c>
      <c r="C4416" s="119" t="s">
        <v>10065</v>
      </c>
      <c r="D4416" s="119" t="s">
        <v>10065</v>
      </c>
      <c r="E4416" s="119" t="s">
        <v>55</v>
      </c>
      <c r="F4416" s="119" t="s">
        <v>22</v>
      </c>
      <c r="G4416" s="119" t="s">
        <v>23</v>
      </c>
      <c r="H4416" s="119"/>
      <c r="I4416" s="119"/>
      <c r="J4416" s="119"/>
      <c r="K4416" s="123">
        <v>100240209000</v>
      </c>
      <c r="L4416" s="119" t="s">
        <v>56</v>
      </c>
      <c r="M4416" s="119" t="s">
        <v>57</v>
      </c>
      <c r="N4416" s="119" t="s">
        <v>57</v>
      </c>
      <c r="O4416" s="119" t="s">
        <v>57</v>
      </c>
      <c r="P4416" s="119"/>
      <c r="Q4416" s="119"/>
      <c r="R4416" s="119"/>
      <c r="S4416" s="119"/>
      <c r="T4416" s="149">
        <v>2095</v>
      </c>
      <c r="U4416" s="149" t="s">
        <v>9745</v>
      </c>
      <c r="V4416" s="122"/>
      <c r="W4416" s="119" t="s">
        <v>9746</v>
      </c>
      <c r="X4416" s="119"/>
      <c r="Y4416" s="119"/>
      <c r="Z4416" s="119"/>
      <c r="AA4416" s="119"/>
    </row>
    <row r="4417" spans="1:27" x14ac:dyDescent="0.25">
      <c r="A4417" s="119" t="s">
        <v>10066</v>
      </c>
      <c r="B4417" s="119" t="s">
        <v>10066</v>
      </c>
      <c r="C4417" s="119" t="s">
        <v>10067</v>
      </c>
      <c r="D4417" s="119" t="s">
        <v>10068</v>
      </c>
      <c r="E4417" s="119" t="s">
        <v>55</v>
      </c>
      <c r="F4417" s="119" t="s">
        <v>22</v>
      </c>
      <c r="G4417" s="119" t="s">
        <v>23</v>
      </c>
      <c r="H4417" s="119"/>
      <c r="I4417" s="119"/>
      <c r="J4417" s="119"/>
      <c r="K4417" s="123">
        <v>100240109000</v>
      </c>
      <c r="L4417" s="119" t="s">
        <v>56</v>
      </c>
      <c r="M4417" s="119" t="s">
        <v>65</v>
      </c>
      <c r="N4417" s="119" t="s">
        <v>65</v>
      </c>
      <c r="O4417" s="119" t="s">
        <v>65</v>
      </c>
      <c r="P4417" s="119"/>
      <c r="Q4417" s="119"/>
      <c r="R4417" s="119"/>
      <c r="S4417" s="119"/>
      <c r="T4417" s="149">
        <v>2804</v>
      </c>
      <c r="U4417" s="149" t="s">
        <v>9745</v>
      </c>
      <c r="V4417" s="122"/>
      <c r="W4417" s="119" t="s">
        <v>9746</v>
      </c>
      <c r="X4417" s="119"/>
      <c r="Y4417" s="119"/>
      <c r="Z4417" s="119"/>
      <c r="AA4417" s="119"/>
    </row>
    <row r="4418" spans="1:27" x14ac:dyDescent="0.25">
      <c r="A4418" s="119" t="s">
        <v>10069</v>
      </c>
      <c r="B4418" s="119" t="s">
        <v>10069</v>
      </c>
      <c r="C4418" s="119" t="s">
        <v>10070</v>
      </c>
      <c r="D4418" s="119" t="s">
        <v>10071</v>
      </c>
      <c r="E4418" s="119" t="s">
        <v>55</v>
      </c>
      <c r="F4418" s="119" t="s">
        <v>22</v>
      </c>
      <c r="G4418" s="119" t="s">
        <v>23</v>
      </c>
      <c r="H4418" s="119"/>
      <c r="I4418" s="119"/>
      <c r="J4418" s="119"/>
      <c r="K4418" s="124">
        <v>100240109000</v>
      </c>
      <c r="L4418" s="119" t="s">
        <v>56</v>
      </c>
      <c r="M4418" s="119" t="s">
        <v>65</v>
      </c>
      <c r="N4418" s="119" t="s">
        <v>65</v>
      </c>
      <c r="O4418" s="119" t="s">
        <v>65</v>
      </c>
      <c r="P4418" s="119"/>
      <c r="Q4418" s="119"/>
      <c r="R4418" s="119"/>
      <c r="S4418" s="119"/>
      <c r="T4418" s="149">
        <v>4290</v>
      </c>
      <c r="U4418" s="149" t="s">
        <v>9745</v>
      </c>
      <c r="V4418" s="122"/>
      <c r="W4418" s="119" t="s">
        <v>9746</v>
      </c>
      <c r="X4418" s="119"/>
      <c r="Y4418" s="119"/>
      <c r="Z4418" s="119"/>
      <c r="AA4418" s="119"/>
    </row>
    <row r="4419" spans="1:27" x14ac:dyDescent="0.25">
      <c r="A4419" s="119" t="s">
        <v>10072</v>
      </c>
      <c r="B4419" s="119" t="s">
        <v>10072</v>
      </c>
      <c r="C4419" s="119" t="s">
        <v>10073</v>
      </c>
      <c r="D4419" s="119" t="s">
        <v>10074</v>
      </c>
      <c r="E4419" s="119" t="s">
        <v>55</v>
      </c>
      <c r="F4419" s="119" t="s">
        <v>22</v>
      </c>
      <c r="G4419" s="119" t="s">
        <v>23</v>
      </c>
      <c r="H4419" s="119"/>
      <c r="I4419" s="119"/>
      <c r="J4419" s="119"/>
      <c r="K4419" s="120">
        <v>100240109000</v>
      </c>
      <c r="L4419" s="119" t="s">
        <v>56</v>
      </c>
      <c r="M4419" s="119" t="s">
        <v>65</v>
      </c>
      <c r="N4419" s="119" t="s">
        <v>65</v>
      </c>
      <c r="O4419" s="119" t="s">
        <v>65</v>
      </c>
      <c r="P4419" s="119"/>
      <c r="Q4419" s="119"/>
      <c r="R4419" s="119"/>
      <c r="S4419" s="119"/>
      <c r="T4419" s="149">
        <v>5835</v>
      </c>
      <c r="U4419" s="149" t="s">
        <v>9745</v>
      </c>
      <c r="V4419" s="122"/>
      <c r="W4419" s="119" t="s">
        <v>9746</v>
      </c>
      <c r="X4419" s="119"/>
      <c r="Y4419" s="119"/>
      <c r="Z4419" s="119"/>
      <c r="AA4419" s="119"/>
    </row>
    <row r="4420" spans="1:27" x14ac:dyDescent="0.25">
      <c r="A4420" s="119" t="s">
        <v>10075</v>
      </c>
      <c r="B4420" s="119" t="s">
        <v>10075</v>
      </c>
      <c r="C4420" s="119" t="s">
        <v>10076</v>
      </c>
      <c r="D4420" s="119" t="s">
        <v>10077</v>
      </c>
      <c r="E4420" s="119" t="s">
        <v>55</v>
      </c>
      <c r="F4420" s="119" t="s">
        <v>22</v>
      </c>
      <c r="G4420" s="119" t="s">
        <v>23</v>
      </c>
      <c r="H4420" s="119"/>
      <c r="I4420" s="119"/>
      <c r="J4420" s="119"/>
      <c r="K4420" s="120">
        <v>100240109000</v>
      </c>
      <c r="L4420" s="119" t="s">
        <v>56</v>
      </c>
      <c r="M4420" s="119" t="s">
        <v>65</v>
      </c>
      <c r="N4420" s="119" t="s">
        <v>65</v>
      </c>
      <c r="O4420" s="119" t="s">
        <v>65</v>
      </c>
      <c r="P4420" s="119"/>
      <c r="Q4420" s="119"/>
      <c r="R4420" s="119"/>
      <c r="S4420" s="119"/>
      <c r="T4420" s="149">
        <v>7439</v>
      </c>
      <c r="U4420" s="149" t="s">
        <v>9745</v>
      </c>
      <c r="V4420" s="122"/>
      <c r="W4420" s="119" t="s">
        <v>9746</v>
      </c>
      <c r="X4420" s="119"/>
      <c r="Y4420" s="119"/>
      <c r="Z4420" s="119"/>
      <c r="AA4420" s="119"/>
    </row>
    <row r="4421" spans="1:27" x14ac:dyDescent="0.25">
      <c r="A4421" s="119" t="s">
        <v>10078</v>
      </c>
      <c r="B4421" s="119" t="s">
        <v>10078</v>
      </c>
      <c r="C4421" s="119" t="s">
        <v>10079</v>
      </c>
      <c r="D4421" s="119" t="s">
        <v>10079</v>
      </c>
      <c r="E4421" s="119" t="s">
        <v>55</v>
      </c>
      <c r="F4421" s="119" t="s">
        <v>22</v>
      </c>
      <c r="G4421" s="119" t="s">
        <v>23</v>
      </c>
      <c r="H4421" s="119"/>
      <c r="I4421" s="119"/>
      <c r="J4421" s="119"/>
      <c r="K4421" s="120">
        <v>100240209000</v>
      </c>
      <c r="L4421" s="119" t="s">
        <v>56</v>
      </c>
      <c r="M4421" s="119" t="s">
        <v>57</v>
      </c>
      <c r="N4421" s="119" t="s">
        <v>57</v>
      </c>
      <c r="O4421" s="119" t="s">
        <v>57</v>
      </c>
      <c r="P4421" s="119"/>
      <c r="Q4421" s="119"/>
      <c r="R4421" s="119"/>
      <c r="S4421" s="119"/>
      <c r="T4421" s="149">
        <v>2787</v>
      </c>
      <c r="U4421" s="149" t="s">
        <v>9745</v>
      </c>
      <c r="V4421" s="122"/>
      <c r="W4421" s="119" t="s">
        <v>9746</v>
      </c>
      <c r="X4421" s="119"/>
      <c r="Y4421" s="119"/>
      <c r="Z4421" s="119"/>
      <c r="AA4421" s="119"/>
    </row>
    <row r="4422" spans="1:27" x14ac:dyDescent="0.25">
      <c r="A4422" s="119" t="s">
        <v>10080</v>
      </c>
      <c r="B4422" s="119" t="s">
        <v>10080</v>
      </c>
      <c r="C4422" s="119" t="s">
        <v>10081</v>
      </c>
      <c r="D4422" s="119" t="s">
        <v>10082</v>
      </c>
      <c r="E4422" s="119" t="s">
        <v>55</v>
      </c>
      <c r="F4422" s="119" t="s">
        <v>22</v>
      </c>
      <c r="G4422" s="119" t="s">
        <v>23</v>
      </c>
      <c r="H4422" s="119"/>
      <c r="I4422" s="119"/>
      <c r="J4422" s="119"/>
      <c r="K4422" s="120">
        <v>100240109000</v>
      </c>
      <c r="L4422" s="119" t="s">
        <v>56</v>
      </c>
      <c r="M4422" s="119" t="s">
        <v>65</v>
      </c>
      <c r="N4422" s="119" t="s">
        <v>65</v>
      </c>
      <c r="O4422" s="119" t="s">
        <v>65</v>
      </c>
      <c r="P4422" s="119"/>
      <c r="Q4422" s="119"/>
      <c r="R4422" s="119"/>
      <c r="S4422" s="119"/>
      <c r="T4422" s="149">
        <v>4227</v>
      </c>
      <c r="U4422" s="149" t="s">
        <v>9745</v>
      </c>
      <c r="V4422" s="122"/>
      <c r="W4422" s="119" t="s">
        <v>9746</v>
      </c>
      <c r="X4422" s="119"/>
      <c r="Y4422" s="119"/>
      <c r="Z4422" s="119"/>
      <c r="AA4422" s="119"/>
    </row>
    <row r="4423" spans="1:27" x14ac:dyDescent="0.25">
      <c r="A4423" s="119" t="s">
        <v>10083</v>
      </c>
      <c r="B4423" s="119" t="s">
        <v>10083</v>
      </c>
      <c r="C4423" s="119" t="s">
        <v>10084</v>
      </c>
      <c r="D4423" s="119" t="s">
        <v>10085</v>
      </c>
      <c r="E4423" s="119" t="s">
        <v>55</v>
      </c>
      <c r="F4423" s="119" t="s">
        <v>22</v>
      </c>
      <c r="G4423" s="119" t="s">
        <v>23</v>
      </c>
      <c r="H4423" s="119"/>
      <c r="I4423" s="119"/>
      <c r="J4423" s="119"/>
      <c r="K4423" s="120">
        <v>100240109000</v>
      </c>
      <c r="L4423" s="119" t="s">
        <v>56</v>
      </c>
      <c r="M4423" s="119" t="s">
        <v>65</v>
      </c>
      <c r="N4423" s="119" t="s">
        <v>65</v>
      </c>
      <c r="O4423" s="119" t="s">
        <v>65</v>
      </c>
      <c r="P4423" s="119"/>
      <c r="Q4423" s="119"/>
      <c r="R4423" s="119"/>
      <c r="S4423" s="119"/>
      <c r="T4423" s="149">
        <v>6468</v>
      </c>
      <c r="U4423" s="149" t="s">
        <v>9745</v>
      </c>
      <c r="V4423" s="122"/>
      <c r="W4423" s="119" t="s">
        <v>9746</v>
      </c>
      <c r="X4423" s="119"/>
      <c r="Y4423" s="119"/>
      <c r="Z4423" s="119"/>
      <c r="AA4423" s="119"/>
    </row>
    <row r="4424" spans="1:27" x14ac:dyDescent="0.25">
      <c r="A4424" s="119" t="s">
        <v>10086</v>
      </c>
      <c r="B4424" s="119" t="s">
        <v>10086</v>
      </c>
      <c r="C4424" s="119" t="s">
        <v>10087</v>
      </c>
      <c r="D4424" s="119" t="s">
        <v>10088</v>
      </c>
      <c r="E4424" s="119" t="s">
        <v>55</v>
      </c>
      <c r="F4424" s="119" t="s">
        <v>22</v>
      </c>
      <c r="G4424" s="119" t="s">
        <v>23</v>
      </c>
      <c r="H4424" s="119"/>
      <c r="I4424" s="119"/>
      <c r="J4424" s="119"/>
      <c r="K4424" s="120">
        <v>100240109000</v>
      </c>
      <c r="L4424" s="119" t="s">
        <v>56</v>
      </c>
      <c r="M4424" s="119" t="s">
        <v>65</v>
      </c>
      <c r="N4424" s="119" t="s">
        <v>65</v>
      </c>
      <c r="O4424" s="119" t="s">
        <v>65</v>
      </c>
      <c r="P4424" s="119"/>
      <c r="Q4424" s="119"/>
      <c r="R4424" s="119"/>
      <c r="S4424" s="119"/>
      <c r="T4424" s="149">
        <v>8796</v>
      </c>
      <c r="U4424" s="149" t="s">
        <v>9745</v>
      </c>
      <c r="V4424" s="122"/>
      <c r="W4424" s="119" t="s">
        <v>9746</v>
      </c>
      <c r="X4424" s="119"/>
      <c r="Y4424" s="119"/>
      <c r="Z4424" s="119"/>
      <c r="AA4424" s="119"/>
    </row>
    <row r="4425" spans="1:27" x14ac:dyDescent="0.25">
      <c r="A4425" s="119" t="s">
        <v>10089</v>
      </c>
      <c r="B4425" s="119" t="s">
        <v>10089</v>
      </c>
      <c r="C4425" s="119" t="s">
        <v>10090</v>
      </c>
      <c r="D4425" s="119" t="s">
        <v>10091</v>
      </c>
      <c r="E4425" s="119" t="s">
        <v>55</v>
      </c>
      <c r="F4425" s="119" t="s">
        <v>22</v>
      </c>
      <c r="G4425" s="119" t="s">
        <v>23</v>
      </c>
      <c r="H4425" s="119"/>
      <c r="I4425" s="119"/>
      <c r="J4425" s="119"/>
      <c r="K4425" s="123">
        <v>100240109000</v>
      </c>
      <c r="L4425" s="119" t="s">
        <v>56</v>
      </c>
      <c r="M4425" s="119" t="s">
        <v>65</v>
      </c>
      <c r="N4425" s="119" t="s">
        <v>65</v>
      </c>
      <c r="O4425" s="119" t="s">
        <v>65</v>
      </c>
      <c r="P4425" s="119"/>
      <c r="Q4425" s="119"/>
      <c r="R4425" s="119"/>
      <c r="S4425" s="119"/>
      <c r="T4425" s="149">
        <v>11213</v>
      </c>
      <c r="U4425" s="149" t="s">
        <v>9745</v>
      </c>
      <c r="V4425" s="122"/>
      <c r="W4425" s="119" t="s">
        <v>9746</v>
      </c>
      <c r="X4425" s="119"/>
      <c r="Y4425" s="119"/>
      <c r="Z4425" s="119"/>
      <c r="AA4425" s="119"/>
    </row>
    <row r="4426" spans="1:27" x14ac:dyDescent="0.25">
      <c r="A4426" s="119" t="s">
        <v>10092</v>
      </c>
      <c r="B4426" s="119" t="s">
        <v>10092</v>
      </c>
      <c r="C4426" s="119" t="s">
        <v>10093</v>
      </c>
      <c r="D4426" s="119" t="s">
        <v>10094</v>
      </c>
      <c r="E4426" s="119" t="s">
        <v>55</v>
      </c>
      <c r="F4426" s="119" t="s">
        <v>22</v>
      </c>
      <c r="G4426" s="119" t="s">
        <v>23</v>
      </c>
      <c r="H4426" s="119"/>
      <c r="I4426" s="119"/>
      <c r="J4426" s="119"/>
      <c r="K4426" s="123">
        <v>100240109000</v>
      </c>
      <c r="L4426" s="119" t="s">
        <v>56</v>
      </c>
      <c r="M4426" s="119" t="s">
        <v>65</v>
      </c>
      <c r="N4426" s="119" t="s">
        <v>65</v>
      </c>
      <c r="O4426" s="119" t="s">
        <v>65</v>
      </c>
      <c r="P4426" s="119"/>
      <c r="Q4426" s="119"/>
      <c r="R4426" s="119"/>
      <c r="S4426" s="119"/>
      <c r="T4426" s="149">
        <v>1637</v>
      </c>
      <c r="U4426" s="149" t="s">
        <v>9745</v>
      </c>
      <c r="V4426" s="122"/>
      <c r="W4426" s="119" t="s">
        <v>9746</v>
      </c>
      <c r="X4426" s="119"/>
      <c r="Y4426" s="119"/>
      <c r="Z4426" s="119"/>
      <c r="AA4426" s="119"/>
    </row>
    <row r="4427" spans="1:27" x14ac:dyDescent="0.25">
      <c r="A4427" s="119" t="s">
        <v>10095</v>
      </c>
      <c r="B4427" s="119" t="s">
        <v>10095</v>
      </c>
      <c r="C4427" s="119" t="s">
        <v>10096</v>
      </c>
      <c r="D4427" s="119" t="s">
        <v>10097</v>
      </c>
      <c r="E4427" s="119" t="s">
        <v>55</v>
      </c>
      <c r="F4427" s="119" t="s">
        <v>22</v>
      </c>
      <c r="G4427" s="119" t="s">
        <v>23</v>
      </c>
      <c r="H4427" s="119"/>
      <c r="I4427" s="119"/>
      <c r="J4427" s="119"/>
      <c r="K4427" s="123">
        <v>100240109000</v>
      </c>
      <c r="L4427" s="119" t="s">
        <v>56</v>
      </c>
      <c r="M4427" s="119" t="s">
        <v>65</v>
      </c>
      <c r="N4427" s="119" t="s">
        <v>65</v>
      </c>
      <c r="O4427" s="119" t="s">
        <v>65</v>
      </c>
      <c r="P4427" s="119"/>
      <c r="Q4427" s="119"/>
      <c r="R4427" s="119"/>
      <c r="S4427" s="119"/>
      <c r="T4427" s="149">
        <v>2504</v>
      </c>
      <c r="U4427" s="149" t="s">
        <v>9745</v>
      </c>
      <c r="V4427" s="122"/>
      <c r="W4427" s="119" t="s">
        <v>9746</v>
      </c>
      <c r="X4427" s="119"/>
      <c r="Y4427" s="119"/>
      <c r="Z4427" s="119"/>
      <c r="AA4427" s="119"/>
    </row>
    <row r="4428" spans="1:27" x14ac:dyDescent="0.25">
      <c r="A4428" s="119" t="s">
        <v>10098</v>
      </c>
      <c r="B4428" s="119" t="s">
        <v>10098</v>
      </c>
      <c r="C4428" s="119" t="s">
        <v>10099</v>
      </c>
      <c r="D4428" s="119" t="s">
        <v>10100</v>
      </c>
      <c r="E4428" s="119" t="s">
        <v>55</v>
      </c>
      <c r="F4428" s="119" t="s">
        <v>22</v>
      </c>
      <c r="G4428" s="119" t="s">
        <v>23</v>
      </c>
      <c r="H4428" s="119"/>
      <c r="I4428" s="119"/>
      <c r="J4428" s="119"/>
      <c r="K4428" s="124">
        <v>100240109000</v>
      </c>
      <c r="L4428" s="119" t="s">
        <v>56</v>
      </c>
      <c r="M4428" s="119" t="s">
        <v>65</v>
      </c>
      <c r="N4428" s="119" t="s">
        <v>65</v>
      </c>
      <c r="O4428" s="119" t="s">
        <v>65</v>
      </c>
      <c r="P4428" s="119"/>
      <c r="Q4428" s="119"/>
      <c r="R4428" s="119"/>
      <c r="S4428" s="119"/>
      <c r="T4428" s="149">
        <v>3405</v>
      </c>
      <c r="U4428" s="149" t="s">
        <v>9745</v>
      </c>
      <c r="V4428" s="122"/>
      <c r="W4428" s="119" t="s">
        <v>9746</v>
      </c>
      <c r="X4428" s="119"/>
      <c r="Y4428" s="119"/>
      <c r="Z4428" s="119"/>
      <c r="AA4428" s="119"/>
    </row>
    <row r="4429" spans="1:27" x14ac:dyDescent="0.25">
      <c r="A4429" s="119" t="s">
        <v>10101</v>
      </c>
      <c r="B4429" s="119" t="s">
        <v>10101</v>
      </c>
      <c r="C4429" s="119" t="s">
        <v>10102</v>
      </c>
      <c r="D4429" s="119" t="s">
        <v>10103</v>
      </c>
      <c r="E4429" s="119" t="s">
        <v>55</v>
      </c>
      <c r="F4429" s="119" t="s">
        <v>22</v>
      </c>
      <c r="G4429" s="119" t="s">
        <v>23</v>
      </c>
      <c r="H4429" s="119"/>
      <c r="I4429" s="119"/>
      <c r="J4429" s="119"/>
      <c r="K4429" s="120">
        <v>100240109000</v>
      </c>
      <c r="L4429" s="119" t="s">
        <v>56</v>
      </c>
      <c r="M4429" s="119" t="s">
        <v>65</v>
      </c>
      <c r="N4429" s="119" t="s">
        <v>65</v>
      </c>
      <c r="O4429" s="119" t="s">
        <v>65</v>
      </c>
      <c r="P4429" s="119"/>
      <c r="Q4429" s="119"/>
      <c r="R4429" s="119"/>
      <c r="S4429" s="119"/>
      <c r="T4429" s="149">
        <v>4341</v>
      </c>
      <c r="U4429" s="149" t="s">
        <v>9745</v>
      </c>
      <c r="V4429" s="122"/>
      <c r="W4429" s="119" t="s">
        <v>9746</v>
      </c>
      <c r="X4429" s="119"/>
      <c r="Y4429" s="119"/>
      <c r="Z4429" s="119"/>
      <c r="AA4429" s="119"/>
    </row>
    <row r="4430" spans="1:27" x14ac:dyDescent="0.25">
      <c r="A4430" s="119" t="s">
        <v>10104</v>
      </c>
      <c r="B4430" s="119" t="s">
        <v>10104</v>
      </c>
      <c r="C4430" s="119" t="s">
        <v>10105</v>
      </c>
      <c r="D4430" s="119" t="s">
        <v>10105</v>
      </c>
      <c r="E4430" s="119" t="s">
        <v>55</v>
      </c>
      <c r="F4430" s="119" t="s">
        <v>22</v>
      </c>
      <c r="G4430" s="119" t="s">
        <v>23</v>
      </c>
      <c r="H4430" s="119"/>
      <c r="I4430" s="119"/>
      <c r="J4430" s="119"/>
      <c r="K4430" s="120">
        <v>100240209000</v>
      </c>
      <c r="L4430" s="119" t="s">
        <v>9842</v>
      </c>
      <c r="M4430" s="119" t="s">
        <v>57</v>
      </c>
      <c r="N4430" s="119" t="s">
        <v>57</v>
      </c>
      <c r="O4430" s="119" t="s">
        <v>57</v>
      </c>
      <c r="P4430" s="119"/>
      <c r="Q4430" s="119"/>
      <c r="R4430" s="119"/>
      <c r="S4430" s="119"/>
      <c r="T4430" s="149">
        <v>3666</v>
      </c>
      <c r="U4430" s="149" t="s">
        <v>9745</v>
      </c>
      <c r="V4430" s="122"/>
      <c r="W4430" s="119" t="s">
        <v>9746</v>
      </c>
      <c r="X4430" s="119"/>
      <c r="Y4430" s="119"/>
      <c r="Z4430" s="119"/>
      <c r="AA4430" s="119"/>
    </row>
    <row r="4431" spans="1:27" x14ac:dyDescent="0.25">
      <c r="A4431" s="119" t="s">
        <v>10106</v>
      </c>
      <c r="B4431" s="119" t="s">
        <v>10106</v>
      </c>
      <c r="C4431" s="119" t="s">
        <v>10107</v>
      </c>
      <c r="D4431" s="119" t="s">
        <v>10107</v>
      </c>
      <c r="E4431" s="119" t="s">
        <v>55</v>
      </c>
      <c r="F4431" s="119" t="s">
        <v>22</v>
      </c>
      <c r="G4431" s="119" t="s">
        <v>23</v>
      </c>
      <c r="H4431" s="119"/>
      <c r="I4431" s="119"/>
      <c r="J4431" s="119"/>
      <c r="K4431" s="120">
        <v>100240209000</v>
      </c>
      <c r="L4431" s="119" t="s">
        <v>9842</v>
      </c>
      <c r="M4431" s="119" t="s">
        <v>57</v>
      </c>
      <c r="N4431" s="119" t="s">
        <v>57</v>
      </c>
      <c r="O4431" s="119" t="s">
        <v>57</v>
      </c>
      <c r="P4431" s="119"/>
      <c r="Q4431" s="119"/>
      <c r="R4431" s="119"/>
      <c r="S4431" s="119"/>
      <c r="T4431" s="149">
        <v>6644</v>
      </c>
      <c r="U4431" s="149" t="s">
        <v>9745</v>
      </c>
      <c r="V4431" s="122"/>
      <c r="W4431" s="119" t="s">
        <v>9746</v>
      </c>
      <c r="X4431" s="119"/>
      <c r="Y4431" s="119"/>
      <c r="Z4431" s="119"/>
      <c r="AA4431" s="119"/>
    </row>
    <row r="4432" spans="1:27" x14ac:dyDescent="0.25">
      <c r="A4432" s="119" t="s">
        <v>10108</v>
      </c>
      <c r="B4432" s="119" t="s">
        <v>10108</v>
      </c>
      <c r="C4432" s="119" t="s">
        <v>10109</v>
      </c>
      <c r="D4432" s="119" t="s">
        <v>10109</v>
      </c>
      <c r="E4432" s="119" t="s">
        <v>55</v>
      </c>
      <c r="F4432" s="119" t="s">
        <v>22</v>
      </c>
      <c r="G4432" s="119" t="s">
        <v>23</v>
      </c>
      <c r="H4432" s="119"/>
      <c r="I4432" s="119"/>
      <c r="J4432" s="119"/>
      <c r="K4432" s="120">
        <v>100240209000</v>
      </c>
      <c r="L4432" s="119" t="s">
        <v>9842</v>
      </c>
      <c r="M4432" s="119" t="s">
        <v>57</v>
      </c>
      <c r="N4432" s="119" t="s">
        <v>57</v>
      </c>
      <c r="O4432" s="119" t="s">
        <v>57</v>
      </c>
      <c r="P4432" s="119"/>
      <c r="Q4432" s="119"/>
      <c r="R4432" s="119"/>
      <c r="S4432" s="119"/>
      <c r="T4432" s="149">
        <v>9740</v>
      </c>
      <c r="U4432" s="149" t="s">
        <v>9745</v>
      </c>
      <c r="V4432" s="122"/>
      <c r="W4432" s="119" t="s">
        <v>9746</v>
      </c>
      <c r="X4432" s="119"/>
      <c r="Y4432" s="119"/>
      <c r="Z4432" s="119"/>
      <c r="AA4432" s="119"/>
    </row>
    <row r="4433" spans="1:27" x14ac:dyDescent="0.25">
      <c r="A4433" s="119" t="s">
        <v>10110</v>
      </c>
      <c r="B4433" s="119" t="s">
        <v>10110</v>
      </c>
      <c r="C4433" s="119" t="s">
        <v>10111</v>
      </c>
      <c r="D4433" s="119" t="s">
        <v>10111</v>
      </c>
      <c r="E4433" s="119" t="s">
        <v>55</v>
      </c>
      <c r="F4433" s="119" t="s">
        <v>22</v>
      </c>
      <c r="G4433" s="119" t="s">
        <v>23</v>
      </c>
      <c r="H4433" s="119"/>
      <c r="I4433" s="119"/>
      <c r="J4433" s="119"/>
      <c r="K4433" s="120">
        <v>100240209000</v>
      </c>
      <c r="L4433" s="119" t="s">
        <v>9842</v>
      </c>
      <c r="M4433" s="119" t="s">
        <v>57</v>
      </c>
      <c r="N4433" s="119" t="s">
        <v>57</v>
      </c>
      <c r="O4433" s="119" t="s">
        <v>57</v>
      </c>
      <c r="P4433" s="119"/>
      <c r="Q4433" s="119"/>
      <c r="R4433" s="119"/>
      <c r="S4433" s="119"/>
      <c r="T4433" s="149">
        <v>12957</v>
      </c>
      <c r="U4433" s="149" t="s">
        <v>9745</v>
      </c>
      <c r="V4433" s="122"/>
      <c r="W4433" s="119" t="s">
        <v>9746</v>
      </c>
      <c r="X4433" s="119"/>
      <c r="Y4433" s="119"/>
      <c r="Z4433" s="119"/>
      <c r="AA4433" s="119"/>
    </row>
    <row r="4434" spans="1:27" x14ac:dyDescent="0.25">
      <c r="A4434" s="119" t="s">
        <v>10112</v>
      </c>
      <c r="B4434" s="119" t="s">
        <v>10112</v>
      </c>
      <c r="C4434" s="119" t="s">
        <v>10113</v>
      </c>
      <c r="D4434" s="119" t="s">
        <v>10113</v>
      </c>
      <c r="E4434" s="119" t="s">
        <v>55</v>
      </c>
      <c r="F4434" s="119" t="s">
        <v>22</v>
      </c>
      <c r="G4434" s="119" t="s">
        <v>23</v>
      </c>
      <c r="H4434" s="119"/>
      <c r="I4434" s="119"/>
      <c r="J4434" s="119"/>
      <c r="K4434" s="120">
        <v>100240209000</v>
      </c>
      <c r="L4434" s="119" t="s">
        <v>56</v>
      </c>
      <c r="M4434" s="119" t="s">
        <v>57</v>
      </c>
      <c r="N4434" s="119" t="s">
        <v>57</v>
      </c>
      <c r="O4434" s="119" t="s">
        <v>57</v>
      </c>
      <c r="P4434" s="119"/>
      <c r="Q4434" s="119"/>
      <c r="R4434" s="119"/>
      <c r="S4434" s="119"/>
      <c r="T4434" s="149">
        <v>2312</v>
      </c>
      <c r="U4434" s="149" t="s">
        <v>9745</v>
      </c>
      <c r="V4434" s="122"/>
      <c r="W4434" s="119" t="s">
        <v>9746</v>
      </c>
      <c r="X4434" s="119"/>
      <c r="Y4434" s="119"/>
      <c r="Z4434" s="119"/>
      <c r="AA4434" s="119"/>
    </row>
    <row r="4435" spans="1:27" x14ac:dyDescent="0.25">
      <c r="A4435" s="119" t="s">
        <v>10114</v>
      </c>
      <c r="B4435" s="119" t="s">
        <v>10114</v>
      </c>
      <c r="C4435" s="119" t="s">
        <v>10115</v>
      </c>
      <c r="D4435" s="119" t="s">
        <v>10116</v>
      </c>
      <c r="E4435" s="119" t="s">
        <v>55</v>
      </c>
      <c r="F4435" s="119" t="s">
        <v>22</v>
      </c>
      <c r="G4435" s="119" t="s">
        <v>23</v>
      </c>
      <c r="H4435" s="119"/>
      <c r="I4435" s="119"/>
      <c r="J4435" s="119"/>
      <c r="K4435" s="123">
        <v>100240109000</v>
      </c>
      <c r="L4435" s="119" t="s">
        <v>56</v>
      </c>
      <c r="M4435" s="119" t="s">
        <v>65</v>
      </c>
      <c r="N4435" s="119" t="s">
        <v>65</v>
      </c>
      <c r="O4435" s="119" t="s">
        <v>65</v>
      </c>
      <c r="P4435" s="119"/>
      <c r="Q4435" s="119"/>
      <c r="R4435" s="119"/>
      <c r="S4435" s="119"/>
      <c r="T4435" s="149">
        <v>2804</v>
      </c>
      <c r="U4435" s="149" t="s">
        <v>9745</v>
      </c>
      <c r="V4435" s="122"/>
      <c r="W4435" s="119" t="s">
        <v>9746</v>
      </c>
      <c r="X4435" s="119"/>
      <c r="Y4435" s="119"/>
      <c r="Z4435" s="119"/>
      <c r="AA4435" s="119"/>
    </row>
    <row r="4436" spans="1:27" x14ac:dyDescent="0.25">
      <c r="A4436" s="119" t="s">
        <v>10117</v>
      </c>
      <c r="B4436" s="119" t="s">
        <v>10117</v>
      </c>
      <c r="C4436" s="119" t="s">
        <v>10118</v>
      </c>
      <c r="D4436" s="119" t="s">
        <v>10119</v>
      </c>
      <c r="E4436" s="119" t="s">
        <v>55</v>
      </c>
      <c r="F4436" s="119" t="s">
        <v>22</v>
      </c>
      <c r="G4436" s="119" t="s">
        <v>23</v>
      </c>
      <c r="H4436" s="119"/>
      <c r="I4436" s="119"/>
      <c r="J4436" s="119"/>
      <c r="K4436" s="123">
        <v>100240109000</v>
      </c>
      <c r="L4436" s="119" t="s">
        <v>56</v>
      </c>
      <c r="M4436" s="119" t="s">
        <v>65</v>
      </c>
      <c r="N4436" s="119" t="s">
        <v>65</v>
      </c>
      <c r="O4436" s="119" t="s">
        <v>65</v>
      </c>
      <c r="P4436" s="119"/>
      <c r="Q4436" s="119"/>
      <c r="R4436" s="119"/>
      <c r="S4436" s="119"/>
      <c r="T4436" s="149">
        <v>4290</v>
      </c>
      <c r="U4436" s="149" t="s">
        <v>9745</v>
      </c>
      <c r="V4436" s="122"/>
      <c r="W4436" s="119" t="s">
        <v>9746</v>
      </c>
      <c r="X4436" s="119"/>
      <c r="Y4436" s="119"/>
      <c r="Z4436" s="119"/>
      <c r="AA4436" s="119"/>
    </row>
    <row r="4437" spans="1:27" x14ac:dyDescent="0.25">
      <c r="A4437" s="119" t="s">
        <v>10120</v>
      </c>
      <c r="B4437" s="119" t="s">
        <v>10120</v>
      </c>
      <c r="C4437" s="119" t="s">
        <v>10121</v>
      </c>
      <c r="D4437" s="119" t="s">
        <v>10122</v>
      </c>
      <c r="E4437" s="119" t="s">
        <v>55</v>
      </c>
      <c r="F4437" s="119" t="s">
        <v>22</v>
      </c>
      <c r="G4437" s="119" t="s">
        <v>23</v>
      </c>
      <c r="H4437" s="119"/>
      <c r="I4437" s="119"/>
      <c r="J4437" s="119"/>
      <c r="K4437" s="123">
        <v>100240109000</v>
      </c>
      <c r="L4437" s="119" t="s">
        <v>56</v>
      </c>
      <c r="M4437" s="119" t="s">
        <v>65</v>
      </c>
      <c r="N4437" s="119" t="s">
        <v>65</v>
      </c>
      <c r="O4437" s="119" t="s">
        <v>65</v>
      </c>
      <c r="P4437" s="119"/>
      <c r="Q4437" s="119"/>
      <c r="R4437" s="119"/>
      <c r="S4437" s="119"/>
      <c r="T4437" s="149">
        <v>5835</v>
      </c>
      <c r="U4437" s="149" t="s">
        <v>9745</v>
      </c>
      <c r="V4437" s="122"/>
      <c r="W4437" s="119" t="s">
        <v>9746</v>
      </c>
      <c r="X4437" s="119"/>
      <c r="Y4437" s="119"/>
      <c r="Z4437" s="119"/>
      <c r="AA4437" s="119"/>
    </row>
    <row r="4438" spans="1:27" x14ac:dyDescent="0.25">
      <c r="A4438" s="119" t="s">
        <v>10123</v>
      </c>
      <c r="B4438" s="119" t="s">
        <v>10123</v>
      </c>
      <c r="C4438" s="119" t="s">
        <v>10124</v>
      </c>
      <c r="D4438" s="119" t="s">
        <v>10125</v>
      </c>
      <c r="E4438" s="119" t="s">
        <v>55</v>
      </c>
      <c r="F4438" s="119" t="s">
        <v>22</v>
      </c>
      <c r="G4438" s="119" t="s">
        <v>23</v>
      </c>
      <c r="H4438" s="119"/>
      <c r="I4438" s="119"/>
      <c r="J4438" s="119"/>
      <c r="K4438" s="124">
        <v>100240109000</v>
      </c>
      <c r="L4438" s="119" t="s">
        <v>56</v>
      </c>
      <c r="M4438" s="119" t="s">
        <v>65</v>
      </c>
      <c r="N4438" s="119" t="s">
        <v>65</v>
      </c>
      <c r="O4438" s="119" t="s">
        <v>65</v>
      </c>
      <c r="P4438" s="119"/>
      <c r="Q4438" s="119"/>
      <c r="R4438" s="119"/>
      <c r="S4438" s="119"/>
      <c r="T4438" s="149">
        <v>7439</v>
      </c>
      <c r="U4438" s="149" t="s">
        <v>9745</v>
      </c>
      <c r="V4438" s="122"/>
      <c r="W4438" s="119" t="s">
        <v>9746</v>
      </c>
      <c r="X4438" s="119"/>
      <c r="Y4438" s="119"/>
      <c r="Z4438" s="119"/>
      <c r="AA4438" s="119"/>
    </row>
    <row r="4439" spans="1:27" x14ac:dyDescent="0.25">
      <c r="A4439" s="119" t="s">
        <v>10126</v>
      </c>
      <c r="B4439" s="119" t="s">
        <v>10126</v>
      </c>
      <c r="C4439" s="119" t="s">
        <v>10127</v>
      </c>
      <c r="D4439" s="119" t="s">
        <v>10127</v>
      </c>
      <c r="E4439" s="119" t="s">
        <v>55</v>
      </c>
      <c r="F4439" s="119" t="s">
        <v>22</v>
      </c>
      <c r="G4439" s="119" t="s">
        <v>23</v>
      </c>
      <c r="H4439" s="119"/>
      <c r="I4439" s="119"/>
      <c r="J4439" s="119"/>
      <c r="K4439" s="120">
        <v>100240209000</v>
      </c>
      <c r="L4439" s="119" t="s">
        <v>56</v>
      </c>
      <c r="M4439" s="119" t="s">
        <v>57</v>
      </c>
      <c r="N4439" s="119" t="s">
        <v>57</v>
      </c>
      <c r="O4439" s="119" t="s">
        <v>57</v>
      </c>
      <c r="P4439" s="119"/>
      <c r="Q4439" s="119"/>
      <c r="R4439" s="119"/>
      <c r="S4439" s="119"/>
      <c r="T4439" s="149">
        <v>2992</v>
      </c>
      <c r="U4439" s="149" t="s">
        <v>9745</v>
      </c>
      <c r="V4439" s="122"/>
      <c r="W4439" s="119" t="s">
        <v>9746</v>
      </c>
      <c r="X4439" s="119"/>
      <c r="Y4439" s="119"/>
      <c r="Z4439" s="119"/>
      <c r="AA4439" s="119"/>
    </row>
    <row r="4440" spans="1:27" x14ac:dyDescent="0.25">
      <c r="A4440" s="119" t="s">
        <v>10128</v>
      </c>
      <c r="B4440" s="119" t="s">
        <v>10128</v>
      </c>
      <c r="C4440" s="119" t="s">
        <v>10129</v>
      </c>
      <c r="D4440" s="119" t="s">
        <v>10130</v>
      </c>
      <c r="E4440" s="119" t="s">
        <v>55</v>
      </c>
      <c r="F4440" s="119" t="s">
        <v>22</v>
      </c>
      <c r="G4440" s="119" t="s">
        <v>23</v>
      </c>
      <c r="H4440" s="119"/>
      <c r="I4440" s="119"/>
      <c r="J4440" s="119"/>
      <c r="K4440" s="120">
        <v>100240109000</v>
      </c>
      <c r="L4440" s="119" t="s">
        <v>56</v>
      </c>
      <c r="M4440" s="119" t="s">
        <v>65</v>
      </c>
      <c r="N4440" s="119" t="s">
        <v>65</v>
      </c>
      <c r="O4440" s="119" t="s">
        <v>65</v>
      </c>
      <c r="P4440" s="119"/>
      <c r="Q4440" s="119"/>
      <c r="R4440" s="119"/>
      <c r="S4440" s="119"/>
      <c r="T4440" s="149">
        <v>4227</v>
      </c>
      <c r="U4440" s="149" t="s">
        <v>9745</v>
      </c>
      <c r="V4440" s="122"/>
      <c r="W4440" s="119" t="s">
        <v>9746</v>
      </c>
      <c r="X4440" s="119"/>
      <c r="Y4440" s="119"/>
      <c r="Z4440" s="119"/>
      <c r="AA4440" s="119"/>
    </row>
    <row r="4441" spans="1:27" x14ac:dyDescent="0.25">
      <c r="A4441" s="119" t="s">
        <v>10131</v>
      </c>
      <c r="B4441" s="119" t="s">
        <v>10131</v>
      </c>
      <c r="C4441" s="119" t="s">
        <v>10132</v>
      </c>
      <c r="D4441" s="119" t="s">
        <v>10133</v>
      </c>
      <c r="E4441" s="119" t="s">
        <v>55</v>
      </c>
      <c r="F4441" s="119" t="s">
        <v>22</v>
      </c>
      <c r="G4441" s="119" t="s">
        <v>23</v>
      </c>
      <c r="H4441" s="119"/>
      <c r="I4441" s="119"/>
      <c r="J4441" s="119"/>
      <c r="K4441" s="120">
        <v>100240109000</v>
      </c>
      <c r="L4441" s="119" t="s">
        <v>56</v>
      </c>
      <c r="M4441" s="119" t="s">
        <v>65</v>
      </c>
      <c r="N4441" s="119" t="s">
        <v>65</v>
      </c>
      <c r="O4441" s="119" t="s">
        <v>65</v>
      </c>
      <c r="P4441" s="119"/>
      <c r="Q4441" s="119"/>
      <c r="R4441" s="119"/>
      <c r="S4441" s="119"/>
      <c r="T4441" s="149">
        <v>6468</v>
      </c>
      <c r="U4441" s="149" t="s">
        <v>9745</v>
      </c>
      <c r="V4441" s="122"/>
      <c r="W4441" s="119" t="s">
        <v>9746</v>
      </c>
      <c r="X4441" s="119"/>
      <c r="Y4441" s="119"/>
      <c r="Z4441" s="119"/>
      <c r="AA4441" s="119"/>
    </row>
    <row r="4442" spans="1:27" x14ac:dyDescent="0.25">
      <c r="A4442" s="119" t="s">
        <v>10134</v>
      </c>
      <c r="B4442" s="119" t="s">
        <v>10134</v>
      </c>
      <c r="C4442" s="119" t="s">
        <v>10135</v>
      </c>
      <c r="D4442" s="119" t="s">
        <v>10136</v>
      </c>
      <c r="E4442" s="119" t="s">
        <v>55</v>
      </c>
      <c r="F4442" s="119" t="s">
        <v>22</v>
      </c>
      <c r="G4442" s="119" t="s">
        <v>23</v>
      </c>
      <c r="H4442" s="119"/>
      <c r="I4442" s="119"/>
      <c r="J4442" s="119"/>
      <c r="K4442" s="120">
        <v>100240109000</v>
      </c>
      <c r="L4442" s="119" t="s">
        <v>56</v>
      </c>
      <c r="M4442" s="119" t="s">
        <v>65</v>
      </c>
      <c r="N4442" s="119" t="s">
        <v>65</v>
      </c>
      <c r="O4442" s="119" t="s">
        <v>65</v>
      </c>
      <c r="P4442" s="119"/>
      <c r="Q4442" s="119"/>
      <c r="R4442" s="119"/>
      <c r="S4442" s="119"/>
      <c r="T4442" s="149">
        <v>8796</v>
      </c>
      <c r="U4442" s="149" t="s">
        <v>9745</v>
      </c>
      <c r="V4442" s="122"/>
      <c r="W4442" s="119" t="s">
        <v>9746</v>
      </c>
      <c r="X4442" s="119"/>
      <c r="Y4442" s="119"/>
      <c r="Z4442" s="119"/>
      <c r="AA4442" s="119"/>
    </row>
    <row r="4443" spans="1:27" x14ac:dyDescent="0.25">
      <c r="A4443" s="119" t="s">
        <v>10137</v>
      </c>
      <c r="B4443" s="119" t="s">
        <v>10137</v>
      </c>
      <c r="C4443" s="119" t="s">
        <v>10138</v>
      </c>
      <c r="D4443" s="119" t="s">
        <v>10139</v>
      </c>
      <c r="E4443" s="119" t="s">
        <v>55</v>
      </c>
      <c r="F4443" s="119" t="s">
        <v>22</v>
      </c>
      <c r="G4443" s="119" t="s">
        <v>23</v>
      </c>
      <c r="H4443" s="119"/>
      <c r="I4443" s="119"/>
      <c r="J4443" s="119"/>
      <c r="K4443" s="120">
        <v>100240109000</v>
      </c>
      <c r="L4443" s="119" t="s">
        <v>56</v>
      </c>
      <c r="M4443" s="119" t="s">
        <v>65</v>
      </c>
      <c r="N4443" s="119" t="s">
        <v>65</v>
      </c>
      <c r="O4443" s="119" t="s">
        <v>65</v>
      </c>
      <c r="P4443" s="119"/>
      <c r="Q4443" s="119"/>
      <c r="R4443" s="119"/>
      <c r="S4443" s="119"/>
      <c r="T4443" s="149">
        <v>11213</v>
      </c>
      <c r="U4443" s="149" t="s">
        <v>9745</v>
      </c>
      <c r="V4443" s="122"/>
      <c r="W4443" s="119" t="s">
        <v>9746</v>
      </c>
      <c r="X4443" s="119"/>
      <c r="Y4443" s="119"/>
      <c r="Z4443" s="119"/>
      <c r="AA4443" s="119"/>
    </row>
    <row r="4444" spans="1:27" x14ac:dyDescent="0.25">
      <c r="A4444" s="119" t="s">
        <v>10140</v>
      </c>
      <c r="B4444" s="119" t="s">
        <v>10140</v>
      </c>
      <c r="C4444" s="119" t="s">
        <v>10141</v>
      </c>
      <c r="D4444" s="119" t="s">
        <v>10141</v>
      </c>
      <c r="E4444" s="119" t="s">
        <v>55</v>
      </c>
      <c r="F4444" s="119" t="s">
        <v>22</v>
      </c>
      <c r="G4444" s="119" t="s">
        <v>23</v>
      </c>
      <c r="H4444" s="119"/>
      <c r="I4444" s="119"/>
      <c r="J4444" s="119"/>
      <c r="K4444" s="120">
        <v>100240209000</v>
      </c>
      <c r="L4444" s="119" t="s">
        <v>56</v>
      </c>
      <c r="M4444" s="119" t="s">
        <v>57</v>
      </c>
      <c r="N4444" s="119" t="s">
        <v>57</v>
      </c>
      <c r="O4444" s="119" t="s">
        <v>57</v>
      </c>
      <c r="P4444" s="119"/>
      <c r="Q4444" s="119"/>
      <c r="R4444" s="119"/>
      <c r="S4444" s="119"/>
      <c r="T4444" s="149">
        <v>1556</v>
      </c>
      <c r="U4444" s="149" t="s">
        <v>9745</v>
      </c>
      <c r="V4444" s="122"/>
      <c r="W4444" s="119" t="s">
        <v>9746</v>
      </c>
      <c r="X4444" s="119"/>
      <c r="Y4444" s="119"/>
      <c r="Z4444" s="119"/>
      <c r="AA4444" s="119"/>
    </row>
    <row r="4445" spans="1:27" x14ac:dyDescent="0.25">
      <c r="A4445" s="119" t="s">
        <v>10142</v>
      </c>
      <c r="B4445" s="119" t="s">
        <v>10142</v>
      </c>
      <c r="C4445" s="119" t="s">
        <v>10143</v>
      </c>
      <c r="D4445" s="119" t="s">
        <v>10144</v>
      </c>
      <c r="E4445" s="119" t="s">
        <v>55</v>
      </c>
      <c r="F4445" s="119" t="s">
        <v>22</v>
      </c>
      <c r="G4445" s="119" t="s">
        <v>23</v>
      </c>
      <c r="H4445" s="119"/>
      <c r="I4445" s="119"/>
      <c r="J4445" s="119"/>
      <c r="K4445" s="123">
        <v>100240109000</v>
      </c>
      <c r="L4445" s="119" t="s">
        <v>56</v>
      </c>
      <c r="M4445" s="119" t="s">
        <v>65</v>
      </c>
      <c r="N4445" s="119" t="s">
        <v>65</v>
      </c>
      <c r="O4445" s="119" t="s">
        <v>65</v>
      </c>
      <c r="P4445" s="119"/>
      <c r="Q4445" s="119"/>
      <c r="R4445" s="119"/>
      <c r="S4445" s="119"/>
      <c r="T4445" s="149">
        <v>2355</v>
      </c>
      <c r="U4445" s="149" t="s">
        <v>9745</v>
      </c>
      <c r="V4445" s="122"/>
      <c r="W4445" s="119" t="s">
        <v>9746</v>
      </c>
      <c r="X4445" s="119"/>
      <c r="Y4445" s="119"/>
      <c r="Z4445" s="119"/>
      <c r="AA4445" s="119"/>
    </row>
    <row r="4446" spans="1:27" x14ac:dyDescent="0.25">
      <c r="A4446" s="119" t="s">
        <v>10145</v>
      </c>
      <c r="B4446" s="119" t="s">
        <v>10145</v>
      </c>
      <c r="C4446" s="119" t="s">
        <v>10146</v>
      </c>
      <c r="D4446" s="119" t="s">
        <v>10147</v>
      </c>
      <c r="E4446" s="119" t="s">
        <v>55</v>
      </c>
      <c r="F4446" s="119" t="s">
        <v>22</v>
      </c>
      <c r="G4446" s="119" t="s">
        <v>23</v>
      </c>
      <c r="H4446" s="119"/>
      <c r="I4446" s="119"/>
      <c r="J4446" s="119"/>
      <c r="K4446" s="123">
        <v>100240109000</v>
      </c>
      <c r="L4446" s="119" t="s">
        <v>56</v>
      </c>
      <c r="M4446" s="119" t="s">
        <v>65</v>
      </c>
      <c r="N4446" s="119" t="s">
        <v>65</v>
      </c>
      <c r="O4446" s="119" t="s">
        <v>65</v>
      </c>
      <c r="P4446" s="119"/>
      <c r="Q4446" s="119"/>
      <c r="R4446" s="119"/>
      <c r="S4446" s="119"/>
      <c r="T4446" s="149">
        <v>3602</v>
      </c>
      <c r="U4446" s="149" t="s">
        <v>9745</v>
      </c>
      <c r="V4446" s="122"/>
      <c r="W4446" s="119" t="s">
        <v>9746</v>
      </c>
      <c r="X4446" s="119"/>
      <c r="Y4446" s="119"/>
      <c r="Z4446" s="119"/>
      <c r="AA4446" s="119"/>
    </row>
    <row r="4447" spans="1:27" x14ac:dyDescent="0.25">
      <c r="A4447" s="119" t="s">
        <v>10148</v>
      </c>
      <c r="B4447" s="119" t="s">
        <v>10148</v>
      </c>
      <c r="C4447" s="119" t="s">
        <v>10149</v>
      </c>
      <c r="D4447" s="119" t="s">
        <v>10150</v>
      </c>
      <c r="E4447" s="119" t="s">
        <v>55</v>
      </c>
      <c r="F4447" s="119" t="s">
        <v>22</v>
      </c>
      <c r="G4447" s="119" t="s">
        <v>23</v>
      </c>
      <c r="H4447" s="119"/>
      <c r="I4447" s="119"/>
      <c r="J4447" s="119"/>
      <c r="K4447" s="123">
        <v>100240109000</v>
      </c>
      <c r="L4447" s="119" t="s">
        <v>56</v>
      </c>
      <c r="M4447" s="119" t="s">
        <v>65</v>
      </c>
      <c r="N4447" s="119" t="s">
        <v>65</v>
      </c>
      <c r="O4447" s="119" t="s">
        <v>65</v>
      </c>
      <c r="P4447" s="119"/>
      <c r="Q4447" s="119"/>
      <c r="R4447" s="119"/>
      <c r="S4447" s="119"/>
      <c r="T4447" s="149">
        <v>4899</v>
      </c>
      <c r="U4447" s="149" t="s">
        <v>9745</v>
      </c>
      <c r="V4447" s="122"/>
      <c r="W4447" s="119" t="s">
        <v>9746</v>
      </c>
      <c r="X4447" s="119"/>
      <c r="Y4447" s="119"/>
      <c r="Z4447" s="119"/>
      <c r="AA4447" s="119"/>
    </row>
    <row r="4448" spans="1:27" x14ac:dyDescent="0.25">
      <c r="A4448" s="119" t="s">
        <v>10151</v>
      </c>
      <c r="B4448" s="119" t="s">
        <v>10151</v>
      </c>
      <c r="C4448" s="119" t="s">
        <v>10152</v>
      </c>
      <c r="D4448" s="119" t="s">
        <v>10153</v>
      </c>
      <c r="E4448" s="119" t="s">
        <v>55</v>
      </c>
      <c r="F4448" s="119" t="s">
        <v>22</v>
      </c>
      <c r="G4448" s="119" t="s">
        <v>23</v>
      </c>
      <c r="H4448" s="119"/>
      <c r="I4448" s="119"/>
      <c r="J4448" s="119"/>
      <c r="K4448" s="124">
        <v>100240109000</v>
      </c>
      <c r="L4448" s="119" t="s">
        <v>56</v>
      </c>
      <c r="M4448" s="119" t="s">
        <v>65</v>
      </c>
      <c r="N4448" s="119" t="s">
        <v>65</v>
      </c>
      <c r="O4448" s="119" t="s">
        <v>65</v>
      </c>
      <c r="P4448" s="119"/>
      <c r="Q4448" s="119"/>
      <c r="R4448" s="119"/>
      <c r="S4448" s="119"/>
      <c r="T4448" s="149">
        <v>6245</v>
      </c>
      <c r="U4448" s="149" t="s">
        <v>9745</v>
      </c>
      <c r="V4448" s="122"/>
      <c r="W4448" s="119" t="s">
        <v>9746</v>
      </c>
      <c r="X4448" s="119"/>
      <c r="Y4448" s="119"/>
      <c r="Z4448" s="119"/>
      <c r="AA4448" s="119"/>
    </row>
    <row r="4449" spans="1:27" x14ac:dyDescent="0.25">
      <c r="A4449" s="119" t="s">
        <v>10154</v>
      </c>
      <c r="B4449" s="119" t="s">
        <v>10154</v>
      </c>
      <c r="C4449" s="119" t="s">
        <v>10155</v>
      </c>
      <c r="D4449" s="119" t="s">
        <v>10156</v>
      </c>
      <c r="E4449" s="119" t="s">
        <v>55</v>
      </c>
      <c r="F4449" s="119" t="s">
        <v>22</v>
      </c>
      <c r="G4449" s="119" t="s">
        <v>23</v>
      </c>
      <c r="H4449" s="119"/>
      <c r="I4449" s="119"/>
      <c r="J4449" s="119"/>
      <c r="K4449" s="120">
        <v>100240109000</v>
      </c>
      <c r="L4449" s="119" t="s">
        <v>56</v>
      </c>
      <c r="M4449" s="119" t="s">
        <v>65</v>
      </c>
      <c r="N4449" s="119" t="s">
        <v>65</v>
      </c>
      <c r="O4449" s="119" t="s">
        <v>65</v>
      </c>
      <c r="P4449" s="119"/>
      <c r="Q4449" s="119"/>
      <c r="R4449" s="119"/>
      <c r="S4449" s="119"/>
      <c r="T4449" s="149">
        <v>1191</v>
      </c>
      <c r="U4449" s="149" t="s">
        <v>9745</v>
      </c>
      <c r="V4449" s="122"/>
      <c r="W4449" s="119" t="s">
        <v>9746</v>
      </c>
      <c r="X4449" s="119"/>
      <c r="Y4449" s="119"/>
      <c r="Z4449" s="119"/>
      <c r="AA4449" s="119"/>
    </row>
    <row r="4450" spans="1:27" x14ac:dyDescent="0.25">
      <c r="A4450" s="119" t="s">
        <v>10157</v>
      </c>
      <c r="B4450" s="119" t="s">
        <v>10157</v>
      </c>
      <c r="C4450" s="119" t="s">
        <v>10158</v>
      </c>
      <c r="D4450" s="119" t="s">
        <v>10159</v>
      </c>
      <c r="E4450" s="119" t="s">
        <v>55</v>
      </c>
      <c r="F4450" s="119" t="s">
        <v>22</v>
      </c>
      <c r="G4450" s="119" t="s">
        <v>23</v>
      </c>
      <c r="H4450" s="119"/>
      <c r="I4450" s="119"/>
      <c r="J4450" s="119"/>
      <c r="K4450" s="120">
        <v>100240109000</v>
      </c>
      <c r="L4450" s="119" t="s">
        <v>56</v>
      </c>
      <c r="M4450" s="119" t="s">
        <v>65</v>
      </c>
      <c r="N4450" s="119" t="s">
        <v>65</v>
      </c>
      <c r="O4450" s="119" t="s">
        <v>65</v>
      </c>
      <c r="P4450" s="119"/>
      <c r="Q4450" s="119"/>
      <c r="R4450" s="119"/>
      <c r="S4450" s="119"/>
      <c r="T4450" s="149">
        <v>1821</v>
      </c>
      <c r="U4450" s="149" t="s">
        <v>9745</v>
      </c>
      <c r="V4450" s="122"/>
      <c r="W4450" s="119" t="s">
        <v>9746</v>
      </c>
      <c r="X4450" s="119"/>
      <c r="Y4450" s="119"/>
      <c r="Z4450" s="119"/>
      <c r="AA4450" s="119"/>
    </row>
    <row r="4451" spans="1:27" x14ac:dyDescent="0.25">
      <c r="A4451" s="119" t="s">
        <v>10160</v>
      </c>
      <c r="B4451" s="119" t="s">
        <v>10160</v>
      </c>
      <c r="C4451" s="119" t="s">
        <v>10161</v>
      </c>
      <c r="D4451" s="119" t="s">
        <v>10162</v>
      </c>
      <c r="E4451" s="119" t="s">
        <v>55</v>
      </c>
      <c r="F4451" s="119" t="s">
        <v>22</v>
      </c>
      <c r="G4451" s="119" t="s">
        <v>23</v>
      </c>
      <c r="H4451" s="119"/>
      <c r="I4451" s="119"/>
      <c r="J4451" s="119"/>
      <c r="K4451" s="120">
        <v>100240109000</v>
      </c>
      <c r="L4451" s="119" t="s">
        <v>56</v>
      </c>
      <c r="M4451" s="119" t="s">
        <v>65</v>
      </c>
      <c r="N4451" s="119" t="s">
        <v>65</v>
      </c>
      <c r="O4451" s="119" t="s">
        <v>65</v>
      </c>
      <c r="P4451" s="119"/>
      <c r="Q4451" s="119"/>
      <c r="R4451" s="119"/>
      <c r="S4451" s="119"/>
      <c r="T4451" s="149">
        <v>2476</v>
      </c>
      <c r="U4451" s="149" t="s">
        <v>9745</v>
      </c>
      <c r="V4451" s="122"/>
      <c r="W4451" s="119" t="s">
        <v>9746</v>
      </c>
      <c r="X4451" s="119"/>
      <c r="Y4451" s="119"/>
      <c r="Z4451" s="119"/>
      <c r="AA4451" s="119"/>
    </row>
    <row r="4452" spans="1:27" x14ac:dyDescent="0.25">
      <c r="A4452" s="119" t="s">
        <v>10163</v>
      </c>
      <c r="B4452" s="119" t="s">
        <v>10163</v>
      </c>
      <c r="C4452" s="119" t="s">
        <v>10164</v>
      </c>
      <c r="D4452" s="119" t="s">
        <v>10165</v>
      </c>
      <c r="E4452" s="119" t="s">
        <v>55</v>
      </c>
      <c r="F4452" s="119" t="s">
        <v>22</v>
      </c>
      <c r="G4452" s="119" t="s">
        <v>23</v>
      </c>
      <c r="H4452" s="119"/>
      <c r="I4452" s="119"/>
      <c r="J4452" s="119"/>
      <c r="K4452" s="120">
        <v>100240109000</v>
      </c>
      <c r="L4452" s="119" t="s">
        <v>56</v>
      </c>
      <c r="M4452" s="119" t="s">
        <v>65</v>
      </c>
      <c r="N4452" s="119" t="s">
        <v>65</v>
      </c>
      <c r="O4452" s="119" t="s">
        <v>65</v>
      </c>
      <c r="P4452" s="119"/>
      <c r="Q4452" s="119"/>
      <c r="R4452" s="119"/>
      <c r="S4452" s="119"/>
      <c r="T4452" s="149">
        <v>3157</v>
      </c>
      <c r="U4452" s="149" t="s">
        <v>9745</v>
      </c>
      <c r="V4452" s="122"/>
      <c r="W4452" s="119" t="s">
        <v>9746</v>
      </c>
      <c r="X4452" s="119"/>
      <c r="Y4452" s="119"/>
      <c r="Z4452" s="119"/>
      <c r="AA4452" s="119"/>
    </row>
    <row r="4453" spans="1:27" x14ac:dyDescent="0.25">
      <c r="A4453" s="119" t="s">
        <v>10166</v>
      </c>
      <c r="B4453" s="119" t="s">
        <v>10166</v>
      </c>
      <c r="C4453" s="119" t="s">
        <v>10167</v>
      </c>
      <c r="D4453" s="119" t="s">
        <v>10167</v>
      </c>
      <c r="E4453" s="119" t="s">
        <v>55</v>
      </c>
      <c r="F4453" s="119" t="s">
        <v>22</v>
      </c>
      <c r="G4453" s="119" t="s">
        <v>23</v>
      </c>
      <c r="H4453" s="119"/>
      <c r="I4453" s="119"/>
      <c r="J4453" s="119"/>
      <c r="K4453" s="120">
        <v>100240209000</v>
      </c>
      <c r="L4453" s="119" t="s">
        <v>9842</v>
      </c>
      <c r="M4453" s="119" t="s">
        <v>57</v>
      </c>
      <c r="N4453" s="119" t="s">
        <v>57</v>
      </c>
      <c r="O4453" s="119" t="s">
        <v>57</v>
      </c>
      <c r="P4453" s="119"/>
      <c r="Q4453" s="119"/>
      <c r="R4453" s="119"/>
      <c r="S4453" s="119"/>
      <c r="T4453" s="149">
        <v>1814</v>
      </c>
      <c r="U4453" s="149" t="s">
        <v>9745</v>
      </c>
      <c r="V4453" s="122"/>
      <c r="W4453" s="119" t="s">
        <v>9746</v>
      </c>
      <c r="X4453" s="119"/>
      <c r="Y4453" s="119"/>
      <c r="Z4453" s="119"/>
      <c r="AA4453" s="119"/>
    </row>
    <row r="4454" spans="1:27" x14ac:dyDescent="0.25">
      <c r="A4454" s="119" t="s">
        <v>10168</v>
      </c>
      <c r="B4454" s="119" t="s">
        <v>10168</v>
      </c>
      <c r="C4454" s="119" t="s">
        <v>10169</v>
      </c>
      <c r="D4454" s="119" t="s">
        <v>10169</v>
      </c>
      <c r="E4454" s="119" t="s">
        <v>55</v>
      </c>
      <c r="F4454" s="119" t="s">
        <v>22</v>
      </c>
      <c r="G4454" s="119" t="s">
        <v>23</v>
      </c>
      <c r="H4454" s="119"/>
      <c r="I4454" s="119"/>
      <c r="J4454" s="119"/>
      <c r="K4454" s="120">
        <v>100240209000</v>
      </c>
      <c r="L4454" s="119" t="s">
        <v>9842</v>
      </c>
      <c r="M4454" s="119" t="s">
        <v>57</v>
      </c>
      <c r="N4454" s="119" t="s">
        <v>57</v>
      </c>
      <c r="O4454" s="119" t="s">
        <v>57</v>
      </c>
      <c r="P4454" s="119"/>
      <c r="Q4454" s="119"/>
      <c r="R4454" s="119"/>
      <c r="S4454" s="119"/>
      <c r="T4454" s="149">
        <v>3094</v>
      </c>
      <c r="U4454" s="149" t="s">
        <v>9745</v>
      </c>
      <c r="V4454" s="122"/>
      <c r="W4454" s="119" t="s">
        <v>9746</v>
      </c>
      <c r="X4454" s="119"/>
      <c r="Y4454" s="119"/>
      <c r="Z4454" s="119"/>
      <c r="AA4454" s="119"/>
    </row>
    <row r="4455" spans="1:27" x14ac:dyDescent="0.25">
      <c r="A4455" s="119" t="s">
        <v>10170</v>
      </c>
      <c r="B4455" s="119" t="s">
        <v>10170</v>
      </c>
      <c r="C4455" s="119" t="s">
        <v>10171</v>
      </c>
      <c r="D4455" s="119" t="s">
        <v>10171</v>
      </c>
      <c r="E4455" s="119" t="s">
        <v>55</v>
      </c>
      <c r="F4455" s="119" t="s">
        <v>22</v>
      </c>
      <c r="G4455" s="119" t="s">
        <v>23</v>
      </c>
      <c r="H4455" s="119"/>
      <c r="I4455" s="119"/>
      <c r="J4455" s="119"/>
      <c r="K4455" s="123">
        <v>100240209000</v>
      </c>
      <c r="L4455" s="119" t="s">
        <v>9842</v>
      </c>
      <c r="M4455" s="119" t="s">
        <v>57</v>
      </c>
      <c r="N4455" s="119" t="s">
        <v>57</v>
      </c>
      <c r="O4455" s="119" t="s">
        <v>57</v>
      </c>
      <c r="P4455" s="119"/>
      <c r="Q4455" s="119"/>
      <c r="R4455" s="119"/>
      <c r="S4455" s="119"/>
      <c r="T4455" s="149">
        <v>4423</v>
      </c>
      <c r="U4455" s="149" t="s">
        <v>9745</v>
      </c>
      <c r="V4455" s="122"/>
      <c r="W4455" s="119" t="s">
        <v>9746</v>
      </c>
      <c r="X4455" s="119"/>
      <c r="Y4455" s="119"/>
      <c r="Z4455" s="119"/>
      <c r="AA4455" s="119"/>
    </row>
    <row r="4456" spans="1:27" x14ac:dyDescent="0.25">
      <c r="A4456" s="119" t="s">
        <v>10172</v>
      </c>
      <c r="B4456" s="119" t="s">
        <v>10172</v>
      </c>
      <c r="C4456" s="119" t="s">
        <v>10173</v>
      </c>
      <c r="D4456" s="119" t="s">
        <v>10173</v>
      </c>
      <c r="E4456" s="119" t="s">
        <v>55</v>
      </c>
      <c r="F4456" s="119" t="s">
        <v>22</v>
      </c>
      <c r="G4456" s="119" t="s">
        <v>23</v>
      </c>
      <c r="H4456" s="119"/>
      <c r="I4456" s="119"/>
      <c r="J4456" s="119"/>
      <c r="K4456" s="123">
        <v>100240209000</v>
      </c>
      <c r="L4456" s="119" t="s">
        <v>9842</v>
      </c>
      <c r="M4456" s="119" t="s">
        <v>57</v>
      </c>
      <c r="N4456" s="119" t="s">
        <v>57</v>
      </c>
      <c r="O4456" s="119" t="s">
        <v>57</v>
      </c>
      <c r="P4456" s="119"/>
      <c r="Q4456" s="119"/>
      <c r="R4456" s="119"/>
      <c r="S4456" s="119"/>
      <c r="T4456" s="149">
        <v>5805</v>
      </c>
      <c r="U4456" s="149" t="s">
        <v>9745</v>
      </c>
      <c r="V4456" s="122"/>
      <c r="W4456" s="119" t="s">
        <v>9746</v>
      </c>
      <c r="X4456" s="119"/>
      <c r="Y4456" s="119"/>
      <c r="Z4456" s="119"/>
      <c r="AA4456" s="119"/>
    </row>
    <row r="4457" spans="1:27" x14ac:dyDescent="0.25">
      <c r="A4457" s="119" t="s">
        <v>10174</v>
      </c>
      <c r="B4457" s="119" t="s">
        <v>10174</v>
      </c>
      <c r="C4457" s="119" t="s">
        <v>10175</v>
      </c>
      <c r="D4457" s="119" t="s">
        <v>10175</v>
      </c>
      <c r="E4457" s="119" t="s">
        <v>55</v>
      </c>
      <c r="F4457" s="119" t="s">
        <v>22</v>
      </c>
      <c r="G4457" s="119" t="s">
        <v>23</v>
      </c>
      <c r="H4457" s="119"/>
      <c r="I4457" s="119"/>
      <c r="J4457" s="119"/>
      <c r="K4457" s="123">
        <v>100240209000</v>
      </c>
      <c r="L4457" s="119" t="s">
        <v>56</v>
      </c>
      <c r="M4457" s="119" t="s">
        <v>57</v>
      </c>
      <c r="N4457" s="119" t="s">
        <v>57</v>
      </c>
      <c r="O4457" s="119" t="s">
        <v>57</v>
      </c>
      <c r="P4457" s="119"/>
      <c r="Q4457" s="119"/>
      <c r="R4457" s="119"/>
      <c r="S4457" s="119"/>
      <c r="T4457" s="149">
        <v>1698</v>
      </c>
      <c r="U4457" s="149" t="s">
        <v>9745</v>
      </c>
      <c r="V4457" s="122"/>
      <c r="W4457" s="119" t="s">
        <v>9746</v>
      </c>
      <c r="X4457" s="119"/>
      <c r="Y4457" s="119"/>
      <c r="Z4457" s="119"/>
      <c r="AA4457" s="119"/>
    </row>
    <row r="4458" spans="1:27" x14ac:dyDescent="0.25">
      <c r="A4458" s="119" t="s">
        <v>10176</v>
      </c>
      <c r="B4458" s="119" t="s">
        <v>10176</v>
      </c>
      <c r="C4458" s="119" t="s">
        <v>10177</v>
      </c>
      <c r="D4458" s="119" t="s">
        <v>10178</v>
      </c>
      <c r="E4458" s="119" t="s">
        <v>55</v>
      </c>
      <c r="F4458" s="119" t="s">
        <v>22</v>
      </c>
      <c r="G4458" s="119" t="s">
        <v>23</v>
      </c>
      <c r="H4458" s="119"/>
      <c r="I4458" s="119"/>
      <c r="J4458" s="119"/>
      <c r="K4458" s="124">
        <v>100240109000</v>
      </c>
      <c r="L4458" s="119" t="s">
        <v>56</v>
      </c>
      <c r="M4458" s="119" t="s">
        <v>65</v>
      </c>
      <c r="N4458" s="119" t="s">
        <v>65</v>
      </c>
      <c r="O4458" s="119" t="s">
        <v>65</v>
      </c>
      <c r="P4458" s="119"/>
      <c r="Q4458" s="119"/>
      <c r="R4458" s="119"/>
      <c r="S4458" s="119"/>
      <c r="T4458" s="149">
        <v>2355</v>
      </c>
      <c r="U4458" s="149" t="s">
        <v>9745</v>
      </c>
      <c r="V4458" s="122"/>
      <c r="W4458" s="119" t="s">
        <v>9746</v>
      </c>
      <c r="X4458" s="119"/>
      <c r="Y4458" s="119"/>
      <c r="Z4458" s="119"/>
      <c r="AA4458" s="119"/>
    </row>
    <row r="4459" spans="1:27" x14ac:dyDescent="0.25">
      <c r="A4459" s="119" t="s">
        <v>10179</v>
      </c>
      <c r="B4459" s="119" t="s">
        <v>10179</v>
      </c>
      <c r="C4459" s="119" t="s">
        <v>10180</v>
      </c>
      <c r="D4459" s="119" t="s">
        <v>10181</v>
      </c>
      <c r="E4459" s="119" t="s">
        <v>55</v>
      </c>
      <c r="F4459" s="119" t="s">
        <v>22</v>
      </c>
      <c r="G4459" s="119" t="s">
        <v>23</v>
      </c>
      <c r="H4459" s="119"/>
      <c r="I4459" s="119"/>
      <c r="J4459" s="119"/>
      <c r="K4459" s="120">
        <v>100240109000</v>
      </c>
      <c r="L4459" s="119" t="s">
        <v>56</v>
      </c>
      <c r="M4459" s="119" t="s">
        <v>65</v>
      </c>
      <c r="N4459" s="119" t="s">
        <v>65</v>
      </c>
      <c r="O4459" s="119" t="s">
        <v>65</v>
      </c>
      <c r="P4459" s="119"/>
      <c r="Q4459" s="119"/>
      <c r="R4459" s="119"/>
      <c r="S4459" s="119"/>
      <c r="T4459" s="149">
        <v>3602</v>
      </c>
      <c r="U4459" s="149" t="s">
        <v>9745</v>
      </c>
      <c r="V4459" s="122"/>
      <c r="W4459" s="119" t="s">
        <v>9746</v>
      </c>
      <c r="X4459" s="119"/>
      <c r="Y4459" s="119"/>
      <c r="Z4459" s="119"/>
      <c r="AA4459" s="119"/>
    </row>
    <row r="4460" spans="1:27" x14ac:dyDescent="0.25">
      <c r="A4460" s="119" t="s">
        <v>10182</v>
      </c>
      <c r="B4460" s="119" t="s">
        <v>10182</v>
      </c>
      <c r="C4460" s="119" t="s">
        <v>10183</v>
      </c>
      <c r="D4460" s="119" t="s">
        <v>10184</v>
      </c>
      <c r="E4460" s="119" t="s">
        <v>55</v>
      </c>
      <c r="F4460" s="119" t="s">
        <v>22</v>
      </c>
      <c r="G4460" s="119" t="s">
        <v>23</v>
      </c>
      <c r="H4460" s="119"/>
      <c r="I4460" s="119"/>
      <c r="J4460" s="119"/>
      <c r="K4460" s="120">
        <v>100240109000</v>
      </c>
      <c r="L4460" s="119" t="s">
        <v>56</v>
      </c>
      <c r="M4460" s="119" t="s">
        <v>65</v>
      </c>
      <c r="N4460" s="119" t="s">
        <v>65</v>
      </c>
      <c r="O4460" s="119" t="s">
        <v>65</v>
      </c>
      <c r="P4460" s="119"/>
      <c r="Q4460" s="119"/>
      <c r="R4460" s="119"/>
      <c r="S4460" s="119"/>
      <c r="T4460" s="149">
        <v>4899</v>
      </c>
      <c r="U4460" s="149" t="s">
        <v>9745</v>
      </c>
      <c r="V4460" s="122"/>
      <c r="W4460" s="119" t="s">
        <v>9746</v>
      </c>
      <c r="X4460" s="119"/>
      <c r="Y4460" s="119"/>
      <c r="Z4460" s="119"/>
      <c r="AA4460" s="119"/>
    </row>
    <row r="4461" spans="1:27" x14ac:dyDescent="0.25">
      <c r="A4461" s="119" t="s">
        <v>10185</v>
      </c>
      <c r="B4461" s="119" t="s">
        <v>10185</v>
      </c>
      <c r="C4461" s="119" t="s">
        <v>10186</v>
      </c>
      <c r="D4461" s="119" t="s">
        <v>10187</v>
      </c>
      <c r="E4461" s="119" t="s">
        <v>55</v>
      </c>
      <c r="F4461" s="119" t="s">
        <v>22</v>
      </c>
      <c r="G4461" s="119" t="s">
        <v>23</v>
      </c>
      <c r="H4461" s="119"/>
      <c r="I4461" s="119"/>
      <c r="J4461" s="119"/>
      <c r="K4461" s="120">
        <v>100240109000</v>
      </c>
      <c r="L4461" s="119" t="s">
        <v>56</v>
      </c>
      <c r="M4461" s="119" t="s">
        <v>65</v>
      </c>
      <c r="N4461" s="119" t="s">
        <v>65</v>
      </c>
      <c r="O4461" s="119" t="s">
        <v>65</v>
      </c>
      <c r="P4461" s="119"/>
      <c r="Q4461" s="119"/>
      <c r="R4461" s="119"/>
      <c r="S4461" s="119"/>
      <c r="T4461" s="149">
        <v>6245</v>
      </c>
      <c r="U4461" s="149" t="s">
        <v>9745</v>
      </c>
      <c r="V4461" s="122"/>
      <c r="W4461" s="119" t="s">
        <v>9746</v>
      </c>
      <c r="X4461" s="119"/>
      <c r="Y4461" s="119"/>
      <c r="Z4461" s="119"/>
      <c r="AA4461" s="119"/>
    </row>
    <row r="4462" spans="1:27" x14ac:dyDescent="0.25">
      <c r="A4462" s="119" t="s">
        <v>10188</v>
      </c>
      <c r="B4462" s="119" t="s">
        <v>10188</v>
      </c>
      <c r="C4462" s="119" t="s">
        <v>10189</v>
      </c>
      <c r="D4462" s="119" t="s">
        <v>10190</v>
      </c>
      <c r="E4462" s="119" t="s">
        <v>55</v>
      </c>
      <c r="F4462" s="119" t="s">
        <v>22</v>
      </c>
      <c r="G4462" s="119" t="s">
        <v>23</v>
      </c>
      <c r="H4462" s="119"/>
      <c r="I4462" s="119"/>
      <c r="J4462" s="119"/>
      <c r="K4462" s="120">
        <v>100240109000</v>
      </c>
      <c r="L4462" s="119" t="s">
        <v>56</v>
      </c>
      <c r="M4462" s="119" t="s">
        <v>65</v>
      </c>
      <c r="N4462" s="119" t="s">
        <v>65</v>
      </c>
      <c r="O4462" s="119" t="s">
        <v>65</v>
      </c>
      <c r="P4462" s="119"/>
      <c r="Q4462" s="119"/>
      <c r="R4462" s="119"/>
      <c r="S4462" s="119"/>
      <c r="T4462" s="149">
        <v>2272</v>
      </c>
      <c r="U4462" s="149" t="s">
        <v>9745</v>
      </c>
      <c r="V4462" s="122"/>
      <c r="W4462" s="119" t="s">
        <v>9746</v>
      </c>
      <c r="X4462" s="119"/>
      <c r="Y4462" s="119"/>
      <c r="Z4462" s="119"/>
      <c r="AA4462" s="119"/>
    </row>
    <row r="4463" spans="1:27" x14ac:dyDescent="0.25">
      <c r="A4463" s="119" t="s">
        <v>10191</v>
      </c>
      <c r="B4463" s="119" t="s">
        <v>10191</v>
      </c>
      <c r="C4463" s="119" t="s">
        <v>10192</v>
      </c>
      <c r="D4463" s="119" t="s">
        <v>10193</v>
      </c>
      <c r="E4463" s="119" t="s">
        <v>55</v>
      </c>
      <c r="F4463" s="119" t="s">
        <v>22</v>
      </c>
      <c r="G4463" s="119" t="s">
        <v>23</v>
      </c>
      <c r="H4463" s="119"/>
      <c r="I4463" s="119"/>
      <c r="J4463" s="119"/>
      <c r="K4463" s="120">
        <v>100240109000</v>
      </c>
      <c r="L4463" s="119" t="s">
        <v>56</v>
      </c>
      <c r="M4463" s="119" t="s">
        <v>65</v>
      </c>
      <c r="N4463" s="119" t="s">
        <v>65</v>
      </c>
      <c r="O4463" s="119" t="s">
        <v>65</v>
      </c>
      <c r="P4463" s="119"/>
      <c r="Q4463" s="119"/>
      <c r="R4463" s="119"/>
      <c r="S4463" s="119"/>
      <c r="T4463" s="149">
        <v>3475</v>
      </c>
      <c r="U4463" s="149" t="s">
        <v>9745</v>
      </c>
      <c r="V4463" s="122"/>
      <c r="W4463" s="119" t="s">
        <v>9746</v>
      </c>
      <c r="X4463" s="119"/>
      <c r="Y4463" s="119"/>
      <c r="Z4463" s="119"/>
      <c r="AA4463" s="119"/>
    </row>
    <row r="4464" spans="1:27" x14ac:dyDescent="0.25">
      <c r="A4464" s="119" t="s">
        <v>10194</v>
      </c>
      <c r="B4464" s="119" t="s">
        <v>10194</v>
      </c>
      <c r="C4464" s="119" t="s">
        <v>10195</v>
      </c>
      <c r="D4464" s="119" t="s">
        <v>10196</v>
      </c>
      <c r="E4464" s="119" t="s">
        <v>55</v>
      </c>
      <c r="F4464" s="119" t="s">
        <v>22</v>
      </c>
      <c r="G4464" s="119" t="s">
        <v>23</v>
      </c>
      <c r="H4464" s="119"/>
      <c r="I4464" s="119"/>
      <c r="J4464" s="119"/>
      <c r="K4464" s="120">
        <v>100240109000</v>
      </c>
      <c r="L4464" s="119" t="s">
        <v>56</v>
      </c>
      <c r="M4464" s="119" t="s">
        <v>65</v>
      </c>
      <c r="N4464" s="119" t="s">
        <v>65</v>
      </c>
      <c r="O4464" s="119" t="s">
        <v>65</v>
      </c>
      <c r="P4464" s="119"/>
      <c r="Q4464" s="119"/>
      <c r="R4464" s="119"/>
      <c r="S4464" s="119"/>
      <c r="T4464" s="149">
        <v>4727</v>
      </c>
      <c r="U4464" s="149" t="s">
        <v>9745</v>
      </c>
      <c r="V4464" s="122"/>
      <c r="W4464" s="119" t="s">
        <v>9746</v>
      </c>
      <c r="X4464" s="119"/>
      <c r="Y4464" s="119"/>
      <c r="Z4464" s="119"/>
      <c r="AA4464" s="119"/>
    </row>
    <row r="4465" spans="1:27" x14ac:dyDescent="0.25">
      <c r="A4465" s="119" t="s">
        <v>10197</v>
      </c>
      <c r="B4465" s="119" t="s">
        <v>10197</v>
      </c>
      <c r="C4465" s="119" t="s">
        <v>10198</v>
      </c>
      <c r="D4465" s="119" t="s">
        <v>10199</v>
      </c>
      <c r="E4465" s="119" t="s">
        <v>55</v>
      </c>
      <c r="F4465" s="119" t="s">
        <v>22</v>
      </c>
      <c r="G4465" s="119" t="s">
        <v>23</v>
      </c>
      <c r="H4465" s="119"/>
      <c r="I4465" s="119"/>
      <c r="J4465" s="119"/>
      <c r="K4465" s="123">
        <v>100240109000</v>
      </c>
      <c r="L4465" s="119" t="s">
        <v>56</v>
      </c>
      <c r="M4465" s="119" t="s">
        <v>65</v>
      </c>
      <c r="N4465" s="119" t="s">
        <v>65</v>
      </c>
      <c r="O4465" s="119" t="s">
        <v>65</v>
      </c>
      <c r="P4465" s="119"/>
      <c r="Q4465" s="119"/>
      <c r="R4465" s="119"/>
      <c r="S4465" s="119"/>
      <c r="T4465" s="149">
        <v>6026</v>
      </c>
      <c r="U4465" s="149" t="s">
        <v>9745</v>
      </c>
      <c r="V4465" s="122"/>
      <c r="W4465" s="119" t="s">
        <v>9746</v>
      </c>
      <c r="X4465" s="119"/>
      <c r="Y4465" s="119"/>
      <c r="Z4465" s="119"/>
      <c r="AA4465" s="119"/>
    </row>
    <row r="4466" spans="1:27" x14ac:dyDescent="0.25">
      <c r="A4466" s="119" t="s">
        <v>10200</v>
      </c>
      <c r="B4466" s="119" t="s">
        <v>10200</v>
      </c>
      <c r="C4466" s="119" t="s">
        <v>10201</v>
      </c>
      <c r="D4466" s="119" t="s">
        <v>10201</v>
      </c>
      <c r="E4466" s="119" t="s">
        <v>55</v>
      </c>
      <c r="F4466" s="119" t="s">
        <v>22</v>
      </c>
      <c r="G4466" s="119" t="s">
        <v>23</v>
      </c>
      <c r="H4466" s="119"/>
      <c r="I4466" s="119"/>
      <c r="J4466" s="119"/>
      <c r="K4466" s="123">
        <v>100240209000</v>
      </c>
      <c r="L4466" s="119" t="s">
        <v>9842</v>
      </c>
      <c r="M4466" s="119" t="s">
        <v>57</v>
      </c>
      <c r="N4466" s="119" t="s">
        <v>57</v>
      </c>
      <c r="O4466" s="119" t="s">
        <v>57</v>
      </c>
      <c r="P4466" s="119"/>
      <c r="Q4466" s="119"/>
      <c r="R4466" s="119"/>
      <c r="S4466" s="119"/>
      <c r="T4466" s="149">
        <v>4985</v>
      </c>
      <c r="U4466" s="149" t="s">
        <v>9745</v>
      </c>
      <c r="V4466" s="122"/>
      <c r="W4466" s="119" t="s">
        <v>9746</v>
      </c>
      <c r="X4466" s="119"/>
      <c r="Y4466" s="119"/>
      <c r="Z4466" s="119"/>
      <c r="AA4466" s="119"/>
    </row>
    <row r="4467" spans="1:27" x14ac:dyDescent="0.25">
      <c r="A4467" s="119" t="s">
        <v>10202</v>
      </c>
      <c r="B4467" s="119" t="s">
        <v>10202</v>
      </c>
      <c r="C4467" s="119" t="s">
        <v>10203</v>
      </c>
      <c r="D4467" s="119" t="s">
        <v>10203</v>
      </c>
      <c r="E4467" s="119" t="s">
        <v>55</v>
      </c>
      <c r="F4467" s="119" t="s">
        <v>22</v>
      </c>
      <c r="G4467" s="119" t="s">
        <v>23</v>
      </c>
      <c r="H4467" s="119"/>
      <c r="I4467" s="119"/>
      <c r="J4467" s="119"/>
      <c r="K4467" s="123">
        <v>100240209000</v>
      </c>
      <c r="L4467" s="119" t="s">
        <v>9842</v>
      </c>
      <c r="M4467" s="119" t="s">
        <v>57</v>
      </c>
      <c r="N4467" s="119" t="s">
        <v>57</v>
      </c>
      <c r="O4467" s="119" t="s">
        <v>57</v>
      </c>
      <c r="P4467" s="119"/>
      <c r="Q4467" s="119"/>
      <c r="R4467" s="119"/>
      <c r="S4467" s="119"/>
      <c r="T4467" s="149">
        <v>9010</v>
      </c>
      <c r="U4467" s="149" t="s">
        <v>9745</v>
      </c>
      <c r="V4467" s="122"/>
      <c r="W4467" s="119" t="s">
        <v>9746</v>
      </c>
      <c r="X4467" s="119"/>
      <c r="Y4467" s="119"/>
      <c r="Z4467" s="119"/>
      <c r="AA4467" s="119"/>
    </row>
    <row r="4468" spans="1:27" x14ac:dyDescent="0.25">
      <c r="A4468" s="119" t="s">
        <v>10204</v>
      </c>
      <c r="B4468" s="119" t="s">
        <v>10204</v>
      </c>
      <c r="C4468" s="119" t="s">
        <v>10205</v>
      </c>
      <c r="D4468" s="119" t="s">
        <v>10205</v>
      </c>
      <c r="E4468" s="119" t="s">
        <v>55</v>
      </c>
      <c r="F4468" s="119" t="s">
        <v>22</v>
      </c>
      <c r="G4468" s="119" t="s">
        <v>23</v>
      </c>
      <c r="H4468" s="119"/>
      <c r="I4468" s="119"/>
      <c r="J4468" s="119"/>
      <c r="K4468" s="124">
        <v>100240209000</v>
      </c>
      <c r="L4468" s="119" t="s">
        <v>9842</v>
      </c>
      <c r="M4468" s="119" t="s">
        <v>57</v>
      </c>
      <c r="N4468" s="119" t="s">
        <v>57</v>
      </c>
      <c r="O4468" s="119" t="s">
        <v>57</v>
      </c>
      <c r="P4468" s="119"/>
      <c r="Q4468" s="119"/>
      <c r="R4468" s="119"/>
      <c r="S4468" s="119"/>
      <c r="T4468" s="149">
        <v>13194</v>
      </c>
      <c r="U4468" s="149" t="s">
        <v>9745</v>
      </c>
      <c r="V4468" s="122"/>
      <c r="W4468" s="119" t="s">
        <v>9746</v>
      </c>
      <c r="X4468" s="119"/>
      <c r="Y4468" s="119"/>
      <c r="Z4468" s="119"/>
      <c r="AA4468" s="119"/>
    </row>
    <row r="4469" spans="1:27" x14ac:dyDescent="0.25">
      <c r="A4469" s="119" t="s">
        <v>10206</v>
      </c>
      <c r="B4469" s="119" t="s">
        <v>10206</v>
      </c>
      <c r="C4469" s="119" t="s">
        <v>10207</v>
      </c>
      <c r="D4469" s="119" t="s">
        <v>10207</v>
      </c>
      <c r="E4469" s="119" t="s">
        <v>55</v>
      </c>
      <c r="F4469" s="119" t="s">
        <v>22</v>
      </c>
      <c r="G4469" s="119" t="s">
        <v>23</v>
      </c>
      <c r="H4469" s="119"/>
      <c r="I4469" s="119"/>
      <c r="J4469" s="119"/>
      <c r="K4469" s="120">
        <v>100240209000</v>
      </c>
      <c r="L4469" s="119" t="s">
        <v>9842</v>
      </c>
      <c r="M4469" s="119" t="s">
        <v>57</v>
      </c>
      <c r="N4469" s="119" t="s">
        <v>57</v>
      </c>
      <c r="O4469" s="119" t="s">
        <v>57</v>
      </c>
      <c r="P4469" s="119"/>
      <c r="Q4469" s="119"/>
      <c r="R4469" s="119"/>
      <c r="S4469" s="119"/>
      <c r="T4469" s="149">
        <v>17542</v>
      </c>
      <c r="U4469" s="149" t="s">
        <v>9745</v>
      </c>
      <c r="V4469" s="122"/>
      <c r="W4469" s="119" t="s">
        <v>9746</v>
      </c>
      <c r="X4469" s="119"/>
      <c r="Y4469" s="119"/>
      <c r="Z4469" s="119"/>
      <c r="AA4469" s="119"/>
    </row>
    <row r="4470" spans="1:27" x14ac:dyDescent="0.25">
      <c r="A4470" s="119" t="s">
        <v>10208</v>
      </c>
      <c r="B4470" s="119" t="s">
        <v>10208</v>
      </c>
      <c r="C4470" s="119" t="s">
        <v>10209</v>
      </c>
      <c r="D4470" s="119" t="s">
        <v>10209</v>
      </c>
      <c r="E4470" s="119" t="s">
        <v>55</v>
      </c>
      <c r="F4470" s="119" t="s">
        <v>22</v>
      </c>
      <c r="G4470" s="119" t="s">
        <v>23</v>
      </c>
      <c r="H4470" s="119"/>
      <c r="I4470" s="119"/>
      <c r="J4470" s="119"/>
      <c r="K4470" s="120">
        <v>100240209000</v>
      </c>
      <c r="L4470" s="119" t="s">
        <v>56</v>
      </c>
      <c r="M4470" s="119" t="s">
        <v>57</v>
      </c>
      <c r="N4470" s="119" t="s">
        <v>57</v>
      </c>
      <c r="O4470" s="119" t="s">
        <v>57</v>
      </c>
      <c r="P4470" s="119"/>
      <c r="Q4470" s="119"/>
      <c r="R4470" s="119"/>
      <c r="S4470" s="119"/>
      <c r="T4470" s="149">
        <v>2211</v>
      </c>
      <c r="U4470" s="149" t="s">
        <v>9745</v>
      </c>
      <c r="V4470" s="122"/>
      <c r="W4470" s="119" t="s">
        <v>9746</v>
      </c>
      <c r="X4470" s="119"/>
      <c r="Y4470" s="119"/>
      <c r="Z4470" s="119"/>
      <c r="AA4470" s="119"/>
    </row>
    <row r="4471" spans="1:27" x14ac:dyDescent="0.25">
      <c r="A4471" s="119" t="s">
        <v>10210</v>
      </c>
      <c r="B4471" s="119" t="s">
        <v>10210</v>
      </c>
      <c r="C4471" s="119" t="s">
        <v>10211</v>
      </c>
      <c r="D4471" s="119" t="s">
        <v>10212</v>
      </c>
      <c r="E4471" s="119" t="s">
        <v>55</v>
      </c>
      <c r="F4471" s="119" t="s">
        <v>22</v>
      </c>
      <c r="G4471" s="119" t="s">
        <v>23</v>
      </c>
      <c r="H4471" s="119"/>
      <c r="I4471" s="119"/>
      <c r="J4471" s="119"/>
      <c r="K4471" s="120">
        <v>100240109000</v>
      </c>
      <c r="L4471" s="119" t="s">
        <v>56</v>
      </c>
      <c r="M4471" s="119" t="s">
        <v>65</v>
      </c>
      <c r="N4471" s="119" t="s">
        <v>65</v>
      </c>
      <c r="O4471" s="119" t="s">
        <v>65</v>
      </c>
      <c r="P4471" s="119"/>
      <c r="Q4471" s="119"/>
      <c r="R4471" s="119"/>
      <c r="S4471" s="119"/>
      <c r="T4471" s="149">
        <v>2979</v>
      </c>
      <c r="U4471" s="149" t="s">
        <v>9745</v>
      </c>
      <c r="V4471" s="122"/>
      <c r="W4471" s="119" t="s">
        <v>9746</v>
      </c>
      <c r="X4471" s="119"/>
      <c r="Y4471" s="119"/>
      <c r="Z4471" s="119"/>
      <c r="AA4471" s="119"/>
    </row>
    <row r="4472" spans="1:27" x14ac:dyDescent="0.25">
      <c r="A4472" s="119" t="s">
        <v>10213</v>
      </c>
      <c r="B4472" s="119" t="s">
        <v>10213</v>
      </c>
      <c r="C4472" s="119" t="s">
        <v>10214</v>
      </c>
      <c r="D4472" s="119" t="s">
        <v>10215</v>
      </c>
      <c r="E4472" s="119" t="s">
        <v>55</v>
      </c>
      <c r="F4472" s="119" t="s">
        <v>22</v>
      </c>
      <c r="G4472" s="119" t="s">
        <v>23</v>
      </c>
      <c r="H4472" s="119"/>
      <c r="I4472" s="119"/>
      <c r="J4472" s="119"/>
      <c r="K4472" s="120">
        <v>100240109000</v>
      </c>
      <c r="L4472" s="119" t="s">
        <v>56</v>
      </c>
      <c r="M4472" s="119" t="s">
        <v>65</v>
      </c>
      <c r="N4472" s="119" t="s">
        <v>65</v>
      </c>
      <c r="O4472" s="119" t="s">
        <v>65</v>
      </c>
      <c r="P4472" s="119"/>
      <c r="Q4472" s="119"/>
      <c r="R4472" s="119"/>
      <c r="S4472" s="119"/>
      <c r="T4472" s="149">
        <v>4557</v>
      </c>
      <c r="U4472" s="149" t="s">
        <v>9745</v>
      </c>
      <c r="V4472" s="122"/>
      <c r="W4472" s="119" t="s">
        <v>9746</v>
      </c>
      <c r="X4472" s="119"/>
      <c r="Y4472" s="119"/>
      <c r="Z4472" s="119"/>
      <c r="AA4472" s="119"/>
    </row>
    <row r="4473" spans="1:27" x14ac:dyDescent="0.25">
      <c r="A4473" s="119" t="s">
        <v>10216</v>
      </c>
      <c r="B4473" s="119" t="s">
        <v>10216</v>
      </c>
      <c r="C4473" s="119" t="s">
        <v>10217</v>
      </c>
      <c r="D4473" s="119" t="s">
        <v>10218</v>
      </c>
      <c r="E4473" s="119" t="s">
        <v>55</v>
      </c>
      <c r="F4473" s="119" t="s">
        <v>22</v>
      </c>
      <c r="G4473" s="119" t="s">
        <v>23</v>
      </c>
      <c r="H4473" s="119"/>
      <c r="I4473" s="119"/>
      <c r="J4473" s="119"/>
      <c r="K4473" s="120">
        <v>100240109000</v>
      </c>
      <c r="L4473" s="119" t="s">
        <v>56</v>
      </c>
      <c r="M4473" s="119" t="s">
        <v>65</v>
      </c>
      <c r="N4473" s="119" t="s">
        <v>65</v>
      </c>
      <c r="O4473" s="119" t="s">
        <v>65</v>
      </c>
      <c r="P4473" s="119"/>
      <c r="Q4473" s="119"/>
      <c r="R4473" s="119"/>
      <c r="S4473" s="119"/>
      <c r="T4473" s="149">
        <v>6198</v>
      </c>
      <c r="U4473" s="149" t="s">
        <v>9745</v>
      </c>
      <c r="V4473" s="122"/>
      <c r="W4473" s="119" t="s">
        <v>9746</v>
      </c>
      <c r="X4473" s="119"/>
      <c r="Y4473" s="119"/>
      <c r="Z4473" s="119"/>
      <c r="AA4473" s="119"/>
    </row>
    <row r="4474" spans="1:27" x14ac:dyDescent="0.25">
      <c r="A4474" s="119" t="s">
        <v>10219</v>
      </c>
      <c r="B4474" s="119" t="s">
        <v>10219</v>
      </c>
      <c r="C4474" s="119" t="s">
        <v>10220</v>
      </c>
      <c r="D4474" s="119" t="s">
        <v>10221</v>
      </c>
      <c r="E4474" s="119" t="s">
        <v>55</v>
      </c>
      <c r="F4474" s="119" t="s">
        <v>22</v>
      </c>
      <c r="G4474" s="119" t="s">
        <v>23</v>
      </c>
      <c r="H4474" s="119"/>
      <c r="I4474" s="119"/>
      <c r="J4474" s="119"/>
      <c r="K4474" s="120">
        <v>100240109000</v>
      </c>
      <c r="L4474" s="119" t="s">
        <v>56</v>
      </c>
      <c r="M4474" s="119" t="s">
        <v>65</v>
      </c>
      <c r="N4474" s="119" t="s">
        <v>65</v>
      </c>
      <c r="O4474" s="119" t="s">
        <v>65</v>
      </c>
      <c r="P4474" s="119"/>
      <c r="Q4474" s="119"/>
      <c r="R4474" s="119"/>
      <c r="S4474" s="119"/>
      <c r="T4474" s="149">
        <v>7901</v>
      </c>
      <c r="U4474" s="149" t="s">
        <v>9745</v>
      </c>
      <c r="V4474" s="122"/>
      <c r="W4474" s="119" t="s">
        <v>9746</v>
      </c>
      <c r="X4474" s="119"/>
      <c r="Y4474" s="119"/>
      <c r="Z4474" s="119"/>
      <c r="AA4474" s="119"/>
    </row>
    <row r="4475" spans="1:27" x14ac:dyDescent="0.25">
      <c r="A4475" s="119" t="s">
        <v>10222</v>
      </c>
      <c r="B4475" s="119" t="s">
        <v>10222</v>
      </c>
      <c r="C4475" s="119" t="s">
        <v>10223</v>
      </c>
      <c r="D4475" s="119" t="s">
        <v>10223</v>
      </c>
      <c r="E4475" s="119" t="s">
        <v>55</v>
      </c>
      <c r="F4475" s="119" t="s">
        <v>22</v>
      </c>
      <c r="G4475" s="119" t="s">
        <v>23</v>
      </c>
      <c r="H4475" s="119"/>
      <c r="I4475" s="119"/>
      <c r="J4475" s="119"/>
      <c r="K4475" s="123">
        <v>100240209000</v>
      </c>
      <c r="L4475" s="119" t="s">
        <v>56</v>
      </c>
      <c r="M4475" s="119" t="s">
        <v>57</v>
      </c>
      <c r="N4475" s="119" t="s">
        <v>57</v>
      </c>
      <c r="O4475" s="119" t="s">
        <v>57</v>
      </c>
      <c r="P4475" s="119"/>
      <c r="Q4475" s="119"/>
      <c r="R4475" s="119"/>
      <c r="S4475" s="119"/>
      <c r="T4475" s="149">
        <v>2904</v>
      </c>
      <c r="U4475" s="149" t="s">
        <v>9745</v>
      </c>
      <c r="V4475" s="122"/>
      <c r="W4475" s="119" t="s">
        <v>9746</v>
      </c>
      <c r="X4475" s="119"/>
      <c r="Y4475" s="119"/>
      <c r="Z4475" s="119"/>
      <c r="AA4475" s="119"/>
    </row>
    <row r="4476" spans="1:27" x14ac:dyDescent="0.25">
      <c r="A4476" s="119" t="s">
        <v>10224</v>
      </c>
      <c r="B4476" s="119" t="s">
        <v>10224</v>
      </c>
      <c r="C4476" s="119" t="s">
        <v>10225</v>
      </c>
      <c r="D4476" s="119" t="s">
        <v>10226</v>
      </c>
      <c r="E4476" s="119" t="s">
        <v>55</v>
      </c>
      <c r="F4476" s="119" t="s">
        <v>22</v>
      </c>
      <c r="G4476" s="119" t="s">
        <v>23</v>
      </c>
      <c r="H4476" s="119"/>
      <c r="I4476" s="119"/>
      <c r="J4476" s="119"/>
      <c r="K4476" s="123">
        <v>100240109000</v>
      </c>
      <c r="L4476" s="119" t="s">
        <v>56</v>
      </c>
      <c r="M4476" s="119" t="s">
        <v>65</v>
      </c>
      <c r="N4476" s="119" t="s">
        <v>65</v>
      </c>
      <c r="O4476" s="119" t="s">
        <v>65</v>
      </c>
      <c r="P4476" s="119"/>
      <c r="Q4476" s="119"/>
      <c r="R4476" s="119"/>
      <c r="S4476" s="119"/>
      <c r="T4476" s="149">
        <v>4400</v>
      </c>
      <c r="U4476" s="149" t="s">
        <v>9745</v>
      </c>
      <c r="V4476" s="122"/>
      <c r="W4476" s="119" t="s">
        <v>9746</v>
      </c>
      <c r="X4476" s="119"/>
      <c r="Y4476" s="119"/>
      <c r="Z4476" s="119"/>
      <c r="AA4476" s="119"/>
    </row>
    <row r="4477" spans="1:27" x14ac:dyDescent="0.25">
      <c r="A4477" s="119" t="s">
        <v>10227</v>
      </c>
      <c r="B4477" s="119" t="s">
        <v>10227</v>
      </c>
      <c r="C4477" s="119" t="s">
        <v>10228</v>
      </c>
      <c r="D4477" s="119" t="s">
        <v>10229</v>
      </c>
      <c r="E4477" s="119" t="s">
        <v>55</v>
      </c>
      <c r="F4477" s="119" t="s">
        <v>22</v>
      </c>
      <c r="G4477" s="119" t="s">
        <v>23</v>
      </c>
      <c r="H4477" s="119"/>
      <c r="I4477" s="119"/>
      <c r="J4477" s="119"/>
      <c r="K4477" s="123">
        <v>100240109000</v>
      </c>
      <c r="L4477" s="119" t="s">
        <v>56</v>
      </c>
      <c r="M4477" s="119" t="s">
        <v>65</v>
      </c>
      <c r="N4477" s="119" t="s">
        <v>65</v>
      </c>
      <c r="O4477" s="119" t="s">
        <v>65</v>
      </c>
      <c r="P4477" s="119"/>
      <c r="Q4477" s="119"/>
      <c r="R4477" s="119"/>
      <c r="S4477" s="119"/>
      <c r="T4477" s="149">
        <v>6732</v>
      </c>
      <c r="U4477" s="149" t="s">
        <v>9745</v>
      </c>
      <c r="V4477" s="122"/>
      <c r="W4477" s="119" t="s">
        <v>9746</v>
      </c>
      <c r="X4477" s="119"/>
      <c r="Y4477" s="119"/>
      <c r="Z4477" s="119"/>
      <c r="AA4477" s="119"/>
    </row>
    <row r="4478" spans="1:27" x14ac:dyDescent="0.25">
      <c r="A4478" s="119" t="s">
        <v>10230</v>
      </c>
      <c r="B4478" s="119" t="s">
        <v>10230</v>
      </c>
      <c r="C4478" s="119" t="s">
        <v>10231</v>
      </c>
      <c r="D4478" s="119" t="s">
        <v>10232</v>
      </c>
      <c r="E4478" s="119" t="s">
        <v>55</v>
      </c>
      <c r="F4478" s="119" t="s">
        <v>22</v>
      </c>
      <c r="G4478" s="119" t="s">
        <v>23</v>
      </c>
      <c r="H4478" s="119"/>
      <c r="I4478" s="119"/>
      <c r="J4478" s="119"/>
      <c r="K4478" s="124">
        <v>100240109000</v>
      </c>
      <c r="L4478" s="119" t="s">
        <v>56</v>
      </c>
      <c r="M4478" s="119" t="s">
        <v>65</v>
      </c>
      <c r="N4478" s="119" t="s">
        <v>65</v>
      </c>
      <c r="O4478" s="119" t="s">
        <v>65</v>
      </c>
      <c r="P4478" s="119"/>
      <c r="Q4478" s="119"/>
      <c r="R4478" s="119"/>
      <c r="S4478" s="119"/>
      <c r="T4478" s="149">
        <v>9154</v>
      </c>
      <c r="U4478" s="149" t="s">
        <v>9745</v>
      </c>
      <c r="V4478" s="122"/>
      <c r="W4478" s="119" t="s">
        <v>9746</v>
      </c>
      <c r="X4478" s="119"/>
      <c r="Y4478" s="119"/>
      <c r="Z4478" s="119"/>
      <c r="AA4478" s="119"/>
    </row>
    <row r="4479" spans="1:27" x14ac:dyDescent="0.25">
      <c r="A4479" s="119" t="s">
        <v>10233</v>
      </c>
      <c r="B4479" s="119" t="s">
        <v>10233</v>
      </c>
      <c r="C4479" s="119" t="s">
        <v>10234</v>
      </c>
      <c r="D4479" s="119" t="s">
        <v>10235</v>
      </c>
      <c r="E4479" s="119" t="s">
        <v>55</v>
      </c>
      <c r="F4479" s="119" t="s">
        <v>22</v>
      </c>
      <c r="G4479" s="119" t="s">
        <v>23</v>
      </c>
      <c r="H4479" s="119"/>
      <c r="I4479" s="119"/>
      <c r="J4479" s="119"/>
      <c r="K4479" s="120">
        <v>100240109000</v>
      </c>
      <c r="L4479" s="119" t="s">
        <v>56</v>
      </c>
      <c r="M4479" s="119" t="s">
        <v>65</v>
      </c>
      <c r="N4479" s="119" t="s">
        <v>65</v>
      </c>
      <c r="O4479" s="119" t="s">
        <v>65</v>
      </c>
      <c r="P4479" s="119"/>
      <c r="Q4479" s="119"/>
      <c r="R4479" s="119"/>
      <c r="S4479" s="119"/>
      <c r="T4479" s="149">
        <v>11671</v>
      </c>
      <c r="U4479" s="149" t="s">
        <v>9745</v>
      </c>
      <c r="V4479" s="122"/>
      <c r="W4479" s="119" t="s">
        <v>9746</v>
      </c>
      <c r="X4479" s="119"/>
      <c r="Y4479" s="119"/>
      <c r="Z4479" s="119"/>
      <c r="AA4479" s="119"/>
    </row>
    <row r="4480" spans="1:27" x14ac:dyDescent="0.25">
      <c r="A4480" s="119" t="s">
        <v>10236</v>
      </c>
      <c r="B4480" s="119" t="s">
        <v>10236</v>
      </c>
      <c r="C4480" s="119" t="s">
        <v>10237</v>
      </c>
      <c r="D4480" s="119" t="s">
        <v>10237</v>
      </c>
      <c r="E4480" s="119" t="s">
        <v>55</v>
      </c>
      <c r="F4480" s="119" t="s">
        <v>22</v>
      </c>
      <c r="G4480" s="119" t="s">
        <v>23</v>
      </c>
      <c r="H4480" s="119"/>
      <c r="I4480" s="119"/>
      <c r="J4480" s="119"/>
      <c r="K4480" s="120">
        <v>100240209000</v>
      </c>
      <c r="L4480" s="119" t="s">
        <v>56</v>
      </c>
      <c r="M4480" s="119" t="s">
        <v>57</v>
      </c>
      <c r="N4480" s="119" t="s">
        <v>57</v>
      </c>
      <c r="O4480" s="119" t="s">
        <v>57</v>
      </c>
      <c r="P4480" s="119"/>
      <c r="Q4480" s="119"/>
      <c r="R4480" s="119"/>
      <c r="S4480" s="119"/>
      <c r="T4480" s="149">
        <v>2056</v>
      </c>
      <c r="U4480" s="149" t="s">
        <v>9745</v>
      </c>
      <c r="V4480" s="122"/>
      <c r="W4480" s="119" t="s">
        <v>9746</v>
      </c>
      <c r="X4480" s="119"/>
      <c r="Y4480" s="119"/>
      <c r="Z4480" s="119"/>
      <c r="AA4480" s="119"/>
    </row>
    <row r="4481" spans="1:27" x14ac:dyDescent="0.25">
      <c r="A4481" s="119" t="s">
        <v>10238</v>
      </c>
      <c r="B4481" s="119" t="s">
        <v>10238</v>
      </c>
      <c r="C4481" s="119" t="s">
        <v>10239</v>
      </c>
      <c r="D4481" s="119" t="s">
        <v>10240</v>
      </c>
      <c r="E4481" s="119" t="s">
        <v>55</v>
      </c>
      <c r="F4481" s="119" t="s">
        <v>22</v>
      </c>
      <c r="G4481" s="119" t="s">
        <v>23</v>
      </c>
      <c r="H4481" s="119"/>
      <c r="I4481" s="119"/>
      <c r="J4481" s="119"/>
      <c r="K4481" s="120">
        <v>100240109000</v>
      </c>
      <c r="L4481" s="119" t="s">
        <v>56</v>
      </c>
      <c r="M4481" s="119" t="s">
        <v>65</v>
      </c>
      <c r="N4481" s="119" t="s">
        <v>65</v>
      </c>
      <c r="O4481" s="119" t="s">
        <v>65</v>
      </c>
      <c r="P4481" s="119"/>
      <c r="Q4481" s="119"/>
      <c r="R4481" s="119"/>
      <c r="S4481" s="119"/>
      <c r="T4481" s="149">
        <v>2513</v>
      </c>
      <c r="U4481" s="149" t="s">
        <v>9745</v>
      </c>
      <c r="V4481" s="122"/>
      <c r="W4481" s="119" t="s">
        <v>9746</v>
      </c>
      <c r="X4481" s="119"/>
      <c r="Y4481" s="119"/>
      <c r="Z4481" s="119"/>
      <c r="AA4481" s="119"/>
    </row>
    <row r="4482" spans="1:27" x14ac:dyDescent="0.25">
      <c r="A4482" s="119" t="s">
        <v>10241</v>
      </c>
      <c r="B4482" s="119" t="s">
        <v>10241</v>
      </c>
      <c r="C4482" s="119" t="s">
        <v>10242</v>
      </c>
      <c r="D4482" s="119" t="s">
        <v>10243</v>
      </c>
      <c r="E4482" s="119" t="s">
        <v>55</v>
      </c>
      <c r="F4482" s="119" t="s">
        <v>22</v>
      </c>
      <c r="G4482" s="119" t="s">
        <v>23</v>
      </c>
      <c r="H4482" s="119"/>
      <c r="I4482" s="119"/>
      <c r="J4482" s="119"/>
      <c r="K4482" s="120">
        <v>100240109000</v>
      </c>
      <c r="L4482" s="119" t="s">
        <v>56</v>
      </c>
      <c r="M4482" s="119" t="s">
        <v>65</v>
      </c>
      <c r="N4482" s="119" t="s">
        <v>65</v>
      </c>
      <c r="O4482" s="119" t="s">
        <v>65</v>
      </c>
      <c r="P4482" s="119"/>
      <c r="Q4482" s="119"/>
      <c r="R4482" s="119"/>
      <c r="S4482" s="119"/>
      <c r="T4482" s="149">
        <v>3844</v>
      </c>
      <c r="U4482" s="149" t="s">
        <v>9745</v>
      </c>
      <c r="V4482" s="122"/>
      <c r="W4482" s="119" t="s">
        <v>9746</v>
      </c>
      <c r="X4482" s="119"/>
      <c r="Y4482" s="119"/>
      <c r="Z4482" s="119"/>
      <c r="AA4482" s="119"/>
    </row>
    <row r="4483" spans="1:27" x14ac:dyDescent="0.25">
      <c r="A4483" s="119" t="s">
        <v>10244</v>
      </c>
      <c r="B4483" s="119" t="s">
        <v>10244</v>
      </c>
      <c r="C4483" s="119" t="s">
        <v>10245</v>
      </c>
      <c r="D4483" s="119" t="s">
        <v>10246</v>
      </c>
      <c r="E4483" s="119" t="s">
        <v>55</v>
      </c>
      <c r="F4483" s="119" t="s">
        <v>22</v>
      </c>
      <c r="G4483" s="119" t="s">
        <v>23</v>
      </c>
      <c r="H4483" s="119"/>
      <c r="I4483" s="119"/>
      <c r="J4483" s="119"/>
      <c r="K4483" s="120">
        <v>100240109000</v>
      </c>
      <c r="L4483" s="119" t="s">
        <v>56</v>
      </c>
      <c r="M4483" s="119" t="s">
        <v>65</v>
      </c>
      <c r="N4483" s="119" t="s">
        <v>65</v>
      </c>
      <c r="O4483" s="119" t="s">
        <v>65</v>
      </c>
      <c r="P4483" s="119"/>
      <c r="Q4483" s="119"/>
      <c r="R4483" s="119"/>
      <c r="S4483" s="119"/>
      <c r="T4483" s="149">
        <v>5227</v>
      </c>
      <c r="U4483" s="149" t="s">
        <v>9745</v>
      </c>
      <c r="V4483" s="122"/>
      <c r="W4483" s="119" t="s">
        <v>9746</v>
      </c>
      <c r="X4483" s="119"/>
      <c r="Y4483" s="119"/>
      <c r="Z4483" s="119"/>
      <c r="AA4483" s="119"/>
    </row>
    <row r="4484" spans="1:27" x14ac:dyDescent="0.25">
      <c r="A4484" s="119" t="s">
        <v>10247</v>
      </c>
      <c r="B4484" s="119" t="s">
        <v>10247</v>
      </c>
      <c r="C4484" s="119" t="s">
        <v>10248</v>
      </c>
      <c r="D4484" s="119" t="s">
        <v>10249</v>
      </c>
      <c r="E4484" s="119" t="s">
        <v>55</v>
      </c>
      <c r="F4484" s="119" t="s">
        <v>22</v>
      </c>
      <c r="G4484" s="119" t="s">
        <v>23</v>
      </c>
      <c r="H4484" s="119"/>
      <c r="I4484" s="119"/>
      <c r="J4484" s="119"/>
      <c r="K4484" s="120">
        <v>100240109000</v>
      </c>
      <c r="L4484" s="119" t="s">
        <v>56</v>
      </c>
      <c r="M4484" s="119" t="s">
        <v>65</v>
      </c>
      <c r="N4484" s="119" t="s">
        <v>65</v>
      </c>
      <c r="O4484" s="119" t="s">
        <v>65</v>
      </c>
      <c r="P4484" s="119"/>
      <c r="Q4484" s="119"/>
      <c r="R4484" s="119"/>
      <c r="S4484" s="119"/>
      <c r="T4484" s="149">
        <v>6664</v>
      </c>
      <c r="U4484" s="149" t="s">
        <v>9745</v>
      </c>
      <c r="V4484" s="122"/>
      <c r="W4484" s="119" t="s">
        <v>9746</v>
      </c>
      <c r="X4484" s="119"/>
      <c r="Y4484" s="119"/>
      <c r="Z4484" s="119"/>
      <c r="AA4484" s="119"/>
    </row>
    <row r="4485" spans="1:27" x14ac:dyDescent="0.25">
      <c r="A4485" s="119" t="s">
        <v>10250</v>
      </c>
      <c r="B4485" s="119" t="s">
        <v>10250</v>
      </c>
      <c r="C4485" s="119" t="s">
        <v>10251</v>
      </c>
      <c r="D4485" s="119" t="s">
        <v>10252</v>
      </c>
      <c r="E4485" s="119" t="s">
        <v>55</v>
      </c>
      <c r="F4485" s="119" t="s">
        <v>22</v>
      </c>
      <c r="G4485" s="119" t="s">
        <v>23</v>
      </c>
      <c r="H4485" s="119"/>
      <c r="I4485" s="119"/>
      <c r="J4485" s="119"/>
      <c r="K4485" s="123">
        <v>100240109000</v>
      </c>
      <c r="L4485" s="119" t="s">
        <v>56</v>
      </c>
      <c r="M4485" s="119" t="s">
        <v>65</v>
      </c>
      <c r="N4485" s="119" t="s">
        <v>65</v>
      </c>
      <c r="O4485" s="119" t="s">
        <v>65</v>
      </c>
      <c r="P4485" s="119"/>
      <c r="Q4485" s="119"/>
      <c r="R4485" s="119"/>
      <c r="S4485" s="119"/>
      <c r="T4485" s="149">
        <v>1269</v>
      </c>
      <c r="U4485" s="149" t="s">
        <v>9745</v>
      </c>
      <c r="V4485" s="122"/>
      <c r="W4485" s="119" t="s">
        <v>9746</v>
      </c>
      <c r="X4485" s="119"/>
      <c r="Y4485" s="119"/>
      <c r="Z4485" s="119"/>
      <c r="AA4485" s="119"/>
    </row>
    <row r="4486" spans="1:27" x14ac:dyDescent="0.25">
      <c r="A4486" s="119" t="s">
        <v>10253</v>
      </c>
      <c r="B4486" s="119" t="s">
        <v>10253</v>
      </c>
      <c r="C4486" s="119" t="s">
        <v>10254</v>
      </c>
      <c r="D4486" s="119" t="s">
        <v>10255</v>
      </c>
      <c r="E4486" s="119" t="s">
        <v>55</v>
      </c>
      <c r="F4486" s="119" t="s">
        <v>22</v>
      </c>
      <c r="G4486" s="119" t="s">
        <v>23</v>
      </c>
      <c r="H4486" s="119"/>
      <c r="I4486" s="119"/>
      <c r="J4486" s="119"/>
      <c r="K4486" s="123">
        <v>100240109000</v>
      </c>
      <c r="L4486" s="119" t="s">
        <v>56</v>
      </c>
      <c r="M4486" s="119" t="s">
        <v>65</v>
      </c>
      <c r="N4486" s="119" t="s">
        <v>65</v>
      </c>
      <c r="O4486" s="119" t="s">
        <v>65</v>
      </c>
      <c r="P4486" s="119"/>
      <c r="Q4486" s="119"/>
      <c r="R4486" s="119"/>
      <c r="S4486" s="119"/>
      <c r="T4486" s="149">
        <v>1942</v>
      </c>
      <c r="U4486" s="149" t="s">
        <v>9745</v>
      </c>
      <c r="V4486" s="122"/>
      <c r="W4486" s="119" t="s">
        <v>9746</v>
      </c>
      <c r="X4486" s="119"/>
      <c r="Y4486" s="119"/>
      <c r="Z4486" s="119"/>
      <c r="AA4486" s="119"/>
    </row>
    <row r="4487" spans="1:27" x14ac:dyDescent="0.25">
      <c r="A4487" s="119" t="s">
        <v>10256</v>
      </c>
      <c r="B4487" s="119" t="s">
        <v>10256</v>
      </c>
      <c r="C4487" s="119" t="s">
        <v>10257</v>
      </c>
      <c r="D4487" s="119" t="s">
        <v>10258</v>
      </c>
      <c r="E4487" s="119" t="s">
        <v>55</v>
      </c>
      <c r="F4487" s="119" t="s">
        <v>22</v>
      </c>
      <c r="G4487" s="119" t="s">
        <v>23</v>
      </c>
      <c r="H4487" s="119"/>
      <c r="I4487" s="119"/>
      <c r="J4487" s="119"/>
      <c r="K4487" s="123">
        <v>100240109000</v>
      </c>
      <c r="L4487" s="119" t="s">
        <v>56</v>
      </c>
      <c r="M4487" s="119" t="s">
        <v>65</v>
      </c>
      <c r="N4487" s="119" t="s">
        <v>65</v>
      </c>
      <c r="O4487" s="119" t="s">
        <v>65</v>
      </c>
      <c r="P4487" s="119"/>
      <c r="Q4487" s="119"/>
      <c r="R4487" s="119"/>
      <c r="S4487" s="119"/>
      <c r="T4487" s="149">
        <v>2641</v>
      </c>
      <c r="U4487" s="149" t="s">
        <v>9745</v>
      </c>
      <c r="V4487" s="122"/>
      <c r="W4487" s="119" t="s">
        <v>9746</v>
      </c>
      <c r="X4487" s="119"/>
      <c r="Y4487" s="119"/>
      <c r="Z4487" s="119"/>
      <c r="AA4487" s="119"/>
    </row>
    <row r="4488" spans="1:27" x14ac:dyDescent="0.25">
      <c r="A4488" s="119" t="s">
        <v>10259</v>
      </c>
      <c r="B4488" s="119" t="s">
        <v>10259</v>
      </c>
      <c r="C4488" s="119" t="s">
        <v>10260</v>
      </c>
      <c r="D4488" s="119" t="s">
        <v>10261</v>
      </c>
      <c r="E4488" s="119" t="s">
        <v>55</v>
      </c>
      <c r="F4488" s="119" t="s">
        <v>22</v>
      </c>
      <c r="G4488" s="119" t="s">
        <v>23</v>
      </c>
      <c r="H4488" s="119"/>
      <c r="I4488" s="119"/>
      <c r="J4488" s="119"/>
      <c r="K4488" s="124">
        <v>100240109000</v>
      </c>
      <c r="L4488" s="119" t="s">
        <v>56</v>
      </c>
      <c r="M4488" s="119" t="s">
        <v>65</v>
      </c>
      <c r="N4488" s="119" t="s">
        <v>65</v>
      </c>
      <c r="O4488" s="119" t="s">
        <v>65</v>
      </c>
      <c r="P4488" s="119"/>
      <c r="Q4488" s="119"/>
      <c r="R4488" s="119"/>
      <c r="S4488" s="119"/>
      <c r="T4488" s="149">
        <v>3367</v>
      </c>
      <c r="U4488" s="149" t="s">
        <v>9745</v>
      </c>
      <c r="V4488" s="122"/>
      <c r="W4488" s="119" t="s">
        <v>9746</v>
      </c>
      <c r="X4488" s="119"/>
      <c r="Y4488" s="119"/>
      <c r="Z4488" s="119"/>
      <c r="AA4488" s="119"/>
    </row>
    <row r="4489" spans="1:27" x14ac:dyDescent="0.25">
      <c r="A4489" s="119" t="s">
        <v>10262</v>
      </c>
      <c r="B4489" s="119" t="s">
        <v>10262</v>
      </c>
      <c r="C4489" s="119" t="s">
        <v>10263</v>
      </c>
      <c r="D4489" s="119" t="s">
        <v>10263</v>
      </c>
      <c r="E4489" s="119" t="s">
        <v>55</v>
      </c>
      <c r="F4489" s="119" t="s">
        <v>22</v>
      </c>
      <c r="G4489" s="119" t="s">
        <v>23</v>
      </c>
      <c r="H4489" s="119"/>
      <c r="I4489" s="119"/>
      <c r="J4489" s="119"/>
      <c r="K4489" s="120">
        <v>100240209000</v>
      </c>
      <c r="L4489" s="119" t="s">
        <v>9842</v>
      </c>
      <c r="M4489" s="119" t="s">
        <v>57</v>
      </c>
      <c r="N4489" s="119" t="s">
        <v>57</v>
      </c>
      <c r="O4489" s="119" t="s">
        <v>57</v>
      </c>
      <c r="P4489" s="119"/>
      <c r="Q4489" s="119"/>
      <c r="R4489" s="119"/>
      <c r="S4489" s="119"/>
      <c r="T4489" s="149">
        <v>2832</v>
      </c>
      <c r="U4489" s="149" t="s">
        <v>9745</v>
      </c>
      <c r="V4489" s="122"/>
      <c r="W4489" s="119" t="s">
        <v>9746</v>
      </c>
      <c r="X4489" s="119"/>
      <c r="Y4489" s="119"/>
      <c r="Z4489" s="119"/>
      <c r="AA4489" s="119"/>
    </row>
    <row r="4490" spans="1:27" x14ac:dyDescent="0.25">
      <c r="A4490" s="119" t="s">
        <v>10264</v>
      </c>
      <c r="B4490" s="119" t="s">
        <v>10264</v>
      </c>
      <c r="C4490" s="119" t="s">
        <v>10265</v>
      </c>
      <c r="D4490" s="119" t="s">
        <v>10265</v>
      </c>
      <c r="E4490" s="119" t="s">
        <v>55</v>
      </c>
      <c r="F4490" s="119" t="s">
        <v>22</v>
      </c>
      <c r="G4490" s="119" t="s">
        <v>23</v>
      </c>
      <c r="H4490" s="119"/>
      <c r="I4490" s="119"/>
      <c r="J4490" s="119"/>
      <c r="K4490" s="120">
        <v>100240209000</v>
      </c>
      <c r="L4490" s="119" t="s">
        <v>9842</v>
      </c>
      <c r="M4490" s="119" t="s">
        <v>57</v>
      </c>
      <c r="N4490" s="119" t="s">
        <v>57</v>
      </c>
      <c r="O4490" s="119" t="s">
        <v>57</v>
      </c>
      <c r="P4490" s="119"/>
      <c r="Q4490" s="119"/>
      <c r="R4490" s="119"/>
      <c r="S4490" s="119"/>
      <c r="T4490" s="149">
        <v>5129</v>
      </c>
      <c r="U4490" s="149" t="s">
        <v>9745</v>
      </c>
      <c r="V4490" s="122"/>
      <c r="W4490" s="119" t="s">
        <v>9746</v>
      </c>
      <c r="X4490" s="119"/>
      <c r="Y4490" s="119"/>
      <c r="Z4490" s="119"/>
      <c r="AA4490" s="119"/>
    </row>
    <row r="4491" spans="1:27" x14ac:dyDescent="0.25">
      <c r="A4491" s="119" t="s">
        <v>10266</v>
      </c>
      <c r="B4491" s="119" t="s">
        <v>10266</v>
      </c>
      <c r="C4491" s="119" t="s">
        <v>10267</v>
      </c>
      <c r="D4491" s="119" t="s">
        <v>10267</v>
      </c>
      <c r="E4491" s="119" t="s">
        <v>55</v>
      </c>
      <c r="F4491" s="119" t="s">
        <v>22</v>
      </c>
      <c r="G4491" s="119" t="s">
        <v>23</v>
      </c>
      <c r="H4491" s="119"/>
      <c r="I4491" s="119"/>
      <c r="J4491" s="119"/>
      <c r="K4491" s="120">
        <v>100240209000</v>
      </c>
      <c r="L4491" s="119" t="s">
        <v>9842</v>
      </c>
      <c r="M4491" s="119" t="s">
        <v>57</v>
      </c>
      <c r="N4491" s="119" t="s">
        <v>57</v>
      </c>
      <c r="O4491" s="119" t="s">
        <v>57</v>
      </c>
      <c r="P4491" s="119"/>
      <c r="Q4491" s="119"/>
      <c r="R4491" s="119"/>
      <c r="S4491" s="119"/>
      <c r="T4491" s="149">
        <v>7516</v>
      </c>
      <c r="U4491" s="149" t="s">
        <v>9745</v>
      </c>
      <c r="V4491" s="122"/>
      <c r="W4491" s="119" t="s">
        <v>9746</v>
      </c>
      <c r="X4491" s="119"/>
      <c r="Y4491" s="119"/>
      <c r="Z4491" s="119"/>
      <c r="AA4491" s="119"/>
    </row>
    <row r="4492" spans="1:27" x14ac:dyDescent="0.25">
      <c r="A4492" s="119" t="s">
        <v>10268</v>
      </c>
      <c r="B4492" s="119" t="s">
        <v>10268</v>
      </c>
      <c r="C4492" s="119" t="s">
        <v>10269</v>
      </c>
      <c r="D4492" s="119" t="s">
        <v>10269</v>
      </c>
      <c r="E4492" s="119" t="s">
        <v>55</v>
      </c>
      <c r="F4492" s="119" t="s">
        <v>22</v>
      </c>
      <c r="G4492" s="119" t="s">
        <v>23</v>
      </c>
      <c r="H4492" s="119"/>
      <c r="I4492" s="119"/>
      <c r="J4492" s="119"/>
      <c r="K4492" s="120">
        <v>100240209000</v>
      </c>
      <c r="L4492" s="119" t="s">
        <v>9842</v>
      </c>
      <c r="M4492" s="119" t="s">
        <v>57</v>
      </c>
      <c r="N4492" s="119" t="s">
        <v>57</v>
      </c>
      <c r="O4492" s="119" t="s">
        <v>57</v>
      </c>
      <c r="P4492" s="119"/>
      <c r="Q4492" s="119"/>
      <c r="R4492" s="119"/>
      <c r="S4492" s="119"/>
      <c r="T4492" s="149">
        <v>9997</v>
      </c>
      <c r="U4492" s="149" t="s">
        <v>9745</v>
      </c>
      <c r="V4492" s="122"/>
      <c r="W4492" s="119" t="s">
        <v>9746</v>
      </c>
      <c r="X4492" s="119"/>
      <c r="Y4492" s="119"/>
      <c r="Z4492" s="119"/>
      <c r="AA4492" s="119"/>
    </row>
    <row r="4493" spans="1:27" x14ac:dyDescent="0.25">
      <c r="A4493" s="119" t="s">
        <v>10270</v>
      </c>
      <c r="B4493" s="119" t="s">
        <v>10270</v>
      </c>
      <c r="C4493" s="119" t="s">
        <v>10271</v>
      </c>
      <c r="D4493" s="119" t="s">
        <v>10271</v>
      </c>
      <c r="E4493" s="119" t="s">
        <v>55</v>
      </c>
      <c r="F4493" s="119" t="s">
        <v>22</v>
      </c>
      <c r="G4493" s="119" t="s">
        <v>23</v>
      </c>
      <c r="H4493" s="119"/>
      <c r="I4493" s="119"/>
      <c r="J4493" s="119"/>
      <c r="K4493" s="120">
        <v>100240209000</v>
      </c>
      <c r="L4493" s="119" t="s">
        <v>56</v>
      </c>
      <c r="M4493" s="119" t="s">
        <v>57</v>
      </c>
      <c r="N4493" s="119" t="s">
        <v>57</v>
      </c>
      <c r="O4493" s="119" t="s">
        <v>57</v>
      </c>
      <c r="P4493" s="119"/>
      <c r="Q4493" s="119"/>
      <c r="R4493" s="119"/>
      <c r="S4493" s="119"/>
      <c r="T4493" s="149">
        <v>2259</v>
      </c>
      <c r="U4493" s="149" t="s">
        <v>9745</v>
      </c>
      <c r="V4493" s="122"/>
      <c r="W4493" s="119" t="s">
        <v>9746</v>
      </c>
      <c r="X4493" s="119"/>
      <c r="Y4493" s="119"/>
      <c r="Z4493" s="119"/>
      <c r="AA4493" s="119"/>
    </row>
    <row r="4494" spans="1:27" x14ac:dyDescent="0.25">
      <c r="A4494" s="119" t="s">
        <v>10272</v>
      </c>
      <c r="B4494" s="119" t="s">
        <v>10272</v>
      </c>
      <c r="C4494" s="119" t="s">
        <v>10273</v>
      </c>
      <c r="D4494" s="119" t="s">
        <v>10274</v>
      </c>
      <c r="E4494" s="119" t="s">
        <v>55</v>
      </c>
      <c r="F4494" s="119" t="s">
        <v>22</v>
      </c>
      <c r="G4494" s="119" t="s">
        <v>23</v>
      </c>
      <c r="H4494" s="119"/>
      <c r="I4494" s="119"/>
      <c r="J4494" s="119"/>
      <c r="K4494" s="120">
        <v>100240109000</v>
      </c>
      <c r="L4494" s="119" t="s">
        <v>56</v>
      </c>
      <c r="M4494" s="119" t="s">
        <v>65</v>
      </c>
      <c r="N4494" s="119" t="s">
        <v>65</v>
      </c>
      <c r="O4494" s="119" t="s">
        <v>65</v>
      </c>
      <c r="P4494" s="119"/>
      <c r="Q4494" s="119"/>
      <c r="R4494" s="119"/>
      <c r="S4494" s="119"/>
      <c r="T4494" s="149">
        <v>2513</v>
      </c>
      <c r="U4494" s="149" t="s">
        <v>9745</v>
      </c>
      <c r="V4494" s="122"/>
      <c r="W4494" s="119" t="s">
        <v>9746</v>
      </c>
      <c r="X4494" s="119"/>
      <c r="Y4494" s="119"/>
      <c r="Z4494" s="119"/>
      <c r="AA4494" s="119"/>
    </row>
    <row r="4495" spans="1:27" x14ac:dyDescent="0.25">
      <c r="A4495" s="119" t="s">
        <v>10275</v>
      </c>
      <c r="B4495" s="119" t="s">
        <v>10275</v>
      </c>
      <c r="C4495" s="119" t="s">
        <v>10276</v>
      </c>
      <c r="D4495" s="119" t="s">
        <v>10277</v>
      </c>
      <c r="E4495" s="119" t="s">
        <v>55</v>
      </c>
      <c r="F4495" s="119" t="s">
        <v>22</v>
      </c>
      <c r="G4495" s="119" t="s">
        <v>23</v>
      </c>
      <c r="H4495" s="119"/>
      <c r="I4495" s="119"/>
      <c r="J4495" s="119"/>
      <c r="K4495" s="123">
        <v>100240109000</v>
      </c>
      <c r="L4495" s="119" t="s">
        <v>56</v>
      </c>
      <c r="M4495" s="119" t="s">
        <v>65</v>
      </c>
      <c r="N4495" s="119" t="s">
        <v>65</v>
      </c>
      <c r="O4495" s="119" t="s">
        <v>65</v>
      </c>
      <c r="P4495" s="119"/>
      <c r="Q4495" s="119"/>
      <c r="R4495" s="119"/>
      <c r="S4495" s="119"/>
      <c r="T4495" s="149">
        <v>3844</v>
      </c>
      <c r="U4495" s="149" t="s">
        <v>9745</v>
      </c>
      <c r="V4495" s="122"/>
      <c r="W4495" s="119" t="s">
        <v>9746</v>
      </c>
      <c r="X4495" s="119"/>
      <c r="Y4495" s="119"/>
      <c r="Z4495" s="119"/>
      <c r="AA4495" s="119"/>
    </row>
    <row r="4496" spans="1:27" x14ac:dyDescent="0.25">
      <c r="A4496" s="119" t="s">
        <v>10278</v>
      </c>
      <c r="B4496" s="119" t="s">
        <v>10278</v>
      </c>
      <c r="C4496" s="119" t="s">
        <v>10279</v>
      </c>
      <c r="D4496" s="119" t="s">
        <v>10280</v>
      </c>
      <c r="E4496" s="119" t="s">
        <v>55</v>
      </c>
      <c r="F4496" s="119" t="s">
        <v>22</v>
      </c>
      <c r="G4496" s="119" t="s">
        <v>23</v>
      </c>
      <c r="H4496" s="119"/>
      <c r="I4496" s="119"/>
      <c r="J4496" s="119"/>
      <c r="K4496" s="123">
        <v>100240109000</v>
      </c>
      <c r="L4496" s="119" t="s">
        <v>56</v>
      </c>
      <c r="M4496" s="119" t="s">
        <v>65</v>
      </c>
      <c r="N4496" s="119" t="s">
        <v>65</v>
      </c>
      <c r="O4496" s="119" t="s">
        <v>65</v>
      </c>
      <c r="P4496" s="119"/>
      <c r="Q4496" s="119"/>
      <c r="R4496" s="119"/>
      <c r="S4496" s="119"/>
      <c r="T4496" s="149">
        <v>5227</v>
      </c>
      <c r="U4496" s="149" t="s">
        <v>9745</v>
      </c>
      <c r="V4496" s="122"/>
      <c r="W4496" s="119" t="s">
        <v>9746</v>
      </c>
      <c r="X4496" s="119"/>
      <c r="Y4496" s="119"/>
      <c r="Z4496" s="119"/>
      <c r="AA4496" s="119"/>
    </row>
    <row r="4497" spans="1:27" x14ac:dyDescent="0.25">
      <c r="A4497" s="119" t="s">
        <v>10281</v>
      </c>
      <c r="B4497" s="119" t="s">
        <v>10281</v>
      </c>
      <c r="C4497" s="119" t="s">
        <v>10282</v>
      </c>
      <c r="D4497" s="119" t="s">
        <v>10283</v>
      </c>
      <c r="E4497" s="119" t="s">
        <v>55</v>
      </c>
      <c r="F4497" s="119" t="s">
        <v>22</v>
      </c>
      <c r="G4497" s="119" t="s">
        <v>23</v>
      </c>
      <c r="H4497" s="119"/>
      <c r="I4497" s="119"/>
      <c r="J4497" s="119"/>
      <c r="K4497" s="123">
        <v>100240109000</v>
      </c>
      <c r="L4497" s="119" t="s">
        <v>56</v>
      </c>
      <c r="M4497" s="119" t="s">
        <v>65</v>
      </c>
      <c r="N4497" s="119" t="s">
        <v>65</v>
      </c>
      <c r="O4497" s="119" t="s">
        <v>65</v>
      </c>
      <c r="P4497" s="119"/>
      <c r="Q4497" s="119"/>
      <c r="R4497" s="119"/>
      <c r="S4497" s="119"/>
      <c r="T4497" s="149">
        <v>6664</v>
      </c>
      <c r="U4497" s="149" t="s">
        <v>9745</v>
      </c>
      <c r="V4497" s="122"/>
      <c r="W4497" s="119" t="s">
        <v>9746</v>
      </c>
      <c r="X4497" s="119"/>
      <c r="Y4497" s="119"/>
      <c r="Z4497" s="119"/>
      <c r="AA4497" s="119"/>
    </row>
    <row r="4498" spans="1:27" x14ac:dyDescent="0.25">
      <c r="A4498" s="119" t="s">
        <v>9364</v>
      </c>
      <c r="B4498" s="119" t="s">
        <v>9364</v>
      </c>
      <c r="C4498" s="134" t="s">
        <v>9365</v>
      </c>
      <c r="D4498" s="135" t="s">
        <v>9365</v>
      </c>
      <c r="E4498" s="135" t="s">
        <v>55</v>
      </c>
      <c r="F4498" s="135" t="s">
        <v>22</v>
      </c>
      <c r="G4498" s="135" t="s">
        <v>23</v>
      </c>
      <c r="H4498" s="135"/>
      <c r="I4498" s="136" t="s">
        <v>24</v>
      </c>
      <c r="J4498" s="119"/>
      <c r="K4498" s="120">
        <v>100240209000</v>
      </c>
      <c r="L4498" s="119" t="s">
        <v>56</v>
      </c>
      <c r="M4498" s="119" t="s">
        <v>57</v>
      </c>
      <c r="N4498" s="119" t="s">
        <v>57</v>
      </c>
      <c r="O4498" s="119" t="s">
        <v>57</v>
      </c>
      <c r="P4498" s="137" t="s">
        <v>9037</v>
      </c>
      <c r="Q4498" s="138"/>
      <c r="R4498" s="136" t="s">
        <v>28</v>
      </c>
      <c r="S4498" s="139"/>
      <c r="T4498" s="140">
        <v>1511</v>
      </c>
      <c r="U4498" s="141">
        <v>1120</v>
      </c>
      <c r="V4498" s="122">
        <v>0.25876902713434813</v>
      </c>
      <c r="W4498" s="136" t="s">
        <v>61</v>
      </c>
      <c r="X4498" s="136" t="s">
        <v>24</v>
      </c>
      <c r="Y4498" s="136" t="s">
        <v>30</v>
      </c>
      <c r="Z4498" s="136" t="s">
        <v>31</v>
      </c>
      <c r="AA4498" s="119"/>
    </row>
    <row r="4499" spans="1:27" x14ac:dyDescent="0.25">
      <c r="A4499" s="119" t="s">
        <v>9366</v>
      </c>
      <c r="B4499" s="119" t="s">
        <v>9366</v>
      </c>
      <c r="C4499" s="134" t="s">
        <v>9367</v>
      </c>
      <c r="D4499" s="135" t="s">
        <v>9367</v>
      </c>
      <c r="E4499" s="135" t="s">
        <v>55</v>
      </c>
      <c r="F4499" s="135" t="s">
        <v>22</v>
      </c>
      <c r="G4499" s="135" t="s">
        <v>23</v>
      </c>
      <c r="H4499" s="135"/>
      <c r="I4499" s="136" t="s">
        <v>24</v>
      </c>
      <c r="J4499" s="119"/>
      <c r="K4499" s="120">
        <v>100240209000</v>
      </c>
      <c r="L4499" s="119" t="s">
        <v>56</v>
      </c>
      <c r="M4499" s="119" t="s">
        <v>57</v>
      </c>
      <c r="N4499" s="119" t="s">
        <v>57</v>
      </c>
      <c r="O4499" s="119" t="s">
        <v>57</v>
      </c>
      <c r="P4499" s="137"/>
      <c r="Q4499" s="138"/>
      <c r="R4499" s="136" t="s">
        <v>28</v>
      </c>
      <c r="S4499" s="139"/>
      <c r="T4499" s="140">
        <v>3273</v>
      </c>
      <c r="U4499" s="141">
        <v>2430</v>
      </c>
      <c r="V4499" s="122">
        <v>0.25756186984417961</v>
      </c>
      <c r="W4499" s="146" t="s">
        <v>61</v>
      </c>
      <c r="X4499" s="136" t="s">
        <v>24</v>
      </c>
      <c r="Y4499" s="136" t="s">
        <v>30</v>
      </c>
      <c r="Z4499" s="136" t="s">
        <v>31</v>
      </c>
      <c r="AA4499" s="119"/>
    </row>
    <row r="4500" spans="1:27" x14ac:dyDescent="0.25">
      <c r="A4500" s="119" t="s">
        <v>9302</v>
      </c>
      <c r="B4500" s="119" t="s">
        <v>9302</v>
      </c>
      <c r="C4500" s="134" t="s">
        <v>9303</v>
      </c>
      <c r="D4500" s="135" t="s">
        <v>9303</v>
      </c>
      <c r="E4500" s="135" t="s">
        <v>55</v>
      </c>
      <c r="F4500" s="135" t="s">
        <v>22</v>
      </c>
      <c r="G4500" s="135" t="s">
        <v>23</v>
      </c>
      <c r="H4500" s="135"/>
      <c r="I4500" s="136" t="s">
        <v>24</v>
      </c>
      <c r="J4500" s="119"/>
      <c r="K4500" s="120">
        <v>100240109000</v>
      </c>
      <c r="L4500" s="119" t="s">
        <v>56</v>
      </c>
      <c r="M4500" s="119" t="s">
        <v>65</v>
      </c>
      <c r="N4500" s="119" t="s">
        <v>65</v>
      </c>
      <c r="O4500" s="119" t="s">
        <v>65</v>
      </c>
      <c r="P4500" s="137"/>
      <c r="Q4500" s="138"/>
      <c r="R4500" s="136" t="s">
        <v>28</v>
      </c>
      <c r="S4500" s="139"/>
      <c r="T4500" s="140">
        <v>4369</v>
      </c>
      <c r="U4500" s="141">
        <v>3240</v>
      </c>
      <c r="V4500" s="122">
        <v>0.25841153582055387</v>
      </c>
      <c r="W4500" s="146" t="s">
        <v>61</v>
      </c>
      <c r="X4500" s="136" t="s">
        <v>24</v>
      </c>
      <c r="Y4500" s="136" t="s">
        <v>30</v>
      </c>
      <c r="Z4500" s="136" t="s">
        <v>31</v>
      </c>
      <c r="AA4500" s="119"/>
    </row>
    <row r="4501" spans="1:27" x14ac:dyDescent="0.25">
      <c r="A4501" s="119" t="s">
        <v>9304</v>
      </c>
      <c r="B4501" s="119" t="s">
        <v>9304</v>
      </c>
      <c r="C4501" s="134" t="s">
        <v>9305</v>
      </c>
      <c r="D4501" s="135" t="s">
        <v>9305</v>
      </c>
      <c r="E4501" s="135" t="s">
        <v>55</v>
      </c>
      <c r="F4501" s="135" t="s">
        <v>22</v>
      </c>
      <c r="G4501" s="135" t="s">
        <v>23</v>
      </c>
      <c r="H4501" s="135"/>
      <c r="I4501" s="136" t="s">
        <v>24</v>
      </c>
      <c r="J4501" s="119"/>
      <c r="K4501" s="120">
        <v>100240109000</v>
      </c>
      <c r="L4501" s="119" t="s">
        <v>56</v>
      </c>
      <c r="M4501" s="119" t="s">
        <v>65</v>
      </c>
      <c r="N4501" s="119" t="s">
        <v>65</v>
      </c>
      <c r="O4501" s="119" t="s">
        <v>65</v>
      </c>
      <c r="P4501" s="137"/>
      <c r="Q4501" s="138"/>
      <c r="R4501" s="136" t="s">
        <v>28</v>
      </c>
      <c r="S4501" s="139"/>
      <c r="T4501" s="140">
        <v>6684</v>
      </c>
      <c r="U4501" s="141">
        <v>4960</v>
      </c>
      <c r="V4501" s="122">
        <v>0.25792938360263318</v>
      </c>
      <c r="W4501" s="146" t="s">
        <v>61</v>
      </c>
      <c r="X4501" s="136" t="s">
        <v>24</v>
      </c>
      <c r="Y4501" s="136" t="s">
        <v>30</v>
      </c>
      <c r="Z4501" s="136" t="s">
        <v>31</v>
      </c>
      <c r="AA4501" s="119"/>
    </row>
    <row r="4502" spans="1:27" x14ac:dyDescent="0.25">
      <c r="A4502" s="119" t="s">
        <v>9306</v>
      </c>
      <c r="B4502" s="119" t="s">
        <v>9306</v>
      </c>
      <c r="C4502" s="134" t="s">
        <v>9307</v>
      </c>
      <c r="D4502" s="135" t="s">
        <v>9307</v>
      </c>
      <c r="E4502" s="135" t="s">
        <v>55</v>
      </c>
      <c r="F4502" s="135" t="s">
        <v>22</v>
      </c>
      <c r="G4502" s="135" t="s">
        <v>23</v>
      </c>
      <c r="H4502" s="135"/>
      <c r="I4502" s="136" t="s">
        <v>24</v>
      </c>
      <c r="J4502" s="119"/>
      <c r="K4502" s="120">
        <v>100240109000</v>
      </c>
      <c r="L4502" s="119" t="s">
        <v>56</v>
      </c>
      <c r="M4502" s="119" t="s">
        <v>65</v>
      </c>
      <c r="N4502" s="119" t="s">
        <v>65</v>
      </c>
      <c r="O4502" s="119" t="s">
        <v>65</v>
      </c>
      <c r="P4502" s="137"/>
      <c r="Q4502" s="138"/>
      <c r="R4502" s="136" t="s">
        <v>28</v>
      </c>
      <c r="S4502" s="139"/>
      <c r="T4502" s="140">
        <v>9090</v>
      </c>
      <c r="U4502" s="141">
        <v>6740</v>
      </c>
      <c r="V4502" s="122">
        <v>0.25852585258525851</v>
      </c>
      <c r="W4502" s="146" t="s">
        <v>61</v>
      </c>
      <c r="X4502" s="136" t="s">
        <v>24</v>
      </c>
      <c r="Y4502" s="136" t="s">
        <v>30</v>
      </c>
      <c r="Z4502" s="136" t="s">
        <v>31</v>
      </c>
      <c r="AA4502" s="119"/>
    </row>
    <row r="4503" spans="1:27" x14ac:dyDescent="0.25">
      <c r="A4503" s="119" t="s">
        <v>9308</v>
      </c>
      <c r="B4503" s="119" t="s">
        <v>9308</v>
      </c>
      <c r="C4503" s="134" t="s">
        <v>9309</v>
      </c>
      <c r="D4503" s="135" t="s">
        <v>9309</v>
      </c>
      <c r="E4503" s="135" t="s">
        <v>55</v>
      </c>
      <c r="F4503" s="135" t="s">
        <v>22</v>
      </c>
      <c r="G4503" s="135" t="s">
        <v>23</v>
      </c>
      <c r="H4503" s="135"/>
      <c r="I4503" s="136" t="s">
        <v>24</v>
      </c>
      <c r="J4503" s="119"/>
      <c r="K4503" s="120">
        <v>100240109000</v>
      </c>
      <c r="L4503" s="119" t="s">
        <v>56</v>
      </c>
      <c r="M4503" s="119" t="s">
        <v>65</v>
      </c>
      <c r="N4503" s="119" t="s">
        <v>65</v>
      </c>
      <c r="O4503" s="119" t="s">
        <v>65</v>
      </c>
      <c r="P4503" s="137"/>
      <c r="Q4503" s="138"/>
      <c r="R4503" s="136" t="s">
        <v>28</v>
      </c>
      <c r="S4503" s="139"/>
      <c r="T4503" s="140">
        <v>11589</v>
      </c>
      <c r="U4503" s="141">
        <v>8590</v>
      </c>
      <c r="V4503" s="122">
        <v>0.25877987747001463</v>
      </c>
      <c r="W4503" s="146" t="s">
        <v>61</v>
      </c>
      <c r="X4503" s="136" t="s">
        <v>24</v>
      </c>
      <c r="Y4503" s="136" t="s">
        <v>30</v>
      </c>
      <c r="Z4503" s="136" t="s">
        <v>31</v>
      </c>
      <c r="AA4503" s="119"/>
    </row>
    <row r="4504" spans="1:27" x14ac:dyDescent="0.25">
      <c r="A4504" s="119" t="s">
        <v>9310</v>
      </c>
      <c r="B4504" s="119" t="s">
        <v>9310</v>
      </c>
      <c r="C4504" s="134" t="s">
        <v>9311</v>
      </c>
      <c r="D4504" s="135" t="s">
        <v>9311</v>
      </c>
      <c r="E4504" s="135" t="s">
        <v>55</v>
      </c>
      <c r="F4504" s="135" t="s">
        <v>22</v>
      </c>
      <c r="G4504" s="135" t="s">
        <v>23</v>
      </c>
      <c r="H4504" s="135"/>
      <c r="I4504" s="136" t="s">
        <v>24</v>
      </c>
      <c r="J4504" s="119"/>
      <c r="K4504" s="120">
        <v>100240109000</v>
      </c>
      <c r="L4504" s="119" t="s">
        <v>56</v>
      </c>
      <c r="M4504" s="119" t="s">
        <v>65</v>
      </c>
      <c r="N4504" s="119" t="s">
        <v>65</v>
      </c>
      <c r="O4504" s="119" t="s">
        <v>65</v>
      </c>
      <c r="P4504" s="137"/>
      <c r="Q4504" s="138"/>
      <c r="R4504" s="136" t="s">
        <v>28</v>
      </c>
      <c r="S4504" s="139"/>
      <c r="T4504" s="140">
        <v>9802</v>
      </c>
      <c r="U4504" s="141">
        <v>8290</v>
      </c>
      <c r="V4504" s="122">
        <v>0.15425423382983061</v>
      </c>
      <c r="W4504" s="146" t="s">
        <v>276</v>
      </c>
      <c r="X4504" s="136" t="s">
        <v>24</v>
      </c>
      <c r="Y4504" s="136" t="s">
        <v>30</v>
      </c>
      <c r="Z4504" s="136" t="s">
        <v>31</v>
      </c>
      <c r="AA4504" s="119"/>
    </row>
    <row r="4505" spans="1:27" x14ac:dyDescent="0.25">
      <c r="A4505" s="119" t="s">
        <v>9312</v>
      </c>
      <c r="B4505" s="119" t="s">
        <v>9312</v>
      </c>
      <c r="C4505" s="134" t="s">
        <v>9313</v>
      </c>
      <c r="D4505" s="135" t="s">
        <v>9313</v>
      </c>
      <c r="E4505" s="135" t="s">
        <v>55</v>
      </c>
      <c r="F4505" s="135" t="s">
        <v>22</v>
      </c>
      <c r="G4505" s="135" t="s">
        <v>23</v>
      </c>
      <c r="H4505" s="135"/>
      <c r="I4505" s="136" t="s">
        <v>24</v>
      </c>
      <c r="J4505" s="119"/>
      <c r="K4505" s="120">
        <v>100240109000</v>
      </c>
      <c r="L4505" s="119" t="s">
        <v>56</v>
      </c>
      <c r="M4505" s="119" t="s">
        <v>65</v>
      </c>
      <c r="N4505" s="119" t="s">
        <v>65</v>
      </c>
      <c r="O4505" s="119" t="s">
        <v>65</v>
      </c>
      <c r="P4505" s="137"/>
      <c r="Q4505" s="138"/>
      <c r="R4505" s="136" t="s">
        <v>28</v>
      </c>
      <c r="S4505" s="139"/>
      <c r="T4505" s="140">
        <v>17889</v>
      </c>
      <c r="U4505" s="141">
        <v>15130</v>
      </c>
      <c r="V4505" s="122">
        <v>0.154228855721393</v>
      </c>
      <c r="W4505" s="146" t="s">
        <v>276</v>
      </c>
      <c r="X4505" s="136" t="s">
        <v>24</v>
      </c>
      <c r="Y4505" s="136" t="s">
        <v>30</v>
      </c>
      <c r="Z4505" s="136" t="s">
        <v>31</v>
      </c>
      <c r="AA4505" s="119"/>
    </row>
    <row r="4506" spans="1:27" x14ac:dyDescent="0.25">
      <c r="A4506" s="119" t="s">
        <v>9314</v>
      </c>
      <c r="B4506" s="119" t="s">
        <v>9314</v>
      </c>
      <c r="C4506" s="134" t="s">
        <v>9315</v>
      </c>
      <c r="D4506" s="135" t="s">
        <v>9315</v>
      </c>
      <c r="E4506" s="135" t="s">
        <v>55</v>
      </c>
      <c r="F4506" s="135" t="s">
        <v>22</v>
      </c>
      <c r="G4506" s="135" t="s">
        <v>23</v>
      </c>
      <c r="H4506" s="135"/>
      <c r="I4506" s="136" t="s">
        <v>24</v>
      </c>
      <c r="J4506" s="119"/>
      <c r="K4506" s="120">
        <v>100240109000</v>
      </c>
      <c r="L4506" s="119" t="s">
        <v>56</v>
      </c>
      <c r="M4506" s="119" t="s">
        <v>65</v>
      </c>
      <c r="N4506" s="119" t="s">
        <v>65</v>
      </c>
      <c r="O4506" s="119" t="s">
        <v>65</v>
      </c>
      <c r="P4506" s="137"/>
      <c r="Q4506" s="138"/>
      <c r="R4506" s="136" t="s">
        <v>28</v>
      </c>
      <c r="S4506" s="139"/>
      <c r="T4506" s="140">
        <v>26297</v>
      </c>
      <c r="U4506" s="141">
        <v>22240</v>
      </c>
      <c r="V4506" s="122">
        <v>0.15427615317336574</v>
      </c>
      <c r="W4506" s="146" t="s">
        <v>276</v>
      </c>
      <c r="X4506" s="136" t="s">
        <v>24</v>
      </c>
      <c r="Y4506" s="136" t="s">
        <v>30</v>
      </c>
      <c r="Z4506" s="136" t="s">
        <v>31</v>
      </c>
      <c r="AA4506" s="119"/>
    </row>
    <row r="4507" spans="1:27" x14ac:dyDescent="0.25">
      <c r="A4507" s="119" t="s">
        <v>9316</v>
      </c>
      <c r="B4507" s="119" t="s">
        <v>9316</v>
      </c>
      <c r="C4507" s="134" t="s">
        <v>9317</v>
      </c>
      <c r="D4507" s="135" t="s">
        <v>9317</v>
      </c>
      <c r="E4507" s="135" t="s">
        <v>55</v>
      </c>
      <c r="F4507" s="135" t="s">
        <v>22</v>
      </c>
      <c r="G4507" s="135" t="s">
        <v>23</v>
      </c>
      <c r="H4507" s="135"/>
      <c r="I4507" s="136" t="s">
        <v>24</v>
      </c>
      <c r="J4507" s="119"/>
      <c r="K4507" s="120">
        <v>100240109000</v>
      </c>
      <c r="L4507" s="119" t="s">
        <v>56</v>
      </c>
      <c r="M4507" s="119" t="s">
        <v>65</v>
      </c>
      <c r="N4507" s="119" t="s">
        <v>65</v>
      </c>
      <c r="O4507" s="119" t="s">
        <v>65</v>
      </c>
      <c r="P4507" s="137"/>
      <c r="Q4507" s="138"/>
      <c r="R4507" s="136" t="s">
        <v>28</v>
      </c>
      <c r="S4507" s="139"/>
      <c r="T4507" s="140">
        <v>35034</v>
      </c>
      <c r="U4507" s="141">
        <v>29630</v>
      </c>
      <c r="V4507" s="122">
        <v>0.15425015699035227</v>
      </c>
      <c r="W4507" s="146" t="s">
        <v>276</v>
      </c>
      <c r="X4507" s="136" t="s">
        <v>24</v>
      </c>
      <c r="Y4507" s="136" t="s">
        <v>30</v>
      </c>
      <c r="Z4507" s="136" t="s">
        <v>31</v>
      </c>
      <c r="AA4507" s="119"/>
    </row>
    <row r="4508" spans="1:27" x14ac:dyDescent="0.25">
      <c r="A4508" s="119" t="s">
        <v>9318</v>
      </c>
      <c r="B4508" s="119" t="s">
        <v>9318</v>
      </c>
      <c r="C4508" s="134" t="s">
        <v>9319</v>
      </c>
      <c r="D4508" s="135" t="s">
        <v>9319</v>
      </c>
      <c r="E4508" s="135" t="s">
        <v>55</v>
      </c>
      <c r="F4508" s="135" t="s">
        <v>22</v>
      </c>
      <c r="G4508" s="135" t="s">
        <v>23</v>
      </c>
      <c r="H4508" s="135"/>
      <c r="I4508" s="136" t="s">
        <v>24</v>
      </c>
      <c r="J4508" s="119"/>
      <c r="K4508" s="120">
        <v>100240109000</v>
      </c>
      <c r="L4508" s="119" t="s">
        <v>56</v>
      </c>
      <c r="M4508" s="119" t="s">
        <v>65</v>
      </c>
      <c r="N4508" s="119" t="s">
        <v>65</v>
      </c>
      <c r="O4508" s="119" t="s">
        <v>65</v>
      </c>
      <c r="P4508" s="137"/>
      <c r="Q4508" s="138"/>
      <c r="R4508" s="136" t="s">
        <v>28</v>
      </c>
      <c r="S4508" s="139"/>
      <c r="T4508" s="140">
        <v>10262</v>
      </c>
      <c r="U4508" s="141">
        <v>8680</v>
      </c>
      <c r="V4508" s="122">
        <v>0.15416098226466579</v>
      </c>
      <c r="W4508" s="146" t="s">
        <v>276</v>
      </c>
      <c r="X4508" s="136" t="s">
        <v>24</v>
      </c>
      <c r="Y4508" s="136" t="s">
        <v>30</v>
      </c>
      <c r="Z4508" s="136" t="s">
        <v>31</v>
      </c>
      <c r="AA4508" s="119"/>
    </row>
    <row r="4509" spans="1:27" x14ac:dyDescent="0.25">
      <c r="A4509" s="119" t="s">
        <v>9320</v>
      </c>
      <c r="B4509" s="119" t="s">
        <v>9320</v>
      </c>
      <c r="C4509" s="134" t="s">
        <v>9321</v>
      </c>
      <c r="D4509" s="135" t="s">
        <v>9321</v>
      </c>
      <c r="E4509" s="135" t="s">
        <v>55</v>
      </c>
      <c r="F4509" s="135" t="s">
        <v>22</v>
      </c>
      <c r="G4509" s="135" t="s">
        <v>23</v>
      </c>
      <c r="H4509" s="135"/>
      <c r="I4509" s="136" t="s">
        <v>24</v>
      </c>
      <c r="J4509" s="119"/>
      <c r="K4509" s="120">
        <v>100240109000</v>
      </c>
      <c r="L4509" s="119" t="s">
        <v>56</v>
      </c>
      <c r="M4509" s="119" t="s">
        <v>65</v>
      </c>
      <c r="N4509" s="119" t="s">
        <v>65</v>
      </c>
      <c r="O4509" s="119" t="s">
        <v>65</v>
      </c>
      <c r="P4509" s="137"/>
      <c r="Q4509" s="138"/>
      <c r="R4509" s="136" t="s">
        <v>28</v>
      </c>
      <c r="S4509" s="139"/>
      <c r="T4509" s="140">
        <v>18830</v>
      </c>
      <c r="U4509" s="141">
        <v>15930</v>
      </c>
      <c r="V4509" s="122">
        <v>0.15400955921402015</v>
      </c>
      <c r="W4509" s="146" t="s">
        <v>276</v>
      </c>
      <c r="X4509" s="136" t="s">
        <v>24</v>
      </c>
      <c r="Y4509" s="136" t="s">
        <v>30</v>
      </c>
      <c r="Z4509" s="136" t="s">
        <v>31</v>
      </c>
      <c r="AA4509" s="119"/>
    </row>
    <row r="4510" spans="1:27" x14ac:dyDescent="0.25">
      <c r="A4510" s="119" t="s">
        <v>9322</v>
      </c>
      <c r="B4510" s="119" t="s">
        <v>9322</v>
      </c>
      <c r="C4510" s="134" t="s">
        <v>9323</v>
      </c>
      <c r="D4510" s="135" t="s">
        <v>9323</v>
      </c>
      <c r="E4510" s="135" t="s">
        <v>55</v>
      </c>
      <c r="F4510" s="135" t="s">
        <v>22</v>
      </c>
      <c r="G4510" s="135" t="s">
        <v>23</v>
      </c>
      <c r="H4510" s="135"/>
      <c r="I4510" s="136" t="s">
        <v>24</v>
      </c>
      <c r="J4510" s="119"/>
      <c r="K4510" s="120">
        <v>100240109000</v>
      </c>
      <c r="L4510" s="119" t="s">
        <v>56</v>
      </c>
      <c r="M4510" s="119" t="s">
        <v>65</v>
      </c>
      <c r="N4510" s="119" t="s">
        <v>65</v>
      </c>
      <c r="O4510" s="119" t="s">
        <v>65</v>
      </c>
      <c r="P4510" s="137"/>
      <c r="Q4510" s="138"/>
      <c r="R4510" s="136" t="s">
        <v>28</v>
      </c>
      <c r="S4510" s="139"/>
      <c r="T4510" s="140">
        <v>27736</v>
      </c>
      <c r="U4510" s="141">
        <v>23460</v>
      </c>
      <c r="V4510" s="122">
        <v>0.15416786847418518</v>
      </c>
      <c r="W4510" s="146" t="s">
        <v>276</v>
      </c>
      <c r="X4510" s="136" t="s">
        <v>24</v>
      </c>
      <c r="Y4510" s="136" t="s">
        <v>30</v>
      </c>
      <c r="Z4510" s="136" t="s">
        <v>31</v>
      </c>
      <c r="AA4510" s="119"/>
    </row>
    <row r="4511" spans="1:27" x14ac:dyDescent="0.25">
      <c r="A4511" s="119" t="s">
        <v>9324</v>
      </c>
      <c r="B4511" s="119" t="s">
        <v>9324</v>
      </c>
      <c r="C4511" s="134" t="s">
        <v>9325</v>
      </c>
      <c r="D4511" s="135" t="s">
        <v>9325</v>
      </c>
      <c r="E4511" s="135" t="s">
        <v>55</v>
      </c>
      <c r="F4511" s="135" t="s">
        <v>22</v>
      </c>
      <c r="G4511" s="135" t="s">
        <v>23</v>
      </c>
      <c r="H4511" s="135"/>
      <c r="I4511" s="136" t="s">
        <v>24</v>
      </c>
      <c r="J4511" s="119"/>
      <c r="K4511" s="120">
        <v>100240109000</v>
      </c>
      <c r="L4511" s="119" t="s">
        <v>56</v>
      </c>
      <c r="M4511" s="119" t="s">
        <v>65</v>
      </c>
      <c r="N4511" s="119" t="s">
        <v>65</v>
      </c>
      <c r="O4511" s="119" t="s">
        <v>65</v>
      </c>
      <c r="P4511" s="137"/>
      <c r="Q4511" s="138"/>
      <c r="R4511" s="136" t="s">
        <v>28</v>
      </c>
      <c r="S4511" s="139"/>
      <c r="T4511" s="140">
        <v>36992</v>
      </c>
      <c r="U4511" s="141">
        <v>31280</v>
      </c>
      <c r="V4511" s="122">
        <v>0.15441176470588236</v>
      </c>
      <c r="W4511" s="146" t="s">
        <v>276</v>
      </c>
      <c r="X4511" s="136" t="s">
        <v>24</v>
      </c>
      <c r="Y4511" s="136" t="s">
        <v>30</v>
      </c>
      <c r="Z4511" s="136" t="s">
        <v>31</v>
      </c>
      <c r="AA4511" s="119"/>
    </row>
    <row r="4512" spans="1:27" x14ac:dyDescent="0.25">
      <c r="A4512" s="119" t="s">
        <v>9326</v>
      </c>
      <c r="B4512" s="119" t="s">
        <v>9326</v>
      </c>
      <c r="C4512" s="134" t="s">
        <v>9327</v>
      </c>
      <c r="D4512" s="135" t="s">
        <v>9327</v>
      </c>
      <c r="E4512" s="135" t="s">
        <v>55</v>
      </c>
      <c r="F4512" s="135" t="s">
        <v>22</v>
      </c>
      <c r="G4512" s="135" t="s">
        <v>23</v>
      </c>
      <c r="H4512" s="135"/>
      <c r="I4512" s="136" t="s">
        <v>24</v>
      </c>
      <c r="J4512" s="119"/>
      <c r="K4512" s="120">
        <v>100240109000</v>
      </c>
      <c r="L4512" s="119" t="s">
        <v>56</v>
      </c>
      <c r="M4512" s="119" t="s">
        <v>65</v>
      </c>
      <c r="N4512" s="119" t="s">
        <v>65</v>
      </c>
      <c r="O4512" s="119" t="s">
        <v>65</v>
      </c>
      <c r="P4512" s="137"/>
      <c r="Q4512" s="138"/>
      <c r="R4512" s="136" t="s">
        <v>28</v>
      </c>
      <c r="S4512" s="139"/>
      <c r="T4512" s="140">
        <v>11085</v>
      </c>
      <c r="U4512" s="141">
        <v>9380</v>
      </c>
      <c r="V4512" s="122">
        <v>0.15381145692377085</v>
      </c>
      <c r="W4512" s="146" t="s">
        <v>276</v>
      </c>
      <c r="X4512" s="136" t="s">
        <v>24</v>
      </c>
      <c r="Y4512" s="136" t="s">
        <v>30</v>
      </c>
      <c r="Z4512" s="136" t="s">
        <v>31</v>
      </c>
      <c r="AA4512" s="119"/>
    </row>
    <row r="4513" spans="1:27" x14ac:dyDescent="0.25">
      <c r="A4513" s="119" t="s">
        <v>9328</v>
      </c>
      <c r="B4513" s="119" t="s">
        <v>9328</v>
      </c>
      <c r="C4513" s="134" t="s">
        <v>9329</v>
      </c>
      <c r="D4513" s="135" t="s">
        <v>9329</v>
      </c>
      <c r="E4513" s="135" t="s">
        <v>55</v>
      </c>
      <c r="F4513" s="135" t="s">
        <v>22</v>
      </c>
      <c r="G4513" s="135" t="s">
        <v>23</v>
      </c>
      <c r="H4513" s="135"/>
      <c r="I4513" s="136" t="s">
        <v>24</v>
      </c>
      <c r="J4513" s="119"/>
      <c r="K4513" s="120">
        <v>100240109000</v>
      </c>
      <c r="L4513" s="119" t="s">
        <v>56</v>
      </c>
      <c r="M4513" s="119" t="s">
        <v>65</v>
      </c>
      <c r="N4513" s="119" t="s">
        <v>65</v>
      </c>
      <c r="O4513" s="119" t="s">
        <v>65</v>
      </c>
      <c r="P4513" s="137"/>
      <c r="Q4513" s="138"/>
      <c r="R4513" s="136" t="s">
        <v>28</v>
      </c>
      <c r="S4513" s="139"/>
      <c r="T4513" s="140">
        <v>20507</v>
      </c>
      <c r="U4513" s="141">
        <v>17340</v>
      </c>
      <c r="V4513" s="122">
        <v>0.15443507095138242</v>
      </c>
      <c r="W4513" s="146" t="s">
        <v>276</v>
      </c>
      <c r="X4513" s="136" t="s">
        <v>24</v>
      </c>
      <c r="Y4513" s="136" t="s">
        <v>30</v>
      </c>
      <c r="Z4513" s="136" t="s">
        <v>31</v>
      </c>
      <c r="AA4513" s="119"/>
    </row>
    <row r="4514" spans="1:27" x14ac:dyDescent="0.25">
      <c r="A4514" s="119" t="s">
        <v>9330</v>
      </c>
      <c r="B4514" s="119" t="s">
        <v>9330</v>
      </c>
      <c r="C4514" s="134" t="s">
        <v>9331</v>
      </c>
      <c r="D4514" s="135" t="s">
        <v>9331</v>
      </c>
      <c r="E4514" s="135" t="s">
        <v>55</v>
      </c>
      <c r="F4514" s="135" t="s">
        <v>22</v>
      </c>
      <c r="G4514" s="135" t="s">
        <v>23</v>
      </c>
      <c r="H4514" s="135"/>
      <c r="I4514" s="136" t="s">
        <v>24</v>
      </c>
      <c r="J4514" s="119"/>
      <c r="K4514" s="120">
        <v>100240109000</v>
      </c>
      <c r="L4514" s="119" t="s">
        <v>56</v>
      </c>
      <c r="M4514" s="119" t="s">
        <v>65</v>
      </c>
      <c r="N4514" s="119" t="s">
        <v>65</v>
      </c>
      <c r="O4514" s="119" t="s">
        <v>65</v>
      </c>
      <c r="P4514" s="137"/>
      <c r="Q4514" s="138"/>
      <c r="R4514" s="136" t="s">
        <v>28</v>
      </c>
      <c r="S4514" s="139"/>
      <c r="T4514" s="140">
        <v>30302</v>
      </c>
      <c r="U4514" s="141">
        <v>25630</v>
      </c>
      <c r="V4514" s="122">
        <v>0.1541812421622335</v>
      </c>
      <c r="W4514" s="146" t="s">
        <v>276</v>
      </c>
      <c r="X4514" s="136" t="s">
        <v>24</v>
      </c>
      <c r="Y4514" s="136" t="s">
        <v>30</v>
      </c>
      <c r="Z4514" s="136" t="s">
        <v>31</v>
      </c>
      <c r="AA4514" s="119"/>
    </row>
    <row r="4515" spans="1:27" x14ac:dyDescent="0.25">
      <c r="A4515" s="119" t="s">
        <v>9332</v>
      </c>
      <c r="B4515" s="119" t="s">
        <v>9332</v>
      </c>
      <c r="C4515" s="134" t="s">
        <v>9333</v>
      </c>
      <c r="D4515" s="135" t="s">
        <v>9333</v>
      </c>
      <c r="E4515" s="135" t="s">
        <v>55</v>
      </c>
      <c r="F4515" s="135" t="s">
        <v>22</v>
      </c>
      <c r="G4515" s="135" t="s">
        <v>23</v>
      </c>
      <c r="H4515" s="135"/>
      <c r="I4515" s="136" t="s">
        <v>24</v>
      </c>
      <c r="J4515" s="119"/>
      <c r="K4515" s="120">
        <v>100240109000</v>
      </c>
      <c r="L4515" s="119" t="s">
        <v>56</v>
      </c>
      <c r="M4515" s="119" t="s">
        <v>65</v>
      </c>
      <c r="N4515" s="119" t="s">
        <v>65</v>
      </c>
      <c r="O4515" s="119" t="s">
        <v>65</v>
      </c>
      <c r="P4515" s="137"/>
      <c r="Q4515" s="138"/>
      <c r="R4515" s="136" t="s">
        <v>28</v>
      </c>
      <c r="S4515" s="139"/>
      <c r="T4515" s="140">
        <v>40481</v>
      </c>
      <c r="U4515" s="141">
        <v>34230</v>
      </c>
      <c r="V4515" s="122">
        <v>0.15441812208196437</v>
      </c>
      <c r="W4515" s="146" t="s">
        <v>276</v>
      </c>
      <c r="X4515" s="136" t="s">
        <v>24</v>
      </c>
      <c r="Y4515" s="136" t="s">
        <v>30</v>
      </c>
      <c r="Z4515" s="136" t="s">
        <v>31</v>
      </c>
      <c r="AA4515" s="119"/>
    </row>
    <row r="4516" spans="1:27" x14ac:dyDescent="0.25">
      <c r="A4516" s="119" t="s">
        <v>9334</v>
      </c>
      <c r="B4516" s="119" t="s">
        <v>9334</v>
      </c>
      <c r="C4516" s="134" t="s">
        <v>9335</v>
      </c>
      <c r="D4516" s="135" t="s">
        <v>9335</v>
      </c>
      <c r="E4516" s="135" t="s">
        <v>55</v>
      </c>
      <c r="F4516" s="135" t="s">
        <v>22</v>
      </c>
      <c r="G4516" s="135" t="s">
        <v>23</v>
      </c>
      <c r="H4516" s="135"/>
      <c r="I4516" s="136" t="s">
        <v>24</v>
      </c>
      <c r="J4516" s="119"/>
      <c r="K4516" s="120">
        <v>100240109000</v>
      </c>
      <c r="L4516" s="119" t="s">
        <v>56</v>
      </c>
      <c r="M4516" s="119" t="s">
        <v>65</v>
      </c>
      <c r="N4516" s="119" t="s">
        <v>65</v>
      </c>
      <c r="O4516" s="119" t="s">
        <v>65</v>
      </c>
      <c r="P4516" s="137"/>
      <c r="Q4516" s="138"/>
      <c r="R4516" s="136" t="s">
        <v>28</v>
      </c>
      <c r="S4516" s="139"/>
      <c r="T4516" s="140">
        <v>2004</v>
      </c>
      <c r="U4516" s="141">
        <v>1630</v>
      </c>
      <c r="V4516" s="122">
        <v>0.18662674650698607</v>
      </c>
      <c r="W4516" s="146" t="s">
        <v>8673</v>
      </c>
      <c r="X4516" s="136" t="s">
        <v>24</v>
      </c>
      <c r="Y4516" s="136" t="s">
        <v>30</v>
      </c>
      <c r="Z4516" s="136" t="s">
        <v>31</v>
      </c>
      <c r="AA4516" s="119"/>
    </row>
    <row r="4517" spans="1:27" x14ac:dyDescent="0.25">
      <c r="A4517" s="119" t="s">
        <v>9336</v>
      </c>
      <c r="B4517" s="119" t="s">
        <v>9336</v>
      </c>
      <c r="C4517" s="134" t="s">
        <v>9337</v>
      </c>
      <c r="D4517" s="135" t="s">
        <v>9337</v>
      </c>
      <c r="E4517" s="135" t="s">
        <v>55</v>
      </c>
      <c r="F4517" s="135" t="s">
        <v>22</v>
      </c>
      <c r="G4517" s="135" t="s">
        <v>23</v>
      </c>
      <c r="H4517" s="135"/>
      <c r="I4517" s="136" t="s">
        <v>24</v>
      </c>
      <c r="J4517" s="119"/>
      <c r="K4517" s="120">
        <v>100240109000</v>
      </c>
      <c r="L4517" s="119" t="s">
        <v>56</v>
      </c>
      <c r="M4517" s="119" t="s">
        <v>65</v>
      </c>
      <c r="N4517" s="119" t="s">
        <v>65</v>
      </c>
      <c r="O4517" s="119" t="s">
        <v>65</v>
      </c>
      <c r="P4517" s="137"/>
      <c r="Q4517" s="138"/>
      <c r="R4517" s="136" t="s">
        <v>28</v>
      </c>
      <c r="S4517" s="139"/>
      <c r="T4517" s="140">
        <v>4086</v>
      </c>
      <c r="U4517" s="141">
        <v>3310</v>
      </c>
      <c r="V4517" s="122">
        <v>0.18991678903573173</v>
      </c>
      <c r="W4517" s="146" t="s">
        <v>8673</v>
      </c>
      <c r="X4517" s="136" t="s">
        <v>24</v>
      </c>
      <c r="Y4517" s="136" t="s">
        <v>30</v>
      </c>
      <c r="Z4517" s="136" t="s">
        <v>31</v>
      </c>
      <c r="AA4517" s="119"/>
    </row>
    <row r="4518" spans="1:27" x14ac:dyDescent="0.25">
      <c r="A4518" s="119" t="s">
        <v>9338</v>
      </c>
      <c r="B4518" s="119" t="s">
        <v>9338</v>
      </c>
      <c r="C4518" s="134" t="s">
        <v>9339</v>
      </c>
      <c r="D4518" s="135" t="s">
        <v>9339</v>
      </c>
      <c r="E4518" s="135" t="s">
        <v>55</v>
      </c>
      <c r="F4518" s="135" t="s">
        <v>22</v>
      </c>
      <c r="G4518" s="135" t="s">
        <v>23</v>
      </c>
      <c r="H4518" s="135"/>
      <c r="I4518" s="136" t="s">
        <v>24</v>
      </c>
      <c r="J4518" s="119"/>
      <c r="K4518" s="120">
        <v>100240109000</v>
      </c>
      <c r="L4518" s="119" t="s">
        <v>56</v>
      </c>
      <c r="M4518" s="119" t="s">
        <v>65</v>
      </c>
      <c r="N4518" s="119" t="s">
        <v>65</v>
      </c>
      <c r="O4518" s="119" t="s">
        <v>65</v>
      </c>
      <c r="P4518" s="137"/>
      <c r="Q4518" s="138"/>
      <c r="R4518" s="136" t="s">
        <v>28</v>
      </c>
      <c r="S4518" s="139"/>
      <c r="T4518" s="140">
        <v>6251</v>
      </c>
      <c r="U4518" s="141">
        <v>5070</v>
      </c>
      <c r="V4518" s="122">
        <v>0.18892977123660215</v>
      </c>
      <c r="W4518" s="146" t="s">
        <v>8673</v>
      </c>
      <c r="X4518" s="136" t="s">
        <v>24</v>
      </c>
      <c r="Y4518" s="136" t="s">
        <v>30</v>
      </c>
      <c r="Z4518" s="136" t="s">
        <v>31</v>
      </c>
      <c r="AA4518" s="119"/>
    </row>
    <row r="4519" spans="1:27" x14ac:dyDescent="0.25">
      <c r="A4519" s="119" t="s">
        <v>9340</v>
      </c>
      <c r="B4519" s="119" t="s">
        <v>9340</v>
      </c>
      <c r="C4519" s="134" t="s">
        <v>9341</v>
      </c>
      <c r="D4519" s="135" t="s">
        <v>9341</v>
      </c>
      <c r="E4519" s="135" t="s">
        <v>55</v>
      </c>
      <c r="F4519" s="135" t="s">
        <v>22</v>
      </c>
      <c r="G4519" s="135" t="s">
        <v>23</v>
      </c>
      <c r="H4519" s="135"/>
      <c r="I4519" s="136" t="s">
        <v>24</v>
      </c>
      <c r="J4519" s="119"/>
      <c r="K4519" s="120">
        <v>100240109000</v>
      </c>
      <c r="L4519" s="119" t="s">
        <v>56</v>
      </c>
      <c r="M4519" s="119" t="s">
        <v>65</v>
      </c>
      <c r="N4519" s="119" t="s">
        <v>65</v>
      </c>
      <c r="O4519" s="119" t="s">
        <v>65</v>
      </c>
      <c r="P4519" s="137"/>
      <c r="Q4519" s="138"/>
      <c r="R4519" s="136" t="s">
        <v>28</v>
      </c>
      <c r="S4519" s="139"/>
      <c r="T4519" s="140">
        <v>8502</v>
      </c>
      <c r="U4519" s="141">
        <v>6890</v>
      </c>
      <c r="V4519" s="122">
        <v>0.18960244648318048</v>
      </c>
      <c r="W4519" s="146" t="s">
        <v>8673</v>
      </c>
      <c r="X4519" s="136" t="s">
        <v>24</v>
      </c>
      <c r="Y4519" s="136" t="s">
        <v>30</v>
      </c>
      <c r="Z4519" s="136" t="s">
        <v>31</v>
      </c>
      <c r="AA4519" s="119"/>
    </row>
    <row r="4520" spans="1:27" x14ac:dyDescent="0.25">
      <c r="A4520" s="119" t="s">
        <v>9342</v>
      </c>
      <c r="B4520" s="119" t="s">
        <v>9342</v>
      </c>
      <c r="C4520" s="134" t="s">
        <v>9343</v>
      </c>
      <c r="D4520" s="135" t="s">
        <v>9343</v>
      </c>
      <c r="E4520" s="135" t="s">
        <v>55</v>
      </c>
      <c r="F4520" s="135" t="s">
        <v>22</v>
      </c>
      <c r="G4520" s="135" t="s">
        <v>23</v>
      </c>
      <c r="H4520" s="135"/>
      <c r="I4520" s="136" t="s">
        <v>24</v>
      </c>
      <c r="J4520" s="119"/>
      <c r="K4520" s="120">
        <v>100240109000</v>
      </c>
      <c r="L4520" s="119" t="s">
        <v>56</v>
      </c>
      <c r="M4520" s="119" t="s">
        <v>65</v>
      </c>
      <c r="N4520" s="119" t="s">
        <v>65</v>
      </c>
      <c r="O4520" s="119" t="s">
        <v>65</v>
      </c>
      <c r="P4520" s="137"/>
      <c r="Q4520" s="138"/>
      <c r="R4520" s="136" t="s">
        <v>28</v>
      </c>
      <c r="S4520" s="139"/>
      <c r="T4520" s="140">
        <v>2733</v>
      </c>
      <c r="U4520" s="141">
        <v>2220</v>
      </c>
      <c r="V4520" s="122">
        <v>0.18770581778265638</v>
      </c>
      <c r="W4520" s="146" t="s">
        <v>8673</v>
      </c>
      <c r="X4520" s="136" t="s">
        <v>24</v>
      </c>
      <c r="Y4520" s="136" t="s">
        <v>30</v>
      </c>
      <c r="Z4520" s="136" t="s">
        <v>31</v>
      </c>
      <c r="AA4520" s="119"/>
    </row>
    <row r="4521" spans="1:27" x14ac:dyDescent="0.25">
      <c r="A4521" s="119" t="s">
        <v>9344</v>
      </c>
      <c r="B4521" s="119" t="s">
        <v>9344</v>
      </c>
      <c r="C4521" s="134" t="s">
        <v>9345</v>
      </c>
      <c r="D4521" s="135" t="s">
        <v>9345</v>
      </c>
      <c r="E4521" s="135" t="s">
        <v>55</v>
      </c>
      <c r="F4521" s="135" t="s">
        <v>22</v>
      </c>
      <c r="G4521" s="135" t="s">
        <v>23</v>
      </c>
      <c r="H4521" s="135"/>
      <c r="I4521" s="136" t="s">
        <v>24</v>
      </c>
      <c r="J4521" s="119"/>
      <c r="K4521" s="120">
        <v>100240109000</v>
      </c>
      <c r="L4521" s="119" t="s">
        <v>56</v>
      </c>
      <c r="M4521" s="119" t="s">
        <v>65</v>
      </c>
      <c r="N4521" s="119" t="s">
        <v>65</v>
      </c>
      <c r="O4521" s="119" t="s">
        <v>65</v>
      </c>
      <c r="P4521" s="137"/>
      <c r="Q4521" s="138"/>
      <c r="R4521" s="136" t="s">
        <v>28</v>
      </c>
      <c r="S4521" s="139"/>
      <c r="T4521" s="140">
        <v>5574</v>
      </c>
      <c r="U4521" s="141">
        <v>4520</v>
      </c>
      <c r="V4521" s="122">
        <v>0.18909221385001795</v>
      </c>
      <c r="W4521" s="146" t="s">
        <v>8673</v>
      </c>
      <c r="X4521" s="136" t="s">
        <v>24</v>
      </c>
      <c r="Y4521" s="136" t="s">
        <v>30</v>
      </c>
      <c r="Z4521" s="136" t="s">
        <v>31</v>
      </c>
      <c r="AA4521" s="119"/>
    </row>
    <row r="4522" spans="1:27" x14ac:dyDescent="0.25">
      <c r="A4522" s="119" t="s">
        <v>9346</v>
      </c>
      <c r="B4522" s="119" t="s">
        <v>9346</v>
      </c>
      <c r="C4522" s="134" t="s">
        <v>9347</v>
      </c>
      <c r="D4522" s="135" t="s">
        <v>9347</v>
      </c>
      <c r="E4522" s="135" t="s">
        <v>55</v>
      </c>
      <c r="F4522" s="135" t="s">
        <v>22</v>
      </c>
      <c r="G4522" s="135" t="s">
        <v>23</v>
      </c>
      <c r="H4522" s="135"/>
      <c r="I4522" s="136" t="s">
        <v>24</v>
      </c>
      <c r="J4522" s="119"/>
      <c r="K4522" s="120">
        <v>100240109000</v>
      </c>
      <c r="L4522" s="119" t="s">
        <v>56</v>
      </c>
      <c r="M4522" s="119" t="s">
        <v>65</v>
      </c>
      <c r="N4522" s="119" t="s">
        <v>65</v>
      </c>
      <c r="O4522" s="119" t="s">
        <v>65</v>
      </c>
      <c r="P4522" s="137"/>
      <c r="Q4522" s="138"/>
      <c r="R4522" s="136" t="s">
        <v>28</v>
      </c>
      <c r="S4522" s="139"/>
      <c r="T4522" s="140">
        <v>8527</v>
      </c>
      <c r="U4522" s="141">
        <v>6910</v>
      </c>
      <c r="V4522" s="122">
        <v>0.18963293069074705</v>
      </c>
      <c r="W4522" s="146" t="s">
        <v>8673</v>
      </c>
      <c r="X4522" s="136" t="s">
        <v>24</v>
      </c>
      <c r="Y4522" s="136" t="s">
        <v>30</v>
      </c>
      <c r="Z4522" s="136" t="s">
        <v>31</v>
      </c>
      <c r="AA4522" s="119"/>
    </row>
    <row r="4523" spans="1:27" x14ac:dyDescent="0.25">
      <c r="A4523" s="119" t="s">
        <v>9348</v>
      </c>
      <c r="B4523" s="119" t="s">
        <v>9348</v>
      </c>
      <c r="C4523" s="134" t="s">
        <v>9349</v>
      </c>
      <c r="D4523" s="135" t="s">
        <v>9349</v>
      </c>
      <c r="E4523" s="135" t="s">
        <v>55</v>
      </c>
      <c r="F4523" s="135" t="s">
        <v>22</v>
      </c>
      <c r="G4523" s="135" t="s">
        <v>23</v>
      </c>
      <c r="H4523" s="135"/>
      <c r="I4523" s="136" t="s">
        <v>24</v>
      </c>
      <c r="J4523" s="119"/>
      <c r="K4523" s="120">
        <v>100240109000</v>
      </c>
      <c r="L4523" s="119" t="s">
        <v>56</v>
      </c>
      <c r="M4523" s="119" t="s">
        <v>65</v>
      </c>
      <c r="N4523" s="119" t="s">
        <v>65</v>
      </c>
      <c r="O4523" s="119" t="s">
        <v>65</v>
      </c>
      <c r="P4523" s="137"/>
      <c r="Q4523" s="138"/>
      <c r="R4523" s="136" t="s">
        <v>28</v>
      </c>
      <c r="S4523" s="139"/>
      <c r="T4523" s="140">
        <v>11597</v>
      </c>
      <c r="U4523" s="141">
        <v>9400</v>
      </c>
      <c r="V4523" s="122">
        <v>0.1894455462619643</v>
      </c>
      <c r="W4523" s="146" t="s">
        <v>8673</v>
      </c>
      <c r="X4523" s="136" t="s">
        <v>24</v>
      </c>
      <c r="Y4523" s="136" t="s">
        <v>30</v>
      </c>
      <c r="Z4523" s="136" t="s">
        <v>31</v>
      </c>
      <c r="AA4523" s="119"/>
    </row>
    <row r="4524" spans="1:27" x14ac:dyDescent="0.25">
      <c r="A4524" s="119" t="s">
        <v>9350</v>
      </c>
      <c r="B4524" s="119" t="s">
        <v>9350</v>
      </c>
      <c r="C4524" s="134" t="s">
        <v>9351</v>
      </c>
      <c r="D4524" s="135" t="s">
        <v>9351</v>
      </c>
      <c r="E4524" s="135" t="s">
        <v>55</v>
      </c>
      <c r="F4524" s="135" t="s">
        <v>22</v>
      </c>
      <c r="G4524" s="135" t="s">
        <v>23</v>
      </c>
      <c r="H4524" s="135"/>
      <c r="I4524" s="136" t="s">
        <v>24</v>
      </c>
      <c r="J4524" s="119"/>
      <c r="K4524" s="120">
        <v>100240109000</v>
      </c>
      <c r="L4524" s="119" t="s">
        <v>56</v>
      </c>
      <c r="M4524" s="119" t="s">
        <v>65</v>
      </c>
      <c r="N4524" s="119" t="s">
        <v>65</v>
      </c>
      <c r="O4524" s="119" t="s">
        <v>65</v>
      </c>
      <c r="P4524" s="137"/>
      <c r="Q4524" s="138"/>
      <c r="R4524" s="136" t="s">
        <v>28</v>
      </c>
      <c r="S4524" s="139"/>
      <c r="T4524" s="140">
        <v>3649</v>
      </c>
      <c r="U4524" s="141">
        <v>2960</v>
      </c>
      <c r="V4524" s="122">
        <v>0.18881885448067959</v>
      </c>
      <c r="W4524" s="146" t="s">
        <v>8673</v>
      </c>
      <c r="X4524" s="136" t="s">
        <v>24</v>
      </c>
      <c r="Y4524" s="136" t="s">
        <v>30</v>
      </c>
      <c r="Z4524" s="136" t="s">
        <v>31</v>
      </c>
      <c r="AA4524" s="119"/>
    </row>
    <row r="4525" spans="1:27" x14ac:dyDescent="0.25">
      <c r="A4525" s="119" t="s">
        <v>9352</v>
      </c>
      <c r="B4525" s="119" t="s">
        <v>9352</v>
      </c>
      <c r="C4525" s="134" t="s">
        <v>9353</v>
      </c>
      <c r="D4525" s="135" t="s">
        <v>9353</v>
      </c>
      <c r="E4525" s="135" t="s">
        <v>55</v>
      </c>
      <c r="F4525" s="135" t="s">
        <v>22</v>
      </c>
      <c r="G4525" s="135" t="s">
        <v>23</v>
      </c>
      <c r="H4525" s="135"/>
      <c r="I4525" s="136" t="s">
        <v>24</v>
      </c>
      <c r="J4525" s="119"/>
      <c r="K4525" s="120">
        <v>100240109000</v>
      </c>
      <c r="L4525" s="119" t="s">
        <v>56</v>
      </c>
      <c r="M4525" s="119" t="s">
        <v>65</v>
      </c>
      <c r="N4525" s="119" t="s">
        <v>65</v>
      </c>
      <c r="O4525" s="119" t="s">
        <v>65</v>
      </c>
      <c r="P4525" s="137"/>
      <c r="Q4525" s="138"/>
      <c r="R4525" s="136" t="s">
        <v>28</v>
      </c>
      <c r="S4525" s="139"/>
      <c r="T4525" s="140">
        <v>7442</v>
      </c>
      <c r="U4525" s="141">
        <v>6030</v>
      </c>
      <c r="V4525" s="122">
        <v>0.18973394248857833</v>
      </c>
      <c r="W4525" s="146" t="s">
        <v>8673</v>
      </c>
      <c r="X4525" s="136" t="s">
        <v>24</v>
      </c>
      <c r="Y4525" s="136" t="s">
        <v>30</v>
      </c>
      <c r="Z4525" s="136" t="s">
        <v>31</v>
      </c>
      <c r="AA4525" s="119"/>
    </row>
    <row r="4526" spans="1:27" x14ac:dyDescent="0.25">
      <c r="A4526" s="119" t="s">
        <v>9354</v>
      </c>
      <c r="B4526" s="119" t="s">
        <v>9354</v>
      </c>
      <c r="C4526" s="134" t="s">
        <v>9355</v>
      </c>
      <c r="D4526" s="135" t="s">
        <v>9355</v>
      </c>
      <c r="E4526" s="135" t="s">
        <v>55</v>
      </c>
      <c r="F4526" s="135" t="s">
        <v>22</v>
      </c>
      <c r="G4526" s="135" t="s">
        <v>23</v>
      </c>
      <c r="H4526" s="135"/>
      <c r="I4526" s="136" t="s">
        <v>24</v>
      </c>
      <c r="J4526" s="119"/>
      <c r="K4526" s="120">
        <v>100240109000</v>
      </c>
      <c r="L4526" s="119" t="s">
        <v>56</v>
      </c>
      <c r="M4526" s="119" t="s">
        <v>65</v>
      </c>
      <c r="N4526" s="119" t="s">
        <v>65</v>
      </c>
      <c r="O4526" s="119" t="s">
        <v>65</v>
      </c>
      <c r="P4526" s="137"/>
      <c r="Q4526" s="138"/>
      <c r="R4526" s="136" t="s">
        <v>28</v>
      </c>
      <c r="S4526" s="139"/>
      <c r="T4526" s="140">
        <v>11386</v>
      </c>
      <c r="U4526" s="141">
        <v>9230</v>
      </c>
      <c r="V4526" s="122">
        <v>0.18935534867380999</v>
      </c>
      <c r="W4526" s="146" t="s">
        <v>8673</v>
      </c>
      <c r="X4526" s="136" t="s">
        <v>24</v>
      </c>
      <c r="Y4526" s="136" t="s">
        <v>30</v>
      </c>
      <c r="Z4526" s="136" t="s">
        <v>31</v>
      </c>
      <c r="AA4526" s="119"/>
    </row>
    <row r="4527" spans="1:27" x14ac:dyDescent="0.25">
      <c r="A4527" s="119" t="s">
        <v>9356</v>
      </c>
      <c r="B4527" s="119" t="s">
        <v>9356</v>
      </c>
      <c r="C4527" s="134" t="s">
        <v>9357</v>
      </c>
      <c r="D4527" s="135" t="s">
        <v>9357</v>
      </c>
      <c r="E4527" s="135" t="s">
        <v>55</v>
      </c>
      <c r="F4527" s="135" t="s">
        <v>22</v>
      </c>
      <c r="G4527" s="135" t="s">
        <v>23</v>
      </c>
      <c r="H4527" s="135"/>
      <c r="I4527" s="136" t="s">
        <v>24</v>
      </c>
      <c r="J4527" s="119"/>
      <c r="K4527" s="120">
        <v>100240109000</v>
      </c>
      <c r="L4527" s="119" t="s">
        <v>56</v>
      </c>
      <c r="M4527" s="119" t="s">
        <v>65</v>
      </c>
      <c r="N4527" s="119" t="s">
        <v>65</v>
      </c>
      <c r="O4527" s="119" t="s">
        <v>65</v>
      </c>
      <c r="P4527" s="137"/>
      <c r="Q4527" s="138"/>
      <c r="R4527" s="136" t="s">
        <v>28</v>
      </c>
      <c r="S4527" s="139"/>
      <c r="T4527" s="140">
        <v>15485</v>
      </c>
      <c r="U4527" s="141">
        <v>12550</v>
      </c>
      <c r="V4527" s="122">
        <v>0.18953826283500164</v>
      </c>
      <c r="W4527" s="146" t="s">
        <v>8673</v>
      </c>
      <c r="X4527" s="136" t="s">
        <v>24</v>
      </c>
      <c r="Y4527" s="136" t="s">
        <v>30</v>
      </c>
      <c r="Z4527" s="136" t="s">
        <v>31</v>
      </c>
      <c r="AA4527" s="119"/>
    </row>
    <row r="4528" spans="1:27" x14ac:dyDescent="0.25">
      <c r="A4528" s="119" t="s">
        <v>10284</v>
      </c>
      <c r="B4528" s="119" t="s">
        <v>10284</v>
      </c>
      <c r="C4528" s="119" t="s">
        <v>10285</v>
      </c>
      <c r="D4528" s="119" t="s">
        <v>10285</v>
      </c>
      <c r="E4528" s="119" t="s">
        <v>55</v>
      </c>
      <c r="F4528" s="119" t="s">
        <v>22</v>
      </c>
      <c r="G4528" s="119" t="s">
        <v>23</v>
      </c>
      <c r="H4528" s="119"/>
      <c r="I4528" s="119"/>
      <c r="J4528" s="119"/>
      <c r="K4528" s="124">
        <v>100240109000</v>
      </c>
      <c r="L4528" s="119" t="s">
        <v>9842</v>
      </c>
      <c r="M4528" s="119" t="s">
        <v>65</v>
      </c>
      <c r="N4528" s="119" t="s">
        <v>65</v>
      </c>
      <c r="O4528" s="119" t="s">
        <v>65</v>
      </c>
      <c r="P4528" s="119"/>
      <c r="Q4528" s="119"/>
      <c r="R4528" s="119"/>
      <c r="S4528" s="119"/>
      <c r="T4528" s="121">
        <v>12899</v>
      </c>
      <c r="U4528" s="121">
        <v>10910</v>
      </c>
      <c r="V4528" s="122">
        <v>0.1541979998449492</v>
      </c>
      <c r="W4528" s="119" t="s">
        <v>9744</v>
      </c>
      <c r="X4528" s="119"/>
      <c r="Y4528" s="119"/>
      <c r="Z4528" s="119"/>
      <c r="AA4528" s="119"/>
    </row>
    <row r="4529" spans="1:27" x14ac:dyDescent="0.25">
      <c r="A4529" s="119" t="s">
        <v>10286</v>
      </c>
      <c r="B4529" s="119" t="s">
        <v>10286</v>
      </c>
      <c r="C4529" s="119" t="s">
        <v>10287</v>
      </c>
      <c r="D4529" s="119" t="s">
        <v>10287</v>
      </c>
      <c r="E4529" s="119" t="s">
        <v>55</v>
      </c>
      <c r="F4529" s="119" t="s">
        <v>22</v>
      </c>
      <c r="G4529" s="119" t="s">
        <v>23</v>
      </c>
      <c r="H4529" s="119"/>
      <c r="I4529" s="119"/>
      <c r="J4529" s="119"/>
      <c r="K4529" s="120">
        <v>100240109000</v>
      </c>
      <c r="L4529" s="119" t="s">
        <v>9842</v>
      </c>
      <c r="M4529" s="119" t="s">
        <v>65</v>
      </c>
      <c r="N4529" s="119" t="s">
        <v>65</v>
      </c>
      <c r="O4529" s="119" t="s">
        <v>65</v>
      </c>
      <c r="P4529" s="119"/>
      <c r="Q4529" s="119"/>
      <c r="R4529" s="119"/>
      <c r="S4529" s="119"/>
      <c r="T4529" s="121">
        <v>23417</v>
      </c>
      <c r="U4529" s="121">
        <v>19800</v>
      </c>
      <c r="V4529" s="122">
        <v>0.15446043472690785</v>
      </c>
      <c r="W4529" s="119" t="s">
        <v>9744</v>
      </c>
      <c r="X4529" s="119"/>
      <c r="Y4529" s="119"/>
      <c r="Z4529" s="119"/>
      <c r="AA4529" s="119"/>
    </row>
    <row r="4530" spans="1:27" x14ac:dyDescent="0.25">
      <c r="A4530" s="119" t="s">
        <v>10288</v>
      </c>
      <c r="B4530" s="119" t="s">
        <v>10288</v>
      </c>
      <c r="C4530" s="119" t="s">
        <v>10289</v>
      </c>
      <c r="D4530" s="119" t="s">
        <v>10289</v>
      </c>
      <c r="E4530" s="119" t="s">
        <v>55</v>
      </c>
      <c r="F4530" s="119" t="s">
        <v>22</v>
      </c>
      <c r="G4530" s="119" t="s">
        <v>23</v>
      </c>
      <c r="H4530" s="119"/>
      <c r="I4530" s="119"/>
      <c r="J4530" s="119"/>
      <c r="K4530" s="120">
        <v>100240109000</v>
      </c>
      <c r="L4530" s="119" t="s">
        <v>9842</v>
      </c>
      <c r="M4530" s="119" t="s">
        <v>65</v>
      </c>
      <c r="N4530" s="119" t="s">
        <v>65</v>
      </c>
      <c r="O4530" s="119" t="s">
        <v>65</v>
      </c>
      <c r="P4530" s="119"/>
      <c r="Q4530" s="119"/>
      <c r="R4530" s="119"/>
      <c r="S4530" s="119"/>
      <c r="T4530" s="121">
        <v>34351</v>
      </c>
      <c r="U4530" s="121">
        <v>29050</v>
      </c>
      <c r="V4530" s="122">
        <v>0.15431865156763991</v>
      </c>
      <c r="W4530" s="119" t="s">
        <v>9744</v>
      </c>
      <c r="X4530" s="119"/>
      <c r="Y4530" s="119"/>
      <c r="Z4530" s="119"/>
      <c r="AA4530" s="119"/>
    </row>
    <row r="4531" spans="1:27" x14ac:dyDescent="0.25">
      <c r="A4531" s="119" t="s">
        <v>10290</v>
      </c>
      <c r="B4531" s="119" t="s">
        <v>10290</v>
      </c>
      <c r="C4531" s="119" t="s">
        <v>10291</v>
      </c>
      <c r="D4531" s="119" t="s">
        <v>10291</v>
      </c>
      <c r="E4531" s="119" t="s">
        <v>55</v>
      </c>
      <c r="F4531" s="119" t="s">
        <v>22</v>
      </c>
      <c r="G4531" s="119" t="s">
        <v>23</v>
      </c>
      <c r="H4531" s="119"/>
      <c r="I4531" s="119"/>
      <c r="J4531" s="119"/>
      <c r="K4531" s="120">
        <v>100240109000</v>
      </c>
      <c r="L4531" s="119" t="s">
        <v>9842</v>
      </c>
      <c r="M4531" s="119" t="s">
        <v>65</v>
      </c>
      <c r="N4531" s="119" t="s">
        <v>65</v>
      </c>
      <c r="O4531" s="119" t="s">
        <v>65</v>
      </c>
      <c r="P4531" s="119"/>
      <c r="Q4531" s="119"/>
      <c r="R4531" s="119"/>
      <c r="S4531" s="119"/>
      <c r="T4531" s="121">
        <v>45713</v>
      </c>
      <c r="U4531" s="121">
        <v>38660</v>
      </c>
      <c r="V4531" s="122">
        <v>0.15428871437009162</v>
      </c>
      <c r="W4531" s="119" t="s">
        <v>9744</v>
      </c>
      <c r="X4531" s="119"/>
      <c r="Y4531" s="119"/>
      <c r="Z4531" s="119"/>
      <c r="AA4531" s="119"/>
    </row>
    <row r="4532" spans="1:27" x14ac:dyDescent="0.25">
      <c r="A4532" s="119" t="s">
        <v>10292</v>
      </c>
      <c r="B4532" s="119" t="s">
        <v>10292</v>
      </c>
      <c r="C4532" s="119" t="s">
        <v>10293</v>
      </c>
      <c r="D4532" s="119" t="s">
        <v>10293</v>
      </c>
      <c r="E4532" s="119" t="s">
        <v>55</v>
      </c>
      <c r="F4532" s="119" t="s">
        <v>22</v>
      </c>
      <c r="G4532" s="119" t="s">
        <v>23</v>
      </c>
      <c r="H4532" s="119"/>
      <c r="I4532" s="119"/>
      <c r="J4532" s="119"/>
      <c r="K4532" s="120">
        <v>100240109000</v>
      </c>
      <c r="L4532" s="119" t="s">
        <v>9842</v>
      </c>
      <c r="M4532" s="119" t="s">
        <v>65</v>
      </c>
      <c r="N4532" s="119" t="s">
        <v>65</v>
      </c>
      <c r="O4532" s="119" t="s">
        <v>65</v>
      </c>
      <c r="P4532" s="119"/>
      <c r="Q4532" s="119"/>
      <c r="R4532" s="119"/>
      <c r="S4532" s="119"/>
      <c r="T4532" s="121">
        <v>13498</v>
      </c>
      <c r="U4532" s="121">
        <v>11420</v>
      </c>
      <c r="V4532" s="122">
        <v>0.15394873314565116</v>
      </c>
      <c r="W4532" s="119" t="s">
        <v>9744</v>
      </c>
      <c r="X4532" s="119"/>
      <c r="Y4532" s="119"/>
      <c r="Z4532" s="119"/>
      <c r="AA4532" s="119"/>
    </row>
    <row r="4533" spans="1:27" x14ac:dyDescent="0.25">
      <c r="A4533" s="119" t="s">
        <v>10294</v>
      </c>
      <c r="B4533" s="119" t="s">
        <v>10294</v>
      </c>
      <c r="C4533" s="119" t="s">
        <v>10295</v>
      </c>
      <c r="D4533" s="119" t="s">
        <v>10295</v>
      </c>
      <c r="E4533" s="119" t="s">
        <v>55</v>
      </c>
      <c r="F4533" s="119" t="s">
        <v>22</v>
      </c>
      <c r="G4533" s="119" t="s">
        <v>23</v>
      </c>
      <c r="H4533" s="119"/>
      <c r="I4533" s="119"/>
      <c r="J4533" s="119"/>
      <c r="K4533" s="120">
        <v>100240109000</v>
      </c>
      <c r="L4533" s="119" t="s">
        <v>9842</v>
      </c>
      <c r="M4533" s="119" t="s">
        <v>65</v>
      </c>
      <c r="N4533" s="119" t="s">
        <v>65</v>
      </c>
      <c r="O4533" s="119" t="s">
        <v>65</v>
      </c>
      <c r="P4533" s="119"/>
      <c r="Q4533" s="119"/>
      <c r="R4533" s="119"/>
      <c r="S4533" s="119"/>
      <c r="T4533" s="121">
        <v>24640</v>
      </c>
      <c r="U4533" s="121">
        <v>20840</v>
      </c>
      <c r="V4533" s="122">
        <v>0.15422077922077926</v>
      </c>
      <c r="W4533" s="119" t="s">
        <v>9744</v>
      </c>
      <c r="X4533" s="119"/>
      <c r="Y4533" s="119"/>
      <c r="Z4533" s="119"/>
      <c r="AA4533" s="119"/>
    </row>
    <row r="4534" spans="1:27" x14ac:dyDescent="0.25">
      <c r="A4534" s="119" t="s">
        <v>10296</v>
      </c>
      <c r="B4534" s="119" t="s">
        <v>10296</v>
      </c>
      <c r="C4534" s="119" t="s">
        <v>10297</v>
      </c>
      <c r="D4534" s="119" t="s">
        <v>10297</v>
      </c>
      <c r="E4534" s="119" t="s">
        <v>55</v>
      </c>
      <c r="F4534" s="119" t="s">
        <v>22</v>
      </c>
      <c r="G4534" s="119" t="s">
        <v>23</v>
      </c>
      <c r="H4534" s="119"/>
      <c r="I4534" s="119"/>
      <c r="J4534" s="119"/>
      <c r="K4534" s="120">
        <v>100240109000</v>
      </c>
      <c r="L4534" s="119" t="s">
        <v>9842</v>
      </c>
      <c r="M4534" s="119" t="s">
        <v>65</v>
      </c>
      <c r="N4534" s="119" t="s">
        <v>65</v>
      </c>
      <c r="O4534" s="119" t="s">
        <v>65</v>
      </c>
      <c r="P4534" s="119"/>
      <c r="Q4534" s="119"/>
      <c r="R4534" s="119"/>
      <c r="S4534" s="119"/>
      <c r="T4534" s="121">
        <v>36222</v>
      </c>
      <c r="U4534" s="121">
        <v>30630</v>
      </c>
      <c r="V4534" s="122">
        <v>0.15438131522279275</v>
      </c>
      <c r="W4534" s="119" t="s">
        <v>9744</v>
      </c>
      <c r="X4534" s="119"/>
      <c r="Y4534" s="119"/>
      <c r="Z4534" s="119"/>
      <c r="AA4534" s="119"/>
    </row>
    <row r="4535" spans="1:27" x14ac:dyDescent="0.25">
      <c r="A4535" s="119" t="s">
        <v>10298</v>
      </c>
      <c r="B4535" s="119" t="s">
        <v>10298</v>
      </c>
      <c r="C4535" s="119" t="s">
        <v>10299</v>
      </c>
      <c r="D4535" s="119" t="s">
        <v>10299</v>
      </c>
      <c r="E4535" s="119" t="s">
        <v>55</v>
      </c>
      <c r="F4535" s="119" t="s">
        <v>22</v>
      </c>
      <c r="G4535" s="119" t="s">
        <v>23</v>
      </c>
      <c r="H4535" s="119"/>
      <c r="I4535" s="119"/>
      <c r="J4535" s="119"/>
      <c r="K4535" s="123">
        <v>100240109000</v>
      </c>
      <c r="L4535" s="119" t="s">
        <v>9842</v>
      </c>
      <c r="M4535" s="119" t="s">
        <v>65</v>
      </c>
      <c r="N4535" s="119" t="s">
        <v>65</v>
      </c>
      <c r="O4535" s="119" t="s">
        <v>65</v>
      </c>
      <c r="P4535" s="119"/>
      <c r="Q4535" s="119"/>
      <c r="R4535" s="119"/>
      <c r="S4535" s="119"/>
      <c r="T4535" s="121">
        <v>48256</v>
      </c>
      <c r="U4535" s="121">
        <v>40810</v>
      </c>
      <c r="V4535" s="122">
        <v>0.15430205570291777</v>
      </c>
      <c r="W4535" s="119" t="s">
        <v>9744</v>
      </c>
      <c r="X4535" s="119"/>
      <c r="Y4535" s="119"/>
      <c r="Z4535" s="119"/>
      <c r="AA4535" s="119"/>
    </row>
    <row r="4536" spans="1:27" x14ac:dyDescent="0.25">
      <c r="A4536" s="119" t="s">
        <v>10300</v>
      </c>
      <c r="B4536" s="119" t="s">
        <v>10300</v>
      </c>
      <c r="C4536" s="119" t="s">
        <v>10301</v>
      </c>
      <c r="D4536" s="119" t="s">
        <v>10301</v>
      </c>
      <c r="E4536" s="119" t="s">
        <v>55</v>
      </c>
      <c r="F4536" s="119" t="s">
        <v>22</v>
      </c>
      <c r="G4536" s="119" t="s">
        <v>23</v>
      </c>
      <c r="H4536" s="119"/>
      <c r="I4536" s="119"/>
      <c r="J4536" s="119"/>
      <c r="K4536" s="123">
        <v>100240109000</v>
      </c>
      <c r="L4536" s="119" t="s">
        <v>9842</v>
      </c>
      <c r="M4536" s="119" t="s">
        <v>65</v>
      </c>
      <c r="N4536" s="119" t="s">
        <v>65</v>
      </c>
      <c r="O4536" s="119" t="s">
        <v>65</v>
      </c>
      <c r="P4536" s="119"/>
      <c r="Q4536" s="119"/>
      <c r="R4536" s="119"/>
      <c r="S4536" s="119"/>
      <c r="T4536" s="121">
        <v>14568</v>
      </c>
      <c r="U4536" s="121">
        <v>12320</v>
      </c>
      <c r="V4536" s="122">
        <v>0.15431081823174075</v>
      </c>
      <c r="W4536" s="119" t="s">
        <v>9744</v>
      </c>
      <c r="X4536" s="119"/>
      <c r="Y4536" s="119"/>
      <c r="Z4536" s="119"/>
      <c r="AA4536" s="119"/>
    </row>
    <row r="4537" spans="1:27" x14ac:dyDescent="0.25">
      <c r="A4537" s="119" t="s">
        <v>10302</v>
      </c>
      <c r="B4537" s="119" t="s">
        <v>10302</v>
      </c>
      <c r="C4537" s="119" t="s">
        <v>10303</v>
      </c>
      <c r="D4537" s="119" t="s">
        <v>10303</v>
      </c>
      <c r="E4537" s="119" t="s">
        <v>55</v>
      </c>
      <c r="F4537" s="119" t="s">
        <v>22</v>
      </c>
      <c r="G4537" s="119" t="s">
        <v>23</v>
      </c>
      <c r="H4537" s="119"/>
      <c r="I4537" s="119"/>
      <c r="J4537" s="119"/>
      <c r="K4537" s="123">
        <v>100240109000</v>
      </c>
      <c r="L4537" s="119" t="s">
        <v>9842</v>
      </c>
      <c r="M4537" s="119" t="s">
        <v>65</v>
      </c>
      <c r="N4537" s="119" t="s">
        <v>65</v>
      </c>
      <c r="O4537" s="119" t="s">
        <v>65</v>
      </c>
      <c r="P4537" s="119"/>
      <c r="Q4537" s="119"/>
      <c r="R4537" s="119"/>
      <c r="S4537" s="119"/>
      <c r="T4537" s="121">
        <v>26820</v>
      </c>
      <c r="U4537" s="121">
        <v>22680</v>
      </c>
      <c r="V4537" s="122">
        <v>0.15436241610738255</v>
      </c>
      <c r="W4537" s="119" t="s">
        <v>9744</v>
      </c>
      <c r="X4537" s="119"/>
      <c r="Y4537" s="119"/>
      <c r="Z4537" s="119"/>
      <c r="AA4537" s="119"/>
    </row>
    <row r="4538" spans="1:27" x14ac:dyDescent="0.25">
      <c r="A4538" s="119" t="s">
        <v>10304</v>
      </c>
      <c r="B4538" s="119" t="s">
        <v>10304</v>
      </c>
      <c r="C4538" s="119" t="s">
        <v>10305</v>
      </c>
      <c r="D4538" s="119" t="s">
        <v>10305</v>
      </c>
      <c r="E4538" s="119" t="s">
        <v>55</v>
      </c>
      <c r="F4538" s="119" t="s">
        <v>22</v>
      </c>
      <c r="G4538" s="119" t="s">
        <v>23</v>
      </c>
      <c r="H4538" s="119"/>
      <c r="I4538" s="119"/>
      <c r="J4538" s="119"/>
      <c r="K4538" s="124">
        <v>100240109000</v>
      </c>
      <c r="L4538" s="119" t="s">
        <v>9842</v>
      </c>
      <c r="M4538" s="119" t="s">
        <v>65</v>
      </c>
      <c r="N4538" s="119" t="s">
        <v>65</v>
      </c>
      <c r="O4538" s="119" t="s">
        <v>65</v>
      </c>
      <c r="P4538" s="119"/>
      <c r="Q4538" s="119"/>
      <c r="R4538" s="119"/>
      <c r="S4538" s="119"/>
      <c r="T4538" s="121">
        <v>39557</v>
      </c>
      <c r="U4538" s="121">
        <v>33450</v>
      </c>
      <c r="V4538" s="122">
        <v>0.15438481179058072</v>
      </c>
      <c r="W4538" s="119" t="s">
        <v>9744</v>
      </c>
      <c r="X4538" s="119"/>
      <c r="Y4538" s="119"/>
      <c r="Z4538" s="119"/>
      <c r="AA4538" s="119"/>
    </row>
    <row r="4539" spans="1:27" x14ac:dyDescent="0.25">
      <c r="A4539" s="119" t="s">
        <v>10306</v>
      </c>
      <c r="B4539" s="119" t="s">
        <v>10306</v>
      </c>
      <c r="C4539" s="119" t="s">
        <v>10307</v>
      </c>
      <c r="D4539" s="119" t="s">
        <v>10307</v>
      </c>
      <c r="E4539" s="119" t="s">
        <v>55</v>
      </c>
      <c r="F4539" s="119" t="s">
        <v>22</v>
      </c>
      <c r="G4539" s="119" t="s">
        <v>23</v>
      </c>
      <c r="H4539" s="119"/>
      <c r="I4539" s="119"/>
      <c r="J4539" s="119"/>
      <c r="K4539" s="120">
        <v>100240109000</v>
      </c>
      <c r="L4539" s="119" t="s">
        <v>9842</v>
      </c>
      <c r="M4539" s="119" t="s">
        <v>65</v>
      </c>
      <c r="N4539" s="119" t="s">
        <v>65</v>
      </c>
      <c r="O4539" s="119" t="s">
        <v>65</v>
      </c>
      <c r="P4539" s="119"/>
      <c r="Q4539" s="119"/>
      <c r="R4539" s="119"/>
      <c r="S4539" s="119"/>
      <c r="T4539" s="121">
        <v>52794</v>
      </c>
      <c r="U4539" s="121">
        <v>44640</v>
      </c>
      <c r="V4539" s="122">
        <v>0.15444936924650532</v>
      </c>
      <c r="W4539" s="119" t="s">
        <v>9744</v>
      </c>
      <c r="X4539" s="119"/>
      <c r="Y4539" s="119"/>
      <c r="Z4539" s="119"/>
      <c r="AA4539" s="119"/>
    </row>
    <row r="4540" spans="1:27" x14ac:dyDescent="0.25">
      <c r="A4540" s="119" t="s">
        <v>10308</v>
      </c>
      <c r="B4540" s="119" t="s">
        <v>10308</v>
      </c>
      <c r="C4540" s="119" t="s">
        <v>10309</v>
      </c>
      <c r="D4540" s="119" t="s">
        <v>10309</v>
      </c>
      <c r="E4540" s="119" t="s">
        <v>55</v>
      </c>
      <c r="F4540" s="119" t="s">
        <v>22</v>
      </c>
      <c r="G4540" s="119" t="s">
        <v>23</v>
      </c>
      <c r="H4540" s="119"/>
      <c r="I4540" s="119"/>
      <c r="J4540" s="119"/>
      <c r="K4540" s="120">
        <v>100240109000</v>
      </c>
      <c r="L4540" s="119" t="s">
        <v>9842</v>
      </c>
      <c r="M4540" s="119" t="s">
        <v>65</v>
      </c>
      <c r="N4540" s="119" t="s">
        <v>65</v>
      </c>
      <c r="O4540" s="119" t="s">
        <v>65</v>
      </c>
      <c r="P4540" s="119"/>
      <c r="Q4540" s="119"/>
      <c r="R4540" s="119"/>
      <c r="S4540" s="119"/>
      <c r="T4540" s="121">
        <v>108290</v>
      </c>
      <c r="U4540" s="121">
        <v>91560</v>
      </c>
      <c r="V4540" s="122">
        <v>0.15449256625727215</v>
      </c>
      <c r="W4540" s="119" t="s">
        <v>9744</v>
      </c>
      <c r="X4540" s="119"/>
      <c r="Y4540" s="119"/>
      <c r="Z4540" s="119"/>
      <c r="AA4540" s="119"/>
    </row>
    <row r="4541" spans="1:27" x14ac:dyDescent="0.25">
      <c r="A4541" s="119" t="s">
        <v>10310</v>
      </c>
      <c r="B4541" s="119" t="s">
        <v>10310</v>
      </c>
      <c r="C4541" s="119" t="s">
        <v>10311</v>
      </c>
      <c r="D4541" s="119" t="s">
        <v>10311</v>
      </c>
      <c r="E4541" s="119" t="s">
        <v>55</v>
      </c>
      <c r="F4541" s="119" t="s">
        <v>22</v>
      </c>
      <c r="G4541" s="119" t="s">
        <v>23</v>
      </c>
      <c r="H4541" s="119"/>
      <c r="I4541" s="119"/>
      <c r="J4541" s="119"/>
      <c r="K4541" s="120">
        <v>100240109000</v>
      </c>
      <c r="L4541" s="119" t="s">
        <v>9842</v>
      </c>
      <c r="M4541" s="119" t="s">
        <v>65</v>
      </c>
      <c r="N4541" s="119" t="s">
        <v>65</v>
      </c>
      <c r="O4541" s="119" t="s">
        <v>65</v>
      </c>
      <c r="P4541" s="119"/>
      <c r="Q4541" s="119"/>
      <c r="R4541" s="119"/>
      <c r="S4541" s="119"/>
      <c r="T4541" s="121">
        <v>131818</v>
      </c>
      <c r="U4541" s="121">
        <v>111460</v>
      </c>
      <c r="V4541" s="122">
        <v>0.15444021302098343</v>
      </c>
      <c r="W4541" s="119" t="s">
        <v>9744</v>
      </c>
      <c r="X4541" s="119"/>
      <c r="Y4541" s="119"/>
      <c r="Z4541" s="119"/>
      <c r="AA4541" s="119"/>
    </row>
    <row r="4542" spans="1:27" x14ac:dyDescent="0.25">
      <c r="A4542" s="119" t="s">
        <v>10312</v>
      </c>
      <c r="B4542" s="119" t="s">
        <v>10312</v>
      </c>
      <c r="C4542" s="119" t="s">
        <v>10313</v>
      </c>
      <c r="D4542" s="119" t="s">
        <v>10313</v>
      </c>
      <c r="E4542" s="119" t="s">
        <v>55</v>
      </c>
      <c r="F4542" s="119" t="s">
        <v>22</v>
      </c>
      <c r="G4542" s="119" t="s">
        <v>23</v>
      </c>
      <c r="H4542" s="119"/>
      <c r="I4542" s="119"/>
      <c r="J4542" s="119"/>
      <c r="K4542" s="120">
        <v>100240109000</v>
      </c>
      <c r="L4542" s="119" t="s">
        <v>9842</v>
      </c>
      <c r="M4542" s="119" t="s">
        <v>65</v>
      </c>
      <c r="N4542" s="119" t="s">
        <v>65</v>
      </c>
      <c r="O4542" s="119" t="s">
        <v>65</v>
      </c>
      <c r="P4542" s="119"/>
      <c r="Q4542" s="119"/>
      <c r="R4542" s="119"/>
      <c r="S4542" s="119"/>
      <c r="T4542" s="121">
        <v>156243</v>
      </c>
      <c r="U4542" s="121">
        <v>132110</v>
      </c>
      <c r="V4542" s="122">
        <v>0.15445811972376366</v>
      </c>
      <c r="W4542" s="119" t="s">
        <v>9744</v>
      </c>
      <c r="X4542" s="119"/>
      <c r="Y4542" s="119"/>
      <c r="Z4542" s="119"/>
      <c r="AA4542" s="119"/>
    </row>
    <row r="4543" spans="1:27" x14ac:dyDescent="0.25">
      <c r="A4543" s="119" t="s">
        <v>10314</v>
      </c>
      <c r="B4543" s="119" t="s">
        <v>10314</v>
      </c>
      <c r="C4543" s="119" t="s">
        <v>10315</v>
      </c>
      <c r="D4543" s="119" t="s">
        <v>10315</v>
      </c>
      <c r="E4543" s="119" t="s">
        <v>55</v>
      </c>
      <c r="F4543" s="119" t="s">
        <v>22</v>
      </c>
      <c r="G4543" s="119" t="s">
        <v>23</v>
      </c>
      <c r="H4543" s="119"/>
      <c r="I4543" s="119"/>
      <c r="J4543" s="119"/>
      <c r="K4543" s="120">
        <v>100240109000</v>
      </c>
      <c r="L4543" s="119" t="s">
        <v>9842</v>
      </c>
      <c r="M4543" s="119" t="s">
        <v>65</v>
      </c>
      <c r="N4543" s="119" t="s">
        <v>65</v>
      </c>
      <c r="O4543" s="119" t="s">
        <v>65</v>
      </c>
      <c r="P4543" s="119"/>
      <c r="Q4543" s="119"/>
      <c r="R4543" s="119"/>
      <c r="S4543" s="119"/>
      <c r="T4543" s="121">
        <v>181593</v>
      </c>
      <c r="U4543" s="121">
        <v>153540</v>
      </c>
      <c r="V4543" s="122">
        <v>0.15448282698121618</v>
      </c>
      <c r="W4543" s="119" t="s">
        <v>9744</v>
      </c>
      <c r="X4543" s="119"/>
      <c r="Y4543" s="119"/>
      <c r="Z4543" s="119"/>
      <c r="AA4543" s="119"/>
    </row>
    <row r="4544" spans="1:27" x14ac:dyDescent="0.25">
      <c r="A4544" s="119" t="s">
        <v>10316</v>
      </c>
      <c r="B4544" s="119" t="s">
        <v>10316</v>
      </c>
      <c r="C4544" s="119" t="s">
        <v>10317</v>
      </c>
      <c r="D4544" s="119" t="s">
        <v>10317</v>
      </c>
      <c r="E4544" s="119" t="s">
        <v>55</v>
      </c>
      <c r="F4544" s="119" t="s">
        <v>22</v>
      </c>
      <c r="G4544" s="119" t="s">
        <v>23</v>
      </c>
      <c r="H4544" s="119"/>
      <c r="I4544" s="119"/>
      <c r="J4544" s="119"/>
      <c r="K4544" s="120">
        <v>100240109000</v>
      </c>
      <c r="L4544" s="119" t="s">
        <v>9842</v>
      </c>
      <c r="M4544" s="119" t="s">
        <v>65</v>
      </c>
      <c r="N4544" s="119" t="s">
        <v>65</v>
      </c>
      <c r="O4544" s="119" t="s">
        <v>65</v>
      </c>
      <c r="P4544" s="119"/>
      <c r="Q4544" s="119"/>
      <c r="R4544" s="119"/>
      <c r="S4544" s="119"/>
      <c r="T4544" s="121">
        <v>207894</v>
      </c>
      <c r="U4544" s="121">
        <v>175780</v>
      </c>
      <c r="V4544" s="122">
        <v>0.15447295256236349</v>
      </c>
      <c r="W4544" s="119" t="s">
        <v>9744</v>
      </c>
      <c r="X4544" s="119"/>
      <c r="Y4544" s="119"/>
      <c r="Z4544" s="119"/>
      <c r="AA4544" s="119"/>
    </row>
    <row r="4545" spans="1:27" x14ac:dyDescent="0.25">
      <c r="A4545" s="119" t="s">
        <v>10318</v>
      </c>
      <c r="B4545" s="119" t="s">
        <v>10318</v>
      </c>
      <c r="C4545" s="119" t="s">
        <v>10319</v>
      </c>
      <c r="D4545" s="119" t="s">
        <v>10319</v>
      </c>
      <c r="E4545" s="119" t="s">
        <v>55</v>
      </c>
      <c r="F4545" s="119" t="s">
        <v>22</v>
      </c>
      <c r="G4545" s="119" t="s">
        <v>23</v>
      </c>
      <c r="H4545" s="119"/>
      <c r="I4545" s="119"/>
      <c r="J4545" s="119"/>
      <c r="K4545" s="123">
        <v>100240109000</v>
      </c>
      <c r="L4545" s="119" t="s">
        <v>9842</v>
      </c>
      <c r="M4545" s="119" t="s">
        <v>65</v>
      </c>
      <c r="N4545" s="119" t="s">
        <v>65</v>
      </c>
      <c r="O4545" s="119" t="s">
        <v>65</v>
      </c>
      <c r="P4545" s="119"/>
      <c r="Q4545" s="119"/>
      <c r="R4545" s="119"/>
      <c r="S4545" s="119"/>
      <c r="T4545" s="121">
        <v>143557</v>
      </c>
      <c r="U4545" s="121">
        <v>121380</v>
      </c>
      <c r="V4545" s="122">
        <v>0.15448219174265276</v>
      </c>
      <c r="W4545" s="119" t="s">
        <v>9744</v>
      </c>
      <c r="X4545" s="119"/>
      <c r="Y4545" s="119"/>
      <c r="Z4545" s="119"/>
      <c r="AA4545" s="119"/>
    </row>
    <row r="4546" spans="1:27" x14ac:dyDescent="0.25">
      <c r="A4546" s="119" t="s">
        <v>10320</v>
      </c>
      <c r="B4546" s="119" t="s">
        <v>10320</v>
      </c>
      <c r="C4546" s="119" t="s">
        <v>10321</v>
      </c>
      <c r="D4546" s="119" t="s">
        <v>10321</v>
      </c>
      <c r="E4546" s="119" t="s">
        <v>55</v>
      </c>
      <c r="F4546" s="119" t="s">
        <v>22</v>
      </c>
      <c r="G4546" s="119" t="s">
        <v>23</v>
      </c>
      <c r="H4546" s="119"/>
      <c r="I4546" s="119"/>
      <c r="J4546" s="119"/>
      <c r="K4546" s="123">
        <v>100240109000</v>
      </c>
      <c r="L4546" s="119" t="s">
        <v>9842</v>
      </c>
      <c r="M4546" s="119" t="s">
        <v>65</v>
      </c>
      <c r="N4546" s="119" t="s">
        <v>65</v>
      </c>
      <c r="O4546" s="119" t="s">
        <v>65</v>
      </c>
      <c r="P4546" s="119"/>
      <c r="Q4546" s="119"/>
      <c r="R4546" s="119"/>
      <c r="S4546" s="119"/>
      <c r="T4546" s="121">
        <v>174983</v>
      </c>
      <c r="U4546" s="121">
        <v>147950</v>
      </c>
      <c r="V4546" s="122">
        <v>0.15448929324562954</v>
      </c>
      <c r="W4546" s="119" t="s">
        <v>9744</v>
      </c>
      <c r="X4546" s="119"/>
      <c r="Y4546" s="119"/>
      <c r="Z4546" s="119"/>
      <c r="AA4546" s="119"/>
    </row>
    <row r="4547" spans="1:27" x14ac:dyDescent="0.25">
      <c r="A4547" s="119" t="s">
        <v>10322</v>
      </c>
      <c r="B4547" s="119" t="s">
        <v>10322</v>
      </c>
      <c r="C4547" s="119" t="s">
        <v>10323</v>
      </c>
      <c r="D4547" s="119" t="s">
        <v>10323</v>
      </c>
      <c r="E4547" s="119" t="s">
        <v>55</v>
      </c>
      <c r="F4547" s="119" t="s">
        <v>22</v>
      </c>
      <c r="G4547" s="119" t="s">
        <v>23</v>
      </c>
      <c r="H4547" s="119"/>
      <c r="I4547" s="119"/>
      <c r="J4547" s="119"/>
      <c r="K4547" s="123">
        <v>100240109000</v>
      </c>
      <c r="L4547" s="119" t="s">
        <v>9842</v>
      </c>
      <c r="M4547" s="119" t="s">
        <v>65</v>
      </c>
      <c r="N4547" s="119" t="s">
        <v>65</v>
      </c>
      <c r="O4547" s="119" t="s">
        <v>65</v>
      </c>
      <c r="P4547" s="119"/>
      <c r="Q4547" s="119"/>
      <c r="R4547" s="119"/>
      <c r="S4547" s="119"/>
      <c r="T4547" s="121">
        <v>207610</v>
      </c>
      <c r="U4547" s="121">
        <v>175540</v>
      </c>
      <c r="V4547" s="122">
        <v>0.15447232792254706</v>
      </c>
      <c r="W4547" s="119" t="s">
        <v>9744</v>
      </c>
      <c r="X4547" s="119"/>
      <c r="Y4547" s="119"/>
      <c r="Z4547" s="119"/>
      <c r="AA4547" s="119"/>
    </row>
    <row r="4548" spans="1:27" x14ac:dyDescent="0.25">
      <c r="A4548" s="119" t="s">
        <v>10324</v>
      </c>
      <c r="B4548" s="119" t="s">
        <v>10324</v>
      </c>
      <c r="C4548" s="119" t="s">
        <v>10325</v>
      </c>
      <c r="D4548" s="119" t="s">
        <v>10325</v>
      </c>
      <c r="E4548" s="119" t="s">
        <v>55</v>
      </c>
      <c r="F4548" s="119" t="s">
        <v>22</v>
      </c>
      <c r="G4548" s="119" t="s">
        <v>23</v>
      </c>
      <c r="H4548" s="119"/>
      <c r="I4548" s="119"/>
      <c r="J4548" s="119"/>
      <c r="K4548" s="124">
        <v>100240109000</v>
      </c>
      <c r="L4548" s="119" t="s">
        <v>9842</v>
      </c>
      <c r="M4548" s="119" t="s">
        <v>65</v>
      </c>
      <c r="N4548" s="119" t="s">
        <v>65</v>
      </c>
      <c r="O4548" s="119" t="s">
        <v>65</v>
      </c>
      <c r="P4548" s="119"/>
      <c r="Q4548" s="119"/>
      <c r="R4548" s="119"/>
      <c r="S4548" s="119"/>
      <c r="T4548" s="121">
        <v>241471</v>
      </c>
      <c r="U4548" s="121">
        <v>204170</v>
      </c>
      <c r="V4548" s="122">
        <v>0.15447403621967026</v>
      </c>
      <c r="W4548" s="119" t="s">
        <v>9744</v>
      </c>
      <c r="X4548" s="119"/>
      <c r="Y4548" s="119"/>
      <c r="Z4548" s="119"/>
      <c r="AA4548" s="119"/>
    </row>
    <row r="4549" spans="1:27" x14ac:dyDescent="0.25">
      <c r="A4549" s="119" t="s">
        <v>10326</v>
      </c>
      <c r="B4549" s="119" t="s">
        <v>10326</v>
      </c>
      <c r="C4549" s="119" t="s">
        <v>10327</v>
      </c>
      <c r="D4549" s="119" t="s">
        <v>10327</v>
      </c>
      <c r="E4549" s="119" t="s">
        <v>55</v>
      </c>
      <c r="F4549" s="119" t="s">
        <v>22</v>
      </c>
      <c r="G4549" s="119" t="s">
        <v>23</v>
      </c>
      <c r="H4549" s="119"/>
      <c r="I4549" s="119"/>
      <c r="J4549" s="119"/>
      <c r="K4549" s="120">
        <v>100240109000</v>
      </c>
      <c r="L4549" s="119" t="s">
        <v>9842</v>
      </c>
      <c r="M4549" s="119" t="s">
        <v>65</v>
      </c>
      <c r="N4549" s="119" t="s">
        <v>65</v>
      </c>
      <c r="O4549" s="119" t="s">
        <v>65</v>
      </c>
      <c r="P4549" s="119"/>
      <c r="Q4549" s="119"/>
      <c r="R4549" s="119"/>
      <c r="S4549" s="119"/>
      <c r="T4549" s="121">
        <v>276605</v>
      </c>
      <c r="U4549" s="121">
        <v>233870</v>
      </c>
      <c r="V4549" s="122">
        <v>0.15449829178792862</v>
      </c>
      <c r="W4549" s="119" t="s">
        <v>9744</v>
      </c>
      <c r="X4549" s="119"/>
      <c r="Y4549" s="119"/>
      <c r="Z4549" s="119"/>
      <c r="AA4549" s="119"/>
    </row>
    <row r="4550" spans="1:27" x14ac:dyDescent="0.25">
      <c r="A4550" s="119" t="s">
        <v>10328</v>
      </c>
      <c r="B4550" s="119" t="s">
        <v>10328</v>
      </c>
      <c r="C4550" s="119" t="s">
        <v>10329</v>
      </c>
      <c r="D4550" s="119" t="s">
        <v>10329</v>
      </c>
      <c r="E4550" s="119" t="s">
        <v>55</v>
      </c>
      <c r="F4550" s="119" t="s">
        <v>22</v>
      </c>
      <c r="G4550" s="119" t="s">
        <v>23</v>
      </c>
      <c r="H4550" s="119"/>
      <c r="I4550" s="119"/>
      <c r="J4550" s="119"/>
      <c r="K4550" s="120">
        <v>100240109000</v>
      </c>
      <c r="L4550" s="119" t="s">
        <v>9842</v>
      </c>
      <c r="M4550" s="119" t="s">
        <v>65</v>
      </c>
      <c r="N4550" s="119" t="s">
        <v>65</v>
      </c>
      <c r="O4550" s="119" t="s">
        <v>65</v>
      </c>
      <c r="P4550" s="119"/>
      <c r="Q4550" s="119"/>
      <c r="R4550" s="119"/>
      <c r="S4550" s="119"/>
      <c r="T4550" s="121">
        <v>153624</v>
      </c>
      <c r="U4550" s="121">
        <v>129890</v>
      </c>
      <c r="V4550" s="122">
        <v>0.15449408946518772</v>
      </c>
      <c r="W4550" s="119" t="s">
        <v>9744</v>
      </c>
      <c r="X4550" s="119"/>
      <c r="Y4550" s="119"/>
      <c r="Z4550" s="119"/>
      <c r="AA4550" s="119"/>
    </row>
    <row r="4551" spans="1:27" x14ac:dyDescent="0.25">
      <c r="A4551" s="119" t="s">
        <v>10330</v>
      </c>
      <c r="B4551" s="119" t="s">
        <v>10330</v>
      </c>
      <c r="C4551" s="119" t="s">
        <v>10331</v>
      </c>
      <c r="D4551" s="119" t="s">
        <v>10331</v>
      </c>
      <c r="E4551" s="119" t="s">
        <v>55</v>
      </c>
      <c r="F4551" s="119" t="s">
        <v>22</v>
      </c>
      <c r="G4551" s="119" t="s">
        <v>23</v>
      </c>
      <c r="H4551" s="119"/>
      <c r="I4551" s="119"/>
      <c r="J4551" s="119"/>
      <c r="K4551" s="120">
        <v>100240109000</v>
      </c>
      <c r="L4551" s="119" t="s">
        <v>9842</v>
      </c>
      <c r="M4551" s="119" t="s">
        <v>65</v>
      </c>
      <c r="N4551" s="119" t="s">
        <v>65</v>
      </c>
      <c r="O4551" s="119" t="s">
        <v>65</v>
      </c>
      <c r="P4551" s="119"/>
      <c r="Q4551" s="119"/>
      <c r="R4551" s="119"/>
      <c r="S4551" s="119"/>
      <c r="T4551" s="121">
        <v>187306</v>
      </c>
      <c r="U4551" s="121">
        <v>158370</v>
      </c>
      <c r="V4551" s="122">
        <v>0.15448517399335848</v>
      </c>
      <c r="W4551" s="119" t="s">
        <v>9744</v>
      </c>
      <c r="X4551" s="119"/>
      <c r="Y4551" s="119"/>
      <c r="Z4551" s="119"/>
      <c r="AA4551" s="119"/>
    </row>
    <row r="4552" spans="1:27" x14ac:dyDescent="0.25">
      <c r="A4552" s="119" t="s">
        <v>10332</v>
      </c>
      <c r="B4552" s="119" t="s">
        <v>10332</v>
      </c>
      <c r="C4552" s="119" t="s">
        <v>10333</v>
      </c>
      <c r="D4552" s="119" t="s">
        <v>10333</v>
      </c>
      <c r="E4552" s="119" t="s">
        <v>55</v>
      </c>
      <c r="F4552" s="119" t="s">
        <v>22</v>
      </c>
      <c r="G4552" s="119" t="s">
        <v>23</v>
      </c>
      <c r="H4552" s="119"/>
      <c r="I4552" s="119"/>
      <c r="J4552" s="119"/>
      <c r="K4552" s="120">
        <v>100240109000</v>
      </c>
      <c r="L4552" s="119" t="s">
        <v>9842</v>
      </c>
      <c r="M4552" s="119" t="s">
        <v>65</v>
      </c>
      <c r="N4552" s="119" t="s">
        <v>65</v>
      </c>
      <c r="O4552" s="119" t="s">
        <v>65</v>
      </c>
      <c r="P4552" s="119"/>
      <c r="Q4552" s="119"/>
      <c r="R4552" s="119"/>
      <c r="S4552" s="119"/>
      <c r="T4552" s="121">
        <v>222274</v>
      </c>
      <c r="U4552" s="121">
        <v>187940</v>
      </c>
      <c r="V4552" s="122">
        <v>0.15446700918685952</v>
      </c>
      <c r="W4552" s="119" t="s">
        <v>9744</v>
      </c>
      <c r="X4552" s="119"/>
      <c r="Y4552" s="119"/>
      <c r="Z4552" s="119"/>
      <c r="AA4552" s="119"/>
    </row>
    <row r="4553" spans="1:27" x14ac:dyDescent="0.25">
      <c r="A4553" s="119" t="s">
        <v>10334</v>
      </c>
      <c r="B4553" s="119" t="s">
        <v>10334</v>
      </c>
      <c r="C4553" s="119" t="s">
        <v>10335</v>
      </c>
      <c r="D4553" s="119" t="s">
        <v>10335</v>
      </c>
      <c r="E4553" s="119" t="s">
        <v>55</v>
      </c>
      <c r="F4553" s="119" t="s">
        <v>22</v>
      </c>
      <c r="G4553" s="119" t="s">
        <v>23</v>
      </c>
      <c r="H4553" s="119"/>
      <c r="I4553" s="119"/>
      <c r="J4553" s="119"/>
      <c r="K4553" s="120">
        <v>100240109000</v>
      </c>
      <c r="L4553" s="119" t="s">
        <v>9842</v>
      </c>
      <c r="M4553" s="119" t="s">
        <v>65</v>
      </c>
      <c r="N4553" s="119" t="s">
        <v>65</v>
      </c>
      <c r="O4553" s="119" t="s">
        <v>65</v>
      </c>
      <c r="P4553" s="119"/>
      <c r="Q4553" s="119"/>
      <c r="R4553" s="119"/>
      <c r="S4553" s="119"/>
      <c r="T4553" s="121">
        <v>258566</v>
      </c>
      <c r="U4553" s="121">
        <v>218620</v>
      </c>
      <c r="V4553" s="122">
        <v>0.15449053626540221</v>
      </c>
      <c r="W4553" s="119" t="s">
        <v>9744</v>
      </c>
      <c r="X4553" s="119"/>
      <c r="Y4553" s="119"/>
      <c r="Z4553" s="119"/>
      <c r="AA4553" s="119"/>
    </row>
    <row r="4554" spans="1:27" x14ac:dyDescent="0.25">
      <c r="A4554" s="119" t="s">
        <v>10336</v>
      </c>
      <c r="B4554" s="119" t="s">
        <v>10336</v>
      </c>
      <c r="C4554" s="119" t="s">
        <v>10337</v>
      </c>
      <c r="D4554" s="119" t="s">
        <v>10337</v>
      </c>
      <c r="E4554" s="119" t="s">
        <v>55</v>
      </c>
      <c r="F4554" s="119" t="s">
        <v>22</v>
      </c>
      <c r="G4554" s="119" t="s">
        <v>23</v>
      </c>
      <c r="H4554" s="119"/>
      <c r="I4554" s="119"/>
      <c r="J4554" s="119"/>
      <c r="K4554" s="120">
        <v>100240109000</v>
      </c>
      <c r="L4554" s="119" t="s">
        <v>9842</v>
      </c>
      <c r="M4554" s="119" t="s">
        <v>65</v>
      </c>
      <c r="N4554" s="119" t="s">
        <v>65</v>
      </c>
      <c r="O4554" s="119" t="s">
        <v>65</v>
      </c>
      <c r="P4554" s="119"/>
      <c r="Q4554" s="119"/>
      <c r="R4554" s="119"/>
      <c r="S4554" s="119"/>
      <c r="T4554" s="121">
        <v>296220</v>
      </c>
      <c r="U4554" s="121">
        <v>250460</v>
      </c>
      <c r="V4554" s="122">
        <v>0.15447977854297479</v>
      </c>
      <c r="W4554" s="119" t="s">
        <v>9744</v>
      </c>
      <c r="X4554" s="119"/>
      <c r="Y4554" s="119"/>
      <c r="Z4554" s="119"/>
      <c r="AA4554" s="119"/>
    </row>
    <row r="4555" spans="1:27" x14ac:dyDescent="0.25">
      <c r="A4555" s="119" t="s">
        <v>10338</v>
      </c>
      <c r="B4555" s="119" t="s">
        <v>10338</v>
      </c>
      <c r="C4555" s="119" t="s">
        <v>10339</v>
      </c>
      <c r="D4555" s="119" t="s">
        <v>10339</v>
      </c>
      <c r="E4555" s="119" t="s">
        <v>55</v>
      </c>
      <c r="F4555" s="119" t="s">
        <v>22</v>
      </c>
      <c r="G4555" s="119" t="s">
        <v>23</v>
      </c>
      <c r="H4555" s="119"/>
      <c r="I4555" s="119"/>
      <c r="J4555" s="119"/>
      <c r="K4555" s="123">
        <v>100240109000</v>
      </c>
      <c r="L4555" s="119" t="s">
        <v>9842</v>
      </c>
      <c r="M4555" s="119" t="s">
        <v>65</v>
      </c>
      <c r="N4555" s="119" t="s">
        <v>65</v>
      </c>
      <c r="O4555" s="119" t="s">
        <v>65</v>
      </c>
      <c r="P4555" s="119"/>
      <c r="Q4555" s="119"/>
      <c r="R4555" s="119"/>
      <c r="S4555" s="119"/>
      <c r="T4555" s="121">
        <v>181327</v>
      </c>
      <c r="U4555" s="121">
        <v>153320</v>
      </c>
      <c r="V4555" s="122">
        <v>0.15445576224169599</v>
      </c>
      <c r="W4555" s="119" t="s">
        <v>9744</v>
      </c>
      <c r="X4555" s="119"/>
      <c r="Y4555" s="119"/>
      <c r="Z4555" s="119"/>
      <c r="AA4555" s="119"/>
    </row>
    <row r="4556" spans="1:27" x14ac:dyDescent="0.25">
      <c r="A4556" s="119" t="s">
        <v>10340</v>
      </c>
      <c r="B4556" s="119" t="s">
        <v>10340</v>
      </c>
      <c r="C4556" s="119" t="s">
        <v>10341</v>
      </c>
      <c r="D4556" s="119" t="s">
        <v>10341</v>
      </c>
      <c r="E4556" s="119" t="s">
        <v>55</v>
      </c>
      <c r="F4556" s="119" t="s">
        <v>22</v>
      </c>
      <c r="G4556" s="119" t="s">
        <v>23</v>
      </c>
      <c r="H4556" s="119"/>
      <c r="I4556" s="119"/>
      <c r="J4556" s="119"/>
      <c r="K4556" s="123">
        <v>100240109000</v>
      </c>
      <c r="L4556" s="119" t="s">
        <v>9842</v>
      </c>
      <c r="M4556" s="119" t="s">
        <v>65</v>
      </c>
      <c r="N4556" s="119" t="s">
        <v>65</v>
      </c>
      <c r="O4556" s="119" t="s">
        <v>65</v>
      </c>
      <c r="P4556" s="119"/>
      <c r="Q4556" s="119"/>
      <c r="R4556" s="119"/>
      <c r="S4556" s="119"/>
      <c r="T4556" s="121">
        <v>221215</v>
      </c>
      <c r="U4556" s="121">
        <v>187040</v>
      </c>
      <c r="V4556" s="122">
        <v>0.15448771557082475</v>
      </c>
      <c r="W4556" s="119" t="s">
        <v>9744</v>
      </c>
      <c r="X4556" s="119"/>
      <c r="Y4556" s="119"/>
      <c r="Z4556" s="119"/>
      <c r="AA4556" s="119"/>
    </row>
    <row r="4557" spans="1:27" x14ac:dyDescent="0.25">
      <c r="A4557" s="119" t="s">
        <v>10342</v>
      </c>
      <c r="B4557" s="119" t="s">
        <v>10342</v>
      </c>
      <c r="C4557" s="119" t="s">
        <v>10343</v>
      </c>
      <c r="D4557" s="119" t="s">
        <v>10343</v>
      </c>
      <c r="E4557" s="119" t="s">
        <v>55</v>
      </c>
      <c r="F4557" s="119" t="s">
        <v>22</v>
      </c>
      <c r="G4557" s="119" t="s">
        <v>23</v>
      </c>
      <c r="H4557" s="119"/>
      <c r="I4557" s="119"/>
      <c r="J4557" s="119"/>
      <c r="K4557" s="123">
        <v>100240109000</v>
      </c>
      <c r="L4557" s="119" t="s">
        <v>9842</v>
      </c>
      <c r="M4557" s="119" t="s">
        <v>65</v>
      </c>
      <c r="N4557" s="119" t="s">
        <v>65</v>
      </c>
      <c r="O4557" s="119" t="s">
        <v>65</v>
      </c>
      <c r="P4557" s="119"/>
      <c r="Q4557" s="119"/>
      <c r="R4557" s="119"/>
      <c r="S4557" s="119"/>
      <c r="T4557" s="121">
        <v>262626</v>
      </c>
      <c r="U4557" s="121">
        <v>222060</v>
      </c>
      <c r="V4557" s="122">
        <v>0.15446300061684681</v>
      </c>
      <c r="W4557" s="119" t="s">
        <v>9744</v>
      </c>
      <c r="X4557" s="119"/>
      <c r="Y4557" s="119"/>
      <c r="Z4557" s="119"/>
      <c r="AA4557" s="119"/>
    </row>
    <row r="4558" spans="1:27" x14ac:dyDescent="0.25">
      <c r="A4558" s="119" t="s">
        <v>10344</v>
      </c>
      <c r="B4558" s="119" t="s">
        <v>10344</v>
      </c>
      <c r="C4558" s="119" t="s">
        <v>10345</v>
      </c>
      <c r="D4558" s="119" t="s">
        <v>10345</v>
      </c>
      <c r="E4558" s="119" t="s">
        <v>55</v>
      </c>
      <c r="F4558" s="119" t="s">
        <v>22</v>
      </c>
      <c r="G4558" s="119" t="s">
        <v>23</v>
      </c>
      <c r="H4558" s="119"/>
      <c r="I4558" s="119"/>
      <c r="J4558" s="119"/>
      <c r="K4558" s="124">
        <v>100240109000</v>
      </c>
      <c r="L4558" s="119" t="s">
        <v>9842</v>
      </c>
      <c r="M4558" s="119" t="s">
        <v>65</v>
      </c>
      <c r="N4558" s="119" t="s">
        <v>65</v>
      </c>
      <c r="O4558" s="119" t="s">
        <v>65</v>
      </c>
      <c r="P4558" s="119"/>
      <c r="Q4558" s="119"/>
      <c r="R4558" s="119"/>
      <c r="S4558" s="119"/>
      <c r="T4558" s="121">
        <v>305604</v>
      </c>
      <c r="U4558" s="121">
        <v>258390</v>
      </c>
      <c r="V4558" s="122">
        <v>0.15449405112498527</v>
      </c>
      <c r="W4558" s="119" t="s">
        <v>9744</v>
      </c>
      <c r="X4558" s="119"/>
      <c r="Y4558" s="119"/>
      <c r="Z4558" s="119"/>
      <c r="AA4558" s="119"/>
    </row>
    <row r="4559" spans="1:27" x14ac:dyDescent="0.25">
      <c r="A4559" s="119" t="s">
        <v>10346</v>
      </c>
      <c r="B4559" s="119" t="s">
        <v>10346</v>
      </c>
      <c r="C4559" s="119" t="s">
        <v>10347</v>
      </c>
      <c r="D4559" s="119" t="s">
        <v>10347</v>
      </c>
      <c r="E4559" s="119" t="s">
        <v>55</v>
      </c>
      <c r="F4559" s="119" t="s">
        <v>22</v>
      </c>
      <c r="G4559" s="119" t="s">
        <v>23</v>
      </c>
      <c r="H4559" s="119"/>
      <c r="I4559" s="119"/>
      <c r="J4559" s="119"/>
      <c r="K4559" s="120">
        <v>100240109000</v>
      </c>
      <c r="L4559" s="119" t="s">
        <v>9842</v>
      </c>
      <c r="M4559" s="119" t="s">
        <v>65</v>
      </c>
      <c r="N4559" s="119" t="s">
        <v>65</v>
      </c>
      <c r="O4559" s="119" t="s">
        <v>65</v>
      </c>
      <c r="P4559" s="119"/>
      <c r="Q4559" s="119"/>
      <c r="R4559" s="119"/>
      <c r="S4559" s="119"/>
      <c r="T4559" s="121">
        <v>350197</v>
      </c>
      <c r="U4559" s="121">
        <v>296100</v>
      </c>
      <c r="V4559" s="122">
        <v>0.15447590927392296</v>
      </c>
      <c r="W4559" s="119" t="s">
        <v>9744</v>
      </c>
      <c r="X4559" s="119"/>
      <c r="Y4559" s="119"/>
      <c r="Z4559" s="119"/>
      <c r="AA4559" s="119"/>
    </row>
    <row r="4560" spans="1:27" x14ac:dyDescent="0.25">
      <c r="A4560" s="119" t="s">
        <v>10348</v>
      </c>
      <c r="B4560" s="119" t="s">
        <v>10348</v>
      </c>
      <c r="C4560" s="119" t="s">
        <v>10349</v>
      </c>
      <c r="D4560" s="119" t="s">
        <v>10349</v>
      </c>
      <c r="E4560" s="119" t="s">
        <v>55</v>
      </c>
      <c r="F4560" s="119" t="s">
        <v>22</v>
      </c>
      <c r="G4560" s="119" t="s">
        <v>23</v>
      </c>
      <c r="H4560" s="119"/>
      <c r="I4560" s="119"/>
      <c r="J4560" s="119"/>
      <c r="K4560" s="120">
        <v>100240109000</v>
      </c>
      <c r="L4560" s="119" t="s">
        <v>9842</v>
      </c>
      <c r="M4560" s="119" t="s">
        <v>65</v>
      </c>
      <c r="N4560" s="119" t="s">
        <v>65</v>
      </c>
      <c r="O4560" s="119" t="s">
        <v>65</v>
      </c>
      <c r="P4560" s="119"/>
      <c r="Q4560" s="119"/>
      <c r="R4560" s="119"/>
      <c r="S4560" s="119"/>
      <c r="T4560" s="149">
        <v>26771</v>
      </c>
      <c r="U4560" s="149" t="s">
        <v>9745</v>
      </c>
      <c r="V4560" s="122"/>
      <c r="W4560" s="119" t="s">
        <v>9746</v>
      </c>
      <c r="X4560" s="119"/>
      <c r="Y4560" s="119"/>
      <c r="Z4560" s="119"/>
      <c r="AA4560" s="119"/>
    </row>
    <row r="4561" spans="1:27" x14ac:dyDescent="0.25">
      <c r="A4561" s="119" t="s">
        <v>10350</v>
      </c>
      <c r="B4561" s="119" t="s">
        <v>10350</v>
      </c>
      <c r="C4561" s="119" t="s">
        <v>10351</v>
      </c>
      <c r="D4561" s="119" t="s">
        <v>10351</v>
      </c>
      <c r="E4561" s="119" t="s">
        <v>55</v>
      </c>
      <c r="F4561" s="119" t="s">
        <v>22</v>
      </c>
      <c r="G4561" s="119" t="s">
        <v>23</v>
      </c>
      <c r="H4561" s="119"/>
      <c r="I4561" s="119"/>
      <c r="J4561" s="119"/>
      <c r="K4561" s="120">
        <v>100240109000</v>
      </c>
      <c r="L4561" s="119" t="s">
        <v>9842</v>
      </c>
      <c r="M4561" s="119" t="s">
        <v>65</v>
      </c>
      <c r="N4561" s="119" t="s">
        <v>65</v>
      </c>
      <c r="O4561" s="119" t="s">
        <v>65</v>
      </c>
      <c r="P4561" s="119"/>
      <c r="Q4561" s="119"/>
      <c r="R4561" s="119"/>
      <c r="S4561" s="119"/>
      <c r="T4561" s="149">
        <v>50629</v>
      </c>
      <c r="U4561" s="149" t="s">
        <v>9745</v>
      </c>
      <c r="V4561" s="122"/>
      <c r="W4561" s="119" t="s">
        <v>9746</v>
      </c>
      <c r="X4561" s="119"/>
      <c r="Y4561" s="119"/>
      <c r="Z4561" s="119"/>
      <c r="AA4561" s="119"/>
    </row>
    <row r="4562" spans="1:27" x14ac:dyDescent="0.25">
      <c r="A4562" s="119" t="s">
        <v>10352</v>
      </c>
      <c r="B4562" s="119" t="s">
        <v>10352</v>
      </c>
      <c r="C4562" s="119" t="s">
        <v>10353</v>
      </c>
      <c r="D4562" s="119" t="s">
        <v>10353</v>
      </c>
      <c r="E4562" s="119" t="s">
        <v>55</v>
      </c>
      <c r="F4562" s="119" t="s">
        <v>22</v>
      </c>
      <c r="G4562" s="119" t="s">
        <v>23</v>
      </c>
      <c r="H4562" s="119"/>
      <c r="I4562" s="119"/>
      <c r="J4562" s="119"/>
      <c r="K4562" s="120">
        <v>100240109000</v>
      </c>
      <c r="L4562" s="119" t="s">
        <v>9842</v>
      </c>
      <c r="M4562" s="119" t="s">
        <v>65</v>
      </c>
      <c r="N4562" s="119" t="s">
        <v>65</v>
      </c>
      <c r="O4562" s="119" t="s">
        <v>65</v>
      </c>
      <c r="P4562" s="119"/>
      <c r="Q4562" s="119"/>
      <c r="R4562" s="119"/>
      <c r="S4562" s="119"/>
      <c r="T4562" s="149">
        <v>75432</v>
      </c>
      <c r="U4562" s="149" t="s">
        <v>9745</v>
      </c>
      <c r="V4562" s="122"/>
      <c r="W4562" s="119" t="s">
        <v>9746</v>
      </c>
      <c r="X4562" s="119"/>
      <c r="Y4562" s="119"/>
      <c r="Z4562" s="119"/>
      <c r="AA4562" s="119"/>
    </row>
    <row r="4563" spans="1:27" x14ac:dyDescent="0.25">
      <c r="A4563" s="119" t="s">
        <v>10354</v>
      </c>
      <c r="B4563" s="119" t="s">
        <v>10354</v>
      </c>
      <c r="C4563" s="119" t="s">
        <v>10355</v>
      </c>
      <c r="D4563" s="119" t="s">
        <v>10355</v>
      </c>
      <c r="E4563" s="119" t="s">
        <v>55</v>
      </c>
      <c r="F4563" s="119" t="s">
        <v>22</v>
      </c>
      <c r="G4563" s="119" t="s">
        <v>23</v>
      </c>
      <c r="H4563" s="119"/>
      <c r="I4563" s="119"/>
      <c r="J4563" s="119"/>
      <c r="K4563" s="120">
        <v>100240109000</v>
      </c>
      <c r="L4563" s="119" t="s">
        <v>9842</v>
      </c>
      <c r="M4563" s="119" t="s">
        <v>65</v>
      </c>
      <c r="N4563" s="119" t="s">
        <v>65</v>
      </c>
      <c r="O4563" s="119" t="s">
        <v>65</v>
      </c>
      <c r="P4563" s="119"/>
      <c r="Q4563" s="119"/>
      <c r="R4563" s="119"/>
      <c r="S4563" s="119"/>
      <c r="T4563" s="149">
        <v>101206</v>
      </c>
      <c r="U4563" s="149" t="s">
        <v>9745</v>
      </c>
      <c r="V4563" s="122"/>
      <c r="W4563" s="119" t="s">
        <v>9746</v>
      </c>
      <c r="X4563" s="119"/>
      <c r="Y4563" s="119"/>
      <c r="Z4563" s="119"/>
      <c r="AA4563" s="119"/>
    </row>
    <row r="4564" spans="1:27" x14ac:dyDescent="0.25">
      <c r="A4564" s="119" t="s">
        <v>10356</v>
      </c>
      <c r="B4564" s="119" t="s">
        <v>10356</v>
      </c>
      <c r="C4564" s="119" t="s">
        <v>10357</v>
      </c>
      <c r="D4564" s="119" t="s">
        <v>10357</v>
      </c>
      <c r="E4564" s="119" t="s">
        <v>55</v>
      </c>
      <c r="F4564" s="119" t="s">
        <v>22</v>
      </c>
      <c r="G4564" s="119" t="s">
        <v>23</v>
      </c>
      <c r="H4564" s="119"/>
      <c r="I4564" s="119"/>
      <c r="J4564" s="119"/>
      <c r="K4564" s="120">
        <v>100240109000</v>
      </c>
      <c r="L4564" s="119" t="s">
        <v>9842</v>
      </c>
      <c r="M4564" s="119" t="s">
        <v>65</v>
      </c>
      <c r="N4564" s="119" t="s">
        <v>65</v>
      </c>
      <c r="O4564" s="119" t="s">
        <v>65</v>
      </c>
      <c r="P4564" s="119"/>
      <c r="Q4564" s="119"/>
      <c r="R4564" s="119"/>
      <c r="S4564" s="119"/>
      <c r="T4564" s="149">
        <v>34471</v>
      </c>
      <c r="U4564" s="149" t="s">
        <v>9745</v>
      </c>
      <c r="V4564" s="122"/>
      <c r="W4564" s="119" t="s">
        <v>9746</v>
      </c>
      <c r="X4564" s="119"/>
      <c r="Y4564" s="119"/>
      <c r="Z4564" s="119"/>
      <c r="AA4564" s="119"/>
    </row>
    <row r="4565" spans="1:27" x14ac:dyDescent="0.25">
      <c r="A4565" s="119" t="s">
        <v>10358</v>
      </c>
      <c r="B4565" s="119" t="s">
        <v>10358</v>
      </c>
      <c r="C4565" s="119" t="s">
        <v>10359</v>
      </c>
      <c r="D4565" s="119" t="s">
        <v>10359</v>
      </c>
      <c r="E4565" s="119" t="s">
        <v>55</v>
      </c>
      <c r="F4565" s="119" t="s">
        <v>22</v>
      </c>
      <c r="G4565" s="119" t="s">
        <v>23</v>
      </c>
      <c r="H4565" s="119"/>
      <c r="I4565" s="119"/>
      <c r="J4565" s="119"/>
      <c r="K4565" s="123">
        <v>100240109000</v>
      </c>
      <c r="L4565" s="119" t="s">
        <v>9842</v>
      </c>
      <c r="M4565" s="119" t="s">
        <v>65</v>
      </c>
      <c r="N4565" s="119" t="s">
        <v>65</v>
      </c>
      <c r="O4565" s="119" t="s">
        <v>65</v>
      </c>
      <c r="P4565" s="119"/>
      <c r="Q4565" s="119"/>
      <c r="R4565" s="119"/>
      <c r="S4565" s="119"/>
      <c r="T4565" s="149">
        <v>66340</v>
      </c>
      <c r="U4565" s="149" t="s">
        <v>9745</v>
      </c>
      <c r="V4565" s="122"/>
      <c r="W4565" s="119" t="s">
        <v>9746</v>
      </c>
      <c r="X4565" s="119"/>
      <c r="Y4565" s="119"/>
      <c r="Z4565" s="119"/>
      <c r="AA4565" s="119"/>
    </row>
    <row r="4566" spans="1:27" x14ac:dyDescent="0.25">
      <c r="A4566" s="119" t="s">
        <v>10360</v>
      </c>
      <c r="B4566" s="119" t="s">
        <v>10360</v>
      </c>
      <c r="C4566" s="119" t="s">
        <v>10361</v>
      </c>
      <c r="D4566" s="119" t="s">
        <v>10361</v>
      </c>
      <c r="E4566" s="119" t="s">
        <v>55</v>
      </c>
      <c r="F4566" s="119" t="s">
        <v>22</v>
      </c>
      <c r="G4566" s="119" t="s">
        <v>23</v>
      </c>
      <c r="H4566" s="119"/>
      <c r="I4566" s="119"/>
      <c r="J4566" s="119"/>
      <c r="K4566" s="123">
        <v>100240109000</v>
      </c>
      <c r="L4566" s="119" t="s">
        <v>9842</v>
      </c>
      <c r="M4566" s="119" t="s">
        <v>65</v>
      </c>
      <c r="N4566" s="119" t="s">
        <v>65</v>
      </c>
      <c r="O4566" s="119" t="s">
        <v>65</v>
      </c>
      <c r="P4566" s="119"/>
      <c r="Q4566" s="119"/>
      <c r="R4566" s="119"/>
      <c r="S4566" s="119"/>
      <c r="T4566" s="149">
        <v>99466</v>
      </c>
      <c r="U4566" s="149" t="s">
        <v>9745</v>
      </c>
      <c r="V4566" s="122"/>
      <c r="W4566" s="119" t="s">
        <v>9746</v>
      </c>
      <c r="X4566" s="119"/>
      <c r="Y4566" s="119"/>
      <c r="Z4566" s="119"/>
      <c r="AA4566" s="119"/>
    </row>
    <row r="4567" spans="1:27" x14ac:dyDescent="0.25">
      <c r="A4567" s="119" t="s">
        <v>10362</v>
      </c>
      <c r="B4567" s="119" t="s">
        <v>10362</v>
      </c>
      <c r="C4567" s="119" t="s">
        <v>10363</v>
      </c>
      <c r="D4567" s="119" t="s">
        <v>10363</v>
      </c>
      <c r="E4567" s="119" t="s">
        <v>55</v>
      </c>
      <c r="F4567" s="119" t="s">
        <v>22</v>
      </c>
      <c r="G4567" s="119" t="s">
        <v>23</v>
      </c>
      <c r="H4567" s="119"/>
      <c r="I4567" s="119"/>
      <c r="J4567" s="119"/>
      <c r="K4567" s="123">
        <v>100240109000</v>
      </c>
      <c r="L4567" s="119" t="s">
        <v>9842</v>
      </c>
      <c r="M4567" s="119" t="s">
        <v>65</v>
      </c>
      <c r="N4567" s="119" t="s">
        <v>65</v>
      </c>
      <c r="O4567" s="119" t="s">
        <v>65</v>
      </c>
      <c r="P4567" s="119"/>
      <c r="Q4567" s="119"/>
      <c r="R4567" s="119"/>
      <c r="S4567" s="119"/>
      <c r="T4567" s="149">
        <v>133894</v>
      </c>
      <c r="U4567" s="149" t="s">
        <v>9745</v>
      </c>
      <c r="V4567" s="122"/>
      <c r="W4567" s="119" t="s">
        <v>9746</v>
      </c>
      <c r="X4567" s="119"/>
      <c r="Y4567" s="119"/>
      <c r="Z4567" s="119"/>
      <c r="AA4567" s="119"/>
    </row>
    <row r="4568" spans="1:27" x14ac:dyDescent="0.25">
      <c r="A4568" s="119" t="s">
        <v>10364</v>
      </c>
      <c r="B4568" s="119" t="s">
        <v>10364</v>
      </c>
      <c r="C4568" s="119" t="s">
        <v>10365</v>
      </c>
      <c r="D4568" s="119" t="s">
        <v>10365</v>
      </c>
      <c r="E4568" s="119" t="s">
        <v>55</v>
      </c>
      <c r="F4568" s="119" t="s">
        <v>22</v>
      </c>
      <c r="G4568" s="119" t="s">
        <v>23</v>
      </c>
      <c r="H4568" s="119"/>
      <c r="I4568" s="119"/>
      <c r="J4568" s="119"/>
      <c r="K4568" s="124">
        <v>100240109000</v>
      </c>
      <c r="L4568" s="119" t="s">
        <v>9842</v>
      </c>
      <c r="M4568" s="119" t="s">
        <v>65</v>
      </c>
      <c r="N4568" s="119" t="s">
        <v>65</v>
      </c>
      <c r="O4568" s="119" t="s">
        <v>65</v>
      </c>
      <c r="P4568" s="119"/>
      <c r="Q4568" s="119"/>
      <c r="R4568" s="119"/>
      <c r="S4568" s="119"/>
      <c r="T4568" s="149">
        <v>36671</v>
      </c>
      <c r="U4568" s="149" t="s">
        <v>9745</v>
      </c>
      <c r="V4568" s="122"/>
      <c r="W4568" s="119" t="s">
        <v>9746</v>
      </c>
      <c r="X4568" s="119"/>
      <c r="Y4568" s="119"/>
      <c r="Z4568" s="119"/>
      <c r="AA4568" s="119"/>
    </row>
    <row r="4569" spans="1:27" x14ac:dyDescent="0.25">
      <c r="A4569" s="119" t="s">
        <v>10366</v>
      </c>
      <c r="B4569" s="119" t="s">
        <v>10366</v>
      </c>
      <c r="C4569" s="119" t="s">
        <v>10367</v>
      </c>
      <c r="D4569" s="119" t="s">
        <v>10367</v>
      </c>
      <c r="E4569" s="119" t="s">
        <v>55</v>
      </c>
      <c r="F4569" s="119" t="s">
        <v>22</v>
      </c>
      <c r="G4569" s="119" t="s">
        <v>23</v>
      </c>
      <c r="H4569" s="119"/>
      <c r="I4569" s="119"/>
      <c r="J4569" s="119"/>
      <c r="K4569" s="120">
        <v>100240109000</v>
      </c>
      <c r="L4569" s="119" t="s">
        <v>9842</v>
      </c>
      <c r="M4569" s="119" t="s">
        <v>65</v>
      </c>
      <c r="N4569" s="119" t="s">
        <v>65</v>
      </c>
      <c r="O4569" s="119" t="s">
        <v>65</v>
      </c>
      <c r="P4569" s="119"/>
      <c r="Q4569" s="119"/>
      <c r="R4569" s="119"/>
      <c r="S4569" s="119"/>
      <c r="T4569" s="149">
        <v>70825</v>
      </c>
      <c r="U4569" s="149" t="s">
        <v>9745</v>
      </c>
      <c r="V4569" s="122"/>
      <c r="W4569" s="119" t="s">
        <v>9746</v>
      </c>
      <c r="X4569" s="119"/>
      <c r="Y4569" s="119"/>
      <c r="Z4569" s="119"/>
      <c r="AA4569" s="119"/>
    </row>
    <row r="4570" spans="1:27" x14ac:dyDescent="0.25">
      <c r="A4570" s="119" t="s">
        <v>10368</v>
      </c>
      <c r="B4570" s="119" t="s">
        <v>10368</v>
      </c>
      <c r="C4570" s="119" t="s">
        <v>10369</v>
      </c>
      <c r="D4570" s="119" t="s">
        <v>10369</v>
      </c>
      <c r="E4570" s="119" t="s">
        <v>55</v>
      </c>
      <c r="F4570" s="119" t="s">
        <v>22</v>
      </c>
      <c r="G4570" s="119" t="s">
        <v>23</v>
      </c>
      <c r="H4570" s="119"/>
      <c r="I4570" s="119"/>
      <c r="J4570" s="119"/>
      <c r="K4570" s="120">
        <v>100240109000</v>
      </c>
      <c r="L4570" s="119" t="s">
        <v>9842</v>
      </c>
      <c r="M4570" s="119" t="s">
        <v>65</v>
      </c>
      <c r="N4570" s="119" t="s">
        <v>65</v>
      </c>
      <c r="O4570" s="119" t="s">
        <v>65</v>
      </c>
      <c r="P4570" s="119"/>
      <c r="Q4570" s="119"/>
      <c r="R4570" s="119"/>
      <c r="S4570" s="119"/>
      <c r="T4570" s="149">
        <v>106328</v>
      </c>
      <c r="U4570" s="149" t="s">
        <v>9745</v>
      </c>
      <c r="V4570" s="122"/>
      <c r="W4570" s="119" t="s">
        <v>9746</v>
      </c>
      <c r="X4570" s="119"/>
      <c r="Y4570" s="119"/>
      <c r="Z4570" s="119"/>
      <c r="AA4570" s="119"/>
    </row>
    <row r="4571" spans="1:27" x14ac:dyDescent="0.25">
      <c r="A4571" s="119" t="s">
        <v>10370</v>
      </c>
      <c r="B4571" s="119" t="s">
        <v>10370</v>
      </c>
      <c r="C4571" s="119" t="s">
        <v>10371</v>
      </c>
      <c r="D4571" s="119" t="s">
        <v>10371</v>
      </c>
      <c r="E4571" s="119" t="s">
        <v>55</v>
      </c>
      <c r="F4571" s="119" t="s">
        <v>22</v>
      </c>
      <c r="G4571" s="119" t="s">
        <v>23</v>
      </c>
      <c r="H4571" s="119"/>
      <c r="I4571" s="119"/>
      <c r="J4571" s="119"/>
      <c r="K4571" s="120">
        <v>100240109000</v>
      </c>
      <c r="L4571" s="119" t="s">
        <v>9842</v>
      </c>
      <c r="M4571" s="119" t="s">
        <v>65</v>
      </c>
      <c r="N4571" s="119" t="s">
        <v>65</v>
      </c>
      <c r="O4571" s="119" t="s">
        <v>65</v>
      </c>
      <c r="P4571" s="119"/>
      <c r="Q4571" s="119"/>
      <c r="R4571" s="119"/>
      <c r="S4571" s="119"/>
      <c r="T4571" s="149">
        <v>143226</v>
      </c>
      <c r="U4571" s="149" t="s">
        <v>9745</v>
      </c>
      <c r="V4571" s="122"/>
      <c r="W4571" s="119" t="s">
        <v>9746</v>
      </c>
      <c r="X4571" s="119"/>
      <c r="Y4571" s="119"/>
      <c r="Z4571" s="119"/>
      <c r="AA4571" s="119"/>
    </row>
    <row r="4572" spans="1:27" x14ac:dyDescent="0.25">
      <c r="A4572" s="119" t="s">
        <v>10372</v>
      </c>
      <c r="B4572" s="119" t="s">
        <v>10372</v>
      </c>
      <c r="C4572" s="119" t="s">
        <v>10373</v>
      </c>
      <c r="D4572" s="119" t="s">
        <v>10373</v>
      </c>
      <c r="E4572" s="119" t="s">
        <v>55</v>
      </c>
      <c r="F4572" s="119" t="s">
        <v>22</v>
      </c>
      <c r="G4572" s="119" t="s">
        <v>23</v>
      </c>
      <c r="H4572" s="119"/>
      <c r="I4572" s="119"/>
      <c r="J4572" s="119"/>
      <c r="K4572" s="120">
        <v>100240109000</v>
      </c>
      <c r="L4572" s="119" t="s">
        <v>9842</v>
      </c>
      <c r="M4572" s="119" t="s">
        <v>65</v>
      </c>
      <c r="N4572" s="119" t="s">
        <v>65</v>
      </c>
      <c r="O4572" s="119" t="s">
        <v>65</v>
      </c>
      <c r="P4572" s="119"/>
      <c r="Q4572" s="119"/>
      <c r="R4572" s="119"/>
      <c r="S4572" s="119"/>
      <c r="T4572" s="149">
        <v>42719</v>
      </c>
      <c r="U4572" s="149" t="s">
        <v>9745</v>
      </c>
      <c r="V4572" s="122"/>
      <c r="W4572" s="119" t="s">
        <v>9746</v>
      </c>
      <c r="X4572" s="119"/>
      <c r="Y4572" s="119"/>
      <c r="Z4572" s="119"/>
      <c r="AA4572" s="119"/>
    </row>
    <row r="4573" spans="1:27" x14ac:dyDescent="0.25">
      <c r="A4573" s="119" t="s">
        <v>10374</v>
      </c>
      <c r="B4573" s="119" t="s">
        <v>10374</v>
      </c>
      <c r="C4573" s="119" t="s">
        <v>10375</v>
      </c>
      <c r="D4573" s="119" t="s">
        <v>10375</v>
      </c>
      <c r="E4573" s="119" t="s">
        <v>55</v>
      </c>
      <c r="F4573" s="119" t="s">
        <v>22</v>
      </c>
      <c r="G4573" s="119" t="s">
        <v>23</v>
      </c>
      <c r="H4573" s="119"/>
      <c r="I4573" s="119"/>
      <c r="J4573" s="119"/>
      <c r="K4573" s="120">
        <v>100240109000</v>
      </c>
      <c r="L4573" s="119" t="s">
        <v>9842</v>
      </c>
      <c r="M4573" s="119" t="s">
        <v>65</v>
      </c>
      <c r="N4573" s="119" t="s">
        <v>65</v>
      </c>
      <c r="O4573" s="119" t="s">
        <v>65</v>
      </c>
      <c r="P4573" s="119"/>
      <c r="Q4573" s="119"/>
      <c r="R4573" s="119"/>
      <c r="S4573" s="119"/>
      <c r="T4573" s="149">
        <v>83165</v>
      </c>
      <c r="U4573" s="149" t="s">
        <v>9745</v>
      </c>
      <c r="V4573" s="122"/>
      <c r="W4573" s="119" t="s">
        <v>9746</v>
      </c>
      <c r="X4573" s="119"/>
      <c r="Y4573" s="119"/>
      <c r="Z4573" s="119"/>
      <c r="AA4573" s="119"/>
    </row>
    <row r="4574" spans="1:27" x14ac:dyDescent="0.25">
      <c r="A4574" s="119" t="s">
        <v>10376</v>
      </c>
      <c r="B4574" s="119" t="s">
        <v>10376</v>
      </c>
      <c r="C4574" s="119" t="s">
        <v>10377</v>
      </c>
      <c r="D4574" s="119" t="s">
        <v>10377</v>
      </c>
      <c r="E4574" s="119" t="s">
        <v>55</v>
      </c>
      <c r="F4574" s="119" t="s">
        <v>22</v>
      </c>
      <c r="G4574" s="119" t="s">
        <v>23</v>
      </c>
      <c r="H4574" s="119"/>
      <c r="I4574" s="119"/>
      <c r="J4574" s="119"/>
      <c r="K4574" s="120">
        <v>100240109000</v>
      </c>
      <c r="L4574" s="119" t="s">
        <v>9842</v>
      </c>
      <c r="M4574" s="119" t="s">
        <v>65</v>
      </c>
      <c r="N4574" s="119" t="s">
        <v>65</v>
      </c>
      <c r="O4574" s="119" t="s">
        <v>65</v>
      </c>
      <c r="P4574" s="119"/>
      <c r="Q4574" s="119"/>
      <c r="R4574" s="119"/>
      <c r="S4574" s="119"/>
      <c r="T4574" s="149">
        <v>125210</v>
      </c>
      <c r="U4574" s="149" t="s">
        <v>9745</v>
      </c>
      <c r="V4574" s="122"/>
      <c r="W4574" s="119" t="s">
        <v>9746</v>
      </c>
      <c r="X4574" s="119"/>
      <c r="Y4574" s="119"/>
      <c r="Z4574" s="119"/>
      <c r="AA4574" s="119"/>
    </row>
    <row r="4575" spans="1:27" x14ac:dyDescent="0.25">
      <c r="A4575" s="119" t="s">
        <v>10378</v>
      </c>
      <c r="B4575" s="119" t="s">
        <v>10378</v>
      </c>
      <c r="C4575" s="119" t="s">
        <v>10379</v>
      </c>
      <c r="D4575" s="119" t="s">
        <v>10379</v>
      </c>
      <c r="E4575" s="119" t="s">
        <v>55</v>
      </c>
      <c r="F4575" s="119" t="s">
        <v>22</v>
      </c>
      <c r="G4575" s="119" t="s">
        <v>23</v>
      </c>
      <c r="H4575" s="119"/>
      <c r="I4575" s="119"/>
      <c r="J4575" s="119"/>
      <c r="K4575" s="123">
        <v>100240109000</v>
      </c>
      <c r="L4575" s="119" t="s">
        <v>9842</v>
      </c>
      <c r="M4575" s="119" t="s">
        <v>65</v>
      </c>
      <c r="N4575" s="119" t="s">
        <v>65</v>
      </c>
      <c r="O4575" s="119" t="s">
        <v>65</v>
      </c>
      <c r="P4575" s="119"/>
      <c r="Q4575" s="119"/>
      <c r="R4575" s="119"/>
      <c r="S4575" s="119"/>
      <c r="T4575" s="149">
        <v>168904</v>
      </c>
      <c r="U4575" s="149" t="s">
        <v>9745</v>
      </c>
      <c r="V4575" s="122"/>
      <c r="W4575" s="119" t="s">
        <v>9746</v>
      </c>
      <c r="X4575" s="119"/>
      <c r="Y4575" s="119"/>
      <c r="Z4575" s="119"/>
      <c r="AA4575" s="119"/>
    </row>
    <row r="4576" spans="1:27" x14ac:dyDescent="0.25">
      <c r="A4576" s="119" t="s">
        <v>10380</v>
      </c>
      <c r="B4576" s="119" t="s">
        <v>10380</v>
      </c>
      <c r="C4576" s="119" t="s">
        <v>10381</v>
      </c>
      <c r="D4576" s="119" t="s">
        <v>10381</v>
      </c>
      <c r="E4576" s="119" t="s">
        <v>55</v>
      </c>
      <c r="F4576" s="119" t="s">
        <v>22</v>
      </c>
      <c r="G4576" s="119" t="s">
        <v>23</v>
      </c>
      <c r="H4576" s="119"/>
      <c r="I4576" s="119"/>
      <c r="J4576" s="119"/>
      <c r="K4576" s="123">
        <v>100240109000</v>
      </c>
      <c r="L4576" s="119" t="s">
        <v>9842</v>
      </c>
      <c r="M4576" s="119" t="s">
        <v>65</v>
      </c>
      <c r="N4576" s="119" t="s">
        <v>65</v>
      </c>
      <c r="O4576" s="119" t="s">
        <v>65</v>
      </c>
      <c r="P4576" s="119"/>
      <c r="Q4576" s="119"/>
      <c r="R4576" s="119"/>
      <c r="S4576" s="119"/>
      <c r="T4576" s="121">
        <v>15916</v>
      </c>
      <c r="U4576" s="121">
        <v>12900</v>
      </c>
      <c r="V4576" s="122">
        <v>0.18949484795174665</v>
      </c>
      <c r="W4576" s="119" t="s">
        <v>9744</v>
      </c>
      <c r="X4576" s="119"/>
      <c r="Y4576" s="119"/>
      <c r="Z4576" s="119"/>
      <c r="AA4576" s="119"/>
    </row>
    <row r="4577" spans="1:27" x14ac:dyDescent="0.25">
      <c r="A4577" s="119" t="s">
        <v>10382</v>
      </c>
      <c r="B4577" s="119" t="s">
        <v>10382</v>
      </c>
      <c r="C4577" s="119" t="s">
        <v>10383</v>
      </c>
      <c r="D4577" s="119" t="s">
        <v>10383</v>
      </c>
      <c r="E4577" s="119" t="s">
        <v>55</v>
      </c>
      <c r="F4577" s="119" t="s">
        <v>22</v>
      </c>
      <c r="G4577" s="119" t="s">
        <v>23</v>
      </c>
      <c r="H4577" s="119"/>
      <c r="I4577" s="119"/>
      <c r="J4577" s="119"/>
      <c r="K4577" s="123">
        <v>100240109000</v>
      </c>
      <c r="L4577" s="119" t="s">
        <v>9842</v>
      </c>
      <c r="M4577" s="119" t="s">
        <v>65</v>
      </c>
      <c r="N4577" s="119" t="s">
        <v>65</v>
      </c>
      <c r="O4577" s="119" t="s">
        <v>65</v>
      </c>
      <c r="P4577" s="119"/>
      <c r="Q4577" s="119"/>
      <c r="R4577" s="119"/>
      <c r="S4577" s="119"/>
      <c r="T4577" s="121">
        <v>32116</v>
      </c>
      <c r="U4577" s="121">
        <v>26020</v>
      </c>
      <c r="V4577" s="122">
        <v>0.18981193174741562</v>
      </c>
      <c r="W4577" s="119" t="s">
        <v>9744</v>
      </c>
      <c r="X4577" s="119"/>
      <c r="Y4577" s="119"/>
      <c r="Z4577" s="119"/>
      <c r="AA4577" s="119"/>
    </row>
    <row r="4578" spans="1:27" x14ac:dyDescent="0.25">
      <c r="A4578" s="119" t="s">
        <v>10384</v>
      </c>
      <c r="B4578" s="119" t="s">
        <v>10384</v>
      </c>
      <c r="C4578" s="119" t="s">
        <v>10385</v>
      </c>
      <c r="D4578" s="119" t="s">
        <v>10385</v>
      </c>
      <c r="E4578" s="119" t="s">
        <v>55</v>
      </c>
      <c r="F4578" s="119" t="s">
        <v>22</v>
      </c>
      <c r="G4578" s="119" t="s">
        <v>23</v>
      </c>
      <c r="H4578" s="119"/>
      <c r="I4578" s="119"/>
      <c r="J4578" s="119"/>
      <c r="K4578" s="124">
        <v>100240109000</v>
      </c>
      <c r="L4578" s="119" t="s">
        <v>9842</v>
      </c>
      <c r="M4578" s="119" t="s">
        <v>65</v>
      </c>
      <c r="N4578" s="119" t="s">
        <v>65</v>
      </c>
      <c r="O4578" s="119" t="s">
        <v>65</v>
      </c>
      <c r="P4578" s="119"/>
      <c r="Q4578" s="119"/>
      <c r="R4578" s="119"/>
      <c r="S4578" s="119"/>
      <c r="T4578" s="121">
        <v>48959</v>
      </c>
      <c r="U4578" s="121">
        <v>39660</v>
      </c>
      <c r="V4578" s="122">
        <v>0.18993443493535411</v>
      </c>
      <c r="W4578" s="119" t="s">
        <v>9744</v>
      </c>
      <c r="X4578" s="119"/>
      <c r="Y4578" s="119"/>
      <c r="Z4578" s="119"/>
      <c r="AA4578" s="119"/>
    </row>
    <row r="4579" spans="1:27" x14ac:dyDescent="0.25">
      <c r="A4579" s="119" t="s">
        <v>10386</v>
      </c>
      <c r="B4579" s="119" t="s">
        <v>10386</v>
      </c>
      <c r="C4579" s="119" t="s">
        <v>10387</v>
      </c>
      <c r="D4579" s="119" t="s">
        <v>10387</v>
      </c>
      <c r="E4579" s="119" t="s">
        <v>55</v>
      </c>
      <c r="F4579" s="119" t="s">
        <v>22</v>
      </c>
      <c r="G4579" s="119" t="s">
        <v>23</v>
      </c>
      <c r="H4579" s="119"/>
      <c r="I4579" s="119"/>
      <c r="J4579" s="119"/>
      <c r="K4579" s="120">
        <v>100240109000</v>
      </c>
      <c r="L4579" s="119" t="s">
        <v>9842</v>
      </c>
      <c r="M4579" s="119" t="s">
        <v>65</v>
      </c>
      <c r="N4579" s="119" t="s">
        <v>65</v>
      </c>
      <c r="O4579" s="119" t="s">
        <v>65</v>
      </c>
      <c r="P4579" s="119"/>
      <c r="Q4579" s="119"/>
      <c r="R4579" s="119"/>
      <c r="S4579" s="119"/>
      <c r="T4579" s="121">
        <v>66486</v>
      </c>
      <c r="U4579" s="121">
        <v>53860</v>
      </c>
      <c r="V4579" s="122">
        <v>0.18990464157867826</v>
      </c>
      <c r="W4579" s="119" t="s">
        <v>9744</v>
      </c>
      <c r="X4579" s="119"/>
      <c r="Y4579" s="119"/>
      <c r="Z4579" s="119"/>
      <c r="AA4579" s="119"/>
    </row>
    <row r="4580" spans="1:27" x14ac:dyDescent="0.25">
      <c r="A4580" s="119" t="s">
        <v>10388</v>
      </c>
      <c r="B4580" s="119" t="s">
        <v>10388</v>
      </c>
      <c r="C4580" s="119" t="s">
        <v>10389</v>
      </c>
      <c r="D4580" s="119" t="s">
        <v>10389</v>
      </c>
      <c r="E4580" s="119" t="s">
        <v>55</v>
      </c>
      <c r="F4580" s="119" t="s">
        <v>22</v>
      </c>
      <c r="G4580" s="119" t="s">
        <v>23</v>
      </c>
      <c r="H4580" s="119"/>
      <c r="I4580" s="119"/>
      <c r="J4580" s="119"/>
      <c r="K4580" s="120">
        <v>100240109000</v>
      </c>
      <c r="L4580" s="119" t="s">
        <v>9842</v>
      </c>
      <c r="M4580" s="119" t="s">
        <v>65</v>
      </c>
      <c r="N4580" s="119" t="s">
        <v>65</v>
      </c>
      <c r="O4580" s="119" t="s">
        <v>65</v>
      </c>
      <c r="P4580" s="119"/>
      <c r="Q4580" s="119"/>
      <c r="R4580" s="119"/>
      <c r="S4580" s="119"/>
      <c r="T4580" s="121">
        <v>22112</v>
      </c>
      <c r="U4580" s="121">
        <v>17920</v>
      </c>
      <c r="V4580" s="122">
        <v>0.18958031837916067</v>
      </c>
      <c r="W4580" s="119" t="s">
        <v>9744</v>
      </c>
      <c r="X4580" s="119"/>
      <c r="Y4580" s="119"/>
      <c r="Z4580" s="119"/>
      <c r="AA4580" s="119"/>
    </row>
    <row r="4581" spans="1:27" x14ac:dyDescent="0.25">
      <c r="A4581" s="119" t="s">
        <v>10390</v>
      </c>
      <c r="B4581" s="119" t="s">
        <v>10390</v>
      </c>
      <c r="C4581" s="119" t="s">
        <v>10391</v>
      </c>
      <c r="D4581" s="119" t="s">
        <v>10391</v>
      </c>
      <c r="E4581" s="119" t="s">
        <v>55</v>
      </c>
      <c r="F4581" s="119" t="s">
        <v>22</v>
      </c>
      <c r="G4581" s="119" t="s">
        <v>23</v>
      </c>
      <c r="H4581" s="119"/>
      <c r="I4581" s="119"/>
      <c r="J4581" s="119"/>
      <c r="K4581" s="120">
        <v>100240109000</v>
      </c>
      <c r="L4581" s="119" t="s">
        <v>9842</v>
      </c>
      <c r="M4581" s="119" t="s">
        <v>65</v>
      </c>
      <c r="N4581" s="119" t="s">
        <v>65</v>
      </c>
      <c r="O4581" s="119" t="s">
        <v>65</v>
      </c>
      <c r="P4581" s="119"/>
      <c r="Q4581" s="119"/>
      <c r="R4581" s="119"/>
      <c r="S4581" s="119"/>
      <c r="T4581" s="121">
        <v>44718</v>
      </c>
      <c r="U4581" s="121">
        <v>36230</v>
      </c>
      <c r="V4581" s="122">
        <v>0.18981170893152643</v>
      </c>
      <c r="W4581" s="119" t="s">
        <v>9744</v>
      </c>
      <c r="X4581" s="119"/>
      <c r="Y4581" s="119"/>
      <c r="Z4581" s="119"/>
      <c r="AA4581" s="119"/>
    </row>
    <row r="4582" spans="1:27" x14ac:dyDescent="0.25">
      <c r="A4582" s="119" t="s">
        <v>10392</v>
      </c>
      <c r="B4582" s="119" t="s">
        <v>10392</v>
      </c>
      <c r="C4582" s="119" t="s">
        <v>10393</v>
      </c>
      <c r="D4582" s="119" t="s">
        <v>10393</v>
      </c>
      <c r="E4582" s="119" t="s">
        <v>55</v>
      </c>
      <c r="F4582" s="119" t="s">
        <v>22</v>
      </c>
      <c r="G4582" s="119" t="s">
        <v>23</v>
      </c>
      <c r="H4582" s="119"/>
      <c r="I4582" s="119"/>
      <c r="J4582" s="119"/>
      <c r="K4582" s="120">
        <v>100240109000</v>
      </c>
      <c r="L4582" s="119" t="s">
        <v>9842</v>
      </c>
      <c r="M4582" s="119" t="s">
        <v>65</v>
      </c>
      <c r="N4582" s="119" t="s">
        <v>65</v>
      </c>
      <c r="O4582" s="119" t="s">
        <v>65</v>
      </c>
      <c r="P4582" s="119"/>
      <c r="Q4582" s="119"/>
      <c r="R4582" s="119"/>
      <c r="S4582" s="119"/>
      <c r="T4582" s="121">
        <v>68235</v>
      </c>
      <c r="U4582" s="121">
        <v>55280</v>
      </c>
      <c r="V4582" s="122">
        <v>0.18985857697662489</v>
      </c>
      <c r="W4582" s="119" t="s">
        <v>9744</v>
      </c>
      <c r="X4582" s="119"/>
      <c r="Y4582" s="119"/>
      <c r="Z4582" s="119"/>
      <c r="AA4582" s="119"/>
    </row>
    <row r="4583" spans="1:27" x14ac:dyDescent="0.25">
      <c r="A4583" s="119" t="s">
        <v>10394</v>
      </c>
      <c r="B4583" s="119" t="s">
        <v>10394</v>
      </c>
      <c r="C4583" s="119" t="s">
        <v>10395</v>
      </c>
      <c r="D4583" s="119" t="s">
        <v>10395</v>
      </c>
      <c r="E4583" s="119" t="s">
        <v>55</v>
      </c>
      <c r="F4583" s="119" t="s">
        <v>22</v>
      </c>
      <c r="G4583" s="119" t="s">
        <v>23</v>
      </c>
      <c r="H4583" s="119"/>
      <c r="I4583" s="119"/>
      <c r="J4583" s="119"/>
      <c r="K4583" s="120">
        <v>100240109000</v>
      </c>
      <c r="L4583" s="119" t="s">
        <v>9842</v>
      </c>
      <c r="M4583" s="119" t="s">
        <v>65</v>
      </c>
      <c r="N4583" s="119" t="s">
        <v>65</v>
      </c>
      <c r="O4583" s="119" t="s">
        <v>65</v>
      </c>
      <c r="P4583" s="119"/>
      <c r="Q4583" s="119"/>
      <c r="R4583" s="119"/>
      <c r="S4583" s="119"/>
      <c r="T4583" s="121">
        <v>92737</v>
      </c>
      <c r="U4583" s="121">
        <v>75120</v>
      </c>
      <c r="V4583" s="122">
        <v>0.18996732695687801</v>
      </c>
      <c r="W4583" s="119" t="s">
        <v>9744</v>
      </c>
      <c r="X4583" s="119"/>
      <c r="Y4583" s="119"/>
      <c r="Z4583" s="119"/>
      <c r="AA4583" s="119"/>
    </row>
    <row r="4584" spans="1:27" x14ac:dyDescent="0.25">
      <c r="A4584" s="119" t="s">
        <v>10396</v>
      </c>
      <c r="B4584" s="119" t="s">
        <v>10396</v>
      </c>
      <c r="C4584" s="119" t="s">
        <v>10397</v>
      </c>
      <c r="D4584" s="119" t="s">
        <v>10397</v>
      </c>
      <c r="E4584" s="119" t="s">
        <v>55</v>
      </c>
      <c r="F4584" s="119" t="s">
        <v>22</v>
      </c>
      <c r="G4584" s="119" t="s">
        <v>23</v>
      </c>
      <c r="H4584" s="119"/>
      <c r="I4584" s="119"/>
      <c r="J4584" s="119"/>
      <c r="K4584" s="120">
        <v>100240109000</v>
      </c>
      <c r="L4584" s="119" t="s">
        <v>9842</v>
      </c>
      <c r="M4584" s="119" t="s">
        <v>65</v>
      </c>
      <c r="N4584" s="119" t="s">
        <v>65</v>
      </c>
      <c r="O4584" s="119" t="s">
        <v>65</v>
      </c>
      <c r="P4584" s="119"/>
      <c r="Q4584" s="119"/>
      <c r="R4584" s="119"/>
      <c r="S4584" s="119"/>
      <c r="T4584" s="121">
        <v>23860</v>
      </c>
      <c r="U4584" s="121">
        <v>19330</v>
      </c>
      <c r="V4584" s="122">
        <v>0.18985750209555741</v>
      </c>
      <c r="W4584" s="119" t="s">
        <v>9744</v>
      </c>
      <c r="X4584" s="119"/>
      <c r="Y4584" s="119"/>
      <c r="Z4584" s="119"/>
      <c r="AA4584" s="119"/>
    </row>
    <row r="4585" spans="1:27" x14ac:dyDescent="0.25">
      <c r="A4585" s="119" t="s">
        <v>10398</v>
      </c>
      <c r="B4585" s="119" t="s">
        <v>10398</v>
      </c>
      <c r="C4585" s="119" t="s">
        <v>10399</v>
      </c>
      <c r="D4585" s="119" t="s">
        <v>10399</v>
      </c>
      <c r="E4585" s="119" t="s">
        <v>55</v>
      </c>
      <c r="F4585" s="119" t="s">
        <v>22</v>
      </c>
      <c r="G4585" s="119" t="s">
        <v>23</v>
      </c>
      <c r="H4585" s="119"/>
      <c r="I4585" s="119"/>
      <c r="J4585" s="119"/>
      <c r="K4585" s="123">
        <v>100240109000</v>
      </c>
      <c r="L4585" s="119" t="s">
        <v>9842</v>
      </c>
      <c r="M4585" s="119" t="s">
        <v>65</v>
      </c>
      <c r="N4585" s="119" t="s">
        <v>65</v>
      </c>
      <c r="O4585" s="119" t="s">
        <v>65</v>
      </c>
      <c r="P4585" s="119"/>
      <c r="Q4585" s="119"/>
      <c r="R4585" s="119"/>
      <c r="S4585" s="119"/>
      <c r="T4585" s="121">
        <v>48336</v>
      </c>
      <c r="U4585" s="121">
        <v>39160</v>
      </c>
      <c r="V4585" s="122">
        <v>0.18983780205230061</v>
      </c>
      <c r="W4585" s="119" t="s">
        <v>9744</v>
      </c>
      <c r="X4585" s="119"/>
      <c r="Y4585" s="119"/>
      <c r="Z4585" s="119"/>
      <c r="AA4585" s="119"/>
    </row>
    <row r="4586" spans="1:27" x14ac:dyDescent="0.25">
      <c r="A4586" s="119" t="s">
        <v>10400</v>
      </c>
      <c r="B4586" s="119" t="s">
        <v>10400</v>
      </c>
      <c r="C4586" s="119" t="s">
        <v>10401</v>
      </c>
      <c r="D4586" s="119" t="s">
        <v>10401</v>
      </c>
      <c r="E4586" s="119" t="s">
        <v>55</v>
      </c>
      <c r="F4586" s="119" t="s">
        <v>22</v>
      </c>
      <c r="G4586" s="119" t="s">
        <v>23</v>
      </c>
      <c r="H4586" s="119"/>
      <c r="I4586" s="119"/>
      <c r="J4586" s="119"/>
      <c r="K4586" s="123">
        <v>100240109000</v>
      </c>
      <c r="L4586" s="119" t="s">
        <v>9842</v>
      </c>
      <c r="M4586" s="119" t="s">
        <v>65</v>
      </c>
      <c r="N4586" s="119" t="s">
        <v>65</v>
      </c>
      <c r="O4586" s="119" t="s">
        <v>65</v>
      </c>
      <c r="P4586" s="119"/>
      <c r="Q4586" s="119"/>
      <c r="R4586" s="119"/>
      <c r="S4586" s="119"/>
      <c r="T4586" s="121">
        <v>73783</v>
      </c>
      <c r="U4586" s="121">
        <v>59770</v>
      </c>
      <c r="V4586" s="122">
        <v>0.18992179770407813</v>
      </c>
      <c r="W4586" s="119" t="s">
        <v>9744</v>
      </c>
      <c r="X4586" s="119"/>
      <c r="Y4586" s="119"/>
      <c r="Z4586" s="119"/>
      <c r="AA4586" s="119"/>
    </row>
    <row r="4587" spans="1:27" x14ac:dyDescent="0.25">
      <c r="A4587" s="119" t="s">
        <v>10402</v>
      </c>
      <c r="B4587" s="119" t="s">
        <v>10402</v>
      </c>
      <c r="C4587" s="119" t="s">
        <v>10403</v>
      </c>
      <c r="D4587" s="119" t="s">
        <v>10403</v>
      </c>
      <c r="E4587" s="119" t="s">
        <v>55</v>
      </c>
      <c r="F4587" s="119" t="s">
        <v>22</v>
      </c>
      <c r="G4587" s="119" t="s">
        <v>23</v>
      </c>
      <c r="H4587" s="119"/>
      <c r="I4587" s="119"/>
      <c r="J4587" s="119"/>
      <c r="K4587" s="123">
        <v>100240109000</v>
      </c>
      <c r="L4587" s="119" t="s">
        <v>9842</v>
      </c>
      <c r="M4587" s="119" t="s">
        <v>65</v>
      </c>
      <c r="N4587" s="119" t="s">
        <v>65</v>
      </c>
      <c r="O4587" s="119" t="s">
        <v>65</v>
      </c>
      <c r="P4587" s="119"/>
      <c r="Q4587" s="119"/>
      <c r="R4587" s="119"/>
      <c r="S4587" s="119"/>
      <c r="T4587" s="121">
        <v>100227</v>
      </c>
      <c r="U4587" s="121">
        <v>81190</v>
      </c>
      <c r="V4587" s="122">
        <v>0.18993883883584262</v>
      </c>
      <c r="W4587" s="119" t="s">
        <v>9744</v>
      </c>
      <c r="X4587" s="119"/>
      <c r="Y4587" s="119"/>
      <c r="Z4587" s="119"/>
      <c r="AA4587" s="119"/>
    </row>
    <row r="4588" spans="1:27" x14ac:dyDescent="0.25">
      <c r="A4588" s="119" t="s">
        <v>10404</v>
      </c>
      <c r="B4588" s="119" t="s">
        <v>10404</v>
      </c>
      <c r="C4588" s="119" t="s">
        <v>10405</v>
      </c>
      <c r="D4588" s="119" t="s">
        <v>10405</v>
      </c>
      <c r="E4588" s="119" t="s">
        <v>55</v>
      </c>
      <c r="F4588" s="119" t="s">
        <v>22</v>
      </c>
      <c r="G4588" s="119" t="s">
        <v>23</v>
      </c>
      <c r="H4588" s="119"/>
      <c r="I4588" s="119"/>
      <c r="J4588" s="119"/>
      <c r="K4588" s="124">
        <v>100240109000</v>
      </c>
      <c r="L4588" s="119" t="s">
        <v>9842</v>
      </c>
      <c r="M4588" s="119" t="s">
        <v>65</v>
      </c>
      <c r="N4588" s="119" t="s">
        <v>65</v>
      </c>
      <c r="O4588" s="119" t="s">
        <v>65</v>
      </c>
      <c r="P4588" s="119"/>
      <c r="Q4588" s="119"/>
      <c r="R4588" s="119"/>
      <c r="S4588" s="119"/>
      <c r="T4588" s="121">
        <v>28712</v>
      </c>
      <c r="U4588" s="121">
        <v>23260</v>
      </c>
      <c r="V4588" s="122">
        <v>0.1898857620507105</v>
      </c>
      <c r="W4588" s="119" t="s">
        <v>9744</v>
      </c>
      <c r="X4588" s="119"/>
      <c r="Y4588" s="119"/>
      <c r="Z4588" s="119"/>
      <c r="AA4588" s="119"/>
    </row>
    <row r="4589" spans="1:27" x14ac:dyDescent="0.25">
      <c r="A4589" s="119" t="s">
        <v>10406</v>
      </c>
      <c r="B4589" s="119" t="s">
        <v>10406</v>
      </c>
      <c r="C4589" s="119" t="s">
        <v>10407</v>
      </c>
      <c r="D4589" s="119" t="s">
        <v>10407</v>
      </c>
      <c r="E4589" s="119" t="s">
        <v>55</v>
      </c>
      <c r="F4589" s="119" t="s">
        <v>22</v>
      </c>
      <c r="G4589" s="119" t="s">
        <v>23</v>
      </c>
      <c r="H4589" s="119"/>
      <c r="I4589" s="119"/>
      <c r="J4589" s="119"/>
      <c r="K4589" s="120">
        <v>100240109000</v>
      </c>
      <c r="L4589" s="119" t="s">
        <v>9842</v>
      </c>
      <c r="M4589" s="119" t="s">
        <v>65</v>
      </c>
      <c r="N4589" s="119" t="s">
        <v>65</v>
      </c>
      <c r="O4589" s="119" t="s">
        <v>65</v>
      </c>
      <c r="P4589" s="119"/>
      <c r="Q4589" s="119"/>
      <c r="R4589" s="119"/>
      <c r="S4589" s="119"/>
      <c r="T4589" s="121">
        <v>58243</v>
      </c>
      <c r="U4589" s="121">
        <v>47180</v>
      </c>
      <c r="V4589" s="122">
        <v>0.18994557285854097</v>
      </c>
      <c r="W4589" s="119" t="s">
        <v>9744</v>
      </c>
      <c r="X4589" s="119"/>
      <c r="Y4589" s="119"/>
      <c r="Z4589" s="119"/>
      <c r="AA4589" s="119"/>
    </row>
    <row r="4590" spans="1:27" x14ac:dyDescent="0.25">
      <c r="A4590" s="119" t="s">
        <v>10408</v>
      </c>
      <c r="B4590" s="119" t="s">
        <v>10408</v>
      </c>
      <c r="C4590" s="119" t="s">
        <v>10409</v>
      </c>
      <c r="D4590" s="119" t="s">
        <v>10409</v>
      </c>
      <c r="E4590" s="119" t="s">
        <v>55</v>
      </c>
      <c r="F4590" s="119" t="s">
        <v>22</v>
      </c>
      <c r="G4590" s="119" t="s">
        <v>23</v>
      </c>
      <c r="H4590" s="119"/>
      <c r="I4590" s="119"/>
      <c r="J4590" s="119"/>
      <c r="K4590" s="120">
        <v>100240109000</v>
      </c>
      <c r="L4590" s="119" t="s">
        <v>9842</v>
      </c>
      <c r="M4590" s="119" t="s">
        <v>65</v>
      </c>
      <c r="N4590" s="119" t="s">
        <v>65</v>
      </c>
      <c r="O4590" s="119" t="s">
        <v>65</v>
      </c>
      <c r="P4590" s="119"/>
      <c r="Q4590" s="119"/>
      <c r="R4590" s="119"/>
      <c r="S4590" s="119"/>
      <c r="T4590" s="121">
        <v>88986</v>
      </c>
      <c r="U4590" s="121">
        <v>72080</v>
      </c>
      <c r="V4590" s="122">
        <v>0.18998494145146427</v>
      </c>
      <c r="W4590" s="119" t="s">
        <v>9744</v>
      </c>
      <c r="X4590" s="119"/>
      <c r="Y4590" s="119"/>
      <c r="Z4590" s="119"/>
      <c r="AA4590" s="119"/>
    </row>
    <row r="4591" spans="1:27" x14ac:dyDescent="0.25">
      <c r="A4591" s="119" t="s">
        <v>10410</v>
      </c>
      <c r="B4591" s="119" t="s">
        <v>10410</v>
      </c>
      <c r="C4591" s="119" t="s">
        <v>10411</v>
      </c>
      <c r="D4591" s="119" t="s">
        <v>10411</v>
      </c>
      <c r="E4591" s="119" t="s">
        <v>55</v>
      </c>
      <c r="F4591" s="119" t="s">
        <v>22</v>
      </c>
      <c r="G4591" s="119" t="s">
        <v>23</v>
      </c>
      <c r="H4591" s="119"/>
      <c r="I4591" s="119"/>
      <c r="J4591" s="119"/>
      <c r="K4591" s="120">
        <v>100240109000</v>
      </c>
      <c r="L4591" s="119" t="s">
        <v>9842</v>
      </c>
      <c r="M4591" s="119" t="s">
        <v>65</v>
      </c>
      <c r="N4591" s="119" t="s">
        <v>65</v>
      </c>
      <c r="O4591" s="119" t="s">
        <v>65</v>
      </c>
      <c r="P4591" s="119"/>
      <c r="Q4591" s="119"/>
      <c r="R4591" s="119"/>
      <c r="S4591" s="119"/>
      <c r="T4591" s="121">
        <v>120851</v>
      </c>
      <c r="U4591" s="121">
        <v>97890</v>
      </c>
      <c r="V4591" s="122">
        <v>0.18999429048994221</v>
      </c>
      <c r="W4591" s="119" t="s">
        <v>9744</v>
      </c>
      <c r="X4591" s="119"/>
      <c r="Y4591" s="119"/>
      <c r="Z4591" s="119"/>
      <c r="AA4591" s="119"/>
    </row>
    <row r="4592" spans="1:27" x14ac:dyDescent="0.25">
      <c r="A4592" s="119" t="s">
        <v>10412</v>
      </c>
      <c r="B4592" s="119" t="s">
        <v>10412</v>
      </c>
      <c r="C4592" s="119" t="s">
        <v>10413</v>
      </c>
      <c r="D4592" s="119" t="s">
        <v>10413</v>
      </c>
      <c r="E4592" s="119" t="s">
        <v>55</v>
      </c>
      <c r="F4592" s="119" t="s">
        <v>22</v>
      </c>
      <c r="G4592" s="119" t="s">
        <v>23</v>
      </c>
      <c r="H4592" s="119"/>
      <c r="I4592" s="119"/>
      <c r="J4592" s="119"/>
      <c r="K4592" s="120">
        <v>100240109000</v>
      </c>
      <c r="L4592" s="119" t="s">
        <v>9842</v>
      </c>
      <c r="M4592" s="119" t="s">
        <v>65</v>
      </c>
      <c r="N4592" s="119" t="s">
        <v>65</v>
      </c>
      <c r="O4592" s="119" t="s">
        <v>65</v>
      </c>
      <c r="P4592" s="119"/>
      <c r="Q4592" s="119"/>
      <c r="R4592" s="119"/>
      <c r="S4592" s="119"/>
      <c r="T4592" s="149">
        <v>63025</v>
      </c>
      <c r="U4592" s="149" t="s">
        <v>9745</v>
      </c>
      <c r="V4592" s="122"/>
      <c r="W4592" s="119" t="s">
        <v>9746</v>
      </c>
      <c r="X4592" s="119"/>
      <c r="Y4592" s="119"/>
      <c r="Z4592" s="119"/>
      <c r="AA4592" s="119"/>
    </row>
    <row r="4593" spans="1:27" x14ac:dyDescent="0.25">
      <c r="A4593" s="119" t="s">
        <v>10414</v>
      </c>
      <c r="B4593" s="119" t="s">
        <v>10414</v>
      </c>
      <c r="C4593" s="119" t="s">
        <v>10415</v>
      </c>
      <c r="D4593" s="119" t="s">
        <v>10415</v>
      </c>
      <c r="E4593" s="119" t="s">
        <v>55</v>
      </c>
      <c r="F4593" s="119" t="s">
        <v>22</v>
      </c>
      <c r="G4593" s="119" t="s">
        <v>23</v>
      </c>
      <c r="H4593" s="119"/>
      <c r="I4593" s="119"/>
      <c r="J4593" s="119"/>
      <c r="K4593" s="120">
        <v>100240109000</v>
      </c>
      <c r="L4593" s="119" t="s">
        <v>9842</v>
      </c>
      <c r="M4593" s="119" t="s">
        <v>65</v>
      </c>
      <c r="N4593" s="119" t="s">
        <v>65</v>
      </c>
      <c r="O4593" s="119" t="s">
        <v>65</v>
      </c>
      <c r="P4593" s="119"/>
      <c r="Q4593" s="119"/>
      <c r="R4593" s="119"/>
      <c r="S4593" s="119"/>
      <c r="T4593" s="149">
        <v>120449</v>
      </c>
      <c r="U4593" s="149" t="s">
        <v>9745</v>
      </c>
      <c r="V4593" s="122"/>
      <c r="W4593" s="119" t="s">
        <v>9746</v>
      </c>
      <c r="X4593" s="119"/>
      <c r="Y4593" s="119"/>
      <c r="Z4593" s="119"/>
      <c r="AA4593" s="119"/>
    </row>
    <row r="4594" spans="1:27" x14ac:dyDescent="0.25">
      <c r="A4594" s="119" t="s">
        <v>10416</v>
      </c>
      <c r="B4594" s="119" t="s">
        <v>10416</v>
      </c>
      <c r="C4594" s="119" t="s">
        <v>10417</v>
      </c>
      <c r="D4594" s="119" t="s">
        <v>10417</v>
      </c>
      <c r="E4594" s="119" t="s">
        <v>55</v>
      </c>
      <c r="F4594" s="119" t="s">
        <v>22</v>
      </c>
      <c r="G4594" s="119" t="s">
        <v>23</v>
      </c>
      <c r="H4594" s="119"/>
      <c r="I4594" s="119"/>
      <c r="J4594" s="119"/>
      <c r="K4594" s="120">
        <v>100240109000</v>
      </c>
      <c r="L4594" s="119" t="s">
        <v>9842</v>
      </c>
      <c r="M4594" s="119" t="s">
        <v>65</v>
      </c>
      <c r="N4594" s="119" t="s">
        <v>65</v>
      </c>
      <c r="O4594" s="119" t="s">
        <v>65</v>
      </c>
      <c r="P4594" s="119"/>
      <c r="Q4594" s="119"/>
      <c r="R4594" s="119"/>
      <c r="S4594" s="119"/>
      <c r="T4594" s="149">
        <v>180142</v>
      </c>
      <c r="U4594" s="149" t="s">
        <v>9745</v>
      </c>
      <c r="V4594" s="122"/>
      <c r="W4594" s="119" t="s">
        <v>9746</v>
      </c>
      <c r="X4594" s="119"/>
      <c r="Y4594" s="119"/>
      <c r="Z4594" s="119"/>
      <c r="AA4594" s="119"/>
    </row>
    <row r="4595" spans="1:27" x14ac:dyDescent="0.25">
      <c r="A4595" s="119" t="s">
        <v>10418</v>
      </c>
      <c r="B4595" s="119" t="s">
        <v>10418</v>
      </c>
      <c r="C4595" s="119" t="s">
        <v>10419</v>
      </c>
      <c r="D4595" s="119" t="s">
        <v>10419</v>
      </c>
      <c r="E4595" s="119" t="s">
        <v>55</v>
      </c>
      <c r="F4595" s="119" t="s">
        <v>22</v>
      </c>
      <c r="G4595" s="119" t="s">
        <v>23</v>
      </c>
      <c r="H4595" s="119"/>
      <c r="I4595" s="119"/>
      <c r="J4595" s="119"/>
      <c r="K4595" s="123">
        <v>100240109000</v>
      </c>
      <c r="L4595" s="119" t="s">
        <v>9842</v>
      </c>
      <c r="M4595" s="119" t="s">
        <v>65</v>
      </c>
      <c r="N4595" s="119" t="s">
        <v>65</v>
      </c>
      <c r="O4595" s="119" t="s">
        <v>65</v>
      </c>
      <c r="P4595" s="119"/>
      <c r="Q4595" s="119"/>
      <c r="R4595" s="119"/>
      <c r="S4595" s="119"/>
      <c r="T4595" s="149">
        <v>242175</v>
      </c>
      <c r="U4595" s="149" t="s">
        <v>9745</v>
      </c>
      <c r="V4595" s="122"/>
      <c r="W4595" s="119" t="s">
        <v>9746</v>
      </c>
      <c r="X4595" s="119"/>
      <c r="Y4595" s="119"/>
      <c r="Z4595" s="119"/>
      <c r="AA4595" s="119"/>
    </row>
    <row r="4596" spans="1:27" x14ac:dyDescent="0.25">
      <c r="A4596" s="119" t="s">
        <v>10420</v>
      </c>
      <c r="B4596" s="119" t="s">
        <v>10420</v>
      </c>
      <c r="C4596" s="119" t="s">
        <v>10421</v>
      </c>
      <c r="D4596" s="119" t="s">
        <v>10421</v>
      </c>
      <c r="E4596" s="119" t="s">
        <v>55</v>
      </c>
      <c r="F4596" s="119" t="s">
        <v>22</v>
      </c>
      <c r="G4596" s="119" t="s">
        <v>23</v>
      </c>
      <c r="H4596" s="119"/>
      <c r="I4596" s="119"/>
      <c r="J4596" s="119"/>
      <c r="K4596" s="123">
        <v>100240109000</v>
      </c>
      <c r="L4596" s="119" t="s">
        <v>9842</v>
      </c>
      <c r="M4596" s="119" t="s">
        <v>65</v>
      </c>
      <c r="N4596" s="119" t="s">
        <v>65</v>
      </c>
      <c r="O4596" s="119" t="s">
        <v>65</v>
      </c>
      <c r="P4596" s="119"/>
      <c r="Q4596" s="119"/>
      <c r="R4596" s="119"/>
      <c r="S4596" s="119"/>
      <c r="T4596" s="149">
        <v>76365</v>
      </c>
      <c r="U4596" s="149" t="s">
        <v>9745</v>
      </c>
      <c r="V4596" s="122"/>
      <c r="W4596" s="119" t="s">
        <v>9746</v>
      </c>
      <c r="X4596" s="119"/>
      <c r="Y4596" s="119"/>
      <c r="Z4596" s="119"/>
      <c r="AA4596" s="119"/>
    </row>
    <row r="4597" spans="1:27" x14ac:dyDescent="0.25">
      <c r="A4597" s="119" t="s">
        <v>10422</v>
      </c>
      <c r="B4597" s="119" t="s">
        <v>10422</v>
      </c>
      <c r="C4597" s="119" t="s">
        <v>10423</v>
      </c>
      <c r="D4597" s="119" t="s">
        <v>10423</v>
      </c>
      <c r="E4597" s="119" t="s">
        <v>55</v>
      </c>
      <c r="F4597" s="119" t="s">
        <v>22</v>
      </c>
      <c r="G4597" s="119" t="s">
        <v>23</v>
      </c>
      <c r="H4597" s="119"/>
      <c r="I4597" s="119"/>
      <c r="J4597" s="119"/>
      <c r="K4597" s="123">
        <v>100240109000</v>
      </c>
      <c r="L4597" s="119" t="s">
        <v>9842</v>
      </c>
      <c r="M4597" s="119" t="s">
        <v>65</v>
      </c>
      <c r="N4597" s="119" t="s">
        <v>65</v>
      </c>
      <c r="O4597" s="119" t="s">
        <v>65</v>
      </c>
      <c r="P4597" s="119"/>
      <c r="Q4597" s="119"/>
      <c r="R4597" s="119"/>
      <c r="S4597" s="119"/>
      <c r="T4597" s="149">
        <v>143330</v>
      </c>
      <c r="U4597" s="149" t="s">
        <v>9745</v>
      </c>
      <c r="V4597" s="122"/>
      <c r="W4597" s="119" t="s">
        <v>9746</v>
      </c>
      <c r="X4597" s="119"/>
      <c r="Y4597" s="119"/>
      <c r="Z4597" s="119"/>
      <c r="AA4597" s="119"/>
    </row>
    <row r="4598" spans="1:27" x14ac:dyDescent="0.25">
      <c r="A4598" s="119" t="s">
        <v>10424</v>
      </c>
      <c r="B4598" s="119" t="s">
        <v>10424</v>
      </c>
      <c r="C4598" s="119" t="s">
        <v>10425</v>
      </c>
      <c r="D4598" s="119" t="s">
        <v>10425</v>
      </c>
      <c r="E4598" s="119" t="s">
        <v>55</v>
      </c>
      <c r="F4598" s="119" t="s">
        <v>22</v>
      </c>
      <c r="G4598" s="119" t="s">
        <v>23</v>
      </c>
      <c r="H4598" s="119"/>
      <c r="I4598" s="119"/>
      <c r="J4598" s="119"/>
      <c r="K4598" s="124">
        <v>100240109000</v>
      </c>
      <c r="L4598" s="119" t="s">
        <v>9842</v>
      </c>
      <c r="M4598" s="119" t="s">
        <v>65</v>
      </c>
      <c r="N4598" s="119" t="s">
        <v>65</v>
      </c>
      <c r="O4598" s="119" t="s">
        <v>65</v>
      </c>
      <c r="P4598" s="119"/>
      <c r="Q4598" s="119"/>
      <c r="R4598" s="119"/>
      <c r="S4598" s="119"/>
      <c r="T4598" s="149">
        <v>212945</v>
      </c>
      <c r="U4598" s="149" t="s">
        <v>9745</v>
      </c>
      <c r="V4598" s="122"/>
      <c r="W4598" s="119" t="s">
        <v>9746</v>
      </c>
      <c r="X4598" s="119"/>
      <c r="Y4598" s="119"/>
      <c r="Z4598" s="119"/>
      <c r="AA4598" s="119"/>
    </row>
    <row r="4599" spans="1:27" x14ac:dyDescent="0.25">
      <c r="A4599" s="119" t="s">
        <v>10426</v>
      </c>
      <c r="B4599" s="119" t="s">
        <v>10426</v>
      </c>
      <c r="C4599" s="119" t="s">
        <v>10427</v>
      </c>
      <c r="D4599" s="119" t="s">
        <v>10427</v>
      </c>
      <c r="E4599" s="119" t="s">
        <v>55</v>
      </c>
      <c r="F4599" s="119" t="s">
        <v>22</v>
      </c>
      <c r="G4599" s="119" t="s">
        <v>23</v>
      </c>
      <c r="H4599" s="119"/>
      <c r="I4599" s="119"/>
      <c r="J4599" s="119"/>
      <c r="K4599" s="120">
        <v>100240109000</v>
      </c>
      <c r="L4599" s="119" t="s">
        <v>9842</v>
      </c>
      <c r="M4599" s="119" t="s">
        <v>65</v>
      </c>
      <c r="N4599" s="119" t="s">
        <v>65</v>
      </c>
      <c r="O4599" s="119" t="s">
        <v>65</v>
      </c>
      <c r="P4599" s="119"/>
      <c r="Q4599" s="119"/>
      <c r="R4599" s="119"/>
      <c r="S4599" s="119"/>
      <c r="T4599" s="149">
        <v>285286</v>
      </c>
      <c r="U4599" s="149" t="s">
        <v>9745</v>
      </c>
      <c r="V4599" s="122"/>
      <c r="W4599" s="119" t="s">
        <v>9746</v>
      </c>
      <c r="X4599" s="119"/>
      <c r="Y4599" s="119"/>
      <c r="Z4599" s="119"/>
      <c r="AA4599" s="119"/>
    </row>
    <row r="4600" spans="1:27" x14ac:dyDescent="0.25">
      <c r="A4600" s="119" t="s">
        <v>10428</v>
      </c>
      <c r="B4600" s="119" t="s">
        <v>10428</v>
      </c>
      <c r="C4600" s="119" t="s">
        <v>10429</v>
      </c>
      <c r="D4600" s="119" t="s">
        <v>10429</v>
      </c>
      <c r="E4600" s="119" t="s">
        <v>55</v>
      </c>
      <c r="F4600" s="119" t="s">
        <v>22</v>
      </c>
      <c r="G4600" s="119" t="s">
        <v>23</v>
      </c>
      <c r="H4600" s="119"/>
      <c r="I4600" s="119"/>
      <c r="J4600" s="119"/>
      <c r="K4600" s="120">
        <v>100240109000</v>
      </c>
      <c r="L4600" s="119" t="s">
        <v>9842</v>
      </c>
      <c r="M4600" s="119" t="s">
        <v>65</v>
      </c>
      <c r="N4600" s="119" t="s">
        <v>65</v>
      </c>
      <c r="O4600" s="119" t="s">
        <v>65</v>
      </c>
      <c r="P4600" s="119"/>
      <c r="Q4600" s="119"/>
      <c r="R4600" s="119"/>
      <c r="S4600" s="119"/>
      <c r="T4600" s="149">
        <v>85737</v>
      </c>
      <c r="U4600" s="149" t="s">
        <v>9745</v>
      </c>
      <c r="V4600" s="122"/>
      <c r="W4600" s="119" t="s">
        <v>9746</v>
      </c>
      <c r="X4600" s="119"/>
      <c r="Y4600" s="119"/>
      <c r="Z4600" s="119"/>
      <c r="AA4600" s="119"/>
    </row>
    <row r="4601" spans="1:27" x14ac:dyDescent="0.25">
      <c r="A4601" s="119" t="s">
        <v>10430</v>
      </c>
      <c r="B4601" s="119" t="s">
        <v>10430</v>
      </c>
      <c r="C4601" s="119" t="s">
        <v>10431</v>
      </c>
      <c r="D4601" s="119" t="s">
        <v>10431</v>
      </c>
      <c r="E4601" s="119" t="s">
        <v>55</v>
      </c>
      <c r="F4601" s="119" t="s">
        <v>22</v>
      </c>
      <c r="G4601" s="119" t="s">
        <v>23</v>
      </c>
      <c r="H4601" s="119"/>
      <c r="I4601" s="119"/>
      <c r="J4601" s="119"/>
      <c r="K4601" s="120">
        <v>100240109000</v>
      </c>
      <c r="L4601" s="119" t="s">
        <v>9842</v>
      </c>
      <c r="M4601" s="119" t="s">
        <v>65</v>
      </c>
      <c r="N4601" s="119" t="s">
        <v>65</v>
      </c>
      <c r="O4601" s="119" t="s">
        <v>65</v>
      </c>
      <c r="P4601" s="119"/>
      <c r="Q4601" s="119"/>
      <c r="R4601" s="119"/>
      <c r="S4601" s="119"/>
      <c r="T4601" s="149">
        <v>160123</v>
      </c>
      <c r="U4601" s="149" t="s">
        <v>9745</v>
      </c>
      <c r="V4601" s="122"/>
      <c r="W4601" s="119" t="s">
        <v>9746</v>
      </c>
      <c r="X4601" s="119"/>
      <c r="Y4601" s="119"/>
      <c r="Z4601" s="119"/>
      <c r="AA4601" s="119"/>
    </row>
    <row r="4602" spans="1:27" x14ac:dyDescent="0.25">
      <c r="A4602" s="119" t="s">
        <v>10432</v>
      </c>
      <c r="B4602" s="119" t="s">
        <v>10432</v>
      </c>
      <c r="C4602" s="119" t="s">
        <v>10433</v>
      </c>
      <c r="D4602" s="119" t="s">
        <v>10433</v>
      </c>
      <c r="E4602" s="119" t="s">
        <v>55</v>
      </c>
      <c r="F4602" s="119" t="s">
        <v>22</v>
      </c>
      <c r="G4602" s="119" t="s">
        <v>23</v>
      </c>
      <c r="H4602" s="119"/>
      <c r="I4602" s="119"/>
      <c r="J4602" s="119"/>
      <c r="K4602" s="120">
        <v>100240109000</v>
      </c>
      <c r="L4602" s="119" t="s">
        <v>9842</v>
      </c>
      <c r="M4602" s="119" t="s">
        <v>65</v>
      </c>
      <c r="N4602" s="119" t="s">
        <v>65</v>
      </c>
      <c r="O4602" s="119" t="s">
        <v>65</v>
      </c>
      <c r="P4602" s="119"/>
      <c r="Q4602" s="119"/>
      <c r="R4602" s="119"/>
      <c r="S4602" s="119"/>
      <c r="T4602" s="149">
        <v>237451</v>
      </c>
      <c r="U4602" s="149" t="s">
        <v>9745</v>
      </c>
      <c r="V4602" s="122"/>
      <c r="W4602" s="119" t="s">
        <v>9746</v>
      </c>
      <c r="X4602" s="119"/>
      <c r="Y4602" s="119"/>
      <c r="Z4602" s="119"/>
      <c r="AA4602" s="119"/>
    </row>
    <row r="4603" spans="1:27" x14ac:dyDescent="0.25">
      <c r="A4603" s="119" t="s">
        <v>10434</v>
      </c>
      <c r="B4603" s="119" t="s">
        <v>10434</v>
      </c>
      <c r="C4603" s="119" t="s">
        <v>10435</v>
      </c>
      <c r="D4603" s="119" t="s">
        <v>10435</v>
      </c>
      <c r="E4603" s="119" t="s">
        <v>55</v>
      </c>
      <c r="F4603" s="119" t="s">
        <v>22</v>
      </c>
      <c r="G4603" s="119" t="s">
        <v>23</v>
      </c>
      <c r="H4603" s="119"/>
      <c r="I4603" s="119"/>
      <c r="J4603" s="119"/>
      <c r="K4603" s="120">
        <v>100240109000</v>
      </c>
      <c r="L4603" s="119" t="s">
        <v>9842</v>
      </c>
      <c r="M4603" s="119" t="s">
        <v>65</v>
      </c>
      <c r="N4603" s="119" t="s">
        <v>65</v>
      </c>
      <c r="O4603" s="119" t="s">
        <v>65</v>
      </c>
      <c r="P4603" s="119"/>
      <c r="Q4603" s="119"/>
      <c r="R4603" s="119"/>
      <c r="S4603" s="119"/>
      <c r="T4603" s="149">
        <v>317808</v>
      </c>
      <c r="U4603" s="149" t="s">
        <v>9745</v>
      </c>
      <c r="V4603" s="122"/>
      <c r="W4603" s="119" t="s">
        <v>9746</v>
      </c>
      <c r="X4603" s="119"/>
      <c r="Y4603" s="119"/>
      <c r="Z4603" s="119"/>
      <c r="AA4603" s="119"/>
    </row>
    <row r="4604" spans="1:27" x14ac:dyDescent="0.25">
      <c r="A4604" s="119" t="s">
        <v>10436</v>
      </c>
      <c r="B4604" s="119" t="s">
        <v>10436</v>
      </c>
      <c r="C4604" s="119" t="s">
        <v>10437</v>
      </c>
      <c r="D4604" s="119" t="s">
        <v>10437</v>
      </c>
      <c r="E4604" s="119" t="s">
        <v>55</v>
      </c>
      <c r="F4604" s="119" t="s">
        <v>22</v>
      </c>
      <c r="G4604" s="119" t="s">
        <v>23</v>
      </c>
      <c r="H4604" s="119"/>
      <c r="I4604" s="119"/>
      <c r="J4604" s="119"/>
      <c r="K4604" s="120">
        <v>100240109000</v>
      </c>
      <c r="L4604" s="119" t="s">
        <v>9842</v>
      </c>
      <c r="M4604" s="119" t="s">
        <v>65</v>
      </c>
      <c r="N4604" s="119" t="s">
        <v>65</v>
      </c>
      <c r="O4604" s="119" t="s">
        <v>65</v>
      </c>
      <c r="P4604" s="119"/>
      <c r="Q4604" s="119"/>
      <c r="R4604" s="119"/>
      <c r="S4604" s="119"/>
      <c r="T4604" s="121">
        <v>40865</v>
      </c>
      <c r="U4604" s="121">
        <v>33110</v>
      </c>
      <c r="V4604" s="122">
        <v>0.18977119784656793</v>
      </c>
      <c r="W4604" s="119" t="s">
        <v>9744</v>
      </c>
      <c r="X4604" s="119"/>
      <c r="Y4604" s="119"/>
      <c r="Z4604" s="119"/>
      <c r="AA4604" s="119"/>
    </row>
    <row r="4605" spans="1:27" x14ac:dyDescent="0.25">
      <c r="A4605" s="119" t="s">
        <v>10438</v>
      </c>
      <c r="B4605" s="119" t="s">
        <v>10438</v>
      </c>
      <c r="C4605" s="119" t="s">
        <v>10439</v>
      </c>
      <c r="D4605" s="119" t="s">
        <v>10439</v>
      </c>
      <c r="E4605" s="119" t="s">
        <v>55</v>
      </c>
      <c r="F4605" s="119" t="s">
        <v>22</v>
      </c>
      <c r="G4605" s="119" t="s">
        <v>23</v>
      </c>
      <c r="H4605" s="119"/>
      <c r="I4605" s="119"/>
      <c r="J4605" s="119"/>
      <c r="K4605" s="123">
        <v>100240109000</v>
      </c>
      <c r="L4605" s="119" t="s">
        <v>9842</v>
      </c>
      <c r="M4605" s="119" t="s">
        <v>65</v>
      </c>
      <c r="N4605" s="119" t="s">
        <v>65</v>
      </c>
      <c r="O4605" s="119" t="s">
        <v>65</v>
      </c>
      <c r="P4605" s="119"/>
      <c r="Q4605" s="119"/>
      <c r="R4605" s="119"/>
      <c r="S4605" s="119"/>
      <c r="T4605" s="121">
        <v>83494</v>
      </c>
      <c r="U4605" s="121">
        <v>67640</v>
      </c>
      <c r="V4605" s="122">
        <v>0.18988190768198909</v>
      </c>
      <c r="W4605" s="119" t="s">
        <v>9744</v>
      </c>
      <c r="X4605" s="119"/>
      <c r="Y4605" s="119"/>
      <c r="Z4605" s="119"/>
      <c r="AA4605" s="119"/>
    </row>
    <row r="4606" spans="1:27" x14ac:dyDescent="0.25">
      <c r="A4606" s="119" t="s">
        <v>10440</v>
      </c>
      <c r="B4606" s="119" t="s">
        <v>10440</v>
      </c>
      <c r="C4606" s="119" t="s">
        <v>10441</v>
      </c>
      <c r="D4606" s="119" t="s">
        <v>10441</v>
      </c>
      <c r="E4606" s="119" t="s">
        <v>55</v>
      </c>
      <c r="F4606" s="119" t="s">
        <v>22</v>
      </c>
      <c r="G4606" s="119" t="s">
        <v>23</v>
      </c>
      <c r="H4606" s="119"/>
      <c r="I4606" s="119"/>
      <c r="J4606" s="119"/>
      <c r="K4606" s="123">
        <v>100240109000</v>
      </c>
      <c r="L4606" s="119" t="s">
        <v>9842</v>
      </c>
      <c r="M4606" s="119" t="s">
        <v>65</v>
      </c>
      <c r="N4606" s="119" t="s">
        <v>65</v>
      </c>
      <c r="O4606" s="119" t="s">
        <v>65</v>
      </c>
      <c r="P4606" s="119"/>
      <c r="Q4606" s="119"/>
      <c r="R4606" s="119"/>
      <c r="S4606" s="119"/>
      <c r="T4606" s="121">
        <v>127843</v>
      </c>
      <c r="U4606" s="121">
        <v>103560</v>
      </c>
      <c r="V4606" s="122">
        <v>0.1899439155839584</v>
      </c>
      <c r="W4606" s="119" t="s">
        <v>9744</v>
      </c>
      <c r="X4606" s="119"/>
      <c r="Y4606" s="119"/>
      <c r="Z4606" s="119"/>
      <c r="AA4606" s="119"/>
    </row>
    <row r="4607" spans="1:27" x14ac:dyDescent="0.25">
      <c r="A4607" s="119" t="s">
        <v>10442</v>
      </c>
      <c r="B4607" s="119" t="s">
        <v>10442</v>
      </c>
      <c r="C4607" s="119" t="s">
        <v>10443</v>
      </c>
      <c r="D4607" s="119" t="s">
        <v>10443</v>
      </c>
      <c r="E4607" s="119" t="s">
        <v>55</v>
      </c>
      <c r="F4607" s="119" t="s">
        <v>22</v>
      </c>
      <c r="G4607" s="119" t="s">
        <v>23</v>
      </c>
      <c r="H4607" s="119"/>
      <c r="I4607" s="119"/>
      <c r="J4607" s="119"/>
      <c r="K4607" s="123">
        <v>100240109000</v>
      </c>
      <c r="L4607" s="119" t="s">
        <v>9842</v>
      </c>
      <c r="M4607" s="119" t="s">
        <v>65</v>
      </c>
      <c r="N4607" s="119" t="s">
        <v>65</v>
      </c>
      <c r="O4607" s="119" t="s">
        <v>65</v>
      </c>
      <c r="P4607" s="119"/>
      <c r="Q4607" s="119"/>
      <c r="R4607" s="119"/>
      <c r="S4607" s="119"/>
      <c r="T4607" s="121">
        <v>173866</v>
      </c>
      <c r="U4607" s="121">
        <v>140840</v>
      </c>
      <c r="V4607" s="122">
        <v>0.18995088171350349</v>
      </c>
      <c r="W4607" s="119" t="s">
        <v>9744</v>
      </c>
      <c r="X4607" s="119"/>
      <c r="Y4607" s="119"/>
      <c r="Z4607" s="119"/>
      <c r="AA4607" s="119"/>
    </row>
    <row r="4608" spans="1:27" x14ac:dyDescent="0.25">
      <c r="A4608" s="119" t="s">
        <v>10444</v>
      </c>
      <c r="B4608" s="119" t="s">
        <v>10444</v>
      </c>
      <c r="C4608" s="119" t="s">
        <v>10445</v>
      </c>
      <c r="D4608" s="119" t="s">
        <v>10445</v>
      </c>
      <c r="E4608" s="119" t="s">
        <v>55</v>
      </c>
      <c r="F4608" s="119" t="s">
        <v>22</v>
      </c>
      <c r="G4608" s="119" t="s">
        <v>23</v>
      </c>
      <c r="H4608" s="119"/>
      <c r="I4608" s="119"/>
      <c r="J4608" s="119"/>
      <c r="K4608" s="124">
        <v>100240109000</v>
      </c>
      <c r="L4608" s="119" t="s">
        <v>9842</v>
      </c>
      <c r="M4608" s="119" t="s">
        <v>65</v>
      </c>
      <c r="N4608" s="119" t="s">
        <v>65</v>
      </c>
      <c r="O4608" s="119" t="s">
        <v>65</v>
      </c>
      <c r="P4608" s="119"/>
      <c r="Q4608" s="119"/>
      <c r="R4608" s="119"/>
      <c r="S4608" s="119"/>
      <c r="T4608" s="121">
        <v>44921</v>
      </c>
      <c r="U4608" s="121">
        <v>36390</v>
      </c>
      <c r="V4608" s="122">
        <v>0.18991117740032504</v>
      </c>
      <c r="W4608" s="119" t="s">
        <v>9744</v>
      </c>
      <c r="X4608" s="119"/>
      <c r="Y4608" s="119"/>
      <c r="Z4608" s="119"/>
      <c r="AA4608" s="119"/>
    </row>
    <row r="4609" spans="1:27" x14ac:dyDescent="0.25">
      <c r="A4609" s="119" t="s">
        <v>10446</v>
      </c>
      <c r="B4609" s="119" t="s">
        <v>10446</v>
      </c>
      <c r="C4609" s="119" t="s">
        <v>10447</v>
      </c>
      <c r="D4609" s="119" t="s">
        <v>10447</v>
      </c>
      <c r="E4609" s="119" t="s">
        <v>55</v>
      </c>
      <c r="F4609" s="119" t="s">
        <v>22</v>
      </c>
      <c r="G4609" s="119" t="s">
        <v>23</v>
      </c>
      <c r="H4609" s="119"/>
      <c r="I4609" s="119"/>
      <c r="J4609" s="119"/>
      <c r="K4609" s="120">
        <v>100240109000</v>
      </c>
      <c r="L4609" s="119" t="s">
        <v>9842</v>
      </c>
      <c r="M4609" s="119" t="s">
        <v>65</v>
      </c>
      <c r="N4609" s="119" t="s">
        <v>65</v>
      </c>
      <c r="O4609" s="119" t="s">
        <v>65</v>
      </c>
      <c r="P4609" s="119"/>
      <c r="Q4609" s="119"/>
      <c r="R4609" s="119"/>
      <c r="S4609" s="119"/>
      <c r="T4609" s="121">
        <v>91893</v>
      </c>
      <c r="U4609" s="121">
        <v>74440</v>
      </c>
      <c r="V4609" s="122">
        <v>0.1899274155811651</v>
      </c>
      <c r="W4609" s="119" t="s">
        <v>9744</v>
      </c>
      <c r="X4609" s="119"/>
      <c r="Y4609" s="119"/>
      <c r="Z4609" s="119"/>
      <c r="AA4609" s="119"/>
    </row>
    <row r="4610" spans="1:27" x14ac:dyDescent="0.25">
      <c r="A4610" s="119" t="s">
        <v>10448</v>
      </c>
      <c r="B4610" s="119" t="s">
        <v>10448</v>
      </c>
      <c r="C4610" s="119" t="s">
        <v>10449</v>
      </c>
      <c r="D4610" s="119" t="s">
        <v>10449</v>
      </c>
      <c r="E4610" s="119" t="s">
        <v>55</v>
      </c>
      <c r="F4610" s="119" t="s">
        <v>22</v>
      </c>
      <c r="G4610" s="119" t="s">
        <v>23</v>
      </c>
      <c r="H4610" s="119"/>
      <c r="I4610" s="119"/>
      <c r="J4610" s="119"/>
      <c r="K4610" s="120">
        <v>100240109000</v>
      </c>
      <c r="L4610" s="119" t="s">
        <v>9842</v>
      </c>
      <c r="M4610" s="119" t="s">
        <v>65</v>
      </c>
      <c r="N4610" s="119" t="s">
        <v>65</v>
      </c>
      <c r="O4610" s="119" t="s">
        <v>65</v>
      </c>
      <c r="P4610" s="119"/>
      <c r="Q4610" s="119"/>
      <c r="R4610" s="119"/>
      <c r="S4610" s="119"/>
      <c r="T4610" s="121">
        <v>140724</v>
      </c>
      <c r="U4610" s="121">
        <v>113990</v>
      </c>
      <c r="V4610" s="122">
        <v>0.18997470225405755</v>
      </c>
      <c r="W4610" s="119" t="s">
        <v>9744</v>
      </c>
      <c r="X4610" s="119"/>
      <c r="Y4610" s="119"/>
      <c r="Z4610" s="119"/>
      <c r="AA4610" s="119"/>
    </row>
    <row r="4611" spans="1:27" x14ac:dyDescent="0.25">
      <c r="A4611" s="119" t="s">
        <v>10450</v>
      </c>
      <c r="B4611" s="119" t="s">
        <v>10450</v>
      </c>
      <c r="C4611" s="119" t="s">
        <v>10451</v>
      </c>
      <c r="D4611" s="119" t="s">
        <v>10451</v>
      </c>
      <c r="E4611" s="119" t="s">
        <v>55</v>
      </c>
      <c r="F4611" s="119" t="s">
        <v>22</v>
      </c>
      <c r="G4611" s="119" t="s">
        <v>23</v>
      </c>
      <c r="H4611" s="119"/>
      <c r="I4611" s="119"/>
      <c r="J4611" s="119"/>
      <c r="K4611" s="120">
        <v>100240109000</v>
      </c>
      <c r="L4611" s="119" t="s">
        <v>9842</v>
      </c>
      <c r="M4611" s="119" t="s">
        <v>65</v>
      </c>
      <c r="N4611" s="119" t="s">
        <v>65</v>
      </c>
      <c r="O4611" s="119" t="s">
        <v>65</v>
      </c>
      <c r="P4611" s="119"/>
      <c r="Q4611" s="119"/>
      <c r="R4611" s="119"/>
      <c r="S4611" s="119"/>
      <c r="T4611" s="121">
        <v>191560</v>
      </c>
      <c r="U4611" s="121">
        <v>155170</v>
      </c>
      <c r="V4611" s="122">
        <v>0.18996659010231787</v>
      </c>
      <c r="W4611" s="119" t="s">
        <v>9744</v>
      </c>
      <c r="X4611" s="119"/>
      <c r="Y4611" s="119"/>
      <c r="Z4611" s="119"/>
      <c r="AA4611" s="119"/>
    </row>
    <row r="4612" spans="1:27" x14ac:dyDescent="0.25">
      <c r="A4612" s="119" t="s">
        <v>10452</v>
      </c>
      <c r="B4612" s="119" t="s">
        <v>10452</v>
      </c>
      <c r="C4612" s="119" t="s">
        <v>10453</v>
      </c>
      <c r="D4612" s="119" t="s">
        <v>10453</v>
      </c>
      <c r="E4612" s="119" t="s">
        <v>55</v>
      </c>
      <c r="F4612" s="119" t="s">
        <v>22</v>
      </c>
      <c r="G4612" s="119" t="s">
        <v>23</v>
      </c>
      <c r="H4612" s="119"/>
      <c r="I4612" s="119"/>
      <c r="J4612" s="119"/>
      <c r="K4612" s="120">
        <v>100240109000</v>
      </c>
      <c r="L4612" s="119" t="s">
        <v>9842</v>
      </c>
      <c r="M4612" s="119" t="s">
        <v>65</v>
      </c>
      <c r="N4612" s="119" t="s">
        <v>65</v>
      </c>
      <c r="O4612" s="119" t="s">
        <v>65</v>
      </c>
      <c r="P4612" s="119"/>
      <c r="Q4612" s="119"/>
      <c r="R4612" s="119"/>
      <c r="S4612" s="119"/>
      <c r="T4612" s="121">
        <v>49028</v>
      </c>
      <c r="U4612" s="121">
        <v>39720</v>
      </c>
      <c r="V4612" s="122">
        <v>0.1898506975605776</v>
      </c>
      <c r="W4612" s="119" t="s">
        <v>9744</v>
      </c>
      <c r="X4612" s="119"/>
      <c r="Y4612" s="119"/>
      <c r="Z4612" s="119"/>
      <c r="AA4612" s="119"/>
    </row>
    <row r="4613" spans="1:27" x14ac:dyDescent="0.25">
      <c r="A4613" s="119" t="s">
        <v>10454</v>
      </c>
      <c r="B4613" s="119" t="s">
        <v>10454</v>
      </c>
      <c r="C4613" s="119" t="s">
        <v>10455</v>
      </c>
      <c r="D4613" s="119" t="s">
        <v>10455</v>
      </c>
      <c r="E4613" s="119" t="s">
        <v>55</v>
      </c>
      <c r="F4613" s="119" t="s">
        <v>22</v>
      </c>
      <c r="G4613" s="119" t="s">
        <v>23</v>
      </c>
      <c r="H4613" s="119"/>
      <c r="I4613" s="119"/>
      <c r="J4613" s="119"/>
      <c r="K4613" s="120">
        <v>100240109000</v>
      </c>
      <c r="L4613" s="119" t="s">
        <v>9842</v>
      </c>
      <c r="M4613" s="119" t="s">
        <v>65</v>
      </c>
      <c r="N4613" s="119" t="s">
        <v>65</v>
      </c>
      <c r="O4613" s="119" t="s">
        <v>65</v>
      </c>
      <c r="P4613" s="119"/>
      <c r="Q4613" s="119"/>
      <c r="R4613" s="119"/>
      <c r="S4613" s="119"/>
      <c r="T4613" s="121">
        <v>100388</v>
      </c>
      <c r="U4613" s="121">
        <v>81320</v>
      </c>
      <c r="V4613" s="122">
        <v>0.18994302107821648</v>
      </c>
      <c r="W4613" s="119" t="s">
        <v>9744</v>
      </c>
      <c r="X4613" s="119"/>
      <c r="Y4613" s="119"/>
      <c r="Z4613" s="119"/>
      <c r="AA4613" s="119"/>
    </row>
    <row r="4614" spans="1:27" x14ac:dyDescent="0.25">
      <c r="A4614" s="119" t="s">
        <v>10456</v>
      </c>
      <c r="B4614" s="119" t="s">
        <v>10456</v>
      </c>
      <c r="C4614" s="119" t="s">
        <v>10457</v>
      </c>
      <c r="D4614" s="119" t="s">
        <v>10457</v>
      </c>
      <c r="E4614" s="119" t="s">
        <v>55</v>
      </c>
      <c r="F4614" s="119" t="s">
        <v>22</v>
      </c>
      <c r="G4614" s="119" t="s">
        <v>23</v>
      </c>
      <c r="H4614" s="119"/>
      <c r="I4614" s="119"/>
      <c r="J4614" s="119"/>
      <c r="K4614" s="120">
        <v>100240109000</v>
      </c>
      <c r="L4614" s="119" t="s">
        <v>9842</v>
      </c>
      <c r="M4614" s="119" t="s">
        <v>65</v>
      </c>
      <c r="N4614" s="119" t="s">
        <v>65</v>
      </c>
      <c r="O4614" s="119" t="s">
        <v>65</v>
      </c>
      <c r="P4614" s="119"/>
      <c r="Q4614" s="119"/>
      <c r="R4614" s="119"/>
      <c r="S4614" s="119"/>
      <c r="T4614" s="121">
        <v>153733</v>
      </c>
      <c r="U4614" s="121">
        <v>124530</v>
      </c>
      <c r="V4614" s="122">
        <v>0.18995921500263446</v>
      </c>
      <c r="W4614" s="119" t="s">
        <v>9744</v>
      </c>
      <c r="X4614" s="119"/>
      <c r="Y4614" s="119"/>
      <c r="Z4614" s="119"/>
      <c r="AA4614" s="119"/>
    </row>
    <row r="4615" spans="1:27" x14ac:dyDescent="0.25">
      <c r="A4615" s="119" t="s">
        <v>10458</v>
      </c>
      <c r="B4615" s="119" t="s">
        <v>10458</v>
      </c>
      <c r="C4615" s="119" t="s">
        <v>10459</v>
      </c>
      <c r="D4615" s="119" t="s">
        <v>10459</v>
      </c>
      <c r="E4615" s="119" t="s">
        <v>55</v>
      </c>
      <c r="F4615" s="119" t="s">
        <v>22</v>
      </c>
      <c r="G4615" s="119" t="s">
        <v>23</v>
      </c>
      <c r="H4615" s="119"/>
      <c r="I4615" s="119"/>
      <c r="J4615" s="119"/>
      <c r="K4615" s="123">
        <v>100240109000</v>
      </c>
      <c r="L4615" s="119" t="s">
        <v>9842</v>
      </c>
      <c r="M4615" s="119" t="s">
        <v>65</v>
      </c>
      <c r="N4615" s="119" t="s">
        <v>65</v>
      </c>
      <c r="O4615" s="119" t="s">
        <v>65</v>
      </c>
      <c r="P4615" s="119"/>
      <c r="Q4615" s="119"/>
      <c r="R4615" s="119"/>
      <c r="S4615" s="119"/>
      <c r="T4615" s="121">
        <v>209078</v>
      </c>
      <c r="U4615" s="121">
        <v>169360</v>
      </c>
      <c r="V4615" s="122">
        <v>0.18996738059480189</v>
      </c>
      <c r="W4615" s="119" t="s">
        <v>9744</v>
      </c>
      <c r="X4615" s="119"/>
      <c r="Y4615" s="119"/>
      <c r="Z4615" s="119"/>
      <c r="AA4615" s="119"/>
    </row>
    <row r="4616" spans="1:27" x14ac:dyDescent="0.25">
      <c r="A4616" s="119" t="s">
        <v>10460</v>
      </c>
      <c r="B4616" s="119" t="s">
        <v>10460</v>
      </c>
      <c r="C4616" s="119" t="s">
        <v>10461</v>
      </c>
      <c r="D4616" s="119" t="s">
        <v>10461</v>
      </c>
      <c r="E4616" s="119" t="s">
        <v>55</v>
      </c>
      <c r="F4616" s="119" t="s">
        <v>22</v>
      </c>
      <c r="G4616" s="119" t="s">
        <v>23</v>
      </c>
      <c r="H4616" s="119"/>
      <c r="I4616" s="119"/>
      <c r="J4616" s="119"/>
      <c r="K4616" s="123">
        <v>100240209000</v>
      </c>
      <c r="L4616" s="119" t="s">
        <v>9842</v>
      </c>
      <c r="M4616" s="119" t="s">
        <v>57</v>
      </c>
      <c r="N4616" s="119" t="s">
        <v>57</v>
      </c>
      <c r="O4616" s="119" t="s">
        <v>57</v>
      </c>
      <c r="P4616" s="119"/>
      <c r="Q4616" s="119"/>
      <c r="R4616" s="119"/>
      <c r="S4616" s="119"/>
      <c r="T4616" s="121">
        <v>10899</v>
      </c>
      <c r="U4616" s="121">
        <v>8080</v>
      </c>
      <c r="V4616" s="122">
        <v>0.25864758234700436</v>
      </c>
      <c r="W4616" s="119" t="s">
        <v>9744</v>
      </c>
      <c r="X4616" s="119"/>
      <c r="Y4616" s="119"/>
      <c r="Z4616" s="119"/>
      <c r="AA4616" s="119"/>
    </row>
    <row r="4617" spans="1:27" x14ac:dyDescent="0.25">
      <c r="A4617" s="160" t="s">
        <v>3098</v>
      </c>
      <c r="B4617" s="160" t="s">
        <v>3098</v>
      </c>
      <c r="C4617" s="160" t="s">
        <v>12762</v>
      </c>
      <c r="D4617" s="160" t="s">
        <v>12763</v>
      </c>
      <c r="E4617" s="160"/>
      <c r="F4617" s="160"/>
      <c r="G4617" s="160"/>
      <c r="H4617" s="160"/>
      <c r="I4617" s="160"/>
      <c r="J4617" s="160"/>
      <c r="K4617" s="160"/>
      <c r="L4617" s="160"/>
      <c r="M4617" s="160"/>
      <c r="N4617" s="160"/>
      <c r="O4617" s="160"/>
      <c r="P4617" s="160"/>
      <c r="Q4617" s="160"/>
      <c r="R4617" s="160"/>
      <c r="S4617" s="160"/>
      <c r="T4617" s="161"/>
      <c r="U4617" s="161">
        <v>5147</v>
      </c>
      <c r="V4617" s="119"/>
      <c r="W4617" s="119"/>
      <c r="X4617" s="119"/>
      <c r="Y4617" s="162"/>
      <c r="Z4617" s="162"/>
    </row>
    <row r="4618" spans="1:27" x14ac:dyDescent="0.25">
      <c r="A4618" s="119" t="s">
        <v>12764</v>
      </c>
      <c r="B4618" s="119" t="s">
        <v>12764</v>
      </c>
      <c r="C4618" s="119" t="s">
        <v>12765</v>
      </c>
      <c r="D4618" s="119" t="s">
        <v>12766</v>
      </c>
      <c r="E4618" s="119"/>
      <c r="F4618" s="119"/>
      <c r="G4618" s="119"/>
      <c r="H4618" s="119"/>
      <c r="I4618" s="119"/>
      <c r="J4618" s="119"/>
      <c r="K4618" s="119"/>
      <c r="L4618" s="119"/>
      <c r="M4618" s="119"/>
      <c r="N4618" s="119"/>
      <c r="O4618" s="119"/>
      <c r="P4618" s="119"/>
      <c r="Q4618" s="119"/>
      <c r="R4618" s="119"/>
      <c r="S4618" s="119"/>
      <c r="T4618" s="121"/>
      <c r="U4618" s="121">
        <v>250000</v>
      </c>
      <c r="V4618" s="119"/>
      <c r="W4618" s="119"/>
      <c r="X4618" s="119"/>
    </row>
    <row r="4619" spans="1:27" x14ac:dyDescent="0.25">
      <c r="A4619" s="119" t="s">
        <v>12767</v>
      </c>
      <c r="B4619" s="119" t="s">
        <v>12767</v>
      </c>
      <c r="C4619" s="119" t="s">
        <v>12768</v>
      </c>
      <c r="D4619" s="119" t="s">
        <v>12769</v>
      </c>
      <c r="E4619" s="119"/>
      <c r="F4619" s="119"/>
      <c r="G4619" s="119"/>
      <c r="H4619" s="119"/>
      <c r="I4619" s="119"/>
      <c r="J4619" s="119"/>
      <c r="K4619" s="119"/>
      <c r="L4619" s="119"/>
      <c r="M4619" s="119"/>
      <c r="N4619" s="119"/>
      <c r="O4619" s="119"/>
      <c r="P4619" s="119"/>
      <c r="Q4619" s="119"/>
      <c r="R4619" s="119"/>
      <c r="S4619" s="119"/>
      <c r="T4619" s="121"/>
      <c r="U4619" s="121">
        <v>4500</v>
      </c>
      <c r="V4619" s="119"/>
      <c r="W4619" s="119"/>
      <c r="X4619" s="119"/>
    </row>
    <row r="4620" spans="1:27" x14ac:dyDescent="0.25">
      <c r="A4620" s="119">
        <v>5659000</v>
      </c>
      <c r="B4620" s="119">
        <v>5659000</v>
      </c>
      <c r="C4620" s="119" t="s">
        <v>12770</v>
      </c>
      <c r="D4620" s="119" t="s">
        <v>12771</v>
      </c>
      <c r="E4620" s="119"/>
      <c r="F4620" s="119"/>
      <c r="G4620" s="119"/>
      <c r="H4620" s="119"/>
      <c r="I4620" s="119"/>
      <c r="J4620" s="119"/>
      <c r="K4620" s="119"/>
      <c r="L4620" s="119"/>
      <c r="M4620" s="119"/>
      <c r="N4620" s="119"/>
      <c r="O4620" s="119"/>
      <c r="P4620" s="119"/>
      <c r="Q4620" s="119"/>
      <c r="R4620" s="119"/>
      <c r="S4620" s="119"/>
      <c r="T4620" s="121"/>
      <c r="U4620" s="121">
        <v>11000</v>
      </c>
      <c r="V4620" s="119"/>
      <c r="W4620" s="119"/>
      <c r="X4620" s="119"/>
    </row>
    <row r="4621" spans="1:27" x14ac:dyDescent="0.25">
      <c r="A4621" s="119">
        <v>5659001</v>
      </c>
      <c r="B4621" s="119">
        <v>5659001</v>
      </c>
      <c r="C4621" s="119" t="s">
        <v>12772</v>
      </c>
      <c r="D4621" s="119" t="s">
        <v>12773</v>
      </c>
      <c r="E4621" s="119"/>
      <c r="F4621" s="119"/>
      <c r="G4621" s="119"/>
      <c r="H4621" s="119"/>
      <c r="I4621" s="119"/>
      <c r="J4621" s="119"/>
      <c r="K4621" s="119"/>
      <c r="L4621" s="119"/>
      <c r="M4621" s="119"/>
      <c r="N4621" s="119"/>
      <c r="O4621" s="119"/>
      <c r="P4621" s="119"/>
      <c r="Q4621" s="119"/>
      <c r="R4621" s="119"/>
      <c r="S4621" s="119"/>
      <c r="T4621" s="121"/>
      <c r="U4621" s="121">
        <v>4000</v>
      </c>
      <c r="V4621" s="119"/>
      <c r="W4621" s="119"/>
      <c r="X4621" s="119"/>
    </row>
  </sheetData>
  <autoFilter ref="A1:AA4621" xr:uid="{1DB7DADF-8287-4C53-825E-EE019BAAF50F}"/>
  <conditionalFormatting sqref="A1">
    <cfRule type="duplicateValues" dxfId="37" priority="35"/>
  </conditionalFormatting>
  <conditionalFormatting sqref="A2:A3274">
    <cfRule type="duplicateValues" dxfId="36" priority="32"/>
  </conditionalFormatting>
  <conditionalFormatting sqref="A2:A3366">
    <cfRule type="duplicateValues" dxfId="35" priority="33"/>
  </conditionalFormatting>
  <conditionalFormatting sqref="A2:A3989">
    <cfRule type="duplicateValues" dxfId="34" priority="34"/>
  </conditionalFormatting>
  <conditionalFormatting sqref="A3275:A3358">
    <cfRule type="duplicateValues" dxfId="33" priority="31"/>
  </conditionalFormatting>
  <conditionalFormatting sqref="A3359:A3366">
    <cfRule type="duplicateValues" dxfId="32" priority="30"/>
    <cfRule type="duplicateValues" dxfId="31" priority="29"/>
  </conditionalFormatting>
  <conditionalFormatting sqref="A3367:A3385">
    <cfRule type="duplicateValues" dxfId="30" priority="28"/>
  </conditionalFormatting>
  <conditionalFormatting sqref="A3386:A3469">
    <cfRule type="duplicateValues" dxfId="29" priority="27"/>
  </conditionalFormatting>
  <conditionalFormatting sqref="A3470:A3523">
    <cfRule type="duplicateValues" dxfId="28" priority="25"/>
  </conditionalFormatting>
  <conditionalFormatting sqref="A3524:A3557">
    <cfRule type="duplicateValues" dxfId="27" priority="24"/>
    <cfRule type="duplicateValues" dxfId="26" priority="23"/>
  </conditionalFormatting>
  <conditionalFormatting sqref="A3558:A3896">
    <cfRule type="duplicateValues" dxfId="25" priority="26"/>
  </conditionalFormatting>
  <conditionalFormatting sqref="A3897:A3939">
    <cfRule type="duplicateValues" dxfId="24" priority="22"/>
    <cfRule type="duplicateValues" dxfId="23" priority="21"/>
  </conditionalFormatting>
  <conditionalFormatting sqref="A3940:A3953">
    <cfRule type="duplicateValues" dxfId="22" priority="18"/>
    <cfRule type="duplicateValues" dxfId="21" priority="19"/>
  </conditionalFormatting>
  <conditionalFormatting sqref="A3990:A4009">
    <cfRule type="duplicateValues" dxfId="20" priority="20"/>
  </conditionalFormatting>
  <conditionalFormatting sqref="A4010:A4019">
    <cfRule type="duplicateValues" dxfId="19" priority="17"/>
  </conditionalFormatting>
  <conditionalFormatting sqref="A4020">
    <cfRule type="duplicateValues" dxfId="18" priority="16"/>
  </conditionalFormatting>
  <conditionalFormatting sqref="A4021:A4024">
    <cfRule type="duplicateValues" dxfId="17" priority="15"/>
  </conditionalFormatting>
  <conditionalFormatting sqref="A4025:A4032">
    <cfRule type="duplicateValues" dxfId="16" priority="14"/>
  </conditionalFormatting>
  <conditionalFormatting sqref="A4033:A4056">
    <cfRule type="duplicateValues" dxfId="15" priority="13"/>
  </conditionalFormatting>
  <conditionalFormatting sqref="A4057:A4092">
    <cfRule type="duplicateValues" dxfId="14" priority="12"/>
  </conditionalFormatting>
  <conditionalFormatting sqref="A4093:A4100">
    <cfRule type="duplicateValues" dxfId="13" priority="11"/>
  </conditionalFormatting>
  <conditionalFormatting sqref="A4101:A4122">
    <cfRule type="duplicateValues" dxfId="12" priority="10"/>
  </conditionalFormatting>
  <conditionalFormatting sqref="A4123:A4137">
    <cfRule type="duplicateValues" dxfId="11" priority="9"/>
  </conditionalFormatting>
  <conditionalFormatting sqref="A4138:A4139">
    <cfRule type="duplicateValues" dxfId="10" priority="8"/>
  </conditionalFormatting>
  <conditionalFormatting sqref="A4140:A4166">
    <cfRule type="duplicateValues" dxfId="9" priority="7"/>
  </conditionalFormatting>
  <conditionalFormatting sqref="A4167:A4172">
    <cfRule type="duplicateValues" dxfId="8" priority="6"/>
  </conditionalFormatting>
  <conditionalFormatting sqref="A4173:A4226">
    <cfRule type="duplicateValues" dxfId="7" priority="5"/>
  </conditionalFormatting>
  <conditionalFormatting sqref="A4227:A4616">
    <cfRule type="duplicateValues" dxfId="6" priority="4"/>
  </conditionalFormatting>
  <conditionalFormatting sqref="A4617:A4621">
    <cfRule type="duplicateValues" dxfId="5" priority="3"/>
  </conditionalFormatting>
  <conditionalFormatting sqref="G1:G4621">
    <cfRule type="containsText" dxfId="4" priority="2" operator="containsText" text="stock sellout">
      <formula>NOT(ISERROR(SEARCH("stock sellout",G1)))</formula>
    </cfRule>
    <cfRule type="containsText" dxfId="3" priority="1" operator="containsText" text="in preparation">
      <formula>NOT(ISERROR(SEARCH("in preparation",G1)))</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57F20-4631-43CA-829F-A141D4836346}">
  <dimension ref="A1:M64"/>
  <sheetViews>
    <sheetView zoomScaleNormal="100" workbookViewId="0">
      <pane ySplit="1" topLeftCell="A2" activePane="bottomLeft" state="frozen"/>
      <selection pane="bottomLeft" activeCell="L2" sqref="L2"/>
    </sheetView>
  </sheetViews>
  <sheetFormatPr defaultRowHeight="15" x14ac:dyDescent="0.25"/>
  <cols>
    <col min="1" max="1" width="17.5703125" style="9" bestFit="1" customWidth="1"/>
    <col min="2" max="2" width="3.140625" bestFit="1" customWidth="1"/>
    <col min="3" max="3" width="53" customWidth="1"/>
    <col min="4" max="4" width="15.42578125" style="21" bestFit="1" customWidth="1"/>
    <col min="5" max="5" width="15.42578125" style="21" customWidth="1"/>
    <col min="6" max="6" width="15.5703125" style="21" bestFit="1" customWidth="1"/>
    <col min="7" max="7" width="17.5703125" style="21" bestFit="1" customWidth="1"/>
    <col min="8" max="8" width="13.28515625" bestFit="1" customWidth="1"/>
    <col min="9" max="9" width="13.28515625" style="12" bestFit="1" customWidth="1"/>
    <col min="10" max="10" width="16.7109375" style="8" bestFit="1" customWidth="1"/>
    <col min="11" max="11" width="22" style="8" bestFit="1" customWidth="1"/>
    <col min="12" max="12" width="49.7109375" style="8" bestFit="1" customWidth="1"/>
    <col min="13" max="13" width="8.7109375" bestFit="1" customWidth="1"/>
  </cols>
  <sheetData>
    <row r="1" spans="1:12" s="6" customFormat="1" x14ac:dyDescent="0.25">
      <c r="A1" s="10" t="s">
        <v>8732</v>
      </c>
      <c r="B1" s="6" t="s">
        <v>8733</v>
      </c>
      <c r="C1" s="6" t="s">
        <v>8734</v>
      </c>
      <c r="D1" s="23" t="s">
        <v>8735</v>
      </c>
      <c r="E1" s="23" t="s">
        <v>8736</v>
      </c>
      <c r="F1" s="23" t="s">
        <v>8737</v>
      </c>
      <c r="G1" s="23" t="s">
        <v>8738</v>
      </c>
      <c r="H1" s="6" t="s">
        <v>8739</v>
      </c>
      <c r="I1" s="20" t="s">
        <v>8740</v>
      </c>
      <c r="J1" s="13" t="s">
        <v>8741</v>
      </c>
      <c r="K1" s="13" t="s">
        <v>8742</v>
      </c>
      <c r="L1" s="13" t="s">
        <v>8743</v>
      </c>
    </row>
    <row r="2" spans="1:12" x14ac:dyDescent="0.25">
      <c r="A2" s="9" t="s">
        <v>7423</v>
      </c>
      <c r="B2">
        <v>1</v>
      </c>
      <c r="C2" t="str">
        <f>VLOOKUP(A2,'Distrib. Pricing Only Full'!A:W,3,FALSE)</f>
        <v>IX83P2ZF-1-3 2port w. ZDC port</v>
      </c>
      <c r="D2" s="21">
        <v>139368</v>
      </c>
      <c r="E2" s="21">
        <f t="shared" ref="E2:E33" si="0">B2*D2</f>
        <v>139368</v>
      </c>
      <c r="F2" s="21">
        <v>27</v>
      </c>
      <c r="G2" s="21">
        <f>B2*D2*(100-F2)/100</f>
        <v>101738.64</v>
      </c>
      <c r="H2">
        <f>VLOOKUP(A2,'Distrib. Pricing Only Full'!A:W,20,FALSE)</f>
        <v>17636</v>
      </c>
      <c r="I2" s="12">
        <f>VLOOKUP(A2,'Distrib. Pricing Only Full'!A:X,22,FALSE)</f>
        <v>0.48000000000000004</v>
      </c>
      <c r="J2" s="8">
        <f>VLOOKUP(A2,'Distrib. Pricing Only Full'!A:Y,21,FALSE)</f>
        <v>9170.7199999999993</v>
      </c>
      <c r="K2" s="8">
        <f>J2*7.44*B2</f>
        <v>68230.156799999997</v>
      </c>
      <c r="L2" s="8">
        <f>K2</f>
        <v>68230.156799999997</v>
      </c>
    </row>
    <row r="3" spans="1:12" x14ac:dyDescent="0.25">
      <c r="A3" s="9" t="s">
        <v>6415</v>
      </c>
      <c r="B3">
        <v>1</v>
      </c>
      <c r="C3" t="str">
        <f>VLOOKUP(A3,'Distrib. Pricing Only Full'!A:W,3,FALSE)</f>
        <v>IX3-CBH Control box</v>
      </c>
      <c r="D3" s="21">
        <v>50239</v>
      </c>
      <c r="E3" s="21">
        <f t="shared" si="0"/>
        <v>50239</v>
      </c>
      <c r="F3" s="21">
        <v>27</v>
      </c>
      <c r="G3" s="21">
        <f t="shared" ref="G3:G50" si="1">B3*D3*(100-F3)/100</f>
        <v>36674.47</v>
      </c>
      <c r="H3">
        <f>VLOOKUP(A3,'Distrib. Pricing Only Full'!A:W,20,FALSE)</f>
        <v>6227</v>
      </c>
      <c r="I3" s="12">
        <f>VLOOKUP(A3,'Distrib. Pricing Only Full'!A:X,22,FALSE)</f>
        <v>0.48</v>
      </c>
      <c r="J3" s="8">
        <f>VLOOKUP(A3,'Distrib. Pricing Only Full'!A:Y,21,FALSE)</f>
        <v>3238.04</v>
      </c>
      <c r="K3" s="8">
        <f t="shared" ref="K3:K50" si="2">J3*7.44*B3</f>
        <v>24091.017599999999</v>
      </c>
      <c r="L3" s="8">
        <f t="shared" ref="L3:L50" si="3">K3</f>
        <v>24091.017599999999</v>
      </c>
    </row>
    <row r="4" spans="1:12" x14ac:dyDescent="0.25">
      <c r="A4" s="9" t="s">
        <v>6374</v>
      </c>
      <c r="B4">
        <v>1</v>
      </c>
      <c r="C4" t="str">
        <f>VLOOKUP(A4,'Distrib. Pricing Only Full'!A:W,3,FALSE)</f>
        <v>C1394A Firewire Kabel</v>
      </c>
      <c r="D4" s="21">
        <v>642</v>
      </c>
      <c r="E4" s="21">
        <f t="shared" si="0"/>
        <v>642</v>
      </c>
      <c r="F4" s="21">
        <v>27</v>
      </c>
      <c r="G4" s="21">
        <f t="shared" si="1"/>
        <v>468.66</v>
      </c>
      <c r="H4">
        <f>VLOOKUP(A4,'Distrib. Pricing Only Full'!A:W,20,FALSE)</f>
        <v>81</v>
      </c>
      <c r="I4" s="12">
        <f>VLOOKUP(A4,'Distrib. Pricing Only Full'!A:X,22,FALSE)</f>
        <v>0.48000000000000004</v>
      </c>
      <c r="J4" s="8">
        <f>VLOOKUP(A4,'Distrib. Pricing Only Full'!A:Y,21,FALSE)</f>
        <v>42.12</v>
      </c>
      <c r="K4" s="8">
        <f t="shared" si="2"/>
        <v>313.37279999999998</v>
      </c>
      <c r="L4" s="8">
        <f t="shared" si="3"/>
        <v>313.37279999999998</v>
      </c>
    </row>
    <row r="5" spans="1:12" x14ac:dyDescent="0.25">
      <c r="A5" s="9" t="s">
        <v>6655</v>
      </c>
      <c r="B5">
        <v>1</v>
      </c>
      <c r="C5" t="str">
        <f>VLOOKUP(A5,'Distrib. Pricing Only Full'!A:W,3,FALSE)</f>
        <v>U-MCZ-1-2 control unit</v>
      </c>
      <c r="D5" s="21">
        <v>8556</v>
      </c>
      <c r="E5" s="21">
        <f t="shared" si="0"/>
        <v>8556</v>
      </c>
      <c r="F5" s="21">
        <v>27</v>
      </c>
      <c r="G5" s="21">
        <f>B5*D5*(100-F5)/100</f>
        <v>6245.88</v>
      </c>
      <c r="H5">
        <f>VLOOKUP(A5,'Distrib. Pricing Only Full'!A:W,20,FALSE)</f>
        <v>1084</v>
      </c>
      <c r="I5" s="12">
        <f>VLOOKUP(A5,'Distrib. Pricing Only Full'!A:X,22,FALSE)</f>
        <v>0.48000000000000004</v>
      </c>
      <c r="J5" s="8">
        <f>VLOOKUP(A5,'Distrib. Pricing Only Full'!A:Y,21,FALSE)</f>
        <v>563.67999999999995</v>
      </c>
      <c r="K5" s="8">
        <f t="shared" si="2"/>
        <v>4193.7791999999999</v>
      </c>
      <c r="L5" s="8">
        <f t="shared" si="3"/>
        <v>4193.7791999999999</v>
      </c>
    </row>
    <row r="6" spans="1:12" x14ac:dyDescent="0.25">
      <c r="A6" s="9" t="s">
        <v>7014</v>
      </c>
      <c r="B6">
        <v>1</v>
      </c>
      <c r="C6" t="str">
        <f>VLOOKUP(A6,'Distrib. Pricing Only Full'!A:W,3,FALSE)</f>
        <v>U-IFCBL200-1-2 intface cbl 2 m</v>
      </c>
      <c r="D6" s="21">
        <v>2123</v>
      </c>
      <c r="E6" s="21">
        <f t="shared" si="0"/>
        <v>2123</v>
      </c>
      <c r="F6" s="21">
        <v>27</v>
      </c>
      <c r="G6" s="21">
        <f t="shared" si="1"/>
        <v>1549.79</v>
      </c>
      <c r="H6">
        <f>VLOOKUP(A6,'Distrib. Pricing Only Full'!A:W,20,FALSE)</f>
        <v>270</v>
      </c>
      <c r="I6" s="12">
        <f>VLOOKUP(A6,'Distrib. Pricing Only Full'!A:X,22,FALSE)</f>
        <v>0.48</v>
      </c>
      <c r="J6" s="8">
        <f>VLOOKUP(A6,'Distrib. Pricing Only Full'!A:Y,21,FALSE)</f>
        <v>140.4</v>
      </c>
      <c r="K6" s="8">
        <f t="shared" si="2"/>
        <v>1044.576</v>
      </c>
      <c r="L6" s="8">
        <f t="shared" si="3"/>
        <v>1044.576</v>
      </c>
    </row>
    <row r="7" spans="1:12" x14ac:dyDescent="0.25">
      <c r="A7" s="9" t="s">
        <v>723</v>
      </c>
      <c r="B7">
        <v>15</v>
      </c>
      <c r="C7" t="str">
        <f>VLOOKUP(A7,'Distrib. Pricing Only Full'!A:W,3,FALSE)</f>
        <v>UYCP POWER CORD</v>
      </c>
      <c r="D7" s="21">
        <v>127</v>
      </c>
      <c r="E7" s="21">
        <f t="shared" si="0"/>
        <v>1905</v>
      </c>
      <c r="F7" s="21">
        <v>27</v>
      </c>
      <c r="G7" s="21">
        <f>B7*D7*(100-F7)/100</f>
        <v>1390.65</v>
      </c>
      <c r="H7">
        <f>VLOOKUP(A7,'Distrib. Pricing Only Full'!A:W,20,FALSE)</f>
        <v>18</v>
      </c>
      <c r="I7" s="12">
        <f>VLOOKUP(A7,'Distrib. Pricing Only Full'!A:X,22,FALSE)</f>
        <v>0.25</v>
      </c>
      <c r="J7" s="8">
        <f>VLOOKUP(A7,'Distrib. Pricing Only Full'!A:Y,21,FALSE)</f>
        <v>13.5</v>
      </c>
      <c r="K7" s="8">
        <f t="shared" si="2"/>
        <v>1506.6000000000001</v>
      </c>
      <c r="L7" s="8">
        <f t="shared" si="3"/>
        <v>1506.6000000000001</v>
      </c>
    </row>
    <row r="8" spans="1:12" x14ac:dyDescent="0.25">
      <c r="A8" s="9" t="s">
        <v>6418</v>
      </c>
      <c r="B8">
        <v>1</v>
      </c>
      <c r="C8" t="e">
        <f>VLOOKUP(A8,'Distrib. Pricing Only Full'!A:W,3,FALSE)</f>
        <v>#N/A</v>
      </c>
      <c r="D8" s="21">
        <v>6628</v>
      </c>
      <c r="E8" s="21">
        <f t="shared" si="0"/>
        <v>6628</v>
      </c>
      <c r="F8" s="21">
        <v>27</v>
      </c>
      <c r="G8" s="21">
        <f t="shared" si="1"/>
        <v>4838.4399999999996</v>
      </c>
      <c r="H8" t="e">
        <f>VLOOKUP(A8,'Distrib. Pricing Only Full'!A:W,20,FALSE)</f>
        <v>#N/A</v>
      </c>
      <c r="I8" s="12" t="e">
        <f>VLOOKUP(A8,'Distrib. Pricing Only Full'!A:X,22,FALSE)</f>
        <v>#N/A</v>
      </c>
      <c r="J8" s="8" t="e">
        <f>VLOOKUP(A8,'Distrib. Pricing Only Full'!A:Y,21,FALSE)</f>
        <v>#N/A</v>
      </c>
      <c r="K8" s="8" t="e">
        <f t="shared" si="2"/>
        <v>#N/A</v>
      </c>
      <c r="L8" s="8" t="e">
        <f t="shared" si="3"/>
        <v>#N/A</v>
      </c>
    </row>
    <row r="9" spans="1:12" x14ac:dyDescent="0.25">
      <c r="A9" s="9" t="s">
        <v>4575</v>
      </c>
      <c r="B9">
        <v>1</v>
      </c>
      <c r="C9" t="str">
        <f>VLOOKUP(A9,'Distrib. Pricing Only Full'!A:W,3,FALSE)</f>
        <v>002 DUST COVER F.MDOB</v>
      </c>
      <c r="D9" s="21">
        <v>388</v>
      </c>
      <c r="E9" s="21">
        <f t="shared" si="0"/>
        <v>388</v>
      </c>
      <c r="F9" s="21">
        <v>27</v>
      </c>
      <c r="G9" s="21">
        <f t="shared" si="1"/>
        <v>283.24</v>
      </c>
      <c r="H9">
        <f>VLOOKUP(A9,'Distrib. Pricing Only Full'!A:W,20,FALSE)</f>
        <v>50</v>
      </c>
      <c r="I9" s="12">
        <f>VLOOKUP(A9,'Distrib. Pricing Only Full'!A:X,22,FALSE)</f>
        <v>0.48</v>
      </c>
      <c r="J9" s="8">
        <f>VLOOKUP(A9,'Distrib. Pricing Only Full'!A:Y,21,FALSE)</f>
        <v>26</v>
      </c>
      <c r="K9" s="8">
        <f t="shared" si="2"/>
        <v>193.44</v>
      </c>
      <c r="L9" s="8">
        <f t="shared" si="3"/>
        <v>193.44</v>
      </c>
    </row>
    <row r="10" spans="1:12" x14ac:dyDescent="0.25">
      <c r="A10" s="9" t="s">
        <v>8173</v>
      </c>
      <c r="B10">
        <v>1</v>
      </c>
      <c r="C10" t="e">
        <f>VLOOKUP(A10,'Distrib. Pricing Only Full'!A:W,3,FALSE)</f>
        <v>#N/A</v>
      </c>
      <c r="D10" s="21">
        <v>9584</v>
      </c>
      <c r="E10" s="21">
        <f t="shared" si="0"/>
        <v>9584</v>
      </c>
      <c r="F10" s="21">
        <v>27</v>
      </c>
      <c r="G10" s="21">
        <f t="shared" si="1"/>
        <v>6996.32</v>
      </c>
      <c r="H10" t="e">
        <f>VLOOKUP(A10,'Distrib. Pricing Only Full'!A:W,20,FALSE)</f>
        <v>#N/A</v>
      </c>
      <c r="I10" s="12" t="e">
        <f>VLOOKUP(A10,'Distrib. Pricing Only Full'!A:X,22,FALSE)</f>
        <v>#N/A</v>
      </c>
      <c r="J10" s="8" t="e">
        <f>VLOOKUP(A10,'Distrib. Pricing Only Full'!A:Y,21,FALSE)</f>
        <v>#N/A</v>
      </c>
      <c r="K10" s="8" t="e">
        <f t="shared" si="2"/>
        <v>#N/A</v>
      </c>
      <c r="L10" s="8" t="e">
        <f t="shared" si="3"/>
        <v>#N/A</v>
      </c>
    </row>
    <row r="11" spans="1:12" x14ac:dyDescent="0.25">
      <c r="A11" s="9" t="s">
        <v>8444</v>
      </c>
      <c r="B11">
        <v>1</v>
      </c>
      <c r="C11" t="e">
        <f>VLOOKUP(A11,'Distrib. Pricing Only Full'!A:W,3,FALSE)</f>
        <v>#N/A</v>
      </c>
      <c r="D11" s="21">
        <v>24112</v>
      </c>
      <c r="E11" s="21">
        <f t="shared" si="0"/>
        <v>24112</v>
      </c>
      <c r="F11" s="21">
        <v>27</v>
      </c>
      <c r="G11" s="21">
        <f t="shared" si="1"/>
        <v>17601.759999999998</v>
      </c>
      <c r="H11" t="e">
        <f>VLOOKUP(A11,'Distrib. Pricing Only Full'!A:W,20,FALSE)</f>
        <v>#N/A</v>
      </c>
      <c r="I11" s="12" t="e">
        <f>VLOOKUP(A11,'Distrib. Pricing Only Full'!A:X,22,FALSE)</f>
        <v>#N/A</v>
      </c>
      <c r="J11" s="8" t="e">
        <f>VLOOKUP(A11,'Distrib. Pricing Only Full'!A:Y,21,FALSE)</f>
        <v>#N/A</v>
      </c>
      <c r="K11" s="8" t="e">
        <f t="shared" si="2"/>
        <v>#N/A</v>
      </c>
      <c r="L11" s="8" t="e">
        <f t="shared" si="3"/>
        <v>#N/A</v>
      </c>
    </row>
    <row r="12" spans="1:12" x14ac:dyDescent="0.25">
      <c r="A12" s="9" t="s">
        <v>8138</v>
      </c>
      <c r="B12">
        <v>1</v>
      </c>
      <c r="C12" t="str">
        <f>VLOOKUP(A12,'Distrib. Pricing Only Full'!A:W,3,FALSE)</f>
        <v>FV31-ILLSW Laser safety switch</v>
      </c>
      <c r="D12" s="21">
        <v>5340</v>
      </c>
      <c r="E12" s="21">
        <f t="shared" si="0"/>
        <v>5340</v>
      </c>
      <c r="F12" s="21">
        <v>27</v>
      </c>
      <c r="G12" s="21">
        <f t="shared" si="1"/>
        <v>3898.2</v>
      </c>
      <c r="H12">
        <f>VLOOKUP(A12,'Distrib. Pricing Only Full'!A:W,20,FALSE)</f>
        <v>747</v>
      </c>
      <c r="I12" s="12">
        <f>VLOOKUP(A12,'Distrib. Pricing Only Full'!A:X,22,FALSE)</f>
        <v>0.30000000000000004</v>
      </c>
      <c r="J12" s="8">
        <f>VLOOKUP(A12,'Distrib. Pricing Only Full'!A:Y,21,FALSE)</f>
        <v>522.9</v>
      </c>
      <c r="K12" s="8">
        <f t="shared" si="2"/>
        <v>3890.3760000000002</v>
      </c>
      <c r="L12" s="8">
        <f t="shared" si="3"/>
        <v>3890.3760000000002</v>
      </c>
    </row>
    <row r="13" spans="1:12" x14ac:dyDescent="0.25">
      <c r="A13" s="9" t="s">
        <v>8093</v>
      </c>
      <c r="B13">
        <v>1</v>
      </c>
      <c r="C13" t="str">
        <f>VLOOKUP(A13,'Distrib. Pricing Only Full'!A:W,3,FALSE)</f>
        <v>FV30-ILSW Laser interlock IX83</v>
      </c>
      <c r="D13" s="21">
        <v>2719</v>
      </c>
      <c r="E13" s="21">
        <f t="shared" si="0"/>
        <v>2719</v>
      </c>
      <c r="F13" s="21">
        <v>27</v>
      </c>
      <c r="G13" s="21">
        <f t="shared" si="1"/>
        <v>1984.87</v>
      </c>
      <c r="H13">
        <f>VLOOKUP(A13,'Distrib. Pricing Only Full'!A:W,20,FALSE)</f>
        <v>373</v>
      </c>
      <c r="I13" s="12">
        <f>VLOOKUP(A13,'Distrib. Pricing Only Full'!A:X,22,FALSE)</f>
        <v>0.29999999999999993</v>
      </c>
      <c r="J13" s="8">
        <f>VLOOKUP(A13,'Distrib. Pricing Only Full'!A:Y,21,FALSE)</f>
        <v>261.10000000000002</v>
      </c>
      <c r="K13" s="8">
        <f t="shared" si="2"/>
        <v>1942.5840000000003</v>
      </c>
      <c r="L13" s="8">
        <f t="shared" si="3"/>
        <v>1942.5840000000003</v>
      </c>
    </row>
    <row r="14" spans="1:12" x14ac:dyDescent="0.25">
      <c r="A14" s="9" t="s">
        <v>8035</v>
      </c>
      <c r="B14">
        <v>1</v>
      </c>
      <c r="C14" t="str">
        <f>VLOOKUP(A14,'Distrib. Pricing Only Full'!A:W,3,FALSE)</f>
        <v>FV12-IXCOV laser safety cover</v>
      </c>
      <c r="D14" s="21">
        <v>2980</v>
      </c>
      <c r="E14" s="21">
        <f t="shared" si="0"/>
        <v>2980</v>
      </c>
      <c r="F14" s="21">
        <v>27</v>
      </c>
      <c r="G14" s="21">
        <f t="shared" si="1"/>
        <v>2175.4</v>
      </c>
      <c r="H14">
        <f>VLOOKUP(A14,'Distrib. Pricing Only Full'!A:W,20,FALSE)</f>
        <v>418</v>
      </c>
      <c r="I14" s="12">
        <f>VLOOKUP(A14,'Distrib. Pricing Only Full'!A:X,22,FALSE)</f>
        <v>0.29999999999999993</v>
      </c>
      <c r="J14" s="8">
        <f>VLOOKUP(A14,'Distrib. Pricing Only Full'!A:Y,21,FALSE)</f>
        <v>292.60000000000002</v>
      </c>
      <c r="K14" s="8">
        <f t="shared" si="2"/>
        <v>2176.9440000000004</v>
      </c>
      <c r="L14" s="8">
        <f t="shared" si="3"/>
        <v>2176.9440000000004</v>
      </c>
    </row>
    <row r="15" spans="1:12" x14ac:dyDescent="0.25">
      <c r="A15" s="9" t="s">
        <v>8176</v>
      </c>
      <c r="B15">
        <v>1</v>
      </c>
      <c r="C15" t="e">
        <f>VLOOKUP(A15,'Distrib. Pricing Only Full'!A:W,3,FALSE)</f>
        <v>#N/A</v>
      </c>
      <c r="D15" s="21">
        <v>2167</v>
      </c>
      <c r="E15" s="21">
        <f t="shared" si="0"/>
        <v>2167</v>
      </c>
      <c r="F15" s="21">
        <v>27</v>
      </c>
      <c r="G15" s="21">
        <f t="shared" si="1"/>
        <v>1581.91</v>
      </c>
      <c r="H15" t="e">
        <f>VLOOKUP(A15,'Distrib. Pricing Only Full'!A:W,20,FALSE)</f>
        <v>#N/A</v>
      </c>
      <c r="I15" s="12" t="e">
        <f>VLOOKUP(A15,'Distrib. Pricing Only Full'!A:X,22,FALSE)</f>
        <v>#N/A</v>
      </c>
      <c r="J15" s="8" t="e">
        <f>VLOOKUP(A15,'Distrib. Pricing Only Full'!A:Y,21,FALSE)</f>
        <v>#N/A</v>
      </c>
      <c r="K15" s="8" t="e">
        <f t="shared" si="2"/>
        <v>#N/A</v>
      </c>
      <c r="L15" s="8" t="e">
        <f t="shared" si="3"/>
        <v>#N/A</v>
      </c>
    </row>
    <row r="16" spans="1:12" x14ac:dyDescent="0.25">
      <c r="A16" s="9" t="s">
        <v>7014</v>
      </c>
      <c r="B16">
        <v>1</v>
      </c>
      <c r="C16" t="str">
        <f>VLOOKUP(A16,'Distrib. Pricing Only Full'!A:W,3,FALSE)</f>
        <v>U-IFCBL200-1-2 intface cbl 2 m</v>
      </c>
      <c r="D16" s="21">
        <v>2123</v>
      </c>
      <c r="E16" s="21">
        <f t="shared" si="0"/>
        <v>2123</v>
      </c>
      <c r="F16" s="21">
        <v>27</v>
      </c>
      <c r="G16" s="21">
        <f t="shared" si="1"/>
        <v>1549.79</v>
      </c>
      <c r="H16">
        <f>VLOOKUP(A16,'Distrib. Pricing Only Full'!A:W,20,FALSE)</f>
        <v>270</v>
      </c>
      <c r="I16" s="12">
        <f>VLOOKUP(A16,'Distrib. Pricing Only Full'!A:X,22,FALSE)</f>
        <v>0.48</v>
      </c>
      <c r="J16" s="8">
        <f>VLOOKUP(A16,'Distrib. Pricing Only Full'!A:Y,21,FALSE)</f>
        <v>140.4</v>
      </c>
      <c r="K16" s="8">
        <f t="shared" si="2"/>
        <v>1044.576</v>
      </c>
      <c r="L16" s="8">
        <f t="shared" si="3"/>
        <v>1044.576</v>
      </c>
    </row>
    <row r="17" spans="1:12" x14ac:dyDescent="0.25">
      <c r="A17" s="9" t="s">
        <v>3098</v>
      </c>
      <c r="B17">
        <v>2</v>
      </c>
      <c r="C17" t="str">
        <f>VLOOKUP(A17,'Distrib. Pricing Only Full'!A:W,3,FALSE)</f>
        <v>DT-NI-USB-6343-BNC DAQ box</v>
      </c>
      <c r="D17" s="21">
        <v>37570</v>
      </c>
      <c r="E17" s="21">
        <f t="shared" si="0"/>
        <v>75140</v>
      </c>
      <c r="F17" s="21">
        <v>27</v>
      </c>
      <c r="G17" s="21">
        <f>B17*D17*(100-F17)/100</f>
        <v>54852.2</v>
      </c>
      <c r="H17">
        <f>VLOOKUP(A17,'Distrib. Pricing Only Full'!A:W,20,FALSE)</f>
        <v>0</v>
      </c>
      <c r="I17" s="12">
        <f>VLOOKUP(A17,'Distrib. Pricing Only Full'!A:X,22,FALSE)</f>
        <v>0</v>
      </c>
      <c r="J17" s="8">
        <f>VLOOKUP(A17,'Distrib. Pricing Only Full'!A:Y,21,FALSE)</f>
        <v>5147</v>
      </c>
      <c r="K17" s="8">
        <f t="shared" si="2"/>
        <v>76587.360000000001</v>
      </c>
      <c r="L17" s="8">
        <f t="shared" si="3"/>
        <v>76587.360000000001</v>
      </c>
    </row>
    <row r="18" spans="1:12" x14ac:dyDescent="0.25">
      <c r="A18" s="9" t="s">
        <v>7492</v>
      </c>
      <c r="B18">
        <v>1</v>
      </c>
      <c r="C18" t="e">
        <f>VLOOKUP(A18,'Distrib. Pricing Only Full'!A:W,3,FALSE)</f>
        <v>#N/A</v>
      </c>
      <c r="D18" s="21">
        <v>13214</v>
      </c>
      <c r="E18" s="21">
        <f t="shared" si="0"/>
        <v>13214</v>
      </c>
      <c r="F18" s="21">
        <v>27</v>
      </c>
      <c r="G18" s="21">
        <f t="shared" si="1"/>
        <v>9646.2199999999993</v>
      </c>
      <c r="H18" t="e">
        <f>VLOOKUP(A18,'Distrib. Pricing Only Full'!A:W,20,FALSE)</f>
        <v>#N/A</v>
      </c>
      <c r="I18" s="12" t="e">
        <f>VLOOKUP(A18,'Distrib. Pricing Only Full'!A:X,22,FALSE)</f>
        <v>#N/A</v>
      </c>
      <c r="J18" s="8" t="e">
        <f>VLOOKUP(A18,'Distrib. Pricing Only Full'!A:Y,21,FALSE)</f>
        <v>#N/A</v>
      </c>
      <c r="K18" s="8" t="e">
        <f t="shared" si="2"/>
        <v>#N/A</v>
      </c>
      <c r="L18" s="8" t="e">
        <f t="shared" si="3"/>
        <v>#N/A</v>
      </c>
    </row>
    <row r="19" spans="1:12" x14ac:dyDescent="0.25">
      <c r="A19" s="9" t="s">
        <v>8442</v>
      </c>
      <c r="B19">
        <v>1</v>
      </c>
      <c r="C19" t="str">
        <f>VLOOKUP(A19,'Distrib. Pricing Only Full'!A:W,3,FALSE)</f>
        <v>SD-COMB-1-2 laser combiner</v>
      </c>
      <c r="D19" s="21">
        <v>96160</v>
      </c>
      <c r="E19" s="21">
        <f t="shared" si="0"/>
        <v>96160</v>
      </c>
      <c r="F19" s="21">
        <v>27</v>
      </c>
      <c r="G19" s="21">
        <f>B19*D19*(100-F19)/100</f>
        <v>70196.800000000003</v>
      </c>
      <c r="H19">
        <f>VLOOKUP(A19,'Distrib. Pricing Only Full'!A:W,20,FALSE)</f>
        <v>13464</v>
      </c>
      <c r="I19" s="12">
        <f>VLOOKUP(A19,'Distrib. Pricing Only Full'!A:X,22,FALSE)</f>
        <v>0.30000000000000004</v>
      </c>
      <c r="J19" s="8">
        <f>VLOOKUP(A19,'Distrib. Pricing Only Full'!A:Y,21,FALSE)</f>
        <v>9424.7999999999993</v>
      </c>
      <c r="K19" s="8">
        <f t="shared" si="2"/>
        <v>70120.512000000002</v>
      </c>
      <c r="L19" s="8">
        <f t="shared" si="3"/>
        <v>70120.512000000002</v>
      </c>
    </row>
    <row r="20" spans="1:12" x14ac:dyDescent="0.25">
      <c r="A20" s="9" t="s">
        <v>1871</v>
      </c>
      <c r="B20">
        <v>1</v>
      </c>
      <c r="C20" t="str">
        <f>VLOOKUP(A20,'Distrib. Pricing Only Full'!A:W,3,FALSE)</f>
        <v>RACK1709060 19 inch rack</v>
      </c>
      <c r="D20" s="21">
        <v>15911</v>
      </c>
      <c r="E20" s="21">
        <f t="shared" si="0"/>
        <v>15911</v>
      </c>
      <c r="F20" s="21">
        <v>27</v>
      </c>
      <c r="G20" s="21">
        <f t="shared" si="1"/>
        <v>11615.03</v>
      </c>
      <c r="H20">
        <f>VLOOKUP(A20,'Distrib. Pricing Only Full'!A:W,20,FALSE)</f>
        <v>2195</v>
      </c>
      <c r="I20" s="12">
        <f>VLOOKUP(A20,'Distrib. Pricing Only Full'!A:X,22,FALSE)</f>
        <v>0.25</v>
      </c>
      <c r="J20" s="8">
        <f>VLOOKUP(A20,'Distrib. Pricing Only Full'!A:Y,21,FALSE)</f>
        <v>1646.25</v>
      </c>
      <c r="K20" s="8">
        <f t="shared" si="2"/>
        <v>12248.1</v>
      </c>
      <c r="L20" s="8">
        <f t="shared" si="3"/>
        <v>12248.1</v>
      </c>
    </row>
    <row r="21" spans="1:12" x14ac:dyDescent="0.25">
      <c r="A21" s="9" t="s">
        <v>66</v>
      </c>
      <c r="B21">
        <v>1</v>
      </c>
      <c r="C21" t="str">
        <f>VLOOKUP(A21,'Distrib. Pricing Only Full'!A:W,3,FALSE)</f>
        <v>IXPSPSR-D0-INST Installation</v>
      </c>
      <c r="D21" s="21">
        <v>31650</v>
      </c>
      <c r="E21" s="21">
        <f t="shared" si="0"/>
        <v>31650</v>
      </c>
      <c r="F21" s="21">
        <v>27</v>
      </c>
      <c r="G21" s="21">
        <f t="shared" si="1"/>
        <v>23104.5</v>
      </c>
      <c r="H21">
        <f>VLOOKUP(A21,'Distrib. Pricing Only Full'!A:W,20,FALSE)</f>
        <v>5661</v>
      </c>
      <c r="I21" s="12">
        <f>VLOOKUP(A21,'Distrib. Pricing Only Full'!A:X,22,FALSE)</f>
        <v>0.25808161102278748</v>
      </c>
      <c r="J21" s="8">
        <f>VLOOKUP(A21,'Distrib. Pricing Only Full'!A:Y,21,FALSE)</f>
        <v>4200</v>
      </c>
      <c r="K21" s="8">
        <f t="shared" si="2"/>
        <v>31248</v>
      </c>
      <c r="L21" s="8">
        <f t="shared" si="3"/>
        <v>31248</v>
      </c>
    </row>
    <row r="22" spans="1:12" x14ac:dyDescent="0.25">
      <c r="A22" s="9" t="s">
        <v>8430</v>
      </c>
      <c r="B22">
        <v>1</v>
      </c>
      <c r="C22" t="str">
        <f>VLOOKUP(A22,'Distrib. Pricing Only Full'!A:W,3,FALSE)</f>
        <v>FV40-ZDC830 TruFocus</v>
      </c>
      <c r="D22" s="21">
        <v>160078</v>
      </c>
      <c r="E22" s="21">
        <f t="shared" si="0"/>
        <v>160078</v>
      </c>
      <c r="F22" s="21">
        <v>27</v>
      </c>
      <c r="G22" s="21">
        <f t="shared" si="1"/>
        <v>116856.94</v>
      </c>
      <c r="H22">
        <f>VLOOKUP(A22,'Distrib. Pricing Only Full'!A:W,20,FALSE)</f>
        <v>22391</v>
      </c>
      <c r="I22" s="12">
        <f>VLOOKUP(A22,'Distrib. Pricing Only Full'!A:X,22,FALSE)</f>
        <v>0.3</v>
      </c>
      <c r="J22" s="8">
        <f>VLOOKUP(A22,'Distrib. Pricing Only Full'!A:Y,21,FALSE)</f>
        <v>15673.7</v>
      </c>
      <c r="K22" s="8">
        <f t="shared" si="2"/>
        <v>116612.32800000001</v>
      </c>
      <c r="L22" s="8">
        <f t="shared" si="3"/>
        <v>116612.32800000001</v>
      </c>
    </row>
    <row r="23" spans="1:12" x14ac:dyDescent="0.25">
      <c r="A23" s="9" t="s">
        <v>1577</v>
      </c>
      <c r="B23">
        <v>1</v>
      </c>
      <c r="C23" t="str">
        <f>VLOOKUP(A23,'Distrib. Pricing Only Full'!A:W,3,FALSE)</f>
        <v>M-MS-IX3-DICTA-2-2 mot. stage</v>
      </c>
      <c r="D23" s="21">
        <v>50537</v>
      </c>
      <c r="E23" s="21">
        <f t="shared" si="0"/>
        <v>50537</v>
      </c>
      <c r="F23" s="21">
        <v>27</v>
      </c>
      <c r="G23" s="21">
        <f t="shared" si="1"/>
        <v>36892.01</v>
      </c>
      <c r="H23">
        <f>VLOOKUP(A23,'Distrib. Pricing Only Full'!A:W,20,FALSE)</f>
        <v>6923</v>
      </c>
      <c r="I23" s="12">
        <f>VLOOKUP(A23,'Distrib. Pricing Only Full'!A:X,22,FALSE)</f>
        <v>0.25</v>
      </c>
      <c r="J23" s="8">
        <f>VLOOKUP(A23,'Distrib. Pricing Only Full'!A:Y,21,FALSE)</f>
        <v>5192.25</v>
      </c>
      <c r="K23" s="8">
        <f t="shared" si="2"/>
        <v>38630.340000000004</v>
      </c>
      <c r="L23" s="8">
        <f t="shared" si="3"/>
        <v>38630.340000000004</v>
      </c>
    </row>
    <row r="24" spans="1:12" x14ac:dyDescent="0.25">
      <c r="A24" s="9" t="s">
        <v>3424</v>
      </c>
      <c r="B24">
        <v>1</v>
      </c>
      <c r="C24" t="str">
        <f>VLOOKUP(A24,'Distrib. Pricing Only Full'!A:W,3,FALSE)</f>
        <v>M-CU-DT-2 control unit desktop</v>
      </c>
      <c r="D24" s="21">
        <v>17312</v>
      </c>
      <c r="E24" s="21">
        <f t="shared" si="0"/>
        <v>17312</v>
      </c>
      <c r="F24" s="21">
        <v>27</v>
      </c>
      <c r="G24" s="21">
        <f t="shared" si="1"/>
        <v>12637.76</v>
      </c>
      <c r="H24">
        <f>VLOOKUP(A24,'Distrib. Pricing Only Full'!A:W,20,FALSE)</f>
        <v>2372</v>
      </c>
      <c r="I24" s="12">
        <f>VLOOKUP(A24,'Distrib. Pricing Only Full'!A:X,22,FALSE)</f>
        <v>0.25</v>
      </c>
      <c r="J24" s="8">
        <f>VLOOKUP(A24,'Distrib. Pricing Only Full'!A:Y,21,FALSE)</f>
        <v>1779</v>
      </c>
      <c r="K24" s="8">
        <f t="shared" si="2"/>
        <v>13235.76</v>
      </c>
      <c r="L24" s="8">
        <f t="shared" si="3"/>
        <v>13235.76</v>
      </c>
    </row>
    <row r="25" spans="1:12" x14ac:dyDescent="0.25">
      <c r="A25" s="9" t="s">
        <v>3430</v>
      </c>
      <c r="B25">
        <v>1</v>
      </c>
      <c r="C25" t="e">
        <f>VLOOKUP(A25,'Distrib. Pricing Only Full'!A:W,3,FALSE)</f>
        <v>#N/A</v>
      </c>
      <c r="D25" s="21">
        <v>2890</v>
      </c>
      <c r="E25" s="21">
        <f t="shared" si="0"/>
        <v>2890</v>
      </c>
      <c r="F25" s="21">
        <v>27</v>
      </c>
      <c r="G25" s="21">
        <f t="shared" si="1"/>
        <v>2109.6999999999998</v>
      </c>
      <c r="H25" t="e">
        <f>VLOOKUP(A25,'Distrib. Pricing Only Full'!A:W,20,FALSE)</f>
        <v>#N/A</v>
      </c>
      <c r="I25" s="12" t="e">
        <f>VLOOKUP(A25,'Distrib. Pricing Only Full'!A:X,22,FALSE)</f>
        <v>#N/A</v>
      </c>
      <c r="J25" s="8" t="e">
        <f>VLOOKUP(A25,'Distrib. Pricing Only Full'!A:Y,21,FALSE)</f>
        <v>#N/A</v>
      </c>
      <c r="K25" s="8" t="e">
        <f t="shared" si="2"/>
        <v>#N/A</v>
      </c>
      <c r="L25" s="8" t="e">
        <f t="shared" si="3"/>
        <v>#N/A</v>
      </c>
    </row>
    <row r="26" spans="1:12" x14ac:dyDescent="0.25">
      <c r="A26" s="9" t="s">
        <v>3443</v>
      </c>
      <c r="B26">
        <v>1</v>
      </c>
      <c r="C26" t="str">
        <f>VLOOKUP(A26,'Distrib. Pricing Only Full'!A:W,3,FALSE)</f>
        <v>M-CBL300-2 cable</v>
      </c>
      <c r="D26" s="21">
        <v>1050</v>
      </c>
      <c r="E26" s="21">
        <f t="shared" si="0"/>
        <v>1050</v>
      </c>
      <c r="F26" s="21">
        <v>27</v>
      </c>
      <c r="G26" s="21">
        <f t="shared" si="1"/>
        <v>766.5</v>
      </c>
      <c r="H26">
        <f>VLOOKUP(A26,'Distrib. Pricing Only Full'!A:W,20,FALSE)</f>
        <v>144</v>
      </c>
      <c r="I26" s="12">
        <f>VLOOKUP(A26,'Distrib. Pricing Only Full'!A:X,22,FALSE)</f>
        <v>0.25</v>
      </c>
      <c r="J26" s="8">
        <f>VLOOKUP(A26,'Distrib. Pricing Only Full'!A:Y,21,FALSE)</f>
        <v>108</v>
      </c>
      <c r="K26" s="8">
        <f t="shared" si="2"/>
        <v>803.5200000000001</v>
      </c>
      <c r="L26" s="8">
        <f t="shared" si="3"/>
        <v>803.5200000000001</v>
      </c>
    </row>
    <row r="27" spans="1:12" x14ac:dyDescent="0.25">
      <c r="A27" s="9" t="s">
        <v>792</v>
      </c>
      <c r="B27">
        <v>1</v>
      </c>
      <c r="C27" t="str">
        <f>VLOOKUP(A27,'Distrib. Pricing Only Full'!A:W,3,FALSE)</f>
        <v>M-SIMTP-IX Stage insert</v>
      </c>
      <c r="D27" s="21">
        <v>1445</v>
      </c>
      <c r="E27" s="21">
        <f t="shared" si="0"/>
        <v>1445</v>
      </c>
      <c r="F27" s="21">
        <v>27</v>
      </c>
      <c r="G27" s="21">
        <f t="shared" si="1"/>
        <v>1054.8499999999999</v>
      </c>
      <c r="H27">
        <f>VLOOKUP(A27,'Distrib. Pricing Only Full'!A:W,20,FALSE)</f>
        <v>198</v>
      </c>
      <c r="I27" s="12">
        <f>VLOOKUP(A27,'Distrib. Pricing Only Full'!A:X,22,FALSE)</f>
        <v>0.25</v>
      </c>
      <c r="J27" s="8">
        <f>VLOOKUP(A27,'Distrib. Pricing Only Full'!A:Y,21,FALSE)</f>
        <v>148.5</v>
      </c>
      <c r="K27" s="8">
        <f t="shared" si="2"/>
        <v>1104.8400000000001</v>
      </c>
      <c r="L27" s="8">
        <f t="shared" si="3"/>
        <v>1104.8400000000001</v>
      </c>
    </row>
    <row r="28" spans="1:12" x14ac:dyDescent="0.25">
      <c r="A28" s="9" t="s">
        <v>822</v>
      </c>
      <c r="B28">
        <v>1</v>
      </c>
      <c r="C28" t="str">
        <f>VLOOKUP(A28,'Distrib. Pricing Only Full'!A:W,3,FALSE)</f>
        <v>M-SIU-IX Stage insert</v>
      </c>
      <c r="D28" s="21">
        <v>2763</v>
      </c>
      <c r="E28" s="21">
        <f t="shared" si="0"/>
        <v>2763</v>
      </c>
      <c r="F28" s="21">
        <v>27</v>
      </c>
      <c r="G28" s="21">
        <f t="shared" si="1"/>
        <v>2016.99</v>
      </c>
      <c r="H28">
        <f>VLOOKUP(A28,'Distrib. Pricing Only Full'!A:W,20,FALSE)</f>
        <v>379</v>
      </c>
      <c r="I28" s="12">
        <f>VLOOKUP(A28,'Distrib. Pricing Only Full'!A:X,22,FALSE)</f>
        <v>0.25</v>
      </c>
      <c r="J28" s="8">
        <f>VLOOKUP(A28,'Distrib. Pricing Only Full'!A:Y,21,FALSE)</f>
        <v>284.25</v>
      </c>
      <c r="K28" s="8">
        <f t="shared" si="2"/>
        <v>2114.8200000000002</v>
      </c>
      <c r="L28" s="8">
        <f t="shared" si="3"/>
        <v>2114.8200000000002</v>
      </c>
    </row>
    <row r="29" spans="1:12" x14ac:dyDescent="0.25">
      <c r="A29" s="9" t="s">
        <v>3268</v>
      </c>
      <c r="B29">
        <v>1</v>
      </c>
      <c r="C29" t="str">
        <f>VLOOKUP(A29,'Distrib. Pricing Only Full'!A:W,3,FALSE)</f>
        <v>MCL-Nano-ZL300-M2</v>
      </c>
      <c r="D29" s="21">
        <v>91869</v>
      </c>
      <c r="E29" s="21">
        <f t="shared" si="0"/>
        <v>91869</v>
      </c>
      <c r="F29" s="21">
        <v>27</v>
      </c>
      <c r="G29" s="21">
        <f t="shared" si="1"/>
        <v>67064.37</v>
      </c>
      <c r="H29">
        <f>VLOOKUP(A29,'Distrib. Pricing Only Full'!A:W,20,FALSE)</f>
        <v>12585</v>
      </c>
      <c r="I29" s="12">
        <f>VLOOKUP(A29,'Distrib. Pricing Only Full'!A:X,22,FALSE)</f>
        <v>0.25</v>
      </c>
      <c r="J29" s="8">
        <f>VLOOKUP(A29,'Distrib. Pricing Only Full'!A:Y,21,FALSE)</f>
        <v>9438.75</v>
      </c>
      <c r="K29" s="8">
        <f t="shared" si="2"/>
        <v>70224.3</v>
      </c>
      <c r="L29" s="8">
        <f t="shared" si="3"/>
        <v>70224.3</v>
      </c>
    </row>
    <row r="30" spans="1:12" x14ac:dyDescent="0.25">
      <c r="A30" s="9" t="s">
        <v>1300</v>
      </c>
      <c r="B30">
        <v>1</v>
      </c>
      <c r="C30" t="str">
        <f>VLOOKUP(A30,'Distrib. Pricing Only Full'!A:W,3,FALSE)</f>
        <v>U-CBL200-BNC-SMB cable</v>
      </c>
      <c r="D30" s="21">
        <v>525</v>
      </c>
      <c r="E30" s="21">
        <f t="shared" si="0"/>
        <v>525</v>
      </c>
      <c r="F30" s="21">
        <v>27</v>
      </c>
      <c r="G30" s="21">
        <f t="shared" si="1"/>
        <v>383.25</v>
      </c>
      <c r="H30">
        <f>VLOOKUP(A30,'Distrib. Pricing Only Full'!A:W,20,FALSE)</f>
        <v>73</v>
      </c>
      <c r="I30" s="12">
        <f>VLOOKUP(A30,'Distrib. Pricing Only Full'!A:X,22,FALSE)</f>
        <v>0.25</v>
      </c>
      <c r="J30" s="8">
        <f>VLOOKUP(A30,'Distrib. Pricing Only Full'!A:Y,21,FALSE)</f>
        <v>54.75</v>
      </c>
      <c r="K30" s="8">
        <f t="shared" si="2"/>
        <v>407.34000000000003</v>
      </c>
      <c r="L30" s="8">
        <f t="shared" si="3"/>
        <v>407.34000000000003</v>
      </c>
    </row>
    <row r="31" spans="1:12" x14ac:dyDescent="0.25">
      <c r="A31" s="9" t="s">
        <v>1646</v>
      </c>
      <c r="B31">
        <v>1</v>
      </c>
      <c r="C31" t="str">
        <f>VLOOKUP(A31,'Distrib. Pricing Only Full'!A:W,3,FALSE)</f>
        <v>MCL-SIU sample holder</v>
      </c>
      <c r="D31" s="21">
        <v>7022</v>
      </c>
      <c r="E31" s="21">
        <f t="shared" si="0"/>
        <v>7022</v>
      </c>
      <c r="F31" s="21">
        <v>27</v>
      </c>
      <c r="G31" s="21">
        <f t="shared" si="1"/>
        <v>5126.0600000000004</v>
      </c>
      <c r="H31">
        <f>VLOOKUP(A31,'Distrib. Pricing Only Full'!A:W,20,FALSE)</f>
        <v>962</v>
      </c>
      <c r="I31" s="12">
        <f>VLOOKUP(A31,'Distrib. Pricing Only Full'!A:X,22,FALSE)</f>
        <v>0.25</v>
      </c>
      <c r="J31" s="8">
        <f>VLOOKUP(A31,'Distrib. Pricing Only Full'!A:Y,21,FALSE)</f>
        <v>721.5</v>
      </c>
      <c r="K31" s="8">
        <f t="shared" si="2"/>
        <v>5367.96</v>
      </c>
      <c r="L31" s="8">
        <f t="shared" si="3"/>
        <v>5367.96</v>
      </c>
    </row>
    <row r="32" spans="1:12" x14ac:dyDescent="0.25">
      <c r="A32" s="9" t="s">
        <v>7471</v>
      </c>
      <c r="B32">
        <v>1</v>
      </c>
      <c r="C32" t="str">
        <f>VLOOKUP(A32,'Distrib. Pricing Only Full'!A:W,3,FALSE)</f>
        <v>UPLFLN10X2-7 Objective</v>
      </c>
      <c r="D32" s="21">
        <v>6687</v>
      </c>
      <c r="E32" s="21">
        <f t="shared" si="0"/>
        <v>6687</v>
      </c>
      <c r="F32" s="21">
        <v>27</v>
      </c>
      <c r="G32" s="21">
        <f t="shared" si="1"/>
        <v>4881.51</v>
      </c>
      <c r="H32">
        <f>VLOOKUP(A32,'Distrib. Pricing Only Full'!A:W,20,FALSE)</f>
        <v>847</v>
      </c>
      <c r="I32" s="12">
        <f>VLOOKUP(A32,'Distrib. Pricing Only Full'!A:X,22,FALSE)</f>
        <v>0.48</v>
      </c>
      <c r="J32" s="8">
        <f>VLOOKUP(A32,'Distrib. Pricing Only Full'!A:Y,21,FALSE)</f>
        <v>440.44</v>
      </c>
      <c r="K32" s="8">
        <f t="shared" si="2"/>
        <v>3276.8736000000004</v>
      </c>
      <c r="L32" s="8">
        <f t="shared" si="3"/>
        <v>3276.8736000000004</v>
      </c>
    </row>
    <row r="33" spans="1:12" x14ac:dyDescent="0.25">
      <c r="A33" s="9" t="s">
        <v>6932</v>
      </c>
      <c r="B33">
        <v>1</v>
      </c>
      <c r="C33" t="str">
        <f>VLOOKUP(A33,'Distrib. Pricing Only Full'!A:W,3,FALSE)</f>
        <v>UPLXAPO60XO Objective</v>
      </c>
      <c r="D33" s="21">
        <v>53605</v>
      </c>
      <c r="E33" s="21">
        <f t="shared" si="0"/>
        <v>53605</v>
      </c>
      <c r="F33" s="21">
        <v>27</v>
      </c>
      <c r="G33" s="21">
        <f t="shared" si="1"/>
        <v>39131.65</v>
      </c>
      <c r="H33">
        <f>VLOOKUP(A33,'Distrib. Pricing Only Full'!A:W,20,FALSE)</f>
        <v>6783</v>
      </c>
      <c r="I33" s="12">
        <f>VLOOKUP(A33,'Distrib. Pricing Only Full'!A:X,22,FALSE)</f>
        <v>0.48000000000000004</v>
      </c>
      <c r="J33" s="8">
        <f>VLOOKUP(A33,'Distrib. Pricing Only Full'!A:Y,21,FALSE)</f>
        <v>3527.16</v>
      </c>
      <c r="K33" s="8">
        <f t="shared" si="2"/>
        <v>26242.070400000001</v>
      </c>
      <c r="L33" s="8">
        <f t="shared" si="3"/>
        <v>26242.070400000001</v>
      </c>
    </row>
    <row r="34" spans="1:12" x14ac:dyDescent="0.25">
      <c r="A34" s="9" t="s">
        <v>6935</v>
      </c>
      <c r="B34">
        <v>1</v>
      </c>
      <c r="C34" t="str">
        <f>VLOOKUP(A34,'Distrib. Pricing Only Full'!A:W,3,FALSE)</f>
        <v>UPLXAPO100XO Objective</v>
      </c>
      <c r="D34" s="21">
        <v>62614</v>
      </c>
      <c r="E34" s="21">
        <f t="shared" ref="E34:E50" si="4">B34*D34</f>
        <v>62614</v>
      </c>
      <c r="F34" s="21">
        <v>27</v>
      </c>
      <c r="G34" s="21">
        <f t="shared" si="1"/>
        <v>45708.22</v>
      </c>
      <c r="H34">
        <f>VLOOKUP(A34,'Distrib. Pricing Only Full'!A:W,20,FALSE)</f>
        <v>7925</v>
      </c>
      <c r="I34" s="12">
        <f>VLOOKUP(A34,'Distrib. Pricing Only Full'!A:X,22,FALSE)</f>
        <v>0.48</v>
      </c>
      <c r="J34" s="8">
        <f>VLOOKUP(A34,'Distrib. Pricing Only Full'!A:Y,21,FALSE)</f>
        <v>4121</v>
      </c>
      <c r="K34" s="8">
        <f t="shared" si="2"/>
        <v>30660.240000000002</v>
      </c>
      <c r="L34" s="8">
        <f t="shared" si="3"/>
        <v>30660.240000000002</v>
      </c>
    </row>
    <row r="35" spans="1:12" x14ac:dyDescent="0.25">
      <c r="A35" s="9" t="s">
        <v>7445</v>
      </c>
      <c r="B35">
        <v>1</v>
      </c>
      <c r="C35" t="str">
        <f>VLOOKUP(A35,'Distrib. Pricing Only Full'!A:W,3,FALSE)</f>
        <v>Immersion oil 30 cc, n=1.517</v>
      </c>
      <c r="D35" s="21">
        <v>976</v>
      </c>
      <c r="E35" s="21">
        <f t="shared" si="4"/>
        <v>976</v>
      </c>
      <c r="F35" s="21">
        <v>27</v>
      </c>
      <c r="G35" s="21">
        <f t="shared" si="1"/>
        <v>712.48</v>
      </c>
      <c r="H35">
        <f>VLOOKUP(A35,'Distrib. Pricing Only Full'!A:W,20,FALSE)</f>
        <v>124</v>
      </c>
      <c r="I35" s="12">
        <f>VLOOKUP(A35,'Distrib. Pricing Only Full'!A:X,22,FALSE)</f>
        <v>0.48</v>
      </c>
      <c r="J35" s="8">
        <f>VLOOKUP(A35,'Distrib. Pricing Only Full'!A:Y,21,FALSE)</f>
        <v>64.48</v>
      </c>
      <c r="K35" s="8">
        <f t="shared" si="2"/>
        <v>479.73120000000006</v>
      </c>
      <c r="L35" s="8">
        <f t="shared" si="3"/>
        <v>479.73120000000006</v>
      </c>
    </row>
    <row r="36" spans="1:12" x14ac:dyDescent="0.25">
      <c r="A36" s="9" t="s">
        <v>5590</v>
      </c>
      <c r="B36">
        <v>1</v>
      </c>
      <c r="C36" t="str">
        <f>VLOOKUP(A36,'Distrib. Pricing Only Full'!A:W,3,FALSE)</f>
        <v>PLN100XO/1.25 Objective</v>
      </c>
      <c r="D36" s="21">
        <v>16792</v>
      </c>
      <c r="E36" s="21">
        <f t="shared" si="4"/>
        <v>16792</v>
      </c>
      <c r="F36" s="21">
        <v>27</v>
      </c>
      <c r="G36" s="21">
        <f t="shared" si="1"/>
        <v>12258.16</v>
      </c>
      <c r="H36">
        <f>VLOOKUP(A36,'Distrib. Pricing Only Full'!A:W,20,FALSE)</f>
        <v>2126</v>
      </c>
      <c r="I36" s="12">
        <f>VLOOKUP(A36,'Distrib. Pricing Only Full'!A:X,22,FALSE)</f>
        <v>0.48</v>
      </c>
      <c r="J36" s="8">
        <f>VLOOKUP(A36,'Distrib. Pricing Only Full'!A:Y,21,FALSE)</f>
        <v>1105.52</v>
      </c>
      <c r="K36" s="8">
        <f t="shared" si="2"/>
        <v>8225.0688000000009</v>
      </c>
      <c r="L36" s="8">
        <f t="shared" si="3"/>
        <v>8225.0688000000009</v>
      </c>
    </row>
    <row r="37" spans="1:12" x14ac:dyDescent="0.25">
      <c r="A37" s="9" t="s">
        <v>8238</v>
      </c>
      <c r="B37">
        <v>1</v>
      </c>
      <c r="C37" t="str">
        <f>VLOOKUP(A37,'Distrib. Pricing Only Full'!A:W,3,FALSE)</f>
        <v>CSUW1-T2SR-1-2 SD conf.scanner</v>
      </c>
      <c r="D37" s="21">
        <v>1435440</v>
      </c>
      <c r="E37" s="21">
        <f t="shared" si="4"/>
        <v>1435440</v>
      </c>
      <c r="F37" s="21">
        <v>25</v>
      </c>
      <c r="G37" s="21">
        <f t="shared" si="1"/>
        <v>1076580</v>
      </c>
      <c r="H37">
        <f>VLOOKUP(A37,'Distrib. Pricing Only Full'!A:W,20,FALSE)</f>
        <v>242760</v>
      </c>
      <c r="I37" s="12">
        <f>VLOOKUP(A37,'Distrib. Pricing Only Full'!A:X,22,FALSE)</f>
        <v>0.3</v>
      </c>
      <c r="J37" s="8">
        <f>VLOOKUP(A37,'Distrib. Pricing Only Full'!A:Y,21,FALSE)</f>
        <v>169932</v>
      </c>
      <c r="K37" s="8">
        <f t="shared" si="2"/>
        <v>1264294.08</v>
      </c>
      <c r="L37" s="8">
        <f t="shared" si="3"/>
        <v>1264294.08</v>
      </c>
    </row>
    <row r="38" spans="1:12" x14ac:dyDescent="0.25">
      <c r="A38" s="9" t="s">
        <v>8744</v>
      </c>
      <c r="B38">
        <v>1</v>
      </c>
      <c r="C38" t="e">
        <f>VLOOKUP(A38,'Distrib. Pricing Only Full'!A:W,3,FALSE)</f>
        <v>#N/A</v>
      </c>
      <c r="D38" s="21">
        <v>88834</v>
      </c>
      <c r="E38" s="21">
        <f t="shared" si="4"/>
        <v>88834</v>
      </c>
      <c r="F38" s="21">
        <v>10</v>
      </c>
      <c r="G38" s="21">
        <f t="shared" si="1"/>
        <v>79950.600000000006</v>
      </c>
      <c r="H38" t="e">
        <f>VLOOKUP(A38,'Distrib. Pricing Only Full'!A:W,20,FALSE)</f>
        <v>#N/A</v>
      </c>
      <c r="I38" s="12" t="e">
        <f>VLOOKUP(A38,'Distrib. Pricing Only Full'!A:X,22,FALSE)</f>
        <v>#N/A</v>
      </c>
      <c r="J38" s="8" t="e">
        <f>VLOOKUP(A38,'Distrib. Pricing Only Full'!A:Y,21,FALSE)</f>
        <v>#N/A</v>
      </c>
      <c r="K38" s="8" t="e">
        <f>J38*7.44*B38</f>
        <v>#N/A</v>
      </c>
      <c r="L38" s="21">
        <v>79950.600000000006</v>
      </c>
    </row>
    <row r="39" spans="1:12" x14ac:dyDescent="0.25">
      <c r="A39" s="9" t="s">
        <v>8175</v>
      </c>
      <c r="B39">
        <v>1</v>
      </c>
      <c r="C39" t="e">
        <f>VLOOKUP(A39,'Distrib. Pricing Only Full'!A:W,3,FALSE)</f>
        <v>#N/A</v>
      </c>
      <c r="D39" s="21">
        <v>307200</v>
      </c>
      <c r="E39" s="21">
        <f t="shared" si="4"/>
        <v>307200</v>
      </c>
      <c r="F39" s="21">
        <v>27</v>
      </c>
      <c r="G39" s="21">
        <f t="shared" si="1"/>
        <v>224256</v>
      </c>
      <c r="H39" t="e">
        <f>VLOOKUP(A39,'Distrib. Pricing Only Full'!A:W,20,FALSE)</f>
        <v>#N/A</v>
      </c>
      <c r="I39" s="12" t="e">
        <f>VLOOKUP(A39,'Distrib. Pricing Only Full'!A:X,22,FALSE)</f>
        <v>#N/A</v>
      </c>
      <c r="J39" s="8" t="e">
        <f>VLOOKUP(A39,'Distrib. Pricing Only Full'!A:Y,21,FALSE)</f>
        <v>#N/A</v>
      </c>
      <c r="K39" s="8" t="e">
        <f t="shared" si="2"/>
        <v>#N/A</v>
      </c>
      <c r="L39" s="8" t="e">
        <f t="shared" si="3"/>
        <v>#N/A</v>
      </c>
    </row>
    <row r="40" spans="1:12" x14ac:dyDescent="0.25">
      <c r="A40" s="28" t="s">
        <v>8745</v>
      </c>
      <c r="B40">
        <v>1</v>
      </c>
      <c r="C40" t="e">
        <f>VLOOKUP(A40,'Distrib. Pricing Only Full'!A:W,3,FALSE)</f>
        <v>#N/A</v>
      </c>
      <c r="D40" s="21">
        <v>231567</v>
      </c>
      <c r="E40" s="21">
        <f t="shared" si="4"/>
        <v>231567</v>
      </c>
      <c r="F40" s="21">
        <v>0</v>
      </c>
      <c r="G40" s="21">
        <f t="shared" si="1"/>
        <v>231567</v>
      </c>
      <c r="H40" t="e">
        <f>VLOOKUP(A40,'Distrib. Pricing Only Full'!A:W,20,FALSE)</f>
        <v>#N/A</v>
      </c>
      <c r="I40" s="12" t="e">
        <f>VLOOKUP(A40,'Distrib. Pricing Only Full'!A:X,22,FALSE)</f>
        <v>#N/A</v>
      </c>
      <c r="J40" s="8" t="e">
        <f>VLOOKUP(A40,'Distrib. Pricing Only Full'!A:Y,21,FALSE)</f>
        <v>#N/A</v>
      </c>
      <c r="K40" s="8" t="e">
        <f>J40*7.44*B40</f>
        <v>#N/A</v>
      </c>
      <c r="L40" s="21">
        <v>231567</v>
      </c>
    </row>
    <row r="41" spans="1:12" x14ac:dyDescent="0.25">
      <c r="A41" s="9" t="s">
        <v>2138</v>
      </c>
      <c r="B41">
        <v>2</v>
      </c>
      <c r="C41" t="str">
        <f>VLOOKUP(A41,'Distrib. Pricing Only Full'!A:W,3,FALSE)</f>
        <v>CAM-ORCA-FusionBT CoaX</v>
      </c>
      <c r="D41" s="21">
        <v>183738</v>
      </c>
      <c r="E41" s="21">
        <f t="shared" si="4"/>
        <v>367476</v>
      </c>
      <c r="F41" s="21">
        <v>27</v>
      </c>
      <c r="G41" s="21">
        <f>B41*D41*(100-F41)/100</f>
        <v>268257.48</v>
      </c>
      <c r="H41">
        <f>VLOOKUP(A41,'Distrib. Pricing Only Full'!A:W,20,FALSE)</f>
        <v>26769</v>
      </c>
      <c r="I41" s="12">
        <f>VLOOKUP(A41,'Distrib. Pricing Only Full'!A:X,22,FALSE)</f>
        <v>0.25</v>
      </c>
      <c r="J41" s="8">
        <f>VLOOKUP(A41,'Distrib. Pricing Only Full'!A:Y,21,FALSE)</f>
        <v>20076.75</v>
      </c>
      <c r="K41" s="8">
        <f>J41*7.44*B41</f>
        <v>298742.04000000004</v>
      </c>
      <c r="L41" s="8">
        <f t="shared" si="3"/>
        <v>298742.04000000004</v>
      </c>
    </row>
    <row r="42" spans="1:12" x14ac:dyDescent="0.25">
      <c r="A42" s="9" t="s">
        <v>4348</v>
      </c>
      <c r="B42">
        <v>1</v>
      </c>
      <c r="C42" t="str">
        <f>VLOOKUP(A42,'Distrib. Pricing Only Full'!A:W,3,FALSE)</f>
        <v>HW-WORKSTATION-HP-Z6G5-IXPL</v>
      </c>
      <c r="D42" s="21">
        <v>73908</v>
      </c>
      <c r="E42" s="21">
        <f t="shared" si="4"/>
        <v>73908</v>
      </c>
      <c r="F42" s="21">
        <v>27</v>
      </c>
      <c r="G42" s="21">
        <f t="shared" si="1"/>
        <v>53952.84</v>
      </c>
      <c r="H42">
        <f>VLOOKUP(A42,'Distrib. Pricing Only Full'!A:W,20,FALSE)</f>
        <v>10125</v>
      </c>
      <c r="I42" s="12">
        <f>VLOOKUP(A42,'Distrib. Pricing Only Full'!A:X,22,FALSE)</f>
        <v>0.25</v>
      </c>
      <c r="J42" s="8">
        <f>VLOOKUP(A42,'Distrib. Pricing Only Full'!A:Y,21,FALSE)</f>
        <v>7593.75</v>
      </c>
      <c r="K42" s="8">
        <f t="shared" si="2"/>
        <v>56497.5</v>
      </c>
      <c r="L42" s="8">
        <f t="shared" si="3"/>
        <v>56497.5</v>
      </c>
    </row>
    <row r="43" spans="1:12" x14ac:dyDescent="0.25">
      <c r="A43" s="9" t="s">
        <v>2048</v>
      </c>
      <c r="B43">
        <v>1</v>
      </c>
      <c r="C43" t="str">
        <f>VLOOKUP(A43,'Distrib. Pricing Only Full'!A:W,3,FALSE)</f>
        <v>FVL-43-Monitor Dell USB-C Hub</v>
      </c>
      <c r="D43" s="21">
        <v>10254</v>
      </c>
      <c r="E43" s="21">
        <f t="shared" si="4"/>
        <v>10254</v>
      </c>
      <c r="F43" s="21">
        <v>27</v>
      </c>
      <c r="G43" s="21">
        <f t="shared" si="1"/>
        <v>7485.42</v>
      </c>
      <c r="H43">
        <f>VLOOKUP(A43,'Distrib. Pricing Only Full'!A:W,20,FALSE)</f>
        <v>1405</v>
      </c>
      <c r="I43" s="12">
        <f>VLOOKUP(A43,'Distrib. Pricing Only Full'!A:X,22,FALSE)</f>
        <v>0.25</v>
      </c>
      <c r="J43" s="8">
        <f>VLOOKUP(A43,'Distrib. Pricing Only Full'!A:Y,21,FALSE)</f>
        <v>1053.75</v>
      </c>
      <c r="K43" s="8">
        <f t="shared" si="2"/>
        <v>7839.9000000000005</v>
      </c>
      <c r="L43" s="8">
        <f t="shared" si="3"/>
        <v>7839.9000000000005</v>
      </c>
    </row>
    <row r="44" spans="1:12" x14ac:dyDescent="0.25">
      <c r="A44" s="9" t="s">
        <v>7631</v>
      </c>
      <c r="B44">
        <v>1</v>
      </c>
      <c r="C44" t="e">
        <f>VLOOKUP(A44,'Distrib. Pricing Only Full'!A:W,3,FALSE)</f>
        <v>#N/A</v>
      </c>
      <c r="D44" s="21">
        <v>52962</v>
      </c>
      <c r="E44" s="21">
        <f t="shared" si="4"/>
        <v>52962</v>
      </c>
      <c r="F44" s="21">
        <v>27</v>
      </c>
      <c r="G44" s="21">
        <f t="shared" si="1"/>
        <v>38662.26</v>
      </c>
      <c r="H44" t="e">
        <f>VLOOKUP(A44,'Distrib. Pricing Only Full'!A:W,20,FALSE)</f>
        <v>#N/A</v>
      </c>
      <c r="I44" s="12" t="e">
        <f>VLOOKUP(A44,'Distrib. Pricing Only Full'!A:X,22,FALSE)</f>
        <v>#N/A</v>
      </c>
      <c r="J44" s="8" t="e">
        <f>VLOOKUP(A44,'Distrib. Pricing Only Full'!A:Y,21,FALSE)</f>
        <v>#N/A</v>
      </c>
      <c r="K44" s="8" t="e">
        <f t="shared" si="2"/>
        <v>#N/A</v>
      </c>
      <c r="L44" s="8" t="e">
        <f t="shared" si="3"/>
        <v>#N/A</v>
      </c>
    </row>
    <row r="45" spans="1:12" x14ac:dyDescent="0.25">
      <c r="A45" s="9" t="s">
        <v>7567</v>
      </c>
      <c r="B45">
        <v>1</v>
      </c>
      <c r="C45" t="str">
        <f>VLOOKUP(A45,'Distrib. Pricing Only Full'!A:W,3,FALSE)</f>
        <v>CS-S-MP-VF-EL Multi Position</v>
      </c>
      <c r="D45" s="21">
        <v>19875</v>
      </c>
      <c r="E45" s="21">
        <f t="shared" si="4"/>
        <v>19875</v>
      </c>
      <c r="F45" s="21">
        <v>27</v>
      </c>
      <c r="G45" s="21">
        <f t="shared" si="1"/>
        <v>14508.75</v>
      </c>
      <c r="H45">
        <f>VLOOKUP(A45,'Distrib. Pricing Only Full'!A:W,20,FALSE)</f>
        <v>2517</v>
      </c>
      <c r="I45" s="12">
        <f>VLOOKUP(A45,'Distrib. Pricing Only Full'!A:X,22,FALSE)</f>
        <v>0.48000000000000004</v>
      </c>
      <c r="J45" s="8">
        <f>VLOOKUP(A45,'Distrib. Pricing Only Full'!A:Y,21,FALSE)</f>
        <v>1308.8399999999999</v>
      </c>
      <c r="K45" s="8">
        <f t="shared" si="2"/>
        <v>9737.7695999999996</v>
      </c>
      <c r="L45" s="8">
        <f t="shared" si="3"/>
        <v>9737.7695999999996</v>
      </c>
    </row>
    <row r="46" spans="1:12" x14ac:dyDescent="0.25">
      <c r="A46" s="9" t="s">
        <v>7576</v>
      </c>
      <c r="B46">
        <v>1</v>
      </c>
      <c r="C46" t="str">
        <f>VLOOKUP(A46,'Distrib. Pricing Only Full'!A:W,3,FALSE)</f>
        <v>CS-S-WN-VF-EL Well navigator</v>
      </c>
      <c r="D46" s="21">
        <v>8921</v>
      </c>
      <c r="E46" s="21">
        <f t="shared" si="4"/>
        <v>8921</v>
      </c>
      <c r="F46" s="21">
        <v>27</v>
      </c>
      <c r="G46" s="21">
        <f t="shared" si="1"/>
        <v>6512.33</v>
      </c>
      <c r="H46">
        <f>VLOOKUP(A46,'Distrib. Pricing Only Full'!A:W,20,FALSE)</f>
        <v>1130</v>
      </c>
      <c r="I46" s="12">
        <f>VLOOKUP(A46,'Distrib. Pricing Only Full'!A:X,22,FALSE)</f>
        <v>0.48</v>
      </c>
      <c r="J46" s="8">
        <f>VLOOKUP(A46,'Distrib. Pricing Only Full'!A:Y,21,FALSE)</f>
        <v>587.6</v>
      </c>
      <c r="K46" s="8">
        <f t="shared" si="2"/>
        <v>4371.7440000000006</v>
      </c>
      <c r="L46" s="8">
        <f t="shared" si="3"/>
        <v>4371.7440000000006</v>
      </c>
    </row>
    <row r="47" spans="1:12" x14ac:dyDescent="0.25">
      <c r="A47" s="9" t="s">
        <v>3626</v>
      </c>
      <c r="B47">
        <v>1</v>
      </c>
      <c r="C47" t="str">
        <f>VLOOKUP(A47,'Distrib. Pricing Only Full'!A:W,3,FALSE)</f>
        <v>NP-IXPL-SD-ACAVTA act AV table</v>
      </c>
      <c r="D47" s="21">
        <v>50857</v>
      </c>
      <c r="E47" s="21">
        <f t="shared" si="4"/>
        <v>50857</v>
      </c>
      <c r="F47" s="21">
        <v>27</v>
      </c>
      <c r="G47" s="21">
        <f t="shared" si="1"/>
        <v>37125.61</v>
      </c>
      <c r="H47">
        <f>VLOOKUP(A47,'Distrib. Pricing Only Full'!A:W,20,FALSE)</f>
        <v>7271</v>
      </c>
      <c r="I47" s="12">
        <f>VLOOKUP(A47,'Distrib. Pricing Only Full'!A:X,22,FALSE)</f>
        <v>0.25</v>
      </c>
      <c r="J47" s="8">
        <f>VLOOKUP(A47,'Distrib. Pricing Only Full'!A:Y,21,FALSE)</f>
        <v>5453.25</v>
      </c>
      <c r="K47" s="8">
        <f t="shared" si="2"/>
        <v>40572.18</v>
      </c>
      <c r="L47" s="8">
        <f t="shared" si="3"/>
        <v>40572.18</v>
      </c>
    </row>
    <row r="48" spans="1:12" x14ac:dyDescent="0.25">
      <c r="A48" s="9" t="s">
        <v>77</v>
      </c>
      <c r="B48">
        <v>1</v>
      </c>
      <c r="C48" t="str">
        <f>VLOOKUP(A48,'Distrib. Pricing Only Full'!A:W,3,FALSE)</f>
        <v>IXPSPSR-C5-PMNT Contract 5yr</v>
      </c>
      <c r="D48" s="21">
        <v>116233</v>
      </c>
      <c r="E48" s="21">
        <f t="shared" si="4"/>
        <v>116233</v>
      </c>
      <c r="F48" s="21">
        <v>27</v>
      </c>
      <c r="G48" s="21">
        <f t="shared" si="1"/>
        <v>84850.09</v>
      </c>
      <c r="H48">
        <f>VLOOKUP(A48,'Distrib. Pricing Only Full'!A:W,20,FALSE)</f>
        <v>21711</v>
      </c>
      <c r="I48" s="12">
        <f>VLOOKUP(A48,'Distrib. Pricing Only Full'!A:X,22,FALSE)</f>
        <v>0.25890101791718478</v>
      </c>
      <c r="J48" s="8">
        <f>VLOOKUP(A48,'Distrib. Pricing Only Full'!A:Y,21,FALSE)</f>
        <v>16090</v>
      </c>
      <c r="K48" s="8">
        <f t="shared" si="2"/>
        <v>119709.6</v>
      </c>
      <c r="L48" s="8">
        <f t="shared" si="3"/>
        <v>119709.6</v>
      </c>
    </row>
    <row r="49" spans="1:13" x14ac:dyDescent="0.25">
      <c r="A49" s="9" t="s">
        <v>71</v>
      </c>
      <c r="B49">
        <v>1</v>
      </c>
      <c r="C49" t="str">
        <f>VLOOKUP(A49,'Distrib. Pricing Only Full'!A:W,3,FALSE)</f>
        <v>IXPSPSR-C3-PMNT Contract 3yr</v>
      </c>
      <c r="D49" s="21">
        <v>67089</v>
      </c>
      <c r="E49" s="21">
        <f t="shared" si="4"/>
        <v>67089</v>
      </c>
      <c r="F49" s="21">
        <v>0</v>
      </c>
      <c r="G49" s="21">
        <f t="shared" si="1"/>
        <v>67089</v>
      </c>
      <c r="H49">
        <f>VLOOKUP(A49,'Distrib. Pricing Only Full'!A:W,20,FALSE)</f>
        <v>12521</v>
      </c>
      <c r="I49" s="12">
        <f>VLOOKUP(A49,'Distrib. Pricing Only Full'!A:X,22,FALSE)</f>
        <v>0.25884514016452365</v>
      </c>
      <c r="J49" s="8">
        <f>VLOOKUP(A49,'Distrib. Pricing Only Full'!A:Y,21,FALSE)</f>
        <v>9280</v>
      </c>
      <c r="K49" s="8">
        <f t="shared" si="2"/>
        <v>69043.199999999997</v>
      </c>
      <c r="L49" s="8">
        <f t="shared" si="3"/>
        <v>69043.199999999997</v>
      </c>
      <c r="M49" t="s">
        <v>8746</v>
      </c>
    </row>
    <row r="50" spans="1:13" x14ac:dyDescent="0.25">
      <c r="A50" s="28" t="s">
        <v>280</v>
      </c>
      <c r="B50">
        <v>0</v>
      </c>
      <c r="C50" t="str">
        <f>VLOOKUP(A50,'Distrib. Pricing Only Full'!A:W,3,FALSE)</f>
        <v>IXPSPIN-C3-FCOV Contract 3yr</v>
      </c>
      <c r="D50" s="21">
        <v>271190</v>
      </c>
      <c r="E50" s="21">
        <f t="shared" si="4"/>
        <v>0</v>
      </c>
      <c r="F50" s="21">
        <v>0</v>
      </c>
      <c r="G50" s="21">
        <f t="shared" si="1"/>
        <v>0</v>
      </c>
      <c r="H50">
        <f>VLOOKUP(A50,'Distrib. Pricing Only Full'!A:W,20,FALSE)</f>
        <v>42696</v>
      </c>
      <c r="I50" s="12">
        <f>VLOOKUP(A50,'Distrib. Pricing Only Full'!A:X,22,FALSE)</f>
        <v>0.1544875398163762</v>
      </c>
      <c r="J50" s="8">
        <f>VLOOKUP(A50,'Distrib. Pricing Only Full'!A:Y,21,FALSE)</f>
        <v>36100</v>
      </c>
      <c r="K50" s="8">
        <f t="shared" si="2"/>
        <v>0</v>
      </c>
      <c r="L50" s="8">
        <f t="shared" si="3"/>
        <v>0</v>
      </c>
      <c r="M50" t="s">
        <v>8746</v>
      </c>
    </row>
    <row r="51" spans="1:13" x14ac:dyDescent="0.25">
      <c r="A51" s="9" t="s">
        <v>2220</v>
      </c>
      <c r="B51">
        <v>1</v>
      </c>
      <c r="C51" t="str">
        <f>VLOOKUP(A51,'Distrib. Pricing Only Full'!A:W,3,FALSE)</f>
        <v>IX-LAS488-100LXS</v>
      </c>
      <c r="E51" s="21">
        <f t="shared" ref="E51:E52" si="5">B51*D51</f>
        <v>0</v>
      </c>
      <c r="F51" s="21">
        <v>0</v>
      </c>
      <c r="G51" s="21">
        <f t="shared" ref="G51:G52" si="6">B51*D51*(100-F51)/100</f>
        <v>0</v>
      </c>
      <c r="H51">
        <f>VLOOKUP(A51,'Distrib. Pricing Only Full'!A:W,20,FALSE)</f>
        <v>10741</v>
      </c>
      <c r="I51" s="12">
        <f>VLOOKUP(A51,'Distrib. Pricing Only Full'!A:X,22,FALSE)</f>
        <v>0.25</v>
      </c>
      <c r="J51" s="8">
        <f>VLOOKUP(A51,'Distrib. Pricing Only Full'!A:Y,21,FALSE)</f>
        <v>8055.75</v>
      </c>
      <c r="K51" s="8">
        <f t="shared" ref="K51:K52" si="7">J51*7.44*B51</f>
        <v>59934.780000000006</v>
      </c>
      <c r="L51" s="8">
        <f t="shared" ref="L51:L52" si="8">K51</f>
        <v>59934.780000000006</v>
      </c>
    </row>
    <row r="52" spans="1:13" x14ac:dyDescent="0.25">
      <c r="A52" s="9" t="s">
        <v>7706</v>
      </c>
      <c r="B52">
        <v>1</v>
      </c>
      <c r="C52" t="str">
        <f>VLOOKUP(A52,'Distrib. Pricing Only Full'!A:W,3,FALSE)</f>
        <v>CSUW1C-LD488LX add-on kit</v>
      </c>
      <c r="E52" s="21">
        <f t="shared" si="5"/>
        <v>0</v>
      </c>
      <c r="F52" s="21">
        <v>0</v>
      </c>
      <c r="G52" s="21">
        <f t="shared" si="6"/>
        <v>0</v>
      </c>
      <c r="H52">
        <f>VLOOKUP(A52,'Distrib. Pricing Only Full'!A:W,20,FALSE)</f>
        <v>607</v>
      </c>
      <c r="I52" s="12">
        <f>VLOOKUP(A52,'Distrib. Pricing Only Full'!A:X,22,FALSE)</f>
        <v>0.48000000000000004</v>
      </c>
      <c r="J52" s="8">
        <f>VLOOKUP(A52,'Distrib. Pricing Only Full'!A:Y,21,FALSE)</f>
        <v>315.64</v>
      </c>
      <c r="K52" s="8">
        <f t="shared" si="7"/>
        <v>2348.3616000000002</v>
      </c>
      <c r="L52" s="8">
        <f t="shared" si="8"/>
        <v>2348.3616000000002</v>
      </c>
    </row>
    <row r="53" spans="1:13" x14ac:dyDescent="0.25">
      <c r="D53" s="23">
        <f>SUM(D2:D50)</f>
        <v>3845834</v>
      </c>
      <c r="E53" s="23">
        <f>SUM(E2:E50)</f>
        <v>3797730</v>
      </c>
      <c r="G53" s="24">
        <f>SUM(G2:G52)</f>
        <v>2896790.5999999996</v>
      </c>
      <c r="K53" s="8" t="e">
        <f>SUM(K2:K50)</f>
        <v>#N/A</v>
      </c>
      <c r="L53" s="22" t="e">
        <f>SUM(L2:L50)</f>
        <v>#N/A</v>
      </c>
    </row>
    <row r="54" spans="1:13" x14ac:dyDescent="0.25">
      <c r="D54" s="21">
        <f>D53-D50-D49</f>
        <v>3507555</v>
      </c>
      <c r="G54" s="21">
        <f>E53-G53</f>
        <v>900939.40000000037</v>
      </c>
    </row>
    <row r="55" spans="1:13" x14ac:dyDescent="0.25">
      <c r="I55" s="29"/>
    </row>
    <row r="56" spans="1:13" x14ac:dyDescent="0.25">
      <c r="C56" t="s">
        <v>8747</v>
      </c>
      <c r="D56" s="21" t="s">
        <v>8748</v>
      </c>
      <c r="E56" s="21" t="s">
        <v>8749</v>
      </c>
      <c r="F56" s="21" t="s">
        <v>8750</v>
      </c>
      <c r="G56" s="21" t="s">
        <v>8751</v>
      </c>
      <c r="H56" s="21" t="s">
        <v>8752</v>
      </c>
      <c r="I56" s="31" t="s">
        <v>8753</v>
      </c>
    </row>
    <row r="57" spans="1:13" x14ac:dyDescent="0.25">
      <c r="C57" t="s">
        <v>8754</v>
      </c>
      <c r="D57" s="23">
        <v>2986797.9</v>
      </c>
      <c r="F57" s="21">
        <v>0</v>
      </c>
      <c r="G57" s="21">
        <v>0</v>
      </c>
      <c r="H57" s="21">
        <f>SUM(F57+G57)</f>
        <v>0</v>
      </c>
      <c r="I57" s="30"/>
    </row>
    <row r="58" spans="1:13" x14ac:dyDescent="0.25">
      <c r="C58" t="s">
        <v>8755</v>
      </c>
      <c r="E58" s="21">
        <f>D57-G40</f>
        <v>2755230.9</v>
      </c>
      <c r="F58" s="21">
        <f>E58*0.95</f>
        <v>2617469.355</v>
      </c>
      <c r="G58" s="21">
        <v>0</v>
      </c>
      <c r="H58" s="21">
        <f>SUM(F58+G58)</f>
        <v>2617469.355</v>
      </c>
      <c r="I58" s="30">
        <f>E58*0.05</f>
        <v>137761.54500000001</v>
      </c>
    </row>
    <row r="59" spans="1:13" x14ac:dyDescent="0.25">
      <c r="C59" t="s">
        <v>8756</v>
      </c>
      <c r="F59" s="21">
        <v>0</v>
      </c>
      <c r="G59" s="21">
        <v>0</v>
      </c>
      <c r="H59" s="21">
        <f>SUM(F59+G59)</f>
        <v>0</v>
      </c>
      <c r="I59" s="30"/>
    </row>
    <row r="60" spans="1:13" x14ac:dyDescent="0.25">
      <c r="C60" t="s">
        <v>8757</v>
      </c>
      <c r="F60" s="21">
        <f>L51+L52</f>
        <v>62283.141600000003</v>
      </c>
      <c r="G60" s="21">
        <v>0</v>
      </c>
      <c r="H60" s="21">
        <f>SUM(F60+G60)</f>
        <v>62283.141600000003</v>
      </c>
      <c r="I60" s="30"/>
    </row>
    <row r="61" spans="1:13" x14ac:dyDescent="0.25">
      <c r="C61" t="s">
        <v>8758</v>
      </c>
      <c r="F61" s="21">
        <v>0</v>
      </c>
      <c r="G61" s="21">
        <f>96294.5+31773.13</f>
        <v>128067.63</v>
      </c>
      <c r="H61" s="21">
        <f>SUM(F61+G61)</f>
        <v>128067.63</v>
      </c>
      <c r="I61" s="30"/>
    </row>
    <row r="62" spans="1:13" x14ac:dyDescent="0.25">
      <c r="C62" t="s">
        <v>8759</v>
      </c>
      <c r="D62" s="21">
        <f>SUM(D57:D61)</f>
        <v>2986797.9</v>
      </c>
      <c r="F62" s="21">
        <f>SUM(F57:F61)</f>
        <v>2679752.4966000002</v>
      </c>
      <c r="G62" s="21">
        <f>SUM(G57:G61)</f>
        <v>128067.63</v>
      </c>
      <c r="H62" s="21">
        <f>SUM(H57:H61)</f>
        <v>2807820.1266000001</v>
      </c>
      <c r="I62" s="30">
        <f>D62-H62</f>
        <v>178977.77339999983</v>
      </c>
    </row>
    <row r="63" spans="1:13" x14ac:dyDescent="0.25">
      <c r="I63" s="32"/>
    </row>
    <row r="64" spans="1:13" x14ac:dyDescent="0.25">
      <c r="I64" s="29"/>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8744C-EDDC-4557-91D4-740FC3D6B81E}">
  <dimension ref="B1:M42"/>
  <sheetViews>
    <sheetView zoomScale="115" zoomScaleNormal="115" workbookViewId="0">
      <selection activeCell="E2" sqref="E2"/>
    </sheetView>
  </sheetViews>
  <sheetFormatPr defaultRowHeight="15" x14ac:dyDescent="0.25"/>
  <cols>
    <col min="2" max="6" width="30.85546875" customWidth="1"/>
    <col min="7" max="7" width="11.42578125" bestFit="1" customWidth="1"/>
    <col min="8" max="8" width="9.85546875" bestFit="1" customWidth="1"/>
    <col min="10" max="10" width="13.5703125" bestFit="1" customWidth="1"/>
    <col min="12" max="12" width="13.5703125" bestFit="1" customWidth="1"/>
    <col min="13" max="13" width="16.42578125" customWidth="1"/>
  </cols>
  <sheetData>
    <row r="1" spans="2:13" x14ac:dyDescent="0.25">
      <c r="B1" s="10" t="s">
        <v>8760</v>
      </c>
      <c r="C1" s="6" t="s">
        <v>8761</v>
      </c>
      <c r="D1" s="7" t="s">
        <v>8762</v>
      </c>
      <c r="E1" s="7" t="s">
        <v>8763</v>
      </c>
      <c r="F1" s="7" t="s">
        <v>8764</v>
      </c>
      <c r="G1" s="7" t="s">
        <v>8765</v>
      </c>
      <c r="H1" s="7" t="s">
        <v>8766</v>
      </c>
      <c r="J1" s="7" t="s">
        <v>8767</v>
      </c>
      <c r="M1" t="s">
        <v>8768</v>
      </c>
    </row>
    <row r="2" spans="2:13" x14ac:dyDescent="0.25">
      <c r="B2" s="9" t="s">
        <v>8629</v>
      </c>
      <c r="D2">
        <v>1</v>
      </c>
      <c r="E2" s="8">
        <f>IFERROR(VLOOKUP(B2,'Distrib. Pricing Only Full'!A:U,21,FALSE)*D2,"")</f>
        <v>93266.6</v>
      </c>
      <c r="F2" s="8">
        <f t="shared" ref="F2:F27" si="0">IFERROR(E2*7.44,"")</f>
        <v>693903.50400000007</v>
      </c>
      <c r="G2" s="12">
        <f>+VLOOKUP(B2,'Distrib. Pricing Only Full'!A:V,22,FALSE)</f>
        <v>0.29999999999999993</v>
      </c>
      <c r="H2" s="12">
        <v>0.15</v>
      </c>
      <c r="I2">
        <v>951696</v>
      </c>
      <c r="J2" s="12">
        <f>(I2-F2)/I2</f>
        <v>0.27087693549200575</v>
      </c>
      <c r="K2">
        <f>+VLOOKUP(B2,'Distrib. Pricing Only Full'!A:T,20,FALSE)*7.44</f>
        <v>991290.72000000009</v>
      </c>
      <c r="L2">
        <f>+K2-I2</f>
        <v>39594.720000000088</v>
      </c>
      <c r="M2" s="12">
        <f>+L2/K2</f>
        <v>3.9942591210780309E-2</v>
      </c>
    </row>
    <row r="3" spans="2:13" x14ac:dyDescent="0.25">
      <c r="B3" s="9" t="s">
        <v>8572</v>
      </c>
      <c r="C3" t="str">
        <f>IFERROR(VLOOKUP(B3,'Distrib. Pricing Only Full'!A:C,3,FALSE),"")</f>
        <v>VS20-POWSUP Power Supply</v>
      </c>
      <c r="D3">
        <v>1</v>
      </c>
      <c r="E3" s="8">
        <f>IFERROR(VLOOKUP(B3,'Distrib. Pricing Only Full'!A:U,21,FALSE)*D3,"")</f>
        <v>210.7</v>
      </c>
      <c r="F3" s="8">
        <f t="shared" si="0"/>
        <v>1567.6079999999999</v>
      </c>
      <c r="G3" s="12">
        <f>+VLOOKUP(B3,'Distrib. Pricing Only Full'!A:V,22,FALSE)</f>
        <v>0.30000000000000004</v>
      </c>
      <c r="H3" s="12">
        <v>0.15</v>
      </c>
      <c r="K3">
        <f>+K2/I2</f>
        <v>1.0416043778685631</v>
      </c>
    </row>
    <row r="4" spans="2:13" x14ac:dyDescent="0.25">
      <c r="B4" s="9" t="s">
        <v>8599</v>
      </c>
      <c r="C4" t="str">
        <f>IFERROR(VLOOKUP(B4,'Distrib. Pricing Only Full'!A:C,3,FALSE),"")</f>
        <v/>
      </c>
      <c r="D4">
        <v>1</v>
      </c>
      <c r="E4" s="8" t="str">
        <f>IFERROR(VLOOKUP(B4,'Distrib. Pricing Only Full'!A:U,21,FALSE)*D4,"")</f>
        <v/>
      </c>
      <c r="F4" s="8" t="str">
        <f t="shared" si="0"/>
        <v/>
      </c>
      <c r="G4" s="12" t="e">
        <f>+VLOOKUP(B4,'Distrib. Pricing Only Full'!A:V,22,FALSE)</f>
        <v>#N/A</v>
      </c>
      <c r="H4" s="12">
        <v>0.15</v>
      </c>
    </row>
    <row r="5" spans="2:13" x14ac:dyDescent="0.25">
      <c r="B5" s="9" t="s">
        <v>723</v>
      </c>
      <c r="C5" t="str">
        <f>IFERROR(VLOOKUP(B5,'Distrib. Pricing Only Full'!A:C,3,FALSE),"")</f>
        <v>UYCP POWER CORD</v>
      </c>
      <c r="D5">
        <v>6</v>
      </c>
      <c r="E5" s="8">
        <f>IFERROR(VLOOKUP(B5,'Distrib. Pricing Only Full'!A:U,21,FALSE)*D5,"")</f>
        <v>81</v>
      </c>
      <c r="F5" s="8">
        <f t="shared" si="0"/>
        <v>602.64</v>
      </c>
      <c r="G5" s="12">
        <f>+VLOOKUP(B5,'Distrib. Pricing Only Full'!A:V,22,FALSE)</f>
        <v>0.25</v>
      </c>
      <c r="H5" s="12">
        <v>0.15</v>
      </c>
      <c r="I5">
        <f>127*6</f>
        <v>762</v>
      </c>
      <c r="J5" s="12">
        <f>(I5-F5)/I5</f>
        <v>0.20913385826771655</v>
      </c>
      <c r="K5">
        <f>+VLOOKUP(B5,'Distrib. Pricing Only Full'!A:T,20,FALSE)*7.44*D5</f>
        <v>803.5200000000001</v>
      </c>
      <c r="L5">
        <f>+K5-I5</f>
        <v>41.520000000000095</v>
      </c>
      <c r="M5" s="12">
        <f>+L5/K5</f>
        <v>5.1672640382317912E-2</v>
      </c>
    </row>
    <row r="6" spans="2:13" x14ac:dyDescent="0.25">
      <c r="B6" s="9" t="s">
        <v>6920</v>
      </c>
      <c r="C6" t="str">
        <f>IFERROR(VLOOKUP(B6,'Distrib. Pricing Only Full'!A:C,3,FALSE),"")</f>
        <v>UPLXAPO10X Objective</v>
      </c>
      <c r="D6">
        <v>1</v>
      </c>
      <c r="E6" s="8">
        <f>IFERROR(VLOOKUP(B6,'Distrib. Pricing Only Full'!A:U,21,FALSE)*D6,"")</f>
        <v>1472.64</v>
      </c>
      <c r="F6" s="8">
        <f t="shared" si="0"/>
        <v>10956.441600000002</v>
      </c>
      <c r="G6" s="12">
        <f>+VLOOKUP(B6,'Distrib. Pricing Only Full'!A:V,22,FALSE)</f>
        <v>0.48</v>
      </c>
      <c r="H6" s="12">
        <v>0.15</v>
      </c>
      <c r="I6">
        <v>22376</v>
      </c>
      <c r="J6" s="12">
        <f>(I6-F6)/I6</f>
        <v>0.51034851626742928</v>
      </c>
      <c r="K6">
        <f>+VLOOKUP(B6,'Distrib. Pricing Only Full'!A:T,20,FALSE)*7.44</f>
        <v>21070.080000000002</v>
      </c>
      <c r="L6">
        <f>+K6-I6</f>
        <v>-1305.9199999999983</v>
      </c>
      <c r="M6" s="12">
        <f>+L6/K6</f>
        <v>-6.1979831115970996E-2</v>
      </c>
    </row>
    <row r="7" spans="2:13" x14ac:dyDescent="0.25">
      <c r="B7" s="9" t="s">
        <v>6926</v>
      </c>
      <c r="C7" t="str">
        <f>IFERROR(VLOOKUP(B7,'Distrib. Pricing Only Full'!A:C,3,FALSE),"")</f>
        <v>UPLXAPO40X Objective</v>
      </c>
      <c r="D7">
        <v>1</v>
      </c>
      <c r="E7" s="8">
        <f>IFERROR(VLOOKUP(B7,'Distrib. Pricing Only Full'!A:U,21,FALSE)*D7,"")</f>
        <v>2616.64</v>
      </c>
      <c r="F7" s="8">
        <f t="shared" si="0"/>
        <v>19467.801599999999</v>
      </c>
      <c r="G7" s="12">
        <f>+VLOOKUP(B7,'Distrib. Pricing Only Full'!A:V,22,FALSE)</f>
        <v>0.48000000000000004</v>
      </c>
      <c r="H7" s="12">
        <v>0.15</v>
      </c>
    </row>
    <row r="8" spans="2:13" x14ac:dyDescent="0.25">
      <c r="B8" s="9" t="s">
        <v>3009</v>
      </c>
      <c r="C8" t="str">
        <f>IFERROR(VLOOKUP(B8,'Distrib. Pricing Only Full'!A:C,3,FALSE),"")</f>
        <v>L-VS-TA13070 table</v>
      </c>
      <c r="D8">
        <v>1</v>
      </c>
      <c r="E8" s="8">
        <f>IFERROR(VLOOKUP(B8,'Distrib. Pricing Only Full'!A:U,21,FALSE)*D8,"")</f>
        <v>5828.25</v>
      </c>
      <c r="F8" s="8">
        <f t="shared" si="0"/>
        <v>43362.18</v>
      </c>
      <c r="G8" s="12">
        <f>+VLOOKUP(B8,'Distrib. Pricing Only Full'!A:V,22,FALSE)</f>
        <v>0.25</v>
      </c>
      <c r="H8" s="12">
        <v>0.15</v>
      </c>
    </row>
    <row r="9" spans="2:13" x14ac:dyDescent="0.25">
      <c r="B9" s="9" t="s">
        <v>113</v>
      </c>
      <c r="C9" t="str">
        <f>IFERROR(VLOOKUP(B9,'Distrib. Pricing Only Full'!A:C,3,FALSE),"")</f>
        <v>VS20MTF-D0-INST Installation</v>
      </c>
      <c r="D9">
        <v>1</v>
      </c>
      <c r="E9" s="8">
        <f>IFERROR(VLOOKUP(B9,'Distrib. Pricing Only Full'!A:U,21,FALSE)*D9,"")</f>
        <v>3270</v>
      </c>
      <c r="F9" s="8">
        <f t="shared" si="0"/>
        <v>24328.800000000003</v>
      </c>
      <c r="G9" s="12">
        <f>+VLOOKUP(B9,'Distrib. Pricing Only Full'!A:V,22,FALSE)</f>
        <v>0.2571558382553385</v>
      </c>
      <c r="H9" s="12">
        <v>0.15</v>
      </c>
    </row>
    <row r="10" spans="2:13" x14ac:dyDescent="0.25">
      <c r="B10" s="9" t="s">
        <v>32</v>
      </c>
      <c r="C10" t="str">
        <f>IFERROR(VLOOKUP(B10,'Distrib. Pricing Only Full'!A:C,3,FALSE),"")</f>
        <v>SUP-LS Training 1 day</v>
      </c>
      <c r="D10">
        <v>1</v>
      </c>
      <c r="E10" s="8">
        <f>IFERROR(VLOOKUP(B10,'Distrib. Pricing Only Full'!A:U,21,FALSE)*D10,"")</f>
        <v>1590</v>
      </c>
      <c r="F10" s="8">
        <f t="shared" si="0"/>
        <v>11829.6</v>
      </c>
      <c r="G10" s="12">
        <f>+VLOOKUP(B10,'Distrib. Pricing Only Full'!A:V,22,FALSE)</f>
        <v>0.2570093457943925</v>
      </c>
      <c r="H10" s="12">
        <v>0.15</v>
      </c>
    </row>
    <row r="11" spans="2:13" x14ac:dyDescent="0.25">
      <c r="B11" s="9" t="s">
        <v>8596</v>
      </c>
      <c r="C11" t="str">
        <f>IFERROR(VLOOKUP(B11,'Distrib. Pricing Only Full'!A:C,3,FALSE),"")</f>
        <v>VS20S-FLUO Fluor. Acquisition</v>
      </c>
      <c r="D11">
        <v>1</v>
      </c>
      <c r="E11" s="8">
        <f>IFERROR(VLOOKUP(B11,'Distrib. Pricing Only Full'!A:U,21,FALSE)*D11,"")</f>
        <v>7172.2</v>
      </c>
      <c r="F11" s="8">
        <f t="shared" si="0"/>
        <v>53361.167999999998</v>
      </c>
      <c r="G11" s="12">
        <f>+VLOOKUP(B11,'Distrib. Pricing Only Full'!A:V,22,FALSE)</f>
        <v>0.30000000000000004</v>
      </c>
      <c r="H11" s="12">
        <v>0.15</v>
      </c>
    </row>
    <row r="12" spans="2:13" x14ac:dyDescent="0.25">
      <c r="B12" s="9" t="s">
        <v>8606</v>
      </c>
      <c r="C12" t="str">
        <f>IFERROR(VLOOKUP(B12,'Distrib. Pricing Only Full'!A:C,3,FALSE),"")</f>
        <v>VS20-BLACKOUT Placeholder</v>
      </c>
      <c r="D12">
        <v>1</v>
      </c>
      <c r="E12" s="8">
        <f>IFERROR(VLOOKUP(B12,'Distrib. Pricing Only Full'!A:U,21,FALSE)*D12,"")</f>
        <v>51.1</v>
      </c>
      <c r="F12" s="8">
        <f t="shared" si="0"/>
        <v>380.18400000000003</v>
      </c>
      <c r="G12" s="12">
        <f>+VLOOKUP(B12,'Distrib. Pricing Only Full'!A:V,22,FALSE)</f>
        <v>0.3</v>
      </c>
      <c r="H12" s="12">
        <v>0.15</v>
      </c>
    </row>
    <row r="13" spans="2:13" x14ac:dyDescent="0.25">
      <c r="B13" s="9" t="s">
        <v>8609</v>
      </c>
      <c r="C13" t="str">
        <f>IFERROR(VLOOKUP(B13,'Distrib. Pricing Only Full'!A:C,3,FALSE),"")</f>
        <v>VS20-EMPTYGLASS Glass filter</v>
      </c>
      <c r="D13">
        <v>1</v>
      </c>
      <c r="E13" s="8">
        <f>IFERROR(VLOOKUP(B13,'Distrib. Pricing Only Full'!A:U,21,FALSE)*D13,"")</f>
        <v>231</v>
      </c>
      <c r="F13" s="8">
        <f t="shared" si="0"/>
        <v>1718.64</v>
      </c>
      <c r="G13" s="12">
        <f>+VLOOKUP(B13,'Distrib. Pricing Only Full'!A:V,22,FALSE)</f>
        <v>0.3</v>
      </c>
      <c r="H13" s="12">
        <v>0.15</v>
      </c>
    </row>
    <row r="14" spans="2:13" x14ac:dyDescent="0.25">
      <c r="B14" s="9" t="s">
        <v>1852</v>
      </c>
      <c r="C14" t="str">
        <f>IFERROR(VLOOKUP(B14,'Distrib. Pricing Only Full'!A:C,3,FALSE),"")</f>
        <v>XC-VS-LED-385-NOVEM light src</v>
      </c>
      <c r="D14">
        <v>1</v>
      </c>
      <c r="E14" s="8">
        <f>IFERROR(VLOOKUP(B14,'Distrib. Pricing Only Full'!A:U,21,FALSE)*D14,"")</f>
        <v>13942.5</v>
      </c>
      <c r="F14" s="8">
        <f t="shared" si="0"/>
        <v>103732.20000000001</v>
      </c>
      <c r="G14" s="12">
        <f>+VLOOKUP(B14,'Distrib. Pricing Only Full'!A:V,22,FALSE)</f>
        <v>0.25</v>
      </c>
      <c r="H14" s="12">
        <v>0.15</v>
      </c>
    </row>
    <row r="15" spans="2:13" x14ac:dyDescent="0.25">
      <c r="B15" s="9" t="s">
        <v>6458</v>
      </c>
      <c r="C15" t="str">
        <f>IFERROR(VLOOKUP(B15,'Distrib. Pricing Only Full'!A:C,3,FALSE),"")</f>
        <v>IX3-RFALFE L-shape illumin.</v>
      </c>
      <c r="D15">
        <v>1</v>
      </c>
      <c r="E15" s="8">
        <f>IFERROR(VLOOKUP(B15,'Distrib. Pricing Only Full'!A:U,21,FALSE)*D15,"")</f>
        <v>2493.92</v>
      </c>
      <c r="F15" s="8">
        <f t="shared" si="0"/>
        <v>18554.764800000001</v>
      </c>
      <c r="G15" s="12">
        <f>+VLOOKUP(B15,'Distrib. Pricing Only Full'!A:V,22,FALSE)</f>
        <v>0.48</v>
      </c>
      <c r="H15" s="12">
        <v>0.15</v>
      </c>
    </row>
    <row r="16" spans="2:13" x14ac:dyDescent="0.25">
      <c r="B16" s="9" t="s">
        <v>6649</v>
      </c>
      <c r="C16" t="str">
        <f>IFERROR(VLOOKUP(B16,'Distrib. Pricing Only Full'!A:C,3,FALSE),"")</f>
        <v>IX3-RFACA-1-3 motorized turret</v>
      </c>
      <c r="D16">
        <v>1</v>
      </c>
      <c r="E16" s="8">
        <f>IFERROR(VLOOKUP(B16,'Distrib. Pricing Only Full'!A:U,21,FALSE)*D16,"")</f>
        <v>1344.2</v>
      </c>
      <c r="F16" s="8">
        <f t="shared" si="0"/>
        <v>10000.848</v>
      </c>
      <c r="G16" s="12">
        <f>+VLOOKUP(B16,'Distrib. Pricing Only Full'!A:V,22,FALSE)</f>
        <v>0.48</v>
      </c>
      <c r="H16" s="12">
        <v>0.15</v>
      </c>
    </row>
    <row r="17" spans="2:13" x14ac:dyDescent="0.25">
      <c r="B17" s="9" t="s">
        <v>2727</v>
      </c>
      <c r="C17" t="str">
        <f>IFERROR(VLOOKUP(B17,'Distrib. Pricing Only Full'!A:C,3,FALSE),"")</f>
        <v>KRO-SpectraSplit7 filter set</v>
      </c>
      <c r="D17">
        <v>1</v>
      </c>
      <c r="E17" s="8">
        <f>IFERROR(VLOOKUP(B17,'Distrib. Pricing Only Full'!A:U,21,FALSE)*D17,"")</f>
        <v>8985</v>
      </c>
      <c r="F17" s="8">
        <f t="shared" si="0"/>
        <v>66848.400000000009</v>
      </c>
      <c r="G17" s="12">
        <f>+VLOOKUP(B17,'Distrib. Pricing Only Full'!A:V,22,FALSE)</f>
        <v>0.25</v>
      </c>
      <c r="H17" s="12">
        <v>0.15</v>
      </c>
    </row>
    <row r="18" spans="2:13" x14ac:dyDescent="0.25">
      <c r="B18" s="9" t="s">
        <v>8590</v>
      </c>
      <c r="C18" t="str">
        <f>IFERROR(VLOOKUP(B18,'Distrib. Pricing Only Full'!A:C,3,FALSE),"")</f>
        <v>VS20-304M Monochrome Camera</v>
      </c>
      <c r="D18">
        <v>1</v>
      </c>
      <c r="E18" s="8">
        <f>IFERROR(VLOOKUP(B18,'Distrib. Pricing Only Full'!A:U,21,FALSE)*D18,"")</f>
        <v>3840.2</v>
      </c>
      <c r="F18" s="8">
        <f t="shared" si="0"/>
        <v>28571.088</v>
      </c>
      <c r="G18" s="12">
        <f>+VLOOKUP(B18,'Distrib. Pricing Only Full'!A:V,22,FALSE)</f>
        <v>0.30000000000000004</v>
      </c>
      <c r="H18" s="12">
        <v>0.15</v>
      </c>
    </row>
    <row r="19" spans="2:13" x14ac:dyDescent="0.25">
      <c r="B19" s="9" t="s">
        <v>8632</v>
      </c>
      <c r="C19" t="str">
        <f>IFERROR(VLOOKUP(B19,'Distrib. Pricing Only Full'!A:C,3,FALSE),"")</f>
        <v/>
      </c>
      <c r="D19">
        <v>1</v>
      </c>
      <c r="E19" s="8" t="str">
        <f>IFERROR(VLOOKUP(B19,'Distrib. Pricing Only Full'!A:U,21,FALSE)*D19,"")</f>
        <v/>
      </c>
      <c r="F19" s="8" t="str">
        <f t="shared" si="0"/>
        <v/>
      </c>
      <c r="G19" s="12" t="e">
        <f>+VLOOKUP(B19,'Distrib. Pricing Only Full'!A:V,22,FALSE)</f>
        <v>#N/A</v>
      </c>
      <c r="H19" s="12">
        <v>0.15</v>
      </c>
    </row>
    <row r="20" spans="2:13" x14ac:dyDescent="0.25">
      <c r="B20" s="9" t="s">
        <v>8578</v>
      </c>
      <c r="C20" t="str">
        <f>IFERROR(VLOOKUP(B20,'Distrib. Pricing Only Full'!A:C,3,FALSE),"")</f>
        <v>VS20-ST13X5 1x3 Tray Set of 5</v>
      </c>
      <c r="D20">
        <v>2</v>
      </c>
      <c r="E20" s="8">
        <f>IFERROR(VLOOKUP(B20,'Distrib. Pricing Only Full'!A:U,21,FALSE)*D20,"")</f>
        <v>8222.2000000000007</v>
      </c>
      <c r="F20" s="8">
        <f t="shared" si="0"/>
        <v>61173.168000000005</v>
      </c>
      <c r="G20" s="12">
        <f>+VLOOKUP(B20,'Distrib. Pricing Only Full'!A:V,22,FALSE)</f>
        <v>0.29999999999999993</v>
      </c>
      <c r="H20" s="12">
        <v>0.15</v>
      </c>
    </row>
    <row r="21" spans="2:13" x14ac:dyDescent="0.25">
      <c r="C21" t="str">
        <f>IFERROR(VLOOKUP(B21,'Distrib. Pricing Only Full'!A:C,3,FALSE),"")</f>
        <v/>
      </c>
      <c r="D21">
        <v>1</v>
      </c>
      <c r="E21" s="8" t="str">
        <f>IFERROR(VLOOKUP(B21,'Distrib. Pricing Only Full'!A:U,21,FALSE)*D21,"")</f>
        <v/>
      </c>
      <c r="F21" s="8" t="str">
        <f t="shared" si="0"/>
        <v/>
      </c>
    </row>
    <row r="22" spans="2:13" x14ac:dyDescent="0.25">
      <c r="B22" s="9" t="s">
        <v>1928</v>
      </c>
      <c r="C22" t="str">
        <f>IFERROR(VLOOKUP(B22,'Distrib. Pricing Only Full'!A:C,3,FALSE),"")</f>
        <v/>
      </c>
      <c r="D22">
        <v>1</v>
      </c>
      <c r="E22" s="8" t="str">
        <f>IFERROR(VLOOKUP(B22,'Distrib. Pricing Only Full'!A:U,21,FALSE)*D22,"")</f>
        <v/>
      </c>
      <c r="F22" s="8" t="str">
        <f t="shared" si="0"/>
        <v/>
      </c>
      <c r="G22" s="12" t="e">
        <f>+VLOOKUP(B22,'Distrib. Pricing Only Full'!A:V,22,FALSE)</f>
        <v>#N/A</v>
      </c>
      <c r="H22" s="12">
        <v>0.15</v>
      </c>
      <c r="J22" s="16">
        <v>0.27</v>
      </c>
      <c r="K22" t="e">
        <f>+F22/0.73/0.85</f>
        <v>#VALUE!</v>
      </c>
      <c r="L22" s="11" t="e">
        <f>+K22-F22</f>
        <v>#VALUE!</v>
      </c>
      <c r="M22" s="17" t="e">
        <f>+L22/K22</f>
        <v>#VALUE!</v>
      </c>
    </row>
    <row r="23" spans="2:13" x14ac:dyDescent="0.25">
      <c r="B23" s="9" t="s">
        <v>813</v>
      </c>
      <c r="C23" t="str">
        <f>IFERROR(VLOOKUP(B23,'Distrib. Pricing Only Full'!A:C,3,FALSE),"")</f>
        <v>M-SIS-IX Stage insert</v>
      </c>
      <c r="D23">
        <v>1</v>
      </c>
      <c r="E23" s="8">
        <f>IFERROR(VLOOKUP(B23,'Distrib. Pricing Only Full'!A:U,21,FALSE)*D23,"")</f>
        <v>148.5</v>
      </c>
      <c r="F23" s="8">
        <f t="shared" si="0"/>
        <v>1104.8400000000001</v>
      </c>
      <c r="G23" s="12">
        <f>+VLOOKUP(B23,'Distrib. Pricing Only Full'!A:V,22,FALSE)</f>
        <v>0.25</v>
      </c>
    </row>
    <row r="24" spans="2:13" x14ac:dyDescent="0.25">
      <c r="C24" t="str">
        <f>IFERROR(VLOOKUP(B24,'Distrib. Pricing Only Full'!A:C,3,FALSE),"")</f>
        <v/>
      </c>
      <c r="D24">
        <v>1</v>
      </c>
      <c r="E24" s="8" t="str">
        <f>IFERROR(VLOOKUP(B24,'Distrib. Pricing Only Full'!A:U,21,FALSE)*D24,"")</f>
        <v/>
      </c>
      <c r="F24" s="8" t="str">
        <f t="shared" si="0"/>
        <v/>
      </c>
    </row>
    <row r="25" spans="2:13" x14ac:dyDescent="0.25">
      <c r="B25" s="9" t="s">
        <v>8769</v>
      </c>
      <c r="C25" t="str">
        <f>IFERROR(VLOOKUP(B25,'Distrib. Pricing Only Full'!A:C,3,FALSE),"")</f>
        <v>U-SVRB-4 STAGE W/RIGHT CONTROL</v>
      </c>
      <c r="D25">
        <v>2</v>
      </c>
      <c r="E25" s="8">
        <f>IFERROR(VLOOKUP(B25,'Distrib. Pricing Only Full'!A:U,21,FALSE)*D25,"")</f>
        <v>959.92</v>
      </c>
      <c r="F25" s="8">
        <f t="shared" si="0"/>
        <v>7141.8047999999999</v>
      </c>
      <c r="G25" s="18">
        <f>+VLOOKUP(B25,'Distrib. Pricing Only Full'!A:V,22,FALSE)</f>
        <v>0.48000000000000004</v>
      </c>
      <c r="H25" s="18">
        <v>0.35</v>
      </c>
      <c r="I25">
        <v>9467.9</v>
      </c>
      <c r="J25" s="11">
        <f>+I25-F25</f>
        <v>2326.0951999999997</v>
      </c>
      <c r="K25" s="19">
        <f>+J25/I25</f>
        <v>0.24568227378827404</v>
      </c>
    </row>
    <row r="26" spans="2:13" x14ac:dyDescent="0.25">
      <c r="B26" s="9" t="s">
        <v>7283</v>
      </c>
      <c r="C26" t="str">
        <f>IFERROR(VLOOKUP(B26,'Distrib. Pricing Only Full'!A:C,3,FALSE),"")</f>
        <v>U-MDOB3-1-7</v>
      </c>
      <c r="D26">
        <v>2</v>
      </c>
      <c r="E26" s="8">
        <f>IFERROR(VLOOKUP(B26,'Distrib. Pricing Only Full'!A:U,21,FALSE)*D26,"")</f>
        <v>4311.84</v>
      </c>
      <c r="F26" s="8">
        <f t="shared" si="0"/>
        <v>32080.089600000003</v>
      </c>
      <c r="G26" s="18">
        <f>+VLOOKUP(B26,'Distrib. Pricing Only Full'!A:V,22,FALSE)</f>
        <v>0.48</v>
      </c>
      <c r="H26" s="18">
        <v>0.35</v>
      </c>
      <c r="I26">
        <v>42582.8</v>
      </c>
      <c r="J26" s="11">
        <f t="shared" ref="J26:J27" si="1">+I26-F26</f>
        <v>10502.7104</v>
      </c>
      <c r="K26" s="19">
        <f t="shared" ref="K26:K27" si="2">+J26/I26</f>
        <v>0.24664208084015141</v>
      </c>
    </row>
    <row r="27" spans="2:13" x14ac:dyDescent="0.25">
      <c r="B27" s="9" t="s">
        <v>6879</v>
      </c>
      <c r="C27" t="str">
        <f>IFERROR(VLOOKUP(B27,'Distrib. Pricing Only Full'!A:C,3,FALSE),"")</f>
        <v>U-MDOSV-2-6</v>
      </c>
      <c r="D27">
        <v>2</v>
      </c>
      <c r="E27" s="8">
        <f>IFERROR(VLOOKUP(B27,'Distrib. Pricing Only Full'!A:U,21,FALSE)*D27,"")</f>
        <v>3073.2</v>
      </c>
      <c r="F27" s="8">
        <f t="shared" si="0"/>
        <v>22864.608</v>
      </c>
      <c r="G27" s="18">
        <f>+VLOOKUP(B27,'Distrib. Pricing Only Full'!A:V,22,FALSE)</f>
        <v>0.48000000000000004</v>
      </c>
      <c r="H27" s="18">
        <v>0.35</v>
      </c>
      <c r="I27">
        <v>30357.599999999999</v>
      </c>
      <c r="J27" s="11">
        <f t="shared" si="1"/>
        <v>7492.9919999999984</v>
      </c>
      <c r="K27" s="19">
        <f t="shared" si="2"/>
        <v>0.24682425488180879</v>
      </c>
    </row>
    <row r="28" spans="2:13" x14ac:dyDescent="0.25">
      <c r="C28" t="str">
        <f>IFERROR(VLOOKUP(B28,'Distrib. Pricing Only Full'!A:C,3,FALSE),"")</f>
        <v/>
      </c>
      <c r="D28">
        <v>1</v>
      </c>
      <c r="E28" s="8" t="str">
        <f>IFERROR(VLOOKUP(B28,'Distrib. Pricing Only Full'!A:U,21,FALSE)*D28,"")</f>
        <v/>
      </c>
      <c r="F28" s="8" t="str">
        <f t="shared" ref="F28:F32" si="3">IFERROR(E28*7.5,"")</f>
        <v/>
      </c>
    </row>
    <row r="29" spans="2:13" x14ac:dyDescent="0.25">
      <c r="C29" t="str">
        <f>IFERROR(VLOOKUP(B29,'Distrib. Pricing Only Full'!A:C,3,FALSE),"")</f>
        <v/>
      </c>
      <c r="D29">
        <v>1</v>
      </c>
      <c r="E29" s="8" t="str">
        <f>IFERROR(VLOOKUP(B29,'Distrib. Pricing Only Full'!A:U,21,FALSE)*D29,"")</f>
        <v/>
      </c>
      <c r="F29" s="8" t="str">
        <f t="shared" si="3"/>
        <v/>
      </c>
    </row>
    <row r="30" spans="2:13" x14ac:dyDescent="0.25">
      <c r="C30" t="str">
        <f>IFERROR(VLOOKUP(B30,'Distrib. Pricing Only Full'!A:C,3,FALSE),"")</f>
        <v/>
      </c>
      <c r="D30">
        <v>1</v>
      </c>
      <c r="E30" s="8" t="str">
        <f>IFERROR(VLOOKUP(B30,'Distrib. Pricing Only Full'!A:U,21,FALSE)*D30,"")</f>
        <v/>
      </c>
      <c r="F30" s="8" t="str">
        <f t="shared" si="3"/>
        <v/>
      </c>
      <c r="L30">
        <v>80500</v>
      </c>
    </row>
    <row r="31" spans="2:13" x14ac:dyDescent="0.25">
      <c r="C31" t="str">
        <f>IFERROR(VLOOKUP(B31,'Distrib. Pricing Only Full'!A:C,3,FALSE),"")</f>
        <v/>
      </c>
      <c r="D31">
        <v>1</v>
      </c>
      <c r="E31" s="8" t="str">
        <f>IFERROR(VLOOKUP(B31,'Distrib. Pricing Only Full'!A:U,21,FALSE)*D31,"")</f>
        <v/>
      </c>
      <c r="F31" s="8" t="str">
        <f t="shared" si="3"/>
        <v/>
      </c>
      <c r="L31">
        <v>50000</v>
      </c>
    </row>
    <row r="32" spans="2:13" x14ac:dyDescent="0.25">
      <c r="C32" t="str">
        <f>IFERROR(VLOOKUP(B32,'Distrib. Pricing Only Full'!A:C,3,FALSE),"")</f>
        <v/>
      </c>
      <c r="D32">
        <v>1</v>
      </c>
      <c r="E32" s="8" t="str">
        <f>IFERROR(VLOOKUP(B32,'Distrib. Pricing Only Full'!A:U,21,FALSE)*D32,"")</f>
        <v/>
      </c>
      <c r="F32" s="8" t="str">
        <f t="shared" si="3"/>
        <v/>
      </c>
    </row>
    <row r="33" spans="4:12" x14ac:dyDescent="0.25">
      <c r="L33">
        <f>+L30*0.85</f>
        <v>68425</v>
      </c>
    </row>
    <row r="34" spans="4:12" x14ac:dyDescent="0.25">
      <c r="D34" s="6" t="s">
        <v>8770</v>
      </c>
      <c r="E34" s="13">
        <f>+SUBTOTAL(9,E2:E32)</f>
        <v>163111.61000000007</v>
      </c>
      <c r="F34" s="13">
        <f>+SUBTOTAL(9,F2:F32)</f>
        <v>1213550.3784000003</v>
      </c>
      <c r="L34">
        <f>+L33-L31</f>
        <v>18425</v>
      </c>
    </row>
    <row r="35" spans="4:12" x14ac:dyDescent="0.25">
      <c r="D35" s="6"/>
      <c r="E35" s="6"/>
      <c r="F35" s="6"/>
      <c r="L35">
        <f>+L34/L33</f>
        <v>0.26927292656192914</v>
      </c>
    </row>
    <row r="36" spans="4:12" x14ac:dyDescent="0.25">
      <c r="D36" s="6" t="s">
        <v>8771</v>
      </c>
      <c r="E36" s="6"/>
      <c r="F36" s="13">
        <v>1734875.95</v>
      </c>
    </row>
    <row r="37" spans="4:12" x14ac:dyDescent="0.25">
      <c r="D37" s="6"/>
      <c r="E37" s="6"/>
      <c r="F37" s="6"/>
    </row>
    <row r="38" spans="4:12" x14ac:dyDescent="0.25">
      <c r="D38" s="14" t="s">
        <v>8772</v>
      </c>
      <c r="E38" s="14"/>
      <c r="F38" s="15">
        <f>(F36-F34)/F36</f>
        <v>0.30049731890052411</v>
      </c>
    </row>
    <row r="40" spans="4:12" x14ac:dyDescent="0.25">
      <c r="F40">
        <f>+F34*1.25</f>
        <v>1516937.9730000002</v>
      </c>
    </row>
    <row r="41" spans="4:12" x14ac:dyDescent="0.25">
      <c r="F41" s="11">
        <f>+F40-F36</f>
        <v>-217937.97699999972</v>
      </c>
    </row>
    <row r="42" spans="4:12" x14ac:dyDescent="0.25">
      <c r="F42" s="11">
        <f>+F40/F36</f>
        <v>0.87437835137434483</v>
      </c>
    </row>
  </sheetData>
  <autoFilter ref="B1:M32" xr:uid="{3E58744C-EDDC-4557-91D4-740FC3D6B81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7FC04-E441-4372-9038-CDC75FA37A92}">
  <dimension ref="B1:M42"/>
  <sheetViews>
    <sheetView zoomScale="115" zoomScaleNormal="115" workbookViewId="0">
      <selection activeCell="C7" sqref="C6:C7"/>
    </sheetView>
  </sheetViews>
  <sheetFormatPr defaultRowHeight="15" x14ac:dyDescent="0.25"/>
  <cols>
    <col min="2" max="2" width="30.85546875" customWidth="1"/>
    <col min="3" max="3" width="47.42578125" customWidth="1"/>
    <col min="4" max="6" width="30.85546875" customWidth="1"/>
    <col min="7" max="7" width="11.42578125" bestFit="1" customWidth="1"/>
    <col min="8" max="8" width="9.85546875" bestFit="1" customWidth="1"/>
    <col min="10" max="10" width="13.5703125" bestFit="1" customWidth="1"/>
    <col min="12" max="12" width="13.5703125" bestFit="1" customWidth="1"/>
    <col min="13" max="13" width="16.42578125" customWidth="1"/>
  </cols>
  <sheetData>
    <row r="1" spans="2:13" x14ac:dyDescent="0.25">
      <c r="B1" s="6" t="s">
        <v>8760</v>
      </c>
      <c r="C1" s="6" t="s">
        <v>8761</v>
      </c>
      <c r="D1" s="7" t="s">
        <v>8762</v>
      </c>
      <c r="E1" s="7" t="s">
        <v>8763</v>
      </c>
      <c r="F1" s="7" t="s">
        <v>8764</v>
      </c>
      <c r="G1" s="7" t="s">
        <v>8765</v>
      </c>
      <c r="H1" s="7" t="s">
        <v>8766</v>
      </c>
      <c r="J1" s="7" t="s">
        <v>8767</v>
      </c>
      <c r="M1" t="s">
        <v>8768</v>
      </c>
    </row>
    <row r="2" spans="2:13" x14ac:dyDescent="0.25">
      <c r="B2" s="26" t="s">
        <v>7123</v>
      </c>
      <c r="C2" t="str">
        <f>IFERROR(VLOOKUP(B2,'Distrib. Pricing Only Full'!A:C,3,FALSE),"")</f>
        <v>CKX53SF-1-3 microscope frame</v>
      </c>
      <c r="D2" s="25">
        <v>1</v>
      </c>
      <c r="E2" s="8">
        <f>IFERROR(VLOOKUP(B2,'Distrib. Pricing Only Full'!A:U,21,FALSE)*D2,"")</f>
        <v>1995.76</v>
      </c>
      <c r="F2" s="8">
        <f>IFERROR(E2*7.44,"")</f>
        <v>14848.454400000001</v>
      </c>
      <c r="G2" s="12">
        <f>+VLOOKUP(B2,'Distrib. Pricing Only Full'!A:V,22,FALSE)</f>
        <v>0.48</v>
      </c>
      <c r="H2" s="12">
        <v>0.15</v>
      </c>
      <c r="I2">
        <v>951696</v>
      </c>
      <c r="J2" s="12">
        <f>(I2-F2)/I2</f>
        <v>0.98439790185101117</v>
      </c>
      <c r="K2">
        <f>+VLOOKUP(B2,'Distrib. Pricing Only Full'!A:T,20,FALSE)*7.44</f>
        <v>28554.720000000001</v>
      </c>
      <c r="L2">
        <f>+K2-I2</f>
        <v>-923141.28</v>
      </c>
      <c r="M2" s="12">
        <f>+L2/K2</f>
        <v>-32.328850711896315</v>
      </c>
    </row>
    <row r="3" spans="2:13" x14ac:dyDescent="0.25">
      <c r="B3" s="26" t="s">
        <v>6671</v>
      </c>
      <c r="C3" t="str">
        <f>IFERROR(VLOOKUP(B3,'Distrib. Pricing Only Full'!A:C,3,FALSE),"")</f>
        <v>CKX3-MVR Mechanical stage</v>
      </c>
      <c r="D3" s="25">
        <v>1</v>
      </c>
      <c r="E3" s="8">
        <f>IFERROR(VLOOKUP(B3,'Distrib. Pricing Only Full'!A:U,21,FALSE)*D3,"")</f>
        <v>524.16</v>
      </c>
      <c r="F3" s="8">
        <f t="shared" ref="F3:F27" si="0">IFERROR(E3*7.44,"")</f>
        <v>3899.7503999999999</v>
      </c>
      <c r="G3" s="12">
        <f>+VLOOKUP(B3,'Distrib. Pricing Only Full'!A:V,22,FALSE)</f>
        <v>0.48000000000000004</v>
      </c>
      <c r="H3" s="12">
        <v>0.15</v>
      </c>
      <c r="K3">
        <f>+K2/I2</f>
        <v>3.0004034901901448E-2</v>
      </c>
    </row>
    <row r="4" spans="2:13" x14ac:dyDescent="0.25">
      <c r="B4" s="27" t="s">
        <v>4358</v>
      </c>
      <c r="C4" t="str">
        <f>IFERROR(VLOOKUP(B4,'Distrib. Pricing Only Full'!A:C,3,FALSE),"")</f>
        <v>CK2-SS</v>
      </c>
      <c r="D4" s="25">
        <v>1</v>
      </c>
      <c r="E4" s="8">
        <f>IFERROR(VLOOKUP(B4,'Distrib. Pricing Only Full'!A:U,21,FALSE)*D4,"")</f>
        <v>28.08</v>
      </c>
      <c r="F4" s="8">
        <f t="shared" si="0"/>
        <v>208.9152</v>
      </c>
      <c r="G4" s="12">
        <f>+VLOOKUP(B4,'Distrib. Pricing Only Full'!A:V,22,FALSE)</f>
        <v>0.48000000000000004</v>
      </c>
      <c r="H4" s="12">
        <v>0.15</v>
      </c>
    </row>
    <row r="5" spans="2:13" x14ac:dyDescent="0.25">
      <c r="B5" s="26" t="s">
        <v>6691</v>
      </c>
      <c r="C5" t="str">
        <f>IFERROR(VLOOKUP(B5,'Distrib. Pricing Only Full'!A:C,3,FALSE),"")</f>
        <v>CKX3-HOUN Mechanical holder</v>
      </c>
      <c r="D5" s="25">
        <v>1</v>
      </c>
      <c r="E5" s="8">
        <f>IFERROR(VLOOKUP(B5,'Distrib. Pricing Only Full'!A:U,21,FALSE)*D5,"")</f>
        <v>314.60000000000002</v>
      </c>
      <c r="F5" s="8">
        <f t="shared" si="0"/>
        <v>2340.6240000000003</v>
      </c>
      <c r="G5" s="12">
        <f>+VLOOKUP(B5,'Distrib. Pricing Only Full'!A:V,22,FALSE)</f>
        <v>0.48</v>
      </c>
      <c r="H5" s="12">
        <v>0.15</v>
      </c>
      <c r="I5">
        <f>127*6</f>
        <v>762</v>
      </c>
      <c r="J5" s="12">
        <f>(I5-F5)/I5</f>
        <v>-2.0716850393700792</v>
      </c>
      <c r="K5">
        <f>+VLOOKUP(B5,'Distrib. Pricing Only Full'!A:T,20,FALSE)*7.44*D5</f>
        <v>4501.2</v>
      </c>
      <c r="L5">
        <f>+K5-I5</f>
        <v>3739.2</v>
      </c>
      <c r="M5" s="12">
        <f>+L5/K5</f>
        <v>0.83071181018395091</v>
      </c>
    </row>
    <row r="6" spans="2:13" x14ac:dyDescent="0.25">
      <c r="B6" s="26" t="s">
        <v>6676</v>
      </c>
      <c r="C6" t="str">
        <f>IFERROR(VLOOKUP(B6,'Distrib. Pricing Only Full'!A:C,3,FALSE),"")</f>
        <v>CKX3-SLP IPC slider</v>
      </c>
      <c r="D6" s="25">
        <v>1</v>
      </c>
      <c r="E6" s="8">
        <f>IFERROR(VLOOKUP(B6,'Distrib. Pricing Only Full'!A:U,21,FALSE)*D6,"")</f>
        <v>61.88</v>
      </c>
      <c r="F6" s="8">
        <f t="shared" si="0"/>
        <v>460.38720000000006</v>
      </c>
      <c r="G6" s="12">
        <f>+VLOOKUP(B6,'Distrib. Pricing Only Full'!A:V,22,FALSE)</f>
        <v>0.48</v>
      </c>
      <c r="H6" s="12">
        <v>0.15</v>
      </c>
      <c r="I6">
        <v>22376</v>
      </c>
      <c r="J6" s="12">
        <f>(I6-F6)/I6</f>
        <v>0.97942495530925988</v>
      </c>
      <c r="K6">
        <f>+VLOOKUP(B6,'Distrib. Pricing Only Full'!A:T,20,FALSE)*7.44</f>
        <v>885.36</v>
      </c>
      <c r="L6">
        <f>+K6-I6</f>
        <v>-21490.639999999999</v>
      </c>
      <c r="M6" s="12">
        <f>+L6/K6</f>
        <v>-24.273335140507815</v>
      </c>
    </row>
    <row r="7" spans="2:13" x14ac:dyDescent="0.25">
      <c r="B7" s="27" t="s">
        <v>723</v>
      </c>
      <c r="C7" t="str">
        <f>IFERROR(VLOOKUP(B7,'Distrib. Pricing Only Full'!A:C,3,FALSE),"")</f>
        <v>UYCP POWER CORD</v>
      </c>
      <c r="D7" s="25">
        <v>1</v>
      </c>
      <c r="E7" s="8">
        <f>IFERROR(VLOOKUP(B7,'Distrib. Pricing Only Full'!A:U,21,FALSE)*D7,"")</f>
        <v>13.5</v>
      </c>
      <c r="F7" s="8">
        <f t="shared" si="0"/>
        <v>100.44000000000001</v>
      </c>
      <c r="G7" s="12">
        <f>+VLOOKUP(B7,'Distrib. Pricing Only Full'!A:V,22,FALSE)</f>
        <v>0.25</v>
      </c>
      <c r="H7" s="12">
        <v>0.15</v>
      </c>
    </row>
    <row r="8" spans="2:13" x14ac:dyDescent="0.25">
      <c r="B8" s="26" t="s">
        <v>6962</v>
      </c>
      <c r="C8" t="str">
        <f>IFERROR(VLOOKUP(B8,'Distrib. Pricing Only Full'!A:C,3,FALSE),"")</f>
        <v/>
      </c>
      <c r="D8" s="25">
        <v>1</v>
      </c>
      <c r="E8" s="8" t="str">
        <f>IFERROR(VLOOKUP(B8,'Distrib. Pricing Only Full'!A:U,21,FALSE)*D8,"")</f>
        <v/>
      </c>
      <c r="F8" s="8" t="str">
        <f t="shared" si="0"/>
        <v/>
      </c>
      <c r="G8" s="12" t="e">
        <f>+VLOOKUP(B8,'Distrib. Pricing Only Full'!A:V,22,FALSE)</f>
        <v>#N/A</v>
      </c>
      <c r="H8" s="12">
        <v>0.15</v>
      </c>
    </row>
    <row r="9" spans="2:13" x14ac:dyDescent="0.25">
      <c r="B9" s="26" t="s">
        <v>7213</v>
      </c>
      <c r="C9" t="str">
        <f>IFERROR(VLOOKUP(B9,'Distrib. Pricing Only Full'!A:C,3,FALSE),"")</f>
        <v>CACHN10XIPC-1-7</v>
      </c>
      <c r="D9" s="25">
        <v>1</v>
      </c>
      <c r="E9" s="8">
        <f>IFERROR(VLOOKUP(B9,'Distrib. Pricing Only Full'!A:U,21,FALSE)*D9,"")</f>
        <v>151.84</v>
      </c>
      <c r="F9" s="8">
        <f t="shared" si="0"/>
        <v>1129.6896000000002</v>
      </c>
      <c r="G9" s="12">
        <f>+VLOOKUP(B9,'Distrib. Pricing Only Full'!A:V,22,FALSE)</f>
        <v>0.48</v>
      </c>
      <c r="H9" s="12">
        <v>0.15</v>
      </c>
    </row>
    <row r="10" spans="2:13" x14ac:dyDescent="0.25">
      <c r="B10" s="26" t="s">
        <v>6694</v>
      </c>
      <c r="C10" t="str">
        <f>IFERROR(VLOOKUP(B10,'Distrib. Pricing Only Full'!A:C,3,FALSE),"")</f>
        <v>LCACHN20XIPC Objective</v>
      </c>
      <c r="D10" s="25">
        <v>1</v>
      </c>
      <c r="E10" s="8">
        <f>IFERROR(VLOOKUP(B10,'Distrib. Pricing Only Full'!A:U,21,FALSE)*D10,"")</f>
        <v>403.52</v>
      </c>
      <c r="F10" s="8">
        <f t="shared" si="0"/>
        <v>3002.1887999999999</v>
      </c>
      <c r="G10" s="12">
        <f>+VLOOKUP(B10,'Distrib. Pricing Only Full'!A:V,22,FALSE)</f>
        <v>0.48000000000000004</v>
      </c>
      <c r="H10" s="12">
        <v>0.15</v>
      </c>
    </row>
    <row r="11" spans="2:13" x14ac:dyDescent="0.25">
      <c r="B11" s="26" t="s">
        <v>6697</v>
      </c>
      <c r="C11" t="str">
        <f>IFERROR(VLOOKUP(B11,'Distrib. Pricing Only Full'!A:C,3,FALSE),"")</f>
        <v>LCACHN40XIPC Objective</v>
      </c>
      <c r="D11" s="25">
        <v>1</v>
      </c>
      <c r="E11" s="8">
        <f>IFERROR(VLOOKUP(B11,'Distrib. Pricing Only Full'!A:U,21,FALSE)*D11,"")</f>
        <v>393.12</v>
      </c>
      <c r="F11" s="8">
        <f t="shared" si="0"/>
        <v>2924.8128000000002</v>
      </c>
      <c r="G11" s="12">
        <f>+VLOOKUP(B11,'Distrib. Pricing Only Full'!A:V,22,FALSE)</f>
        <v>0.48</v>
      </c>
      <c r="H11" s="12">
        <v>0.15</v>
      </c>
    </row>
    <row r="12" spans="2:13" x14ac:dyDescent="0.25">
      <c r="B12" s="26" t="s">
        <v>5463</v>
      </c>
      <c r="C12" t="str">
        <f>IFERROR(VLOOKUP(B12,'Distrib. Pricing Only Full'!A:C,3,FALSE),"")</f>
        <v>DUST COVER F.CKX41/31</v>
      </c>
      <c r="D12" s="25">
        <v>1</v>
      </c>
      <c r="E12" s="8">
        <f>IFERROR(VLOOKUP(B12,'Distrib. Pricing Only Full'!A:U,21,FALSE)*D12,"")</f>
        <v>20.28</v>
      </c>
      <c r="F12" s="8">
        <f t="shared" si="0"/>
        <v>150.88320000000002</v>
      </c>
      <c r="G12" s="12">
        <f>+VLOOKUP(B12,'Distrib. Pricing Only Full'!A:V,22,FALSE)</f>
        <v>0.48</v>
      </c>
      <c r="H12" s="12">
        <v>0.15</v>
      </c>
    </row>
    <row r="13" spans="2:13" x14ac:dyDescent="0.25">
      <c r="B13" s="27" t="s">
        <v>4353</v>
      </c>
      <c r="C13" t="str">
        <f>IFERROR(VLOOKUP(B13,'Distrib. Pricing Only Full'!A:C,3,FALSE),"")</f>
        <v>LENS CLEANING TISSUE</v>
      </c>
      <c r="D13" s="25">
        <v>1</v>
      </c>
      <c r="E13" s="8">
        <f>IFERROR(VLOOKUP(B13,'Distrib. Pricing Only Full'!A:U,21,FALSE)*D13,"")</f>
        <v>9.8800000000000008</v>
      </c>
      <c r="F13" s="8">
        <f t="shared" si="0"/>
        <v>73.507200000000012</v>
      </c>
      <c r="G13" s="12">
        <f>+VLOOKUP(B13,'Distrib. Pricing Only Full'!A:V,22,FALSE)</f>
        <v>0.48</v>
      </c>
      <c r="H13" s="12">
        <v>0.15</v>
      </c>
    </row>
    <row r="14" spans="2:13" x14ac:dyDescent="0.25">
      <c r="C14" t="str">
        <f>IFERROR(VLOOKUP(B14,'Distrib. Pricing Only Full'!A:C,3,FALSE),"")</f>
        <v/>
      </c>
      <c r="E14" s="8" t="str">
        <f>IFERROR(VLOOKUP(B14,'Distrib. Pricing Only Full'!A:U,21,FALSE)*D14,"")</f>
        <v/>
      </c>
      <c r="F14" s="8" t="str">
        <f t="shared" si="0"/>
        <v/>
      </c>
      <c r="G14" s="12" t="e">
        <f>+VLOOKUP(B14,'Distrib. Pricing Only Full'!A:V,22,FALSE)</f>
        <v>#N/A</v>
      </c>
      <c r="H14" s="12">
        <v>0.15</v>
      </c>
    </row>
    <row r="15" spans="2:13" x14ac:dyDescent="0.25">
      <c r="C15" t="str">
        <f>IFERROR(VLOOKUP(B15,'Distrib. Pricing Only Full'!A:C,3,FALSE),"")</f>
        <v/>
      </c>
      <c r="E15" s="8" t="str">
        <f>IFERROR(VLOOKUP(B15,'Distrib. Pricing Only Full'!A:U,21,FALSE)*D15,"")</f>
        <v/>
      </c>
      <c r="F15" s="8" t="str">
        <f t="shared" si="0"/>
        <v/>
      </c>
      <c r="G15" s="12" t="e">
        <f>+VLOOKUP(B15,'Distrib. Pricing Only Full'!A:V,22,FALSE)</f>
        <v>#N/A</v>
      </c>
      <c r="H15" s="12">
        <v>0.15</v>
      </c>
    </row>
    <row r="16" spans="2:13" x14ac:dyDescent="0.25">
      <c r="C16" t="str">
        <f>IFERROR(VLOOKUP(B16,'Distrib. Pricing Only Full'!A:C,3,FALSE),"")</f>
        <v/>
      </c>
      <c r="E16" s="8" t="str">
        <f>IFERROR(VLOOKUP(B16,'Distrib. Pricing Only Full'!A:U,21,FALSE)*D16,"")</f>
        <v/>
      </c>
      <c r="F16" s="8" t="str">
        <f t="shared" si="0"/>
        <v/>
      </c>
      <c r="G16" s="12" t="e">
        <f>+VLOOKUP(B16,'Distrib. Pricing Only Full'!A:V,22,FALSE)</f>
        <v>#N/A</v>
      </c>
      <c r="H16" s="12">
        <v>0.15</v>
      </c>
    </row>
    <row r="17" spans="3:13" x14ac:dyDescent="0.25">
      <c r="C17" t="str">
        <f>IFERROR(VLOOKUP(B17,'Distrib. Pricing Only Full'!A:C,3,FALSE),"")</f>
        <v/>
      </c>
      <c r="E17" s="8" t="str">
        <f>IFERROR(VLOOKUP(B17,'Distrib. Pricing Only Full'!A:U,21,FALSE)*D17,"")</f>
        <v/>
      </c>
      <c r="F17" s="8" t="str">
        <f t="shared" si="0"/>
        <v/>
      </c>
      <c r="G17" s="12" t="e">
        <f>+VLOOKUP(B17,'Distrib. Pricing Only Full'!A:V,22,FALSE)</f>
        <v>#N/A</v>
      </c>
      <c r="H17" s="12">
        <v>0.15</v>
      </c>
    </row>
    <row r="18" spans="3:13" x14ac:dyDescent="0.25">
      <c r="C18" t="str">
        <f>IFERROR(VLOOKUP(B18,'Distrib. Pricing Only Full'!A:C,3,FALSE),"")</f>
        <v/>
      </c>
      <c r="E18" s="8" t="str">
        <f>IFERROR(VLOOKUP(B18,'Distrib. Pricing Only Full'!A:U,21,FALSE)*D18,"")</f>
        <v/>
      </c>
      <c r="F18" s="8" t="str">
        <f t="shared" si="0"/>
        <v/>
      </c>
      <c r="G18" s="12" t="e">
        <f>+VLOOKUP(B18,'Distrib. Pricing Only Full'!A:V,22,FALSE)</f>
        <v>#N/A</v>
      </c>
      <c r="H18" s="12">
        <v>0.15</v>
      </c>
    </row>
    <row r="19" spans="3:13" x14ac:dyDescent="0.25">
      <c r="C19" t="str">
        <f>IFERROR(VLOOKUP(B19,'Distrib. Pricing Only Full'!A:C,3,FALSE),"")</f>
        <v/>
      </c>
      <c r="E19" s="8" t="str">
        <f>IFERROR(VLOOKUP(B19,'Distrib. Pricing Only Full'!A:U,21,FALSE)*D19,"")</f>
        <v/>
      </c>
      <c r="F19" s="8" t="str">
        <f t="shared" si="0"/>
        <v/>
      </c>
      <c r="G19" s="12" t="e">
        <f>+VLOOKUP(B19,'Distrib. Pricing Only Full'!A:V,22,FALSE)</f>
        <v>#N/A</v>
      </c>
      <c r="H19" s="12">
        <v>0.15</v>
      </c>
    </row>
    <row r="20" spans="3:13" x14ac:dyDescent="0.25">
      <c r="C20" t="str">
        <f>IFERROR(VLOOKUP(B20,'Distrib. Pricing Only Full'!A:C,3,FALSE),"")</f>
        <v/>
      </c>
      <c r="E20" s="8" t="str">
        <f>IFERROR(VLOOKUP(B20,'Distrib. Pricing Only Full'!A:U,21,FALSE)*D20,"")</f>
        <v/>
      </c>
      <c r="F20" s="8" t="str">
        <f t="shared" si="0"/>
        <v/>
      </c>
      <c r="G20" s="12" t="e">
        <f>+VLOOKUP(B20,'Distrib. Pricing Only Full'!A:V,22,FALSE)</f>
        <v>#N/A</v>
      </c>
      <c r="H20" s="12">
        <v>0.15</v>
      </c>
    </row>
    <row r="21" spans="3:13" x14ac:dyDescent="0.25">
      <c r="C21" t="str">
        <f>IFERROR(VLOOKUP(B21,'Distrib. Pricing Only Full'!A:C,3,FALSE),"")</f>
        <v/>
      </c>
      <c r="E21" s="8" t="str">
        <f>IFERROR(VLOOKUP(B21,'Distrib. Pricing Only Full'!A:U,21,FALSE)*D21,"")</f>
        <v/>
      </c>
      <c r="F21" s="8" t="str">
        <f t="shared" si="0"/>
        <v/>
      </c>
    </row>
    <row r="22" spans="3:13" x14ac:dyDescent="0.25">
      <c r="C22" t="str">
        <f>IFERROR(VLOOKUP(B22,'Distrib. Pricing Only Full'!A:C,3,FALSE),"")</f>
        <v/>
      </c>
      <c r="E22" s="8" t="str">
        <f>IFERROR(VLOOKUP(B22,'Distrib. Pricing Only Full'!A:U,21,FALSE)*D22,"")</f>
        <v/>
      </c>
      <c r="F22" s="8" t="str">
        <f t="shared" si="0"/>
        <v/>
      </c>
      <c r="G22" s="12" t="e">
        <f>+VLOOKUP(B22,'Distrib. Pricing Only Full'!A:V,22,FALSE)</f>
        <v>#N/A</v>
      </c>
      <c r="H22" s="12">
        <v>0.15</v>
      </c>
      <c r="J22" s="16">
        <v>0.27</v>
      </c>
      <c r="K22" t="e">
        <f>+F22/0.73/0.85</f>
        <v>#VALUE!</v>
      </c>
      <c r="L22" s="11" t="e">
        <f>+K22-F22</f>
        <v>#VALUE!</v>
      </c>
      <c r="M22" s="17" t="e">
        <f>+L22/K22</f>
        <v>#VALUE!</v>
      </c>
    </row>
    <row r="23" spans="3:13" x14ac:dyDescent="0.25">
      <c r="C23" t="str">
        <f>IFERROR(VLOOKUP(B23,'Distrib. Pricing Only Full'!A:C,3,FALSE),"")</f>
        <v/>
      </c>
      <c r="E23" s="8" t="str">
        <f>IFERROR(VLOOKUP(B23,'Distrib. Pricing Only Full'!A:U,21,FALSE)*D23,"")</f>
        <v/>
      </c>
      <c r="F23" s="8" t="str">
        <f t="shared" si="0"/>
        <v/>
      </c>
      <c r="G23" s="12" t="e">
        <f>+VLOOKUP(B23,'Distrib. Pricing Only Full'!A:V,22,FALSE)</f>
        <v>#N/A</v>
      </c>
    </row>
    <row r="24" spans="3:13" x14ac:dyDescent="0.25">
      <c r="C24" t="str">
        <f>IFERROR(VLOOKUP(B24,'Distrib. Pricing Only Full'!A:C,3,FALSE),"")</f>
        <v/>
      </c>
      <c r="E24" s="8" t="str">
        <f>IFERROR(VLOOKUP(B24,'Distrib. Pricing Only Full'!A:U,21,FALSE)*D24,"")</f>
        <v/>
      </c>
      <c r="F24" s="8" t="str">
        <f t="shared" si="0"/>
        <v/>
      </c>
    </row>
    <row r="25" spans="3:13" x14ac:dyDescent="0.25">
      <c r="C25" t="str">
        <f>IFERROR(VLOOKUP(B25,'Distrib. Pricing Only Full'!A:C,3,FALSE),"")</f>
        <v/>
      </c>
      <c r="E25" s="8" t="str">
        <f>IFERROR(VLOOKUP(B25,'Distrib. Pricing Only Full'!A:U,21,FALSE)*D25,"")</f>
        <v/>
      </c>
      <c r="F25" s="8" t="str">
        <f t="shared" si="0"/>
        <v/>
      </c>
      <c r="G25" s="18" t="e">
        <f>+VLOOKUP(B25,'Distrib. Pricing Only Full'!A:V,22,FALSE)</f>
        <v>#N/A</v>
      </c>
      <c r="H25" s="18">
        <v>0.35</v>
      </c>
      <c r="I25">
        <v>9467.9</v>
      </c>
      <c r="J25" s="11" t="e">
        <f>+I25-F25</f>
        <v>#VALUE!</v>
      </c>
      <c r="K25" s="19" t="e">
        <f>+J25/I25</f>
        <v>#VALUE!</v>
      </c>
    </row>
    <row r="26" spans="3:13" x14ac:dyDescent="0.25">
      <c r="C26" t="str">
        <f>IFERROR(VLOOKUP(B26,'Distrib. Pricing Only Full'!A:C,3,FALSE),"")</f>
        <v/>
      </c>
      <c r="E26" s="8" t="str">
        <f>IFERROR(VLOOKUP(B26,'Distrib. Pricing Only Full'!A:U,21,FALSE)*D26,"")</f>
        <v/>
      </c>
      <c r="F26" s="8" t="str">
        <f t="shared" si="0"/>
        <v/>
      </c>
      <c r="G26" s="18" t="e">
        <f>+VLOOKUP(B26,'Distrib. Pricing Only Full'!A:V,22,FALSE)</f>
        <v>#N/A</v>
      </c>
      <c r="H26" s="18">
        <v>0.35</v>
      </c>
      <c r="I26">
        <v>42582.8</v>
      </c>
      <c r="J26" s="11" t="e">
        <f t="shared" ref="J26:J27" si="1">+I26-F26</f>
        <v>#VALUE!</v>
      </c>
      <c r="K26" s="19" t="e">
        <f t="shared" ref="K26:K27" si="2">+J26/I26</f>
        <v>#VALUE!</v>
      </c>
    </row>
    <row r="27" spans="3:13" x14ac:dyDescent="0.25">
      <c r="C27" t="str">
        <f>IFERROR(VLOOKUP(B27,'Distrib. Pricing Only Full'!A:C,3,FALSE),"")</f>
        <v/>
      </c>
      <c r="E27" s="8" t="str">
        <f>IFERROR(VLOOKUP(B27,'Distrib. Pricing Only Full'!A:U,21,FALSE)*D27,"")</f>
        <v/>
      </c>
      <c r="F27" s="8" t="str">
        <f t="shared" si="0"/>
        <v/>
      </c>
      <c r="G27" s="18" t="e">
        <f>+VLOOKUP(B27,'Distrib. Pricing Only Full'!A:V,22,FALSE)</f>
        <v>#N/A</v>
      </c>
      <c r="H27" s="18">
        <v>0.35</v>
      </c>
      <c r="I27">
        <v>30357.599999999999</v>
      </c>
      <c r="J27" s="11" t="e">
        <f t="shared" si="1"/>
        <v>#VALUE!</v>
      </c>
      <c r="K27" s="19" t="e">
        <f t="shared" si="2"/>
        <v>#VALUE!</v>
      </c>
    </row>
    <row r="28" spans="3:13" x14ac:dyDescent="0.25">
      <c r="C28" t="str">
        <f>IFERROR(VLOOKUP(B28,'Distrib. Pricing Only Full'!A:C,3,FALSE),"")</f>
        <v/>
      </c>
      <c r="E28" s="8" t="str">
        <f>IFERROR(VLOOKUP(B28,'Distrib. Pricing Only Full'!A:U,21,FALSE)*D28,"")</f>
        <v/>
      </c>
      <c r="F28" s="8" t="str">
        <f t="shared" ref="F28:F32" si="3">IFERROR(E28*7.5,"")</f>
        <v/>
      </c>
    </row>
    <row r="29" spans="3:13" x14ac:dyDescent="0.25">
      <c r="C29" t="str">
        <f>IFERROR(VLOOKUP(B29,'Distrib. Pricing Only Full'!A:C,3,FALSE),"")</f>
        <v/>
      </c>
      <c r="E29" s="8" t="str">
        <f>IFERROR(VLOOKUP(B29,'Distrib. Pricing Only Full'!A:U,21,FALSE)*D29,"")</f>
        <v/>
      </c>
      <c r="F29" s="8" t="str">
        <f t="shared" si="3"/>
        <v/>
      </c>
    </row>
    <row r="30" spans="3:13" x14ac:dyDescent="0.25">
      <c r="C30" t="str">
        <f>IFERROR(VLOOKUP(B30,'Distrib. Pricing Only Full'!A:C,3,FALSE),"")</f>
        <v/>
      </c>
      <c r="E30" s="8" t="str">
        <f>IFERROR(VLOOKUP(B30,'Distrib. Pricing Only Full'!A:U,21,FALSE)*D30,"")</f>
        <v/>
      </c>
      <c r="F30" s="8" t="str">
        <f t="shared" si="3"/>
        <v/>
      </c>
      <c r="L30">
        <v>80500</v>
      </c>
    </row>
    <row r="31" spans="3:13" x14ac:dyDescent="0.25">
      <c r="C31" t="str">
        <f>IFERROR(VLOOKUP(B31,'Distrib. Pricing Only Full'!A:C,3,FALSE),"")</f>
        <v/>
      </c>
      <c r="E31" s="8" t="str">
        <f>IFERROR(VLOOKUP(B31,'Distrib. Pricing Only Full'!A:U,21,FALSE)*D31,"")</f>
        <v/>
      </c>
      <c r="F31" s="8" t="str">
        <f t="shared" si="3"/>
        <v/>
      </c>
      <c r="L31">
        <v>50000</v>
      </c>
    </row>
    <row r="32" spans="3:13" x14ac:dyDescent="0.25">
      <c r="C32" t="str">
        <f>IFERROR(VLOOKUP(B32,'Distrib. Pricing Only Full'!A:C,3,FALSE),"")</f>
        <v/>
      </c>
      <c r="E32" s="8" t="str">
        <f>IFERROR(VLOOKUP(B32,'Distrib. Pricing Only Full'!A:U,21,FALSE)*D32,"")</f>
        <v/>
      </c>
      <c r="F32" s="8" t="str">
        <f t="shared" si="3"/>
        <v/>
      </c>
    </row>
    <row r="33" spans="4:12" x14ac:dyDescent="0.25">
      <c r="L33">
        <f>+L30*0.85</f>
        <v>68425</v>
      </c>
    </row>
    <row r="34" spans="4:12" x14ac:dyDescent="0.25">
      <c r="D34" s="6" t="s">
        <v>8770</v>
      </c>
      <c r="E34" s="13">
        <f>+SUBTOTAL(9,E2:E32)</f>
        <v>3916.6200000000003</v>
      </c>
      <c r="F34" s="13">
        <f>+SUBTOTAL(9,F2:F32)</f>
        <v>29139.6528</v>
      </c>
      <c r="L34">
        <f>+L33-L31</f>
        <v>18425</v>
      </c>
    </row>
    <row r="35" spans="4:12" x14ac:dyDescent="0.25">
      <c r="D35" s="6"/>
      <c r="E35" s="6"/>
      <c r="F35" s="6"/>
      <c r="L35">
        <f>+L34/L33</f>
        <v>0.26927292656192914</v>
      </c>
    </row>
    <row r="36" spans="4:12" x14ac:dyDescent="0.25">
      <c r="D36" s="6" t="s">
        <v>8771</v>
      </c>
      <c r="E36" s="6"/>
      <c r="F36" s="13">
        <v>1734875.95</v>
      </c>
    </row>
    <row r="37" spans="4:12" x14ac:dyDescent="0.25">
      <c r="D37" s="6"/>
      <c r="E37" s="6"/>
      <c r="F37" s="6"/>
    </row>
    <row r="38" spans="4:12" x14ac:dyDescent="0.25">
      <c r="D38" s="14" t="s">
        <v>8772</v>
      </c>
      <c r="E38" s="14"/>
      <c r="F38" s="15">
        <f>(F36-F34)/F36</f>
        <v>0.98320361014861035</v>
      </c>
    </row>
    <row r="40" spans="4:12" x14ac:dyDescent="0.25">
      <c r="F40">
        <f>+F34*1.25</f>
        <v>36424.565999999999</v>
      </c>
    </row>
    <row r="41" spans="4:12" x14ac:dyDescent="0.25">
      <c r="F41" s="11">
        <f>+F40-F36</f>
        <v>-1698451.3839999998</v>
      </c>
    </row>
    <row r="42" spans="4:12" x14ac:dyDescent="0.25">
      <c r="F42" s="11">
        <f>+F40/F36</f>
        <v>2.0995487314237078E-2</v>
      </c>
    </row>
  </sheetData>
  <conditionalFormatting sqref="B2:B13">
    <cfRule type="expression" dxfId="2" priority="1">
      <formula>$T2&gt;=1</formula>
    </cfRule>
  </conditionalFormatting>
  <conditionalFormatting sqref="D2:D13">
    <cfRule type="expression" dxfId="1" priority="5">
      <formula>D$18&gt;=1</formula>
    </cfRule>
    <cfRule type="expression" dxfId="0" priority="6">
      <formula>$T2&gt;=1</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571F2-AFB0-486D-B934-13D78872EE89}">
  <dimension ref="A1:O47"/>
  <sheetViews>
    <sheetView tabSelected="1" zoomScale="90" zoomScaleNormal="90" workbookViewId="0">
      <pane ySplit="1" topLeftCell="A2" activePane="bottomLeft" state="frozen"/>
      <selection pane="bottomLeft" activeCell="I2" sqref="I2"/>
    </sheetView>
  </sheetViews>
  <sheetFormatPr defaultRowHeight="15" x14ac:dyDescent="0.25"/>
  <cols>
    <col min="1" max="1" width="20.140625" style="64" customWidth="1"/>
    <col min="2" max="2" width="9.140625" style="3"/>
    <col min="3" max="3" width="30" style="3" customWidth="1"/>
    <col min="4" max="4" width="62.85546875" style="63" customWidth="1"/>
    <col min="5" max="5" width="12" style="1" customWidth="1"/>
    <col min="6" max="6" width="10.42578125" style="1" customWidth="1"/>
    <col min="7" max="7" width="10" style="3" customWidth="1"/>
    <col min="8" max="8" width="14.85546875" style="3" customWidth="1"/>
    <col min="9" max="9" width="8.5703125" style="3" customWidth="1"/>
    <col min="10" max="10" width="15.28515625" style="1" customWidth="1"/>
    <col min="11" max="11" width="16.28515625" style="3" customWidth="1"/>
    <col min="12" max="12" width="11.7109375" customWidth="1"/>
    <col min="13" max="13" width="10.85546875" customWidth="1"/>
    <col min="15" max="15" width="12.5703125" customWidth="1"/>
  </cols>
  <sheetData>
    <row r="1" spans="1:15" s="33" customFormat="1" ht="60" x14ac:dyDescent="0.25">
      <c r="A1" s="66" t="s">
        <v>8774</v>
      </c>
      <c r="B1" s="62" t="s">
        <v>8773</v>
      </c>
      <c r="C1" s="62" t="s">
        <v>8734</v>
      </c>
      <c r="D1" s="62" t="s">
        <v>8775</v>
      </c>
      <c r="E1" s="67" t="s">
        <v>10463</v>
      </c>
      <c r="F1" s="67" t="s">
        <v>8776</v>
      </c>
      <c r="G1" s="67" t="s">
        <v>10464</v>
      </c>
      <c r="H1" s="67" t="s">
        <v>8777</v>
      </c>
      <c r="I1" s="67" t="s">
        <v>8780</v>
      </c>
      <c r="J1" s="67" t="s">
        <v>8779</v>
      </c>
      <c r="K1" s="67" t="s">
        <v>8792</v>
      </c>
      <c r="L1" s="67" t="s">
        <v>10462</v>
      </c>
      <c r="M1" s="67" t="s">
        <v>8795</v>
      </c>
      <c r="N1" s="62" t="s">
        <v>10961</v>
      </c>
      <c r="O1" s="62" t="s">
        <v>12774</v>
      </c>
    </row>
    <row r="2" spans="1:15" ht="90" x14ac:dyDescent="0.25">
      <c r="A2" t="s">
        <v>5492</v>
      </c>
      <c r="B2">
        <v>1</v>
      </c>
      <c r="C2" s="3" t="str">
        <f>VLOOKUP(A2,'Distrib. Pricing Only Full'!A:W,3,FALSE)</f>
        <v>SZ61-TR Stereo Microscope Body</v>
      </c>
      <c r="D2" s="63" t="str">
        <f>VLOOKUP(A2,'Distrib. Pricing Only Full'!A:W,4,FALSE)</f>
        <v>Trinocular Stereo-Microscope zoom body with ESD capability, magnification range 0.67x - 4.5x, zoom ratio 6.7:1, FN 22, integrated trinocular tube with 45 degrees inclination, incorporates 0.5x c-mount adapter, accepts cameras with a weight of up to 2kg, working distance 110mm, with adjustable upper and lower limit zoom stopper, interpupillary distance adjustment 52-76mm,</v>
      </c>
      <c r="E2" s="1">
        <f>VLOOKUP(A2,'Distrib. Pricing Only Full'!A:W,21,FALSE)</f>
        <v>1165.32</v>
      </c>
      <c r="F2" s="1">
        <f t="shared" ref="F2:F21" si="0">E2*7.5*1.02</f>
        <v>8914.6980000000003</v>
      </c>
      <c r="G2" s="3">
        <v>0.4007</v>
      </c>
      <c r="H2" s="1">
        <f>MROUND(F2*(1/(1-(G2))),5)</f>
        <v>14875</v>
      </c>
      <c r="I2" s="3">
        <v>0</v>
      </c>
      <c r="J2" s="1">
        <f>(H2*((100-I2)/100))*B2</f>
        <v>14875</v>
      </c>
      <c r="K2" s="1">
        <f>(H2*((100-I2)/100)-F2)/(H2*((100-I2)/100))*100</f>
        <v>40.06925714285714</v>
      </c>
      <c r="L2" s="3">
        <f>F2*B2</f>
        <v>8914.6980000000003</v>
      </c>
      <c r="M2" s="1">
        <f>H2*B2</f>
        <v>14875</v>
      </c>
      <c r="N2">
        <f>B2*E2</f>
        <v>1165.32</v>
      </c>
      <c r="O2" t="str">
        <f>VLOOKUP(A2,'Distrib. Pricing Only Full'!A:AA,7,FALSE)</f>
        <v>available</v>
      </c>
    </row>
    <row r="3" spans="1:15" ht="45" x14ac:dyDescent="0.25">
      <c r="A3" t="s">
        <v>5542</v>
      </c>
      <c r="B3">
        <v>1</v>
      </c>
      <c r="C3" s="3" t="str">
        <f>VLOOKUP(A3,'Distrib. Pricing Only Full'!A:W,3,FALSE)</f>
        <v>SZ2-ST stand w. ESD capability</v>
      </c>
      <c r="D3" s="63" t="str">
        <f>VLOOKUP(A3,'Distrib. Pricing Only Full'!A:W,4,FALSE)</f>
        <v>Stereomicroscope Stand with ESD capability, with grounding sockets, focusing stroke 120mm, to adapt SZ61/51 or SZX7 Zoombodies, load capacity of the focussing arm: 7kg</v>
      </c>
      <c r="E3" s="1">
        <f>VLOOKUP(A3,'Distrib. Pricing Only Full'!A:W,21,FALSE)</f>
        <v>181.48</v>
      </c>
      <c r="F3" s="1">
        <f t="shared" si="0"/>
        <v>1388.3219999999999</v>
      </c>
      <c r="G3" s="3">
        <v>0.4</v>
      </c>
      <c r="H3" s="1">
        <f>MROUND(F3*(1/(1-(G3))),5)</f>
        <v>2315</v>
      </c>
      <c r="I3" s="3">
        <v>0</v>
      </c>
      <c r="J3" s="1">
        <f>(H3*((100-I3)/100))*B3</f>
        <v>2315</v>
      </c>
      <c r="K3" s="1">
        <f>(H3*((100-I3)/100)-F3)/(H3*((100-I3)/100))*100</f>
        <v>40.02928725701944</v>
      </c>
      <c r="L3" s="3">
        <f t="shared" ref="L3:L21" si="1">F3*B3</f>
        <v>1388.3219999999999</v>
      </c>
      <c r="M3" s="1">
        <f t="shared" ref="M3:M21" si="2">H3*B3</f>
        <v>2315</v>
      </c>
      <c r="N3">
        <f t="shared" ref="N3:N26" si="3">B3*E3</f>
        <v>181.48</v>
      </c>
      <c r="O3" t="str">
        <f>VLOOKUP(A3,'Distrib. Pricing Only Full'!A:AA,7,FALSE)</f>
        <v>available</v>
      </c>
    </row>
    <row r="4" spans="1:15" x14ac:dyDescent="0.25">
      <c r="A4" t="s">
        <v>4409</v>
      </c>
      <c r="B4">
        <v>1</v>
      </c>
      <c r="C4" s="3" t="str">
        <f>VLOOKUP(A4,'Distrib. Pricing Only Full'!A:W,3,FALSE)</f>
        <v>SP-BW STAGE PLATE BLACK/WHITE</v>
      </c>
      <c r="D4" s="63" t="str">
        <f>VLOOKUP(A4,'Distrib. Pricing Only Full'!A:W,4,FALSE)</f>
        <v>Stage plate (black &amp; white)</v>
      </c>
      <c r="E4" s="1">
        <f>VLOOKUP(A4,'Distrib. Pricing Only Full'!A:W,21,FALSE)</f>
        <v>26.52</v>
      </c>
      <c r="F4" s="1">
        <f t="shared" si="0"/>
        <v>202.87800000000001</v>
      </c>
      <c r="G4" s="3">
        <v>0.4</v>
      </c>
      <c r="H4" s="1">
        <f t="shared" ref="H4:H21" si="4">MROUND(F4*(1/(1-(G4))),5)</f>
        <v>340</v>
      </c>
      <c r="I4" s="3">
        <v>0</v>
      </c>
      <c r="J4" s="1">
        <f t="shared" ref="J4:J21" si="5">(H4*((100-I4)/100))*B4</f>
        <v>340</v>
      </c>
      <c r="K4" s="1">
        <f t="shared" ref="K4:K21" si="6">(H4*((100-I4)/100)-F4)/(H4*((100-I4)/100))*100</f>
        <v>40.329999999999991</v>
      </c>
      <c r="L4" s="3">
        <f t="shared" si="1"/>
        <v>202.87800000000001</v>
      </c>
      <c r="M4" s="1">
        <f t="shared" si="2"/>
        <v>340</v>
      </c>
      <c r="N4">
        <f t="shared" si="3"/>
        <v>26.52</v>
      </c>
      <c r="O4" t="str">
        <f>VLOOKUP(A4,'Distrib. Pricing Only Full'!A:AA,7,FALSE)</f>
        <v>available</v>
      </c>
    </row>
    <row r="5" spans="1:15" ht="30" x14ac:dyDescent="0.25">
      <c r="A5" t="s">
        <v>904</v>
      </c>
      <c r="B5">
        <v>1</v>
      </c>
      <c r="C5" s="3" t="str">
        <f>VLOOKUP(A5,'Distrib. Pricing Only Full'!A:W,3,FALSE)</f>
        <v>KL-RA-SZ ring light adapter</v>
      </c>
      <c r="D5" s="63" t="str">
        <f>VLOOKUP(A5,'Distrib. Pricing Only Full'!A:W,4,FALSE)</f>
        <v>Mounting adapter for 66mm ring light guides for SZ, SD, SF stereo zoom bodies, metal ring with M48x0.75 thread</v>
      </c>
      <c r="E5" s="1">
        <f>VLOOKUP(A5,'Distrib. Pricing Only Full'!A:W,21,FALSE)</f>
        <v>37.5</v>
      </c>
      <c r="F5" s="1">
        <f t="shared" si="0"/>
        <v>286.875</v>
      </c>
      <c r="G5" s="3">
        <v>0.4</v>
      </c>
      <c r="H5" s="1">
        <f t="shared" si="4"/>
        <v>480</v>
      </c>
      <c r="I5" s="3">
        <v>0</v>
      </c>
      <c r="J5" s="1">
        <f t="shared" si="5"/>
        <v>480</v>
      </c>
      <c r="K5" s="1">
        <f t="shared" si="6"/>
        <v>40.234375</v>
      </c>
      <c r="L5" s="3">
        <f t="shared" si="1"/>
        <v>286.875</v>
      </c>
      <c r="M5" s="1">
        <f t="shared" si="2"/>
        <v>480</v>
      </c>
      <c r="N5">
        <f t="shared" si="3"/>
        <v>37.5</v>
      </c>
      <c r="O5" t="str">
        <f>VLOOKUP(A5,'Distrib. Pricing Only Full'!A:AA,7,FALSE)</f>
        <v>available</v>
      </c>
    </row>
    <row r="6" spans="1:15" ht="105" x14ac:dyDescent="0.25">
      <c r="A6" t="s">
        <v>1062</v>
      </c>
      <c r="B6">
        <v>1</v>
      </c>
      <c r="C6" s="3" t="str">
        <f>VLOOKUP(A6,'Distrib. Pricing Only Full'!A:W,3,FALSE)</f>
        <v>KL300LED LED light source</v>
      </c>
      <c r="D6" s="63" t="str">
        <f>VLOOKUP(A6,'Distrib. Pricing Only Full'!A:W,4,FALSE)</f>
        <v>LED light source with 1 LED and an average LED lifetime of 50,000 h. 
 Light intensity 30 W â??halogen equivalent. Colour temperature of white LED: Approx. 5600 K, Stepless electronic dimming (0â??100%) light intensity control, max. active light guide diameter: 6 mm, wide range power supply (100â??240 V/50â??60 Hz). One bracket to mount on SZ2-ST, one Power supply, 4 Plug adapters for EU, UK, USA, AUS and Instruction manual are included.</v>
      </c>
      <c r="E6" s="1">
        <f>VLOOKUP(A6,'Distrib. Pricing Only Full'!A:W,21,FALSE)</f>
        <v>365.25</v>
      </c>
      <c r="F6" s="1">
        <f t="shared" si="0"/>
        <v>2794.1624999999999</v>
      </c>
      <c r="G6" s="3">
        <v>0.4</v>
      </c>
      <c r="H6" s="1">
        <f t="shared" si="4"/>
        <v>4655</v>
      </c>
      <c r="I6" s="3">
        <v>0</v>
      </c>
      <c r="J6" s="1">
        <f t="shared" si="5"/>
        <v>4655</v>
      </c>
      <c r="K6" s="1">
        <f t="shared" si="6"/>
        <v>39.975026852846405</v>
      </c>
      <c r="L6" s="3">
        <f t="shared" si="1"/>
        <v>2794.1624999999999</v>
      </c>
      <c r="M6" s="1">
        <f t="shared" si="2"/>
        <v>4655</v>
      </c>
      <c r="N6">
        <f t="shared" si="3"/>
        <v>365.25</v>
      </c>
      <c r="O6" t="str">
        <f>VLOOKUP(A6,'Distrib. Pricing Only Full'!A:AA,7,FALSE)</f>
        <v>available</v>
      </c>
    </row>
    <row r="7" spans="1:15" ht="45" x14ac:dyDescent="0.25">
      <c r="A7" t="s">
        <v>5502</v>
      </c>
      <c r="B7">
        <v>2</v>
      </c>
      <c r="C7" s="3" t="str">
        <f>VLOOKUP(A7,'Distrib. Pricing Only Full'!A:W,3,FALSE)</f>
        <v>WHSZ10X-H eyepiece</v>
      </c>
      <c r="D7" s="63" t="str">
        <f>VLOOKUP(A7,'Distrib. Pricing Only Full'!A:W,4,FALSE)</f>
        <v>Eyepiece 10x with ESD capability, FN22, focusable, with Diopter adjustment -8 to +5, accepts eyepiece reticule: 24mm 1.5mm thickness</v>
      </c>
      <c r="E7" s="1">
        <f>VLOOKUP(A7,'Distrib. Pricing Only Full'!A:W,21,FALSE)</f>
        <v>78</v>
      </c>
      <c r="F7" s="1">
        <f t="shared" si="0"/>
        <v>596.70000000000005</v>
      </c>
      <c r="G7" s="3">
        <v>0.4</v>
      </c>
      <c r="H7" s="1">
        <f t="shared" si="4"/>
        <v>995</v>
      </c>
      <c r="I7" s="3">
        <v>0</v>
      </c>
      <c r="J7" s="1">
        <f t="shared" si="5"/>
        <v>1990</v>
      </c>
      <c r="K7" s="1">
        <f t="shared" si="6"/>
        <v>40.030150753768837</v>
      </c>
      <c r="L7" s="3">
        <f t="shared" si="1"/>
        <v>1193.4000000000001</v>
      </c>
      <c r="M7" s="1">
        <f t="shared" si="2"/>
        <v>1990</v>
      </c>
      <c r="N7">
        <f t="shared" si="3"/>
        <v>156</v>
      </c>
      <c r="O7" t="str">
        <f>VLOOKUP(A7,'Distrib. Pricing Only Full'!A:AA,7,FALSE)</f>
        <v>available</v>
      </c>
    </row>
    <row r="8" spans="1:15" x14ac:dyDescent="0.25">
      <c r="A8" s="83" t="s">
        <v>12140</v>
      </c>
      <c r="B8">
        <v>1</v>
      </c>
      <c r="C8" s="3" t="str">
        <f>VLOOKUP(A8,'Distrib. Pricing Only Full'!A:W,3,FALSE)</f>
        <v>COVER-015</v>
      </c>
      <c r="D8" s="63" t="str">
        <f>VLOOKUP(A8,'Distrib. Pricing Only Full'!A:W,4,FALSE)</f>
        <v>DUST COVER f.CX31/41, CX20</v>
      </c>
      <c r="E8" s="1">
        <f>VLOOKUP(A8,'Distrib. Pricing Only Full'!A:W,21,FALSE)</f>
        <v>10.4</v>
      </c>
      <c r="F8" s="1">
        <f t="shared" si="0"/>
        <v>79.56</v>
      </c>
      <c r="G8" s="3">
        <v>0.4</v>
      </c>
      <c r="H8" s="1">
        <f t="shared" si="4"/>
        <v>135</v>
      </c>
      <c r="I8" s="3">
        <v>0</v>
      </c>
      <c r="J8" s="1">
        <f t="shared" si="5"/>
        <v>135</v>
      </c>
      <c r="K8" s="1">
        <f t="shared" si="6"/>
        <v>41.066666666666663</v>
      </c>
      <c r="L8" s="3">
        <f t="shared" si="1"/>
        <v>79.56</v>
      </c>
      <c r="M8" s="1">
        <f t="shared" si="2"/>
        <v>135</v>
      </c>
      <c r="N8">
        <f t="shared" si="3"/>
        <v>10.4</v>
      </c>
      <c r="O8" t="str">
        <f>VLOOKUP(A8,'Distrib. Pricing Only Full'!A:AA,7,FALSE)</f>
        <v>available</v>
      </c>
    </row>
    <row r="9" spans="1:15" ht="45" x14ac:dyDescent="0.25">
      <c r="A9" t="s">
        <v>1121</v>
      </c>
      <c r="B9">
        <v>1</v>
      </c>
      <c r="C9" s="3" t="str">
        <f>VLOOKUP(A9,'Distrib. Pricing Only Full'!A:W,3,FALSE)</f>
        <v>KL300-6PRL-6/1000-2</v>
      </c>
      <c r="D9" s="63" t="str">
        <f>VLOOKUP(A9,'Distrib. Pricing Only Full'!A:W,4,FALSE)</f>
        <v>Brightfield 6-point ring light, for KL300LED, adaptation diameter: 66mm, minimum working distance: 37mm, active diameter: 6mm, flexible length: 1000mm</v>
      </c>
      <c r="E9" s="1">
        <f>VLOOKUP(A9,'Distrib. Pricing Only Full'!A:W,21,FALSE)</f>
        <v>438</v>
      </c>
      <c r="F9" s="1">
        <f t="shared" si="0"/>
        <v>3350.7000000000003</v>
      </c>
      <c r="G9" s="3">
        <v>0.4</v>
      </c>
      <c r="H9" s="1">
        <f t="shared" si="4"/>
        <v>5585</v>
      </c>
      <c r="I9" s="3">
        <v>0</v>
      </c>
      <c r="J9" s="1">
        <f t="shared" si="5"/>
        <v>5585</v>
      </c>
      <c r="K9" s="1">
        <f t="shared" si="6"/>
        <v>40.005371530886293</v>
      </c>
      <c r="L9" s="3">
        <f t="shared" si="1"/>
        <v>3350.7000000000003</v>
      </c>
      <c r="M9" s="1">
        <f t="shared" si="2"/>
        <v>5585</v>
      </c>
      <c r="N9">
        <f t="shared" si="3"/>
        <v>438</v>
      </c>
      <c r="O9" t="str">
        <f>VLOOKUP(A9,'Distrib. Pricing Only Full'!A:AA,7,FALSE)</f>
        <v>available</v>
      </c>
    </row>
    <row r="10" spans="1:15" x14ac:dyDescent="0.25">
      <c r="A10"/>
      <c r="B10"/>
      <c r="C10" s="3" t="e">
        <f>VLOOKUP(A10,'Distrib. Pricing Only Full'!A:W,3,FALSE)</f>
        <v>#N/A</v>
      </c>
      <c r="D10" s="63" t="e">
        <f>VLOOKUP(A10,'Distrib. Pricing Only Full'!A:W,4,FALSE)</f>
        <v>#N/A</v>
      </c>
      <c r="E10" s="1" t="e">
        <f>VLOOKUP(A10,'Distrib. Pricing Only Full'!A:W,21,FALSE)</f>
        <v>#N/A</v>
      </c>
      <c r="F10" s="1" t="e">
        <f t="shared" si="0"/>
        <v>#N/A</v>
      </c>
      <c r="G10" s="3">
        <v>0.4</v>
      </c>
      <c r="H10" s="1" t="e">
        <f t="shared" si="4"/>
        <v>#N/A</v>
      </c>
      <c r="I10" s="3">
        <v>0</v>
      </c>
      <c r="J10" s="1" t="e">
        <f>(H10*((100-I10)/100))*B10</f>
        <v>#N/A</v>
      </c>
      <c r="K10" s="1" t="e">
        <f t="shared" si="6"/>
        <v>#N/A</v>
      </c>
      <c r="L10" s="3" t="e">
        <f>F10*B10</f>
        <v>#N/A</v>
      </c>
      <c r="M10" s="1" t="e">
        <f t="shared" si="2"/>
        <v>#N/A</v>
      </c>
      <c r="N10" t="e">
        <f t="shared" si="3"/>
        <v>#N/A</v>
      </c>
      <c r="O10" t="e">
        <f>VLOOKUP(A10,'Distrib. Pricing Only Full'!A:AA,7,FALSE)</f>
        <v>#N/A</v>
      </c>
    </row>
    <row r="11" spans="1:15" x14ac:dyDescent="0.25">
      <c r="A11"/>
      <c r="B11"/>
      <c r="C11" s="3" t="e">
        <f>VLOOKUP(A11,'Distrib. Pricing Only Full'!A:W,3,FALSE)</f>
        <v>#N/A</v>
      </c>
      <c r="D11" s="63" t="e">
        <f>VLOOKUP(A11,'Distrib. Pricing Only Full'!A:W,4,FALSE)</f>
        <v>#N/A</v>
      </c>
      <c r="E11" s="1" t="e">
        <f>VLOOKUP(A11,'Distrib. Pricing Only Full'!A:W,21,FALSE)</f>
        <v>#N/A</v>
      </c>
      <c r="F11" s="1" t="e">
        <f t="shared" si="0"/>
        <v>#N/A</v>
      </c>
      <c r="G11" s="3">
        <v>0.4</v>
      </c>
      <c r="H11" s="1" t="e">
        <f t="shared" si="4"/>
        <v>#N/A</v>
      </c>
      <c r="I11" s="3">
        <v>0</v>
      </c>
      <c r="J11" s="1" t="e">
        <f t="shared" si="5"/>
        <v>#N/A</v>
      </c>
      <c r="K11" s="1" t="e">
        <f t="shared" si="6"/>
        <v>#N/A</v>
      </c>
      <c r="L11" s="3" t="e">
        <f t="shared" si="1"/>
        <v>#N/A</v>
      </c>
      <c r="M11" s="1" t="e">
        <f>H11*B11</f>
        <v>#N/A</v>
      </c>
      <c r="N11" t="e">
        <f t="shared" si="3"/>
        <v>#N/A</v>
      </c>
      <c r="O11" t="e">
        <f>VLOOKUP(A11,'Distrib. Pricing Only Full'!A:AA,7,FALSE)</f>
        <v>#N/A</v>
      </c>
    </row>
    <row r="12" spans="1:15" x14ac:dyDescent="0.25">
      <c r="A12"/>
      <c r="B12"/>
      <c r="C12" s="3" t="e">
        <f>VLOOKUP(A12,'Distrib. Pricing Only Full'!A:W,3,FALSE)</f>
        <v>#N/A</v>
      </c>
      <c r="D12" s="63" t="e">
        <f>VLOOKUP(A12,'Distrib. Pricing Only Full'!A:W,4,FALSE)</f>
        <v>#N/A</v>
      </c>
      <c r="E12" s="1" t="e">
        <f>VLOOKUP(A12,'Distrib. Pricing Only Full'!A:W,21,FALSE)</f>
        <v>#N/A</v>
      </c>
      <c r="F12" s="1" t="e">
        <f t="shared" si="0"/>
        <v>#N/A</v>
      </c>
      <c r="G12" s="3">
        <v>0.4</v>
      </c>
      <c r="H12" s="1" t="e">
        <f t="shared" si="4"/>
        <v>#N/A</v>
      </c>
      <c r="I12" s="3">
        <v>0</v>
      </c>
      <c r="J12" s="1" t="e">
        <f t="shared" si="5"/>
        <v>#N/A</v>
      </c>
      <c r="K12" s="1" t="e">
        <f t="shared" si="6"/>
        <v>#N/A</v>
      </c>
      <c r="L12" s="3" t="e">
        <f t="shared" si="1"/>
        <v>#N/A</v>
      </c>
      <c r="M12" s="1" t="e">
        <f t="shared" si="2"/>
        <v>#N/A</v>
      </c>
      <c r="N12" t="e">
        <f t="shared" si="3"/>
        <v>#N/A</v>
      </c>
      <c r="O12" t="e">
        <f>VLOOKUP(A12,'Distrib. Pricing Only Full'!A:AA,7,FALSE)</f>
        <v>#N/A</v>
      </c>
    </row>
    <row r="13" spans="1:15" x14ac:dyDescent="0.25">
      <c r="A13"/>
      <c r="B13"/>
      <c r="C13" s="3" t="e">
        <f>VLOOKUP(A13,'Distrib. Pricing Only Full'!A:W,3,FALSE)</f>
        <v>#N/A</v>
      </c>
      <c r="D13" s="63" t="e">
        <f>VLOOKUP(A13,'Distrib. Pricing Only Full'!A:W,4,FALSE)</f>
        <v>#N/A</v>
      </c>
      <c r="E13" s="1" t="e">
        <f>VLOOKUP(A13,'Distrib. Pricing Only Full'!A:W,21,FALSE)</f>
        <v>#N/A</v>
      </c>
      <c r="F13" s="1" t="e">
        <f t="shared" si="0"/>
        <v>#N/A</v>
      </c>
      <c r="G13" s="3">
        <v>0.4</v>
      </c>
      <c r="H13" s="1" t="e">
        <f t="shared" si="4"/>
        <v>#N/A</v>
      </c>
      <c r="I13" s="3">
        <v>0</v>
      </c>
      <c r="J13" s="1" t="e">
        <f t="shared" si="5"/>
        <v>#N/A</v>
      </c>
      <c r="K13" s="1" t="e">
        <f t="shared" si="6"/>
        <v>#N/A</v>
      </c>
      <c r="L13" s="3" t="e">
        <f t="shared" si="1"/>
        <v>#N/A</v>
      </c>
      <c r="M13" s="1" t="e">
        <f t="shared" si="2"/>
        <v>#N/A</v>
      </c>
      <c r="N13" t="e">
        <f t="shared" si="3"/>
        <v>#N/A</v>
      </c>
      <c r="O13" t="e">
        <f>VLOOKUP(A13,'Distrib. Pricing Only Full'!A:AA,7,FALSE)</f>
        <v>#N/A</v>
      </c>
    </row>
    <row r="14" spans="1:15" x14ac:dyDescent="0.25">
      <c r="C14" s="3" t="e">
        <f>VLOOKUP(A14,'Distrib. Pricing Only Full'!A:W,3,FALSE)</f>
        <v>#N/A</v>
      </c>
      <c r="D14" s="63" t="e">
        <f>VLOOKUP(A14,'Distrib. Pricing Only Full'!A:W,4,FALSE)</f>
        <v>#N/A</v>
      </c>
      <c r="E14" s="1" t="e">
        <f>VLOOKUP(A14,'Distrib. Pricing Only Full'!A:W,21,FALSE)</f>
        <v>#N/A</v>
      </c>
      <c r="F14" s="1" t="e">
        <f t="shared" si="0"/>
        <v>#N/A</v>
      </c>
      <c r="G14" s="3">
        <v>0.4</v>
      </c>
      <c r="H14" s="1" t="e">
        <f t="shared" si="4"/>
        <v>#N/A</v>
      </c>
      <c r="I14" s="3">
        <v>0</v>
      </c>
      <c r="J14" s="1" t="e">
        <f t="shared" si="5"/>
        <v>#N/A</v>
      </c>
      <c r="K14" s="1" t="e">
        <f t="shared" si="6"/>
        <v>#N/A</v>
      </c>
      <c r="L14" s="3" t="e">
        <f t="shared" si="1"/>
        <v>#N/A</v>
      </c>
      <c r="M14" s="1" t="e">
        <f t="shared" si="2"/>
        <v>#N/A</v>
      </c>
      <c r="N14" t="e">
        <f t="shared" si="3"/>
        <v>#N/A</v>
      </c>
      <c r="O14" t="e">
        <f>VLOOKUP(A14,'Distrib. Pricing Only Full'!A:AA,7,FALSE)</f>
        <v>#N/A</v>
      </c>
    </row>
    <row r="15" spans="1:15" x14ac:dyDescent="0.25">
      <c r="C15" s="3" t="e">
        <f>VLOOKUP(A15,'Distrib. Pricing Only Full'!A:W,3,FALSE)</f>
        <v>#N/A</v>
      </c>
      <c r="D15" s="63" t="e">
        <f>VLOOKUP(A15,'Distrib. Pricing Only Full'!A:W,4,FALSE)</f>
        <v>#N/A</v>
      </c>
      <c r="E15" s="1" t="e">
        <f>VLOOKUP(A15,'Distrib. Pricing Only Full'!A:W,21,FALSE)</f>
        <v>#N/A</v>
      </c>
      <c r="F15" s="1" t="e">
        <f t="shared" si="0"/>
        <v>#N/A</v>
      </c>
      <c r="G15" s="3">
        <v>0.4</v>
      </c>
      <c r="H15" s="1" t="e">
        <f t="shared" si="4"/>
        <v>#N/A</v>
      </c>
      <c r="I15" s="3">
        <v>0</v>
      </c>
      <c r="J15" s="1" t="e">
        <f t="shared" si="5"/>
        <v>#N/A</v>
      </c>
      <c r="K15" s="1" t="e">
        <f t="shared" si="6"/>
        <v>#N/A</v>
      </c>
      <c r="L15" s="3" t="e">
        <f t="shared" si="1"/>
        <v>#N/A</v>
      </c>
      <c r="M15" s="1" t="e">
        <f t="shared" si="2"/>
        <v>#N/A</v>
      </c>
      <c r="N15" t="e">
        <f t="shared" si="3"/>
        <v>#N/A</v>
      </c>
      <c r="O15" t="e">
        <f>VLOOKUP(A15,'Distrib. Pricing Only Full'!A:AA,7,FALSE)</f>
        <v>#N/A</v>
      </c>
    </row>
    <row r="16" spans="1:15" x14ac:dyDescent="0.25">
      <c r="C16" s="3" t="e">
        <f>VLOOKUP(A16,'Distrib. Pricing Only Full'!A:W,3,FALSE)</f>
        <v>#N/A</v>
      </c>
      <c r="D16" s="63" t="e">
        <f>VLOOKUP(A16,'Distrib. Pricing Only Full'!A:W,4,FALSE)</f>
        <v>#N/A</v>
      </c>
      <c r="E16" s="1" t="e">
        <f>VLOOKUP(A16,'Distrib. Pricing Only Full'!A:W,21,FALSE)</f>
        <v>#N/A</v>
      </c>
      <c r="F16" s="1" t="e">
        <f t="shared" si="0"/>
        <v>#N/A</v>
      </c>
      <c r="G16" s="3">
        <v>0.4</v>
      </c>
      <c r="H16" s="1" t="e">
        <f t="shared" si="4"/>
        <v>#N/A</v>
      </c>
      <c r="I16" s="3">
        <v>0</v>
      </c>
      <c r="J16" s="1" t="e">
        <f t="shared" si="5"/>
        <v>#N/A</v>
      </c>
      <c r="K16" s="1" t="e">
        <f t="shared" si="6"/>
        <v>#N/A</v>
      </c>
      <c r="L16" s="3" t="e">
        <f t="shared" si="1"/>
        <v>#N/A</v>
      </c>
      <c r="M16" s="1" t="e">
        <f t="shared" si="2"/>
        <v>#N/A</v>
      </c>
      <c r="N16" t="e">
        <f t="shared" si="3"/>
        <v>#N/A</v>
      </c>
      <c r="O16" t="e">
        <f>VLOOKUP(A16,'Distrib. Pricing Only Full'!A:AA,7,FALSE)</f>
        <v>#N/A</v>
      </c>
    </row>
    <row r="17" spans="3:15" x14ac:dyDescent="0.25">
      <c r="C17" s="3" t="e">
        <f>VLOOKUP(A17,'Distrib. Pricing Only Full'!A:W,3,FALSE)</f>
        <v>#N/A</v>
      </c>
      <c r="D17" s="63" t="e">
        <f>VLOOKUP(A17,'Distrib. Pricing Only Full'!A:W,4,FALSE)</f>
        <v>#N/A</v>
      </c>
      <c r="E17" s="1" t="e">
        <f>VLOOKUP(A17,'Distrib. Pricing Only Full'!A:W,21,FALSE)</f>
        <v>#N/A</v>
      </c>
      <c r="F17" s="1" t="e">
        <f t="shared" si="0"/>
        <v>#N/A</v>
      </c>
      <c r="G17" s="3">
        <v>0.4</v>
      </c>
      <c r="H17" s="1" t="e">
        <f t="shared" si="4"/>
        <v>#N/A</v>
      </c>
      <c r="I17" s="3">
        <v>0</v>
      </c>
      <c r="J17" s="1" t="e">
        <f t="shared" si="5"/>
        <v>#N/A</v>
      </c>
      <c r="K17" s="1" t="e">
        <f t="shared" si="6"/>
        <v>#N/A</v>
      </c>
      <c r="L17" s="3" t="e">
        <f t="shared" si="1"/>
        <v>#N/A</v>
      </c>
      <c r="M17" s="1" t="e">
        <f t="shared" si="2"/>
        <v>#N/A</v>
      </c>
      <c r="N17" t="e">
        <f t="shared" si="3"/>
        <v>#N/A</v>
      </c>
      <c r="O17" t="e">
        <f>VLOOKUP(A17,'Distrib. Pricing Only Full'!A:AA,7,FALSE)</f>
        <v>#N/A</v>
      </c>
    </row>
    <row r="18" spans="3:15" x14ac:dyDescent="0.25">
      <c r="C18" s="3" t="e">
        <f>VLOOKUP(A18,'Distrib. Pricing Only Full'!A:W,3,FALSE)</f>
        <v>#N/A</v>
      </c>
      <c r="D18" s="63" t="e">
        <f>VLOOKUP(A18,'Distrib. Pricing Only Full'!A:W,4,FALSE)</f>
        <v>#N/A</v>
      </c>
      <c r="E18" s="1" t="e">
        <f>VLOOKUP(A18,'Distrib. Pricing Only Full'!A:W,21,FALSE)</f>
        <v>#N/A</v>
      </c>
      <c r="F18" s="1" t="e">
        <f t="shared" si="0"/>
        <v>#N/A</v>
      </c>
      <c r="G18" s="3">
        <v>0.4</v>
      </c>
      <c r="H18" s="1" t="e">
        <f t="shared" si="4"/>
        <v>#N/A</v>
      </c>
      <c r="I18" s="3">
        <v>0</v>
      </c>
      <c r="J18" s="1" t="e">
        <f t="shared" si="5"/>
        <v>#N/A</v>
      </c>
      <c r="K18" s="1" t="e">
        <f t="shared" si="6"/>
        <v>#N/A</v>
      </c>
      <c r="L18" s="3" t="e">
        <f t="shared" si="1"/>
        <v>#N/A</v>
      </c>
      <c r="M18" s="1" t="e">
        <f t="shared" si="2"/>
        <v>#N/A</v>
      </c>
      <c r="N18" t="e">
        <f t="shared" si="3"/>
        <v>#N/A</v>
      </c>
      <c r="O18" t="e">
        <f>VLOOKUP(A18,'Distrib. Pricing Only Full'!A:AA,7,FALSE)</f>
        <v>#N/A</v>
      </c>
    </row>
    <row r="19" spans="3:15" x14ac:dyDescent="0.25">
      <c r="C19" s="3" t="e">
        <f>VLOOKUP(A19,'Distrib. Pricing Only Full'!A:W,3,FALSE)</f>
        <v>#N/A</v>
      </c>
      <c r="D19" s="63" t="e">
        <f>VLOOKUP(A19,'Distrib. Pricing Only Full'!A:W,4,FALSE)</f>
        <v>#N/A</v>
      </c>
      <c r="E19" s="1" t="e">
        <f>VLOOKUP(A19,'Distrib. Pricing Only Full'!A:W,21,FALSE)</f>
        <v>#N/A</v>
      </c>
      <c r="F19" s="1" t="e">
        <f t="shared" si="0"/>
        <v>#N/A</v>
      </c>
      <c r="G19" s="3">
        <v>0.4</v>
      </c>
      <c r="H19" s="1" t="e">
        <f t="shared" si="4"/>
        <v>#N/A</v>
      </c>
      <c r="I19" s="3">
        <v>0</v>
      </c>
      <c r="J19" s="1" t="e">
        <f t="shared" si="5"/>
        <v>#N/A</v>
      </c>
      <c r="K19" s="1" t="e">
        <f t="shared" si="6"/>
        <v>#N/A</v>
      </c>
      <c r="L19" s="3" t="e">
        <f t="shared" si="1"/>
        <v>#N/A</v>
      </c>
      <c r="M19" s="1" t="e">
        <f t="shared" si="2"/>
        <v>#N/A</v>
      </c>
      <c r="N19" t="e">
        <f t="shared" si="3"/>
        <v>#N/A</v>
      </c>
      <c r="O19" t="e">
        <f>VLOOKUP(A19,'Distrib. Pricing Only Full'!A:AA,7,FALSE)</f>
        <v>#N/A</v>
      </c>
    </row>
    <row r="20" spans="3:15" x14ac:dyDescent="0.25">
      <c r="C20" s="3" t="e">
        <f>VLOOKUP(A20,'Distrib. Pricing Only Full'!A:W,3,FALSE)</f>
        <v>#N/A</v>
      </c>
      <c r="D20" s="63" t="e">
        <f>VLOOKUP(A20,'Distrib. Pricing Only Full'!A:W,4,FALSE)</f>
        <v>#N/A</v>
      </c>
      <c r="E20" s="1" t="e">
        <f>VLOOKUP(A20,'Distrib. Pricing Only Full'!A:W,21,FALSE)</f>
        <v>#N/A</v>
      </c>
      <c r="F20" s="1" t="e">
        <f t="shared" si="0"/>
        <v>#N/A</v>
      </c>
      <c r="G20" s="3">
        <v>0.4</v>
      </c>
      <c r="H20" s="1" t="e">
        <f t="shared" si="4"/>
        <v>#N/A</v>
      </c>
      <c r="I20" s="3">
        <v>0</v>
      </c>
      <c r="J20" s="1" t="e">
        <f t="shared" si="5"/>
        <v>#N/A</v>
      </c>
      <c r="K20" s="1" t="e">
        <f t="shared" si="6"/>
        <v>#N/A</v>
      </c>
      <c r="L20" s="3" t="e">
        <f t="shared" si="1"/>
        <v>#N/A</v>
      </c>
      <c r="M20" s="1" t="e">
        <f t="shared" si="2"/>
        <v>#N/A</v>
      </c>
      <c r="N20" t="e">
        <f t="shared" si="3"/>
        <v>#N/A</v>
      </c>
      <c r="O20" t="e">
        <f>VLOOKUP(A20,'Distrib. Pricing Only Full'!A:AA,7,FALSE)</f>
        <v>#N/A</v>
      </c>
    </row>
    <row r="21" spans="3:15" x14ac:dyDescent="0.25">
      <c r="C21" s="3" t="e">
        <f>VLOOKUP(A21,'Distrib. Pricing Only Full'!A:W,3,FALSE)</f>
        <v>#N/A</v>
      </c>
      <c r="D21" s="63" t="e">
        <f>VLOOKUP(A21,'Distrib. Pricing Only Full'!A:W,4,FALSE)</f>
        <v>#N/A</v>
      </c>
      <c r="E21" s="1" t="e">
        <f>VLOOKUP(A21,'Distrib. Pricing Only Full'!A:W,21,FALSE)</f>
        <v>#N/A</v>
      </c>
      <c r="F21" s="1" t="e">
        <f t="shared" si="0"/>
        <v>#N/A</v>
      </c>
      <c r="G21" s="3">
        <v>0.4</v>
      </c>
      <c r="H21" s="1" t="e">
        <f t="shared" si="4"/>
        <v>#N/A</v>
      </c>
      <c r="I21" s="3">
        <v>0</v>
      </c>
      <c r="J21" s="1" t="e">
        <f t="shared" si="5"/>
        <v>#N/A</v>
      </c>
      <c r="K21" s="1" t="e">
        <f t="shared" si="6"/>
        <v>#N/A</v>
      </c>
      <c r="L21" s="3" t="e">
        <f t="shared" si="1"/>
        <v>#N/A</v>
      </c>
      <c r="M21" s="1" t="e">
        <f t="shared" si="2"/>
        <v>#N/A</v>
      </c>
      <c r="N21" t="e">
        <f t="shared" si="3"/>
        <v>#N/A</v>
      </c>
      <c r="O21" t="e">
        <f>VLOOKUP(A21,'Distrib. Pricing Only Full'!A:AA,7,FALSE)</f>
        <v>#N/A</v>
      </c>
    </row>
    <row r="22" spans="3:15" x14ac:dyDescent="0.25">
      <c r="C22" s="3" t="e">
        <f>VLOOKUP(A22,'Distrib. Pricing Only Full'!A:W,3,FALSE)</f>
        <v>#N/A</v>
      </c>
      <c r="D22" s="63" t="e">
        <f>VLOOKUP(A22,'Distrib. Pricing Only Full'!A:W,4,FALSE)</f>
        <v>#N/A</v>
      </c>
      <c r="E22" s="1" t="e">
        <f>VLOOKUP(A22,'Distrib. Pricing Only Full'!A:W,21,FALSE)</f>
        <v>#N/A</v>
      </c>
      <c r="F22" s="1" t="e">
        <f t="shared" ref="F22:F26" si="7">E22*7.5*1.02</f>
        <v>#N/A</v>
      </c>
      <c r="G22" s="3">
        <v>0.4</v>
      </c>
      <c r="H22" s="1" t="e">
        <f>MROUND(F22*(1/(1-(G22))),5)</f>
        <v>#N/A</v>
      </c>
      <c r="I22" s="3">
        <v>0</v>
      </c>
      <c r="J22" s="1" t="e">
        <f>(H22*((100-I22)/100))*B22</f>
        <v>#N/A</v>
      </c>
      <c r="K22" s="1" t="e">
        <f>(H22*((100-I22)/100)-F22)/(H22*((100-I22)/100))*100</f>
        <v>#N/A</v>
      </c>
      <c r="L22" s="3" t="e">
        <f>F22*B22</f>
        <v>#N/A</v>
      </c>
      <c r="M22" s="1" t="e">
        <f>H22*B22</f>
        <v>#N/A</v>
      </c>
      <c r="N22" t="e">
        <f t="shared" si="3"/>
        <v>#N/A</v>
      </c>
      <c r="O22" t="e">
        <f>VLOOKUP(A22,'Distrib. Pricing Only Full'!A:AA,7,FALSE)</f>
        <v>#N/A</v>
      </c>
    </row>
    <row r="23" spans="3:15" x14ac:dyDescent="0.25">
      <c r="C23" s="3" t="e">
        <f>VLOOKUP(A23,'Distrib. Pricing Only Full'!A:W,3,FALSE)</f>
        <v>#N/A</v>
      </c>
      <c r="D23" s="63" t="e">
        <f>VLOOKUP(A23,'Distrib. Pricing Only Full'!A:W,4,FALSE)</f>
        <v>#N/A</v>
      </c>
      <c r="E23" s="1" t="e">
        <f>VLOOKUP(A23,'Distrib. Pricing Only Full'!A:W,21,FALSE)</f>
        <v>#N/A</v>
      </c>
      <c r="F23" s="1" t="e">
        <f t="shared" si="7"/>
        <v>#N/A</v>
      </c>
      <c r="G23" s="3">
        <v>0.4</v>
      </c>
      <c r="H23" s="1" t="e">
        <f>MROUND(F23*(1/(1-(G23))),5)</f>
        <v>#N/A</v>
      </c>
      <c r="I23" s="3">
        <v>0</v>
      </c>
      <c r="J23" s="1" t="e">
        <f>(H23*((100-I23)/100))*B23</f>
        <v>#N/A</v>
      </c>
      <c r="K23" s="1" t="e">
        <f>(H23*((100-I23)/100)-F23)/(H23*((100-I23)/100))*100</f>
        <v>#N/A</v>
      </c>
      <c r="L23" s="3" t="e">
        <f t="shared" ref="L23:L26" si="8">F23*B23</f>
        <v>#N/A</v>
      </c>
      <c r="M23" s="1" t="e">
        <f t="shared" ref="M23:M26" si="9">H23*B23</f>
        <v>#N/A</v>
      </c>
      <c r="N23" t="e">
        <f t="shared" si="3"/>
        <v>#N/A</v>
      </c>
      <c r="O23" t="e">
        <f>VLOOKUP(A23,'Distrib. Pricing Only Full'!A:AA,7,FALSE)</f>
        <v>#N/A</v>
      </c>
    </row>
    <row r="24" spans="3:15" x14ac:dyDescent="0.25">
      <c r="C24" s="3" t="e">
        <f>VLOOKUP(A24,'Distrib. Pricing Only Full'!A:W,3,FALSE)</f>
        <v>#N/A</v>
      </c>
      <c r="D24" s="63" t="e">
        <f>VLOOKUP(A24,'Distrib. Pricing Only Full'!A:W,4,FALSE)</f>
        <v>#N/A</v>
      </c>
      <c r="E24" s="1" t="e">
        <f>VLOOKUP(A24,'Distrib. Pricing Only Full'!A:W,21,FALSE)</f>
        <v>#N/A</v>
      </c>
      <c r="F24" s="1" t="e">
        <f t="shared" si="7"/>
        <v>#N/A</v>
      </c>
      <c r="G24" s="3">
        <v>0.4</v>
      </c>
      <c r="H24" s="1" t="e">
        <f t="shared" ref="H24:H26" si="10">MROUND(F24*(1/(1-(G24))),5)</f>
        <v>#N/A</v>
      </c>
      <c r="I24" s="3">
        <v>0</v>
      </c>
      <c r="J24" s="1" t="e">
        <f t="shared" ref="J24:J26" si="11">(H24*((100-I24)/100))*B24</f>
        <v>#N/A</v>
      </c>
      <c r="K24" s="1" t="e">
        <f t="shared" ref="K24:K26" si="12">(H24*((100-I24)/100)-F24)/(H24*((100-I24)/100))*100</f>
        <v>#N/A</v>
      </c>
      <c r="L24" s="3" t="e">
        <f t="shared" si="8"/>
        <v>#N/A</v>
      </c>
      <c r="M24" s="1" t="e">
        <f t="shared" si="9"/>
        <v>#N/A</v>
      </c>
      <c r="N24" t="e">
        <f t="shared" si="3"/>
        <v>#N/A</v>
      </c>
      <c r="O24" t="e">
        <f>VLOOKUP(A24,'Distrib. Pricing Only Full'!A:AA,7,FALSE)</f>
        <v>#N/A</v>
      </c>
    </row>
    <row r="25" spans="3:15" x14ac:dyDescent="0.25">
      <c r="C25" s="3" t="e">
        <f>VLOOKUP(A25,'Distrib. Pricing Only Full'!A:W,3,FALSE)</f>
        <v>#N/A</v>
      </c>
      <c r="D25" s="63" t="e">
        <f>VLOOKUP(A25,'Distrib. Pricing Only Full'!A:W,4,FALSE)</f>
        <v>#N/A</v>
      </c>
      <c r="E25" s="1" t="e">
        <f>VLOOKUP(A25,'Distrib. Pricing Only Full'!A:W,21,FALSE)</f>
        <v>#N/A</v>
      </c>
      <c r="F25" s="1" t="e">
        <f t="shared" si="7"/>
        <v>#N/A</v>
      </c>
      <c r="G25" s="3">
        <v>0.4</v>
      </c>
      <c r="H25" s="1" t="e">
        <f t="shared" si="10"/>
        <v>#N/A</v>
      </c>
      <c r="I25" s="3">
        <v>0</v>
      </c>
      <c r="J25" s="1" t="e">
        <f t="shared" si="11"/>
        <v>#N/A</v>
      </c>
      <c r="K25" s="1" t="e">
        <f t="shared" si="12"/>
        <v>#N/A</v>
      </c>
      <c r="L25" s="3" t="e">
        <f t="shared" si="8"/>
        <v>#N/A</v>
      </c>
      <c r="M25" s="1" t="e">
        <f t="shared" si="9"/>
        <v>#N/A</v>
      </c>
      <c r="N25" t="e">
        <f t="shared" si="3"/>
        <v>#N/A</v>
      </c>
      <c r="O25" t="e">
        <f>VLOOKUP(A25,'Distrib. Pricing Only Full'!A:AA,7,FALSE)</f>
        <v>#N/A</v>
      </c>
    </row>
    <row r="26" spans="3:15" x14ac:dyDescent="0.25">
      <c r="C26" s="3" t="e">
        <f>VLOOKUP(A26,'Distrib. Pricing Only Full'!A:W,3,FALSE)</f>
        <v>#N/A</v>
      </c>
      <c r="D26" s="63" t="e">
        <f>VLOOKUP(A26,'Distrib. Pricing Only Full'!A:W,4,FALSE)</f>
        <v>#N/A</v>
      </c>
      <c r="E26" s="1" t="e">
        <f>VLOOKUP(A26,'Distrib. Pricing Only Full'!A:W,21,FALSE)</f>
        <v>#N/A</v>
      </c>
      <c r="F26" s="1" t="e">
        <f t="shared" si="7"/>
        <v>#N/A</v>
      </c>
      <c r="G26" s="3">
        <v>0.4</v>
      </c>
      <c r="H26" s="1" t="e">
        <f t="shared" si="10"/>
        <v>#N/A</v>
      </c>
      <c r="I26" s="3">
        <v>0</v>
      </c>
      <c r="J26" s="1" t="e">
        <f t="shared" si="11"/>
        <v>#N/A</v>
      </c>
      <c r="K26" s="1" t="e">
        <f t="shared" si="12"/>
        <v>#N/A</v>
      </c>
      <c r="L26" s="3" t="e">
        <f t="shared" si="8"/>
        <v>#N/A</v>
      </c>
      <c r="M26" s="1" t="e">
        <f t="shared" si="9"/>
        <v>#N/A</v>
      </c>
      <c r="N26" t="e">
        <f t="shared" si="3"/>
        <v>#N/A</v>
      </c>
      <c r="O26" t="e">
        <f>VLOOKUP(A26,'Distrib. Pricing Only Full'!A:AA,7,FALSE)</f>
        <v>#N/A</v>
      </c>
    </row>
    <row r="27" spans="3:15" x14ac:dyDescent="0.25">
      <c r="H27" s="68"/>
      <c r="J27" s="68" cm="1">
        <f t="array" ref="J27">SUM(IFERROR(J2:J26,0))</f>
        <v>30375</v>
      </c>
      <c r="K27" s="1"/>
      <c r="L27" s="68" cm="1">
        <f t="array" ref="L27">SUM(IFERROR(L2:L26,0))</f>
        <v>18210.595499999999</v>
      </c>
      <c r="M27" s="68" cm="1">
        <f t="array" ref="M27">SUM(IFERROR(M2:M26,0))</f>
        <v>30375</v>
      </c>
      <c r="N27" s="68" cm="1">
        <f t="array" ref="N27">SUM(IFERROR(N2:N26,0))</f>
        <v>2380.4700000000003</v>
      </c>
    </row>
    <row r="28" spans="3:15" x14ac:dyDescent="0.25">
      <c r="H28" s="1"/>
    </row>
    <row r="29" spans="3:15" x14ac:dyDescent="0.25">
      <c r="H29" s="1"/>
    </row>
    <row r="30" spans="3:15" x14ac:dyDescent="0.25">
      <c r="H30" s="1"/>
    </row>
    <row r="31" spans="3:15" x14ac:dyDescent="0.25">
      <c r="H31" s="1"/>
    </row>
    <row r="32" spans="3:15" x14ac:dyDescent="0.25">
      <c r="H32" s="1"/>
    </row>
    <row r="33" spans="4:8" x14ac:dyDescent="0.25">
      <c r="H33" s="1"/>
    </row>
    <row r="34" spans="4:8" x14ac:dyDescent="0.25">
      <c r="H34" s="1"/>
    </row>
    <row r="35" spans="4:8" x14ac:dyDescent="0.25">
      <c r="H35" s="1"/>
    </row>
    <row r="36" spans="4:8" x14ac:dyDescent="0.25">
      <c r="D36" s="3"/>
    </row>
    <row r="37" spans="4:8" x14ac:dyDescent="0.25">
      <c r="D37" s="3"/>
    </row>
    <row r="38" spans="4:8" x14ac:dyDescent="0.25">
      <c r="D38" s="3"/>
    </row>
    <row r="39" spans="4:8" x14ac:dyDescent="0.25">
      <c r="D39" s="3"/>
    </row>
    <row r="40" spans="4:8" x14ac:dyDescent="0.25">
      <c r="D40" s="3"/>
    </row>
    <row r="41" spans="4:8" x14ac:dyDescent="0.25">
      <c r="D41" s="3"/>
    </row>
    <row r="42" spans="4:8" x14ac:dyDescent="0.25">
      <c r="D42" s="3"/>
    </row>
    <row r="43" spans="4:8" x14ac:dyDescent="0.25">
      <c r="D43" s="3"/>
    </row>
    <row r="44" spans="4:8" x14ac:dyDescent="0.25">
      <c r="D44" s="3"/>
    </row>
    <row r="45" spans="4:8" x14ac:dyDescent="0.25">
      <c r="D45" s="3"/>
    </row>
    <row r="46" spans="4:8" x14ac:dyDescent="0.25">
      <c r="D46" s="3"/>
    </row>
    <row r="47" spans="4:8" x14ac:dyDescent="0.25">
      <c r="D47" s="3"/>
    </row>
  </sheetData>
  <phoneticPr fontId="26"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B290F-2200-4A9D-A082-51507D5F9D0E}">
  <sheetPr>
    <pageSetUpPr fitToPage="1"/>
  </sheetPr>
  <dimension ref="A1:J30"/>
  <sheetViews>
    <sheetView zoomScale="110" zoomScaleNormal="130" workbookViewId="0">
      <selection activeCell="L7" sqref="L7"/>
    </sheetView>
  </sheetViews>
  <sheetFormatPr defaultRowHeight="15" x14ac:dyDescent="0.25"/>
  <cols>
    <col min="1" max="1" width="2.7109375" style="46" customWidth="1"/>
    <col min="2" max="2" width="9.28515625" style="35" customWidth="1"/>
    <col min="3" max="3" width="11.28515625" style="35" customWidth="1"/>
    <col min="4" max="4" width="28" style="35" customWidth="1"/>
    <col min="5" max="5" width="62.7109375" style="35" customWidth="1"/>
    <col min="6" max="6" width="9.42578125" style="35" customWidth="1"/>
    <col min="7" max="7" width="6.28515625" style="35" customWidth="1"/>
    <col min="8" max="8" width="16.5703125" style="35" customWidth="1"/>
    <col min="9" max="9" width="2.7109375" style="35" customWidth="1"/>
    <col min="10" max="10" width="9.140625" style="35"/>
  </cols>
  <sheetData>
    <row r="1" spans="1:10" x14ac:dyDescent="0.25">
      <c r="A1" s="34"/>
      <c r="B1" s="34"/>
      <c r="C1" s="34"/>
      <c r="D1" s="34"/>
      <c r="E1" s="34"/>
      <c r="F1" s="34"/>
      <c r="G1" s="34"/>
      <c r="H1" s="34"/>
      <c r="I1" s="34"/>
    </row>
    <row r="2" spans="1:10" ht="64.5" thickBot="1" x14ac:dyDescent="0.3">
      <c r="A2" s="34"/>
      <c r="B2" s="164"/>
      <c r="C2" s="164"/>
      <c r="D2" s="164"/>
      <c r="E2" s="165" t="s">
        <v>8784</v>
      </c>
      <c r="F2" s="165"/>
      <c r="G2" s="165"/>
      <c r="H2" s="165"/>
      <c r="I2" s="36"/>
      <c r="J2" s="36"/>
    </row>
    <row r="3" spans="1:10" ht="15.75" x14ac:dyDescent="0.25">
      <c r="A3" s="34"/>
      <c r="B3" s="37"/>
      <c r="C3" s="37"/>
      <c r="D3" s="37"/>
      <c r="E3" s="60"/>
      <c r="F3" s="166" t="s">
        <v>8781</v>
      </c>
      <c r="G3" s="166"/>
      <c r="H3" s="38">
        <f ca="1">TODAY()</f>
        <v>46280</v>
      </c>
    </row>
    <row r="4" spans="1:10" x14ac:dyDescent="0.25">
      <c r="A4" s="34"/>
      <c r="B4" s="167"/>
      <c r="C4" s="167"/>
      <c r="D4" s="167"/>
      <c r="E4" s="167"/>
      <c r="F4" s="169" t="s">
        <v>8783</v>
      </c>
      <c r="G4" s="169"/>
      <c r="H4" s="40" t="s">
        <v>8793</v>
      </c>
    </row>
    <row r="5" spans="1:10" ht="15.75" thickBot="1" x14ac:dyDescent="0.3">
      <c r="A5" s="34"/>
      <c r="B5" s="168"/>
      <c r="C5" s="168"/>
      <c r="D5" s="168"/>
      <c r="E5" s="168"/>
      <c r="F5" s="170" t="s">
        <v>8782</v>
      </c>
      <c r="G5" s="170"/>
      <c r="H5" s="41" t="s">
        <v>8794</v>
      </c>
      <c r="I5" s="42"/>
      <c r="J5" s="42"/>
    </row>
    <row r="6" spans="1:10" x14ac:dyDescent="0.25">
      <c r="A6" s="44"/>
      <c r="B6" s="45"/>
      <c r="C6" s="163"/>
      <c r="D6" s="163"/>
      <c r="E6" s="43"/>
      <c r="F6" s="163"/>
      <c r="G6" s="163"/>
      <c r="H6" s="43"/>
      <c r="I6" s="43"/>
      <c r="J6" s="43"/>
    </row>
    <row r="7" spans="1:10" ht="27" x14ac:dyDescent="0.25">
      <c r="B7" s="47" t="s">
        <v>8787</v>
      </c>
      <c r="C7" s="47" t="s">
        <v>8786</v>
      </c>
      <c r="D7" s="47" t="s">
        <v>8788</v>
      </c>
      <c r="E7" s="47" t="s">
        <v>8789</v>
      </c>
      <c r="F7" s="47" t="s">
        <v>8790</v>
      </c>
      <c r="G7" s="47" t="s">
        <v>8778</v>
      </c>
      <c r="H7" s="47" t="s">
        <v>8791</v>
      </c>
    </row>
    <row r="8" spans="1:10" ht="45" x14ac:dyDescent="0.25">
      <c r="B8" s="48">
        <f>IF(ISBLANK(Udregning!B2),"",Udregning!B2)</f>
        <v>1</v>
      </c>
      <c r="C8" s="108" t="str">
        <f>IF(ISBLANK(Udregning!A2),"",Udregning!A2)</f>
        <v>N1197700</v>
      </c>
      <c r="D8" s="48" t="str">
        <f>IF(ISBLANK(Udregning!C2),"",Udregning!C2)</f>
        <v>SZ61-TR Stereo Microscope Body</v>
      </c>
      <c r="E8" s="48" t="str">
        <f>IF(ISBLANK(Udregning!D2),"",Udregning!D2)</f>
        <v>Trinocular Stereo-Microscope zoom body with ESD capability, magnification range 0.67x - 4.5x, zoom ratio 6.7:1, FN 22, integrated trinocular tube with 45 degrees inclination, incorporates 0.5x c-mount adapter, accepts cameras with a weight of up to 2kg, working distance 110mm, with adjustable upper and lower limit zoom stopper, interpupillary distance adjustment 52-76mm,</v>
      </c>
      <c r="F8" s="58">
        <f>IF(ISBLANK(Udregning!H2),"",Udregning!H2)</f>
        <v>14875</v>
      </c>
      <c r="G8" s="49">
        <f>IF(ISBLANK(Udregning!I2),"",Udregning!I2)</f>
        <v>0</v>
      </c>
      <c r="H8" s="59">
        <f>IF(SUM(B8)&gt;0,SUM(((B8*F8)*(100-G8)/100)),"")</f>
        <v>14875</v>
      </c>
    </row>
    <row r="9" spans="1:10" ht="22.5" x14ac:dyDescent="0.25">
      <c r="B9" s="48">
        <f>IF(ISBLANK(Udregning!B3),"",Udregning!B3)</f>
        <v>1</v>
      </c>
      <c r="C9" s="108" t="str">
        <f>IF(ISBLANK(Udregning!A3),"",Udregning!A3)</f>
        <v>N1199700</v>
      </c>
      <c r="D9" s="48" t="str">
        <f>IF(ISBLANK(Udregning!C3),"",Udregning!C3)</f>
        <v>SZ2-ST stand w. ESD capability</v>
      </c>
      <c r="E9" s="48" t="str">
        <f>IF(ISBLANK(Udregning!D3),"",Udregning!D3)</f>
        <v>Stereomicroscope Stand with ESD capability, with grounding sockets, focusing stroke 120mm, to adapt SZ61/51 or SZX7 Zoombodies, load capacity of the focussing arm: 7kg</v>
      </c>
      <c r="F9" s="58">
        <f>IF(ISBLANK(Udregning!H3),"",Udregning!H3)</f>
        <v>2315</v>
      </c>
      <c r="G9" s="49">
        <f>IF(ISBLANK(Udregning!I3),"",Udregning!I3)</f>
        <v>0</v>
      </c>
      <c r="H9" s="59">
        <f>IF(SUM(B9)&gt;0,SUM(((B9*F9)*(100-G9)/100)),"")</f>
        <v>2315</v>
      </c>
    </row>
    <row r="10" spans="1:10" x14ac:dyDescent="0.25">
      <c r="B10" s="48">
        <f>IF(ISBLANK(Udregning!B4),"",Udregning!B4)</f>
        <v>1</v>
      </c>
      <c r="C10" s="108" t="str">
        <f>IF(ISBLANK(Udregning!A4),"",Udregning!A4)</f>
        <v>033401</v>
      </c>
      <c r="D10" s="48" t="str">
        <f>IF(ISBLANK(Udregning!C4),"",Udregning!C4)</f>
        <v>SP-BW STAGE PLATE BLACK/WHITE</v>
      </c>
      <c r="E10" s="48" t="str">
        <f>IF(ISBLANK(Udregning!D4),"",Udregning!D4)</f>
        <v>Stage plate (black &amp; white)</v>
      </c>
      <c r="F10" s="58">
        <f>IF(ISBLANK(Udregning!H4),"",Udregning!H4)</f>
        <v>340</v>
      </c>
      <c r="G10" s="49">
        <f>IF(ISBLANK(Udregning!I4),"",Udregning!I4)</f>
        <v>0</v>
      </c>
      <c r="H10" s="59">
        <f t="shared" ref="H10:H27" si="0">IF(SUM(B10)&gt;0,SUM(((B10*F10)*(100-G10)/100)),"")</f>
        <v>340</v>
      </c>
    </row>
    <row r="11" spans="1:10" ht="22.5" x14ac:dyDescent="0.25">
      <c r="B11" s="48">
        <f>IF(ISBLANK(Udregning!B5),"",Udregning!B5)</f>
        <v>1</v>
      </c>
      <c r="C11" s="108" t="str">
        <f>IF(ISBLANK(Udregning!A5),"",Udregning!A5)</f>
        <v>E0433093</v>
      </c>
      <c r="D11" s="48" t="str">
        <f>IF(ISBLANK(Udregning!C5),"",Udregning!C5)</f>
        <v>KL-RA-SZ ring light adapter</v>
      </c>
      <c r="E11" s="48" t="str">
        <f>IF(ISBLANK(Udregning!D5),"",Udregning!D5)</f>
        <v>Mounting adapter for 66mm ring light guides for SZ, SD, SF stereo zoom bodies, metal ring with M48x0.75 thread</v>
      </c>
      <c r="F11" s="58">
        <f>IF(ISBLANK(Udregning!H5),"",Udregning!H5)</f>
        <v>480</v>
      </c>
      <c r="G11" s="49">
        <f>IF(ISBLANK(Udregning!I5),"",Udregning!I5)</f>
        <v>0</v>
      </c>
      <c r="H11" s="59">
        <f t="shared" si="0"/>
        <v>480</v>
      </c>
    </row>
    <row r="12" spans="1:10" ht="56.25" x14ac:dyDescent="0.25">
      <c r="B12" s="48">
        <f>IF(ISBLANK(Udregning!B6),"",Udregning!B6)</f>
        <v>1</v>
      </c>
      <c r="C12" s="108" t="str">
        <f>IF(ISBLANK(Udregning!A6),"",Udregning!A6)</f>
        <v>E0433265</v>
      </c>
      <c r="D12" s="48" t="str">
        <f>IF(ISBLANK(Udregning!C6),"",Udregning!C6)</f>
        <v>KL300LED LED light source</v>
      </c>
      <c r="E12" s="48" t="str">
        <f>IF(ISBLANK(Udregning!D6),"",Udregning!D6)</f>
        <v>LED light source with 1 LED and an average LED lifetime of 50,000 h. 
 Light intensity 30 W â??halogen equivalent. Colour temperature of white LED: Approx. 5600 K, Stepless electronic dimming (0â??100%) light intensity control, max. active light guide diameter: 6 mm, wide range power supply (100â??240 V/50â??60 Hz). One bracket to mount on SZ2-ST, one Power supply, 4 Plug adapters for EU, UK, USA, AUS and Instruction manual are included.</v>
      </c>
      <c r="F12" s="58">
        <f>IF(ISBLANK(Udregning!H6),"",Udregning!H6)</f>
        <v>4655</v>
      </c>
      <c r="G12" s="49">
        <f>IF(ISBLANK(Udregning!I6),"",Udregning!I6)</f>
        <v>0</v>
      </c>
      <c r="H12" s="59">
        <f t="shared" si="0"/>
        <v>4655</v>
      </c>
    </row>
    <row r="13" spans="1:10" ht="22.5" x14ac:dyDescent="0.25">
      <c r="B13" s="48">
        <f>IF(ISBLANK(Udregning!B7),"",Udregning!B7)</f>
        <v>2</v>
      </c>
      <c r="C13" s="108" t="str">
        <f>IF(ISBLANK(Udregning!A7),"",Udregning!A7)</f>
        <v>N1198000</v>
      </c>
      <c r="D13" s="48" t="str">
        <f>IF(ISBLANK(Udregning!C7),"",Udregning!C7)</f>
        <v>WHSZ10X-H eyepiece</v>
      </c>
      <c r="E13" s="48" t="str">
        <f>IF(ISBLANK(Udregning!D7),"",Udregning!D7)</f>
        <v>Eyepiece 10x with ESD capability, FN22, focusable, with Diopter adjustment -8 to +5, accepts eyepiece reticule: 24mm 1.5mm thickness</v>
      </c>
      <c r="F13" s="58">
        <f>IF(ISBLANK(Udregning!H7),"",Udregning!H7)</f>
        <v>995</v>
      </c>
      <c r="G13" s="49">
        <f>IF(ISBLANK(Udregning!I7),"",Udregning!I7)</f>
        <v>0</v>
      </c>
      <c r="H13" s="59">
        <f t="shared" si="0"/>
        <v>1990</v>
      </c>
    </row>
    <row r="14" spans="1:10" x14ac:dyDescent="0.25">
      <c r="B14" s="48">
        <f>IF(ISBLANK(Udregning!B8),"",Udregning!B8)</f>
        <v>1</v>
      </c>
      <c r="C14" s="108" t="str">
        <f>IF(ISBLANK(Udregning!A8),"",Udregning!A8)</f>
        <v>N6797600</v>
      </c>
      <c r="D14" s="48" t="str">
        <f>IF(ISBLANK(Udregning!C8),"",Udregning!C8)</f>
        <v>COVER-015</v>
      </c>
      <c r="E14" s="48" t="str">
        <f>IF(ISBLANK(Udregning!D8),"",Udregning!D8)</f>
        <v>DUST COVER f.CX31/41, CX20</v>
      </c>
      <c r="F14" s="58">
        <f>IF(ISBLANK(Udregning!H8),"",Udregning!H8)</f>
        <v>135</v>
      </c>
      <c r="G14" s="49">
        <f>IF(ISBLANK(Udregning!I8),"",Udregning!I8)</f>
        <v>0</v>
      </c>
      <c r="H14" s="59">
        <f t="shared" si="0"/>
        <v>135</v>
      </c>
    </row>
    <row r="15" spans="1:10" ht="22.5" x14ac:dyDescent="0.25">
      <c r="B15" s="48">
        <f>IF(ISBLANK(Udregning!B9),"",Udregning!B9)</f>
        <v>1</v>
      </c>
      <c r="C15" s="108" t="str">
        <f>IF(ISBLANK(Udregning!A9),"",Udregning!A9)</f>
        <v>E0433293</v>
      </c>
      <c r="D15" s="48" t="str">
        <f>IF(ISBLANK(Udregning!C9),"",Udregning!C9)</f>
        <v>KL300-6PRL-6/1000-2</v>
      </c>
      <c r="E15" s="48" t="str">
        <f>IF(ISBLANK(Udregning!D9),"",Udregning!D9)</f>
        <v>Brightfield 6-point ring light, for KL300LED, adaptation diameter: 66mm, minimum working distance: 37mm, active diameter: 6mm, flexible length: 1000mm</v>
      </c>
      <c r="F15" s="58">
        <f>IF(ISBLANK(Udregning!H9),"",Udregning!H9)</f>
        <v>5585</v>
      </c>
      <c r="G15" s="49">
        <f>IF(ISBLANK(Udregning!I9),"",Udregning!I9)</f>
        <v>0</v>
      </c>
      <c r="H15" s="59">
        <f t="shared" si="0"/>
        <v>5585</v>
      </c>
    </row>
    <row r="16" spans="1:10" x14ac:dyDescent="0.25">
      <c r="B16" s="48" t="str">
        <f>IF(ISBLANK(Udregning!B10),"",Udregning!B10)</f>
        <v/>
      </c>
      <c r="C16" s="108" t="str">
        <f>IF(ISBLANK(Udregning!A10),"",Udregning!A10)</f>
        <v/>
      </c>
      <c r="D16" s="48" t="e">
        <f>IF(ISBLANK(Udregning!C10),"",Udregning!C10)</f>
        <v>#N/A</v>
      </c>
      <c r="E16" s="48" t="e">
        <f>IF(ISBLANK(Udregning!D10),"",Udregning!D10)</f>
        <v>#N/A</v>
      </c>
      <c r="F16" s="58" t="e">
        <f>IF(ISBLANK(Udregning!H10),"",Udregning!H10)</f>
        <v>#N/A</v>
      </c>
      <c r="G16" s="49">
        <f>IF(ISBLANK(Udregning!I10),"",Udregning!I10)</f>
        <v>0</v>
      </c>
      <c r="H16" s="59" t="str">
        <f t="shared" si="0"/>
        <v/>
      </c>
    </row>
    <row r="17" spans="2:8" x14ac:dyDescent="0.25">
      <c r="B17" s="48" t="str">
        <f>IF(ISBLANK(Udregning!B11),"",Udregning!B11)</f>
        <v/>
      </c>
      <c r="C17" s="108" t="str">
        <f>IF(ISBLANK(Udregning!A11),"",Udregning!A11)</f>
        <v/>
      </c>
      <c r="D17" s="48" t="e">
        <f>IF(ISBLANK(Udregning!C11),"",Udregning!C11)</f>
        <v>#N/A</v>
      </c>
      <c r="E17" s="48" t="e">
        <f>IF(ISBLANK(Udregning!D11),"",Udregning!D11)</f>
        <v>#N/A</v>
      </c>
      <c r="F17" s="58" t="e">
        <f>IF(ISBLANK(Udregning!H11),"",Udregning!H11)</f>
        <v>#N/A</v>
      </c>
      <c r="G17" s="49">
        <f>IF(ISBLANK(Udregning!I11),"",Udregning!I11)</f>
        <v>0</v>
      </c>
      <c r="H17" s="59" t="str">
        <f t="shared" si="0"/>
        <v/>
      </c>
    </row>
    <row r="18" spans="2:8" x14ac:dyDescent="0.25">
      <c r="B18" s="48" t="str">
        <f>IF(ISBLANK(Udregning!B12),"",Udregning!B12)</f>
        <v/>
      </c>
      <c r="C18" s="108" t="str">
        <f>IF(ISBLANK(Udregning!A12),"",Udregning!A12)</f>
        <v/>
      </c>
      <c r="D18" s="48" t="e">
        <f>IF(ISBLANK(Udregning!C12),"",Udregning!C12)</f>
        <v>#N/A</v>
      </c>
      <c r="E18" s="48" t="e">
        <f>IF(ISBLANK(Udregning!D12),"",Udregning!D12)</f>
        <v>#N/A</v>
      </c>
      <c r="F18" s="58" t="e">
        <f>IF(ISBLANK(Udregning!H12),"",Udregning!H12)</f>
        <v>#N/A</v>
      </c>
      <c r="G18" s="49">
        <f>IF(ISBLANK(Udregning!I12),"",Udregning!I12)</f>
        <v>0</v>
      </c>
      <c r="H18" s="59" t="str">
        <f t="shared" si="0"/>
        <v/>
      </c>
    </row>
    <row r="19" spans="2:8" x14ac:dyDescent="0.25">
      <c r="B19" s="48" t="str">
        <f>IF(ISBLANK(Udregning!B13),"",Udregning!B13)</f>
        <v/>
      </c>
      <c r="C19" s="108" t="str">
        <f>IF(ISBLANK(Udregning!A13),"",Udregning!A13)</f>
        <v/>
      </c>
      <c r="D19" s="48" t="e">
        <f>IF(ISBLANK(Udregning!C13),"",Udregning!C13)</f>
        <v>#N/A</v>
      </c>
      <c r="E19" s="48" t="e">
        <f>IF(ISBLANK(Udregning!D13),"",Udregning!D13)</f>
        <v>#N/A</v>
      </c>
      <c r="F19" s="58" t="e">
        <f>IF(ISBLANK(Udregning!H13),"",Udregning!H13)</f>
        <v>#N/A</v>
      </c>
      <c r="G19" s="49">
        <f>IF(ISBLANK(Udregning!I13),"",Udregning!I13)</f>
        <v>0</v>
      </c>
      <c r="H19" s="59" t="str">
        <f t="shared" si="0"/>
        <v/>
      </c>
    </row>
    <row r="20" spans="2:8" x14ac:dyDescent="0.25">
      <c r="B20" s="48" t="str">
        <f>IF(ISBLANK(Udregning!B14),"",Udregning!B14)</f>
        <v/>
      </c>
      <c r="C20" s="108" t="str">
        <f>IF(ISBLANK(Udregning!A14),"",Udregning!A14)</f>
        <v/>
      </c>
      <c r="D20" s="48" t="e">
        <f>IF(ISBLANK(Udregning!C14),"",Udregning!C14)</f>
        <v>#N/A</v>
      </c>
      <c r="E20" s="48" t="e">
        <f>IF(ISBLANK(Udregning!D14),"",Udregning!D14)</f>
        <v>#N/A</v>
      </c>
      <c r="F20" s="58" t="e">
        <f>IF(ISBLANK(Udregning!H14),"",Udregning!H14)</f>
        <v>#N/A</v>
      </c>
      <c r="G20" s="49">
        <f>IF(ISBLANK(Udregning!I14),"",Udregning!I14)</f>
        <v>0</v>
      </c>
      <c r="H20" s="59" t="str">
        <f t="shared" si="0"/>
        <v/>
      </c>
    </row>
    <row r="21" spans="2:8" x14ac:dyDescent="0.25">
      <c r="B21" s="48" t="str">
        <f>IF(ISBLANK(Udregning!B15),"",Udregning!B15)</f>
        <v/>
      </c>
      <c r="C21" s="108" t="str">
        <f>IF(ISBLANK(Udregning!A15),"",Udregning!A15)</f>
        <v/>
      </c>
      <c r="D21" s="48" t="e">
        <f>IF(ISBLANK(Udregning!C15),"",Udregning!C15)</f>
        <v>#N/A</v>
      </c>
      <c r="E21" s="48" t="e">
        <f>IF(ISBLANK(Udregning!D15),"",Udregning!D15)</f>
        <v>#N/A</v>
      </c>
      <c r="F21" s="58" t="e">
        <f>IF(ISBLANK(Udregning!H15),"",Udregning!H15)</f>
        <v>#N/A</v>
      </c>
      <c r="G21" s="49">
        <f>IF(ISBLANK(Udregning!I15),"",Udregning!I15)</f>
        <v>0</v>
      </c>
      <c r="H21" s="59" t="str">
        <f t="shared" si="0"/>
        <v/>
      </c>
    </row>
    <row r="22" spans="2:8" x14ac:dyDescent="0.25">
      <c r="B22" s="48" t="str">
        <f>IF(ISBLANK(Udregning!B16),"",Udregning!B16)</f>
        <v/>
      </c>
      <c r="C22" s="108" t="str">
        <f>IF(ISBLANK(Udregning!A16),"",Udregning!A16)</f>
        <v/>
      </c>
      <c r="D22" s="48" t="e">
        <f>IF(ISBLANK(Udregning!C16),"",Udregning!C16)</f>
        <v>#N/A</v>
      </c>
      <c r="E22" s="48" t="e">
        <f>IF(ISBLANK(Udregning!D16),"",Udregning!D16)</f>
        <v>#N/A</v>
      </c>
      <c r="F22" s="58" t="e">
        <f>IF(ISBLANK(Udregning!H16),"",Udregning!H16)</f>
        <v>#N/A</v>
      </c>
      <c r="G22" s="49">
        <f>IF(ISBLANK(Udregning!I16),"",Udregning!I16)</f>
        <v>0</v>
      </c>
      <c r="H22" s="59" t="str">
        <f t="shared" si="0"/>
        <v/>
      </c>
    </row>
    <row r="23" spans="2:8" x14ac:dyDescent="0.25">
      <c r="B23" s="48" t="str">
        <f>IF(ISBLANK(Udregning!B17),"",Udregning!B17)</f>
        <v/>
      </c>
      <c r="C23" s="108" t="str">
        <f>IF(ISBLANK(Udregning!A17),"",Udregning!A17)</f>
        <v/>
      </c>
      <c r="D23" s="48" t="e">
        <f>IF(ISBLANK(Udregning!C17),"",Udregning!C17)</f>
        <v>#N/A</v>
      </c>
      <c r="E23" s="48" t="e">
        <f>IF(ISBLANK(Udregning!D17),"",Udregning!D17)</f>
        <v>#N/A</v>
      </c>
      <c r="F23" s="58" t="e">
        <f>IF(ISBLANK(Udregning!H17),"",Udregning!H17)</f>
        <v>#N/A</v>
      </c>
      <c r="G23" s="49">
        <f>IF(ISBLANK(Udregning!I17),"",Udregning!I17)</f>
        <v>0</v>
      </c>
      <c r="H23" s="59" t="str">
        <f t="shared" si="0"/>
        <v/>
      </c>
    </row>
    <row r="24" spans="2:8" x14ac:dyDescent="0.25">
      <c r="B24" s="48" t="str">
        <f>IF(ISBLANK(Udregning!B18),"",Udregning!B18)</f>
        <v/>
      </c>
      <c r="C24" s="108" t="str">
        <f>IF(ISBLANK(Udregning!A18),"",Udregning!A18)</f>
        <v/>
      </c>
      <c r="D24" s="48" t="e">
        <f>IF(ISBLANK(Udregning!C18),"",Udregning!C18)</f>
        <v>#N/A</v>
      </c>
      <c r="E24" s="48" t="e">
        <f>IF(ISBLANK(Udregning!D18),"",Udregning!D18)</f>
        <v>#N/A</v>
      </c>
      <c r="F24" s="58" t="e">
        <f>IF(ISBLANK(Udregning!H18),"",Udregning!H18)</f>
        <v>#N/A</v>
      </c>
      <c r="G24" s="49">
        <f>IF(ISBLANK(Udregning!I18),"",Udregning!I18)</f>
        <v>0</v>
      </c>
      <c r="H24" s="59" t="str">
        <f t="shared" si="0"/>
        <v/>
      </c>
    </row>
    <row r="25" spans="2:8" x14ac:dyDescent="0.25">
      <c r="B25" s="48" t="str">
        <f>IF(ISBLANK(Udregning!B19),"",Udregning!B19)</f>
        <v/>
      </c>
      <c r="C25" s="108" t="str">
        <f>IF(ISBLANK(Udregning!A19),"",Udregning!A19)</f>
        <v/>
      </c>
      <c r="D25" s="48" t="e">
        <f>IF(ISBLANK(Udregning!C19),"",Udregning!C19)</f>
        <v>#N/A</v>
      </c>
      <c r="E25" s="48" t="e">
        <f>IF(ISBLANK(Udregning!D19),"",Udregning!D19)</f>
        <v>#N/A</v>
      </c>
      <c r="F25" s="58" t="e">
        <f>IF(ISBLANK(Udregning!H19),"",Udregning!H19)</f>
        <v>#N/A</v>
      </c>
      <c r="G25" s="49">
        <f>IF(ISBLANK(Udregning!I19),"",Udregning!I19)</f>
        <v>0</v>
      </c>
      <c r="H25" s="59" t="str">
        <f t="shared" si="0"/>
        <v/>
      </c>
    </row>
    <row r="26" spans="2:8" x14ac:dyDescent="0.25">
      <c r="B26" s="48" t="str">
        <f>IF(ISBLANK(Udregning!B20),"",Udregning!B20)</f>
        <v/>
      </c>
      <c r="C26" s="108" t="str">
        <f>IF(ISBLANK(Udregning!A20),"",Udregning!A20)</f>
        <v/>
      </c>
      <c r="D26" s="48" t="e">
        <f>IF(ISBLANK(Udregning!C20),"",Udregning!C20)</f>
        <v>#N/A</v>
      </c>
      <c r="E26" s="48" t="e">
        <f>IF(ISBLANK(Udregning!D20),"",Udregning!D20)</f>
        <v>#N/A</v>
      </c>
      <c r="F26" s="58" t="e">
        <f>IF(ISBLANK(Udregning!H20),"",Udregning!H20)</f>
        <v>#N/A</v>
      </c>
      <c r="G26" s="49">
        <f>IF(ISBLANK(Udregning!I20),"",Udregning!I20)</f>
        <v>0</v>
      </c>
      <c r="H26" s="59" t="str">
        <f t="shared" si="0"/>
        <v/>
      </c>
    </row>
    <row r="27" spans="2:8" ht="15.75" thickBot="1" x14ac:dyDescent="0.3">
      <c r="B27" s="48" t="str">
        <f>IF(ISBLANK(Udregning!B21),"",Udregning!B21)</f>
        <v/>
      </c>
      <c r="C27" s="108" t="str">
        <f>IF(ISBLANK(Udregning!A21),"",Udregning!A21)</f>
        <v/>
      </c>
      <c r="D27" s="48" t="e">
        <f>IF(ISBLANK(Udregning!C21),"",Udregning!C21)</f>
        <v>#N/A</v>
      </c>
      <c r="E27" s="48" t="e">
        <f>IF(ISBLANK(Udregning!D21),"",Udregning!D21)</f>
        <v>#N/A</v>
      </c>
      <c r="F27" s="58" t="e">
        <f>IF(ISBLANK(Udregning!H21),"",Udregning!H21)</f>
        <v>#N/A</v>
      </c>
      <c r="G27" s="49">
        <f>IF(ISBLANK(Udregning!I21),"",Udregning!I21)</f>
        <v>0</v>
      </c>
      <c r="H27" s="59" t="str">
        <f t="shared" si="0"/>
        <v/>
      </c>
    </row>
    <row r="28" spans="2:8" ht="15.75" thickBot="1" x14ac:dyDescent="0.3">
      <c r="B28" s="50"/>
      <c r="C28" s="51"/>
      <c r="D28" s="51"/>
      <c r="F28" s="52"/>
      <c r="G28" s="52"/>
      <c r="H28" s="53"/>
    </row>
    <row r="29" spans="2:8" ht="15.75" thickBot="1" x14ac:dyDescent="0.3">
      <c r="B29" s="54"/>
      <c r="C29" s="55"/>
      <c r="D29" s="55"/>
      <c r="E29" s="61"/>
      <c r="F29" s="56"/>
      <c r="G29" s="39" t="s">
        <v>8785</v>
      </c>
      <c r="H29" s="65">
        <f>IF(SUM(H8:H27)&gt;0,SUM(H8:H27),"")</f>
        <v>30375</v>
      </c>
    </row>
    <row r="30" spans="2:8" x14ac:dyDescent="0.25">
      <c r="B30" s="57"/>
      <c r="C30" s="45"/>
      <c r="D30" s="45"/>
    </row>
  </sheetData>
  <mergeCells count="8">
    <mergeCell ref="C6:D6"/>
    <mergeCell ref="F6:G6"/>
    <mergeCell ref="B2:D2"/>
    <mergeCell ref="E2:H2"/>
    <mergeCell ref="F3:G3"/>
    <mergeCell ref="B4:E5"/>
    <mergeCell ref="F4:G4"/>
    <mergeCell ref="F5:G5"/>
  </mergeCells>
  <dataValidations count="7">
    <dataValidation allowBlank="1" showInputMessage="1" showErrorMessage="1" prompt="Angiv oplysninger i fakturatabellen, der starter i cellen til højre. Den samlede rabat, subtotal og total beregnes automatisk i slutningen. Næste instruktion er i celle A42." sqref="A7" xr:uid="{AD78FA23-E493-4404-A0D8-8C1898B66630}"/>
    <dataValidation allowBlank="1" showInputMessage="1" showErrorMessage="1" prompt="Indtast kunde-id i celle H5." sqref="A5" xr:uid="{4C8CA96F-3BE0-412B-B892-E1F25ADBB56B}"/>
    <dataValidation allowBlank="1" showInputMessage="1" showErrorMessage="1" prompt="Angiv firmaslogan i cellen til højre og fakturanummer i celle H4." sqref="A4" xr:uid="{6B337343-D8D1-4D6E-8F7E-3EDEE4367AE2}"/>
    <dataValidation allowBlank="1" showInputMessage="1" showErrorMessage="1" prompt="Angiv firmanavn i cellen til højre og dato i celle H3." sqref="A3" xr:uid="{3E12A0D3-9E80-4402-B6A5-E2764A1644A1}"/>
    <dataValidation allowBlank="1" showInputMessage="1" showErrorMessage="1" prompt="Placer firmalogo i cellen til højre. Regnearkets titel er i celle E2." sqref="A2" xr:uid="{1EFC9449-E802-4F0E-B29D-3845177C5FB5}"/>
    <dataValidation allowBlank="1" showInputMessage="1" showErrorMessage="1" prompt="Opret en simpel salgsfaktura i dette regneark. Praktiske instruktioner til at bruge dette regneark findes i cellerne i denne kolonne. Brug pil ned for at komme i gang." sqref="A1:I1" xr:uid="{EDAA01A1-9A93-4C48-A28B-31D459575D8D}"/>
    <dataValidation allowBlank="1" showInputMessage="1" showErrorMessage="1" prompt="Pladsholder til logo er i denne celle." sqref="B2:D2" xr:uid="{A02580A1-10F4-4304-AD23-DCB8CDCC52E2}"/>
  </dataValidations>
  <pageMargins left="0.7" right="0.7" top="0.75" bottom="0.75" header="0.3" footer="0.3"/>
  <pageSetup paperSize="9" scale="91" fitToHeight="0" orientation="landscape"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BB6B9530B8134D4985ADBC2EDE07CFCD" ma:contentTypeVersion="16" ma:contentTypeDescription="Opret et nyt dokument." ma:contentTypeScope="" ma:versionID="db5111417ed472d37f63a7ab132b71bf">
  <xsd:schema xmlns:xsd="http://www.w3.org/2001/XMLSchema" xmlns:xs="http://www.w3.org/2001/XMLSchema" xmlns:p="http://schemas.microsoft.com/office/2006/metadata/properties" xmlns:ns2="7735e8b8-2a52-4ccd-b79e-16048c572bc7" xmlns:ns3="cac93b66-c63b-4bbd-b130-8f2ccdc72bfc" targetNamespace="http://schemas.microsoft.com/office/2006/metadata/properties" ma:root="true" ma:fieldsID="123de34360fa16fe8c9f7316823a1492" ns2:_="" ns3:_="">
    <xsd:import namespace="7735e8b8-2a52-4ccd-b79e-16048c572bc7"/>
    <xsd:import namespace="cac93b66-c63b-4bbd-b130-8f2ccdc72bf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Bille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35e8b8-2a52-4ccd-b79e-16048c572bc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Billedmærker" ma:readOnly="false" ma:fieldId="{5cf76f15-5ced-4ddc-b409-7134ff3c332f}" ma:taxonomyMulti="true" ma:sspId="32070703-8b2c-414d-8363-bdbecd5b1510"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description="" ma:indexed="true" ma:internalName="MediaServiceLocation" ma:readOnly="true">
      <xsd:simpleType>
        <xsd:restriction base="dms:Text"/>
      </xsd:simpleType>
    </xsd:element>
    <xsd:element name="Billede" ma:index="21" nillable="true" ma:displayName="Billede" ma:format="Thumbnail" ma:internalName="Billede">
      <xsd:simpleType>
        <xsd:restriction base="dms:Unknown"/>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ac93b66-c63b-4bbd-b130-8f2ccdc72bf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6786e5e-d752-4530-a65e-81f09c2539c4}" ma:internalName="TaxCatchAll" ma:showField="CatchAllData" ma:web="cac93b66-c63b-4bbd-b130-8f2ccdc72bfc">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lt med detaljer"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ac93b66-c63b-4bbd-b130-8f2ccdc72bfc" xsi:nil="true"/>
    <Billede xmlns="7735e8b8-2a52-4ccd-b79e-16048c572bc7" xsi:nil="true"/>
    <lcf76f155ced4ddcb4097134ff3c332f xmlns="7735e8b8-2a52-4ccd-b79e-16048c572bc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EB039DC-DA88-4236-BA44-ED0E6062C5EE}">
  <ds:schemaRefs>
    <ds:schemaRef ds:uri="http://schemas.microsoft.com/sharepoint/v3/contenttype/forms"/>
  </ds:schemaRefs>
</ds:datastoreItem>
</file>

<file path=customXml/itemProps2.xml><?xml version="1.0" encoding="utf-8"?>
<ds:datastoreItem xmlns:ds="http://schemas.openxmlformats.org/officeDocument/2006/customXml" ds:itemID="{9EF932AB-80C8-4C14-B7AE-B7D0B100F1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35e8b8-2a52-4ccd-b79e-16048c572bc7"/>
    <ds:schemaRef ds:uri="cac93b66-c63b-4bbd-b130-8f2ccdc72b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E2FBEB4-6211-4C2A-A4A1-378A17178D23}">
  <ds:schemaRefs>
    <ds:schemaRef ds:uri="http://schemas.microsoft.com/office/2006/metadata/properties"/>
    <ds:schemaRef ds:uri="http://schemas.microsoft.com/office/infopath/2007/PartnerControls"/>
    <ds:schemaRef ds:uri="cac93b66-c63b-4bbd-b130-8f2ccdc72bfc"/>
    <ds:schemaRef ds:uri="7735e8b8-2a52-4ccd-b79e-16048c572bc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6</vt:i4>
      </vt:variant>
    </vt:vector>
  </HeadingPairs>
  <TitlesOfParts>
    <vt:vector size="6" baseType="lpstr">
      <vt:lpstr>Distrib. Pricing Only Full</vt:lpstr>
      <vt:lpstr>Stamou Lab, Ixplore</vt:lpstr>
      <vt:lpstr>Miniopslag</vt:lpstr>
      <vt:lpstr>Ark1</vt:lpstr>
      <vt:lpstr>Udregning</vt:lpstr>
      <vt:lpstr>Kundeark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Klára Urbanová</dc:creator>
  <cp:keywords/>
  <dc:description/>
  <cp:lastModifiedBy>Kristoffer Laugesen</cp:lastModifiedBy>
  <cp:revision/>
  <cp:lastPrinted>2024-11-28T13:45:24Z</cp:lastPrinted>
  <dcterms:created xsi:type="dcterms:W3CDTF">2024-09-18T07:56:25Z</dcterms:created>
  <dcterms:modified xsi:type="dcterms:W3CDTF">2026-09-15T09:49:56Z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0x010100BB6B9530B8134D4985ADBC2EDE07CFCD</vt:lpwstr>
  </property>
  <property fmtid="{D5CDD505-2E9C-101B-9397-08002B2CF9AE}" pid="3" name="MediaServiceImageTags">
    <vt:lpwstr/>
  </property>
</Properties>
</file>